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ink/ink1.xml" ContentType="application/inkml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ink/ink2.xml" ContentType="application/inkml+xml"/>
  <Override PartName="/xl/drawings/drawing4.xml" ContentType="application/vnd.openxmlformats-officedocument.drawing+xml"/>
  <Override PartName="/xl/ink/ink3.xml" ContentType="application/inkml+xml"/>
  <Override PartName="/xl/drawings/drawing5.xml" ContentType="application/vnd.openxmlformats-officedocument.drawing+xml"/>
  <Override PartName="/xl/ink/ink4.xml" ContentType="application/inkml+xml"/>
  <Override PartName="/xl/ink/ink5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eg_\Documents\MMGL\MMGL\"/>
    </mc:Choice>
  </mc:AlternateContent>
  <xr:revisionPtr revIDLastSave="0" documentId="13_ncr:1_{02B9589C-E3C0-4B83-85EF-89A76106E0B1}" xr6:coauthVersionLast="47" xr6:coauthVersionMax="47" xr10:uidLastSave="{00000000-0000-0000-0000-000000000000}"/>
  <bookViews>
    <workbookView xWindow="-28920" yWindow="-120" windowWidth="29040" windowHeight="15720" activeTab="1" xr2:uid="{3B7C660E-A3F1-43BC-B150-4CBDB54B6B1A}"/>
  </bookViews>
  <sheets>
    <sheet name="MMGL 2025 Total Points" sheetId="5" r:id="rId1"/>
    <sheet name="Scrip" sheetId="13" r:id="rId2"/>
    <sheet name="Los Robles " sheetId="1" r:id="rId3"/>
    <sheet name="La Mirada" sheetId="3" r:id="rId4"/>
    <sheet name="Knollwood" sheetId="6" r:id="rId5"/>
    <sheet name="Los Serranos" sheetId="12" r:id="rId6"/>
    <sheet name="Alisal" sheetId="14" r:id="rId7"/>
    <sheet name="Sterling Hills" sheetId="16" r:id="rId8"/>
  </sheets>
  <definedNames>
    <definedName name="_xlnm._FilterDatabase" localSheetId="4" hidden="1">Knollwood!$A$7:$I$87</definedName>
    <definedName name="_xlnm._FilterDatabase" localSheetId="0" hidden="1">'MMGL 2025 Total Points'!$A$1:$J$438</definedName>
    <definedName name="_xlnm._FilterDatabase" localSheetId="1" hidden="1">Scrip!$A$4:$AG$151</definedName>
  </definedNames>
  <calcPr calcId="191029"/>
  <pivotCaches>
    <pivotCache cacheId="31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3" i="16" l="1"/>
  <c r="U28" i="16"/>
  <c r="U14" i="16"/>
  <c r="U3" i="16"/>
  <c r="O3" i="16"/>
  <c r="AF98" i="13" l="1"/>
  <c r="AF99" i="13"/>
  <c r="AF106" i="13"/>
  <c r="AF107" i="13"/>
  <c r="H148" i="13"/>
  <c r="AD147" i="13"/>
  <c r="AB147" i="13"/>
  <c r="AA147" i="13"/>
  <c r="Z147" i="13"/>
  <c r="Y147" i="13"/>
  <c r="X147" i="13"/>
  <c r="W147" i="13"/>
  <c r="V147" i="13"/>
  <c r="U147" i="13"/>
  <c r="T147" i="13"/>
  <c r="S147" i="13"/>
  <c r="R147" i="13"/>
  <c r="Q147" i="13"/>
  <c r="P147" i="13"/>
  <c r="O147" i="13"/>
  <c r="N147" i="13"/>
  <c r="M147" i="13"/>
  <c r="K147" i="13"/>
  <c r="I147" i="13"/>
  <c r="G147" i="13"/>
  <c r="F147" i="13"/>
  <c r="L145" i="13"/>
  <c r="H145" i="13"/>
  <c r="AF144" i="13"/>
  <c r="J143" i="13"/>
  <c r="AF143" i="13" s="1"/>
  <c r="L142" i="13"/>
  <c r="AF142" i="13" s="1"/>
  <c r="L141" i="13"/>
  <c r="AF141" i="13" s="1"/>
  <c r="J140" i="13"/>
  <c r="AF140" i="13" s="1"/>
  <c r="AF139" i="13"/>
  <c r="H138" i="13"/>
  <c r="AF138" i="13" s="1"/>
  <c r="AF137" i="13"/>
  <c r="AF136" i="13"/>
  <c r="L135" i="13"/>
  <c r="H135" i="13"/>
  <c r="L134" i="13"/>
  <c r="H134" i="13"/>
  <c r="AF133" i="13"/>
  <c r="L132" i="13"/>
  <c r="H132" i="13"/>
  <c r="AF131" i="13"/>
  <c r="AF130" i="13"/>
  <c r="AF129" i="13"/>
  <c r="AF128" i="13"/>
  <c r="L127" i="13"/>
  <c r="AF127" i="13" s="1"/>
  <c r="AF126" i="13"/>
  <c r="AF125" i="13"/>
  <c r="AF124" i="13"/>
  <c r="AF123" i="13"/>
  <c r="AF122" i="13"/>
  <c r="AF121" i="13"/>
  <c r="J120" i="13"/>
  <c r="AF120" i="13" s="1"/>
  <c r="H119" i="13"/>
  <c r="AF119" i="13" s="1"/>
  <c r="H118" i="13"/>
  <c r="AF118" i="13" s="1"/>
  <c r="H117" i="13"/>
  <c r="AF117" i="13" s="1"/>
  <c r="L116" i="13"/>
  <c r="J116" i="13"/>
  <c r="L115" i="13"/>
  <c r="AF115" i="13" s="1"/>
  <c r="L114" i="13"/>
  <c r="AF114" i="13" s="1"/>
  <c r="J113" i="13"/>
  <c r="AF113" i="13" s="1"/>
  <c r="AF112" i="13"/>
  <c r="AF111" i="13"/>
  <c r="H110" i="13"/>
  <c r="AF110" i="13" s="1"/>
  <c r="AF109" i="13"/>
  <c r="AF108" i="13"/>
  <c r="L107" i="13"/>
  <c r="J107" i="13"/>
  <c r="L105" i="13"/>
  <c r="H105" i="13"/>
  <c r="AF104" i="13"/>
  <c r="AF103" i="13"/>
  <c r="AF102" i="13"/>
  <c r="L101" i="13"/>
  <c r="J101" i="13"/>
  <c r="H101" i="13"/>
  <c r="AF100" i="13"/>
  <c r="L98" i="13"/>
  <c r="AF97" i="13"/>
  <c r="AF96" i="13"/>
  <c r="H95" i="13"/>
  <c r="AF95" i="13" s="1"/>
  <c r="J94" i="13"/>
  <c r="AF94" i="13" s="1"/>
  <c r="AF93" i="13"/>
  <c r="L92" i="13"/>
  <c r="AF92" i="13" s="1"/>
  <c r="AF91" i="13"/>
  <c r="AF90" i="13"/>
  <c r="AF89" i="13"/>
  <c r="AF88" i="13"/>
  <c r="AF87" i="13"/>
  <c r="L86" i="13"/>
  <c r="H86" i="13"/>
  <c r="AF85" i="13"/>
  <c r="L84" i="13"/>
  <c r="J84" i="13"/>
  <c r="H84" i="13"/>
  <c r="L83" i="13"/>
  <c r="H83" i="13"/>
  <c r="AF82" i="13"/>
  <c r="L81" i="13"/>
  <c r="AF81" i="13" s="1"/>
  <c r="AF80" i="13"/>
  <c r="AF79" i="13"/>
  <c r="AF78" i="13"/>
  <c r="AF77" i="13"/>
  <c r="AF76" i="13"/>
  <c r="AF75" i="13"/>
  <c r="H74" i="13"/>
  <c r="AF74" i="13" s="1"/>
  <c r="J73" i="13"/>
  <c r="AF73" i="13" s="1"/>
  <c r="L72" i="13"/>
  <c r="AF72" i="13" s="1"/>
  <c r="AF71" i="13"/>
  <c r="L70" i="13"/>
  <c r="H70" i="13"/>
  <c r="AF69" i="13"/>
  <c r="J68" i="13"/>
  <c r="H68" i="13"/>
  <c r="AF67" i="13"/>
  <c r="AF66" i="13"/>
  <c r="H65" i="13"/>
  <c r="AF65" i="13" s="1"/>
  <c r="AF64" i="13"/>
  <c r="H63" i="13"/>
  <c r="AF63" i="13" s="1"/>
  <c r="AF62" i="13"/>
  <c r="L61" i="13"/>
  <c r="AF61" i="13" s="1"/>
  <c r="H60" i="13"/>
  <c r="AF60" i="13" s="1"/>
  <c r="AF59" i="13"/>
  <c r="AF58" i="13"/>
  <c r="J57" i="13"/>
  <c r="AF57" i="13" s="1"/>
  <c r="L56" i="13"/>
  <c r="H56" i="13"/>
  <c r="E55" i="13"/>
  <c r="AF55" i="13" s="1"/>
  <c r="AF54" i="13"/>
  <c r="AF53" i="13"/>
  <c r="AF52" i="13"/>
  <c r="AF51" i="13"/>
  <c r="H50" i="13"/>
  <c r="AF50" i="13" s="1"/>
  <c r="AF49" i="13"/>
  <c r="L48" i="13"/>
  <c r="H48" i="13"/>
  <c r="AF48" i="13" s="1"/>
  <c r="AF47" i="13"/>
  <c r="AF46" i="13"/>
  <c r="L45" i="13"/>
  <c r="AF45" i="13" s="1"/>
  <c r="AF44" i="13"/>
  <c r="AF43" i="13"/>
  <c r="AF42" i="13"/>
  <c r="AF41" i="13"/>
  <c r="L40" i="13"/>
  <c r="AF40" i="13" s="1"/>
  <c r="AF39" i="13"/>
  <c r="AF38" i="13"/>
  <c r="AF37" i="13"/>
  <c r="AF36" i="13"/>
  <c r="AF35" i="13"/>
  <c r="H34" i="13"/>
  <c r="AF34" i="13" s="1"/>
  <c r="H33" i="13"/>
  <c r="AF33" i="13" s="1"/>
  <c r="AF32" i="13"/>
  <c r="AF31" i="13"/>
  <c r="AF30" i="13"/>
  <c r="AF29" i="13"/>
  <c r="AF28" i="13"/>
  <c r="AF27" i="13"/>
  <c r="L26" i="13"/>
  <c r="J26" i="13"/>
  <c r="H26" i="13"/>
  <c r="AF25" i="13"/>
  <c r="AF24" i="13"/>
  <c r="AF23" i="13"/>
  <c r="AF22" i="13"/>
  <c r="AF21" i="13"/>
  <c r="AF20" i="13"/>
  <c r="AF19" i="13"/>
  <c r="AF18" i="13"/>
  <c r="L17" i="13"/>
  <c r="J17" i="13"/>
  <c r="AF17" i="13" s="1"/>
  <c r="AF16" i="13"/>
  <c r="AF15" i="13"/>
  <c r="AF14" i="13"/>
  <c r="AF13" i="13"/>
  <c r="AF12" i="13"/>
  <c r="AF11" i="13"/>
  <c r="AF10" i="13"/>
  <c r="L9" i="13"/>
  <c r="AF9" i="13" s="1"/>
  <c r="J8" i="13"/>
  <c r="D8" i="13"/>
  <c r="D147" i="13" s="1"/>
  <c r="H7" i="13"/>
  <c r="AF7" i="13" s="1"/>
  <c r="AF6" i="13"/>
  <c r="H5" i="13"/>
  <c r="AF5" i="13" s="1"/>
  <c r="AF105" i="13" l="1"/>
  <c r="AF86" i="13"/>
  <c r="AF101" i="13"/>
  <c r="AF56" i="13"/>
  <c r="AF70" i="13"/>
  <c r="AF84" i="13"/>
  <c r="AF135" i="13"/>
  <c r="AF68" i="13"/>
  <c r="AF83" i="13"/>
  <c r="AF116" i="13"/>
  <c r="AF26" i="13"/>
  <c r="AF132" i="13"/>
  <c r="AF145" i="13"/>
  <c r="AF134" i="13"/>
  <c r="J147" i="13"/>
  <c r="J149" i="13" s="1"/>
  <c r="H147" i="13"/>
  <c r="H149" i="13" s="1"/>
  <c r="L147" i="13"/>
  <c r="L149" i="13" s="1"/>
  <c r="AF8" i="13"/>
  <c r="AF147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86" authorId="0" shapeId="0" xr:uid="{0435885C-7A7D-406F-A16D-5A4BCA414E87}">
      <text>
        <r>
          <rPr>
            <sz val="12"/>
            <color theme="1"/>
            <rFont val="Aptos Narrow"/>
            <scheme val="minor"/>
          </rPr>
          <t>======
ID#AAABd9k-hcw
Matt Weight    (2025-03-03 20:06:27)
Did not play Knollwood, this is a "refund" for the $5 skins pmnt for Knollwood.</t>
        </r>
      </text>
    </comment>
  </commentList>
</comments>
</file>

<file path=xl/sharedStrings.xml><?xml version="1.0" encoding="utf-8"?>
<sst xmlns="http://schemas.openxmlformats.org/spreadsheetml/2006/main" count="5560" uniqueCount="866">
  <si>
    <t>Treasurers</t>
  </si>
  <si>
    <t>Albarian, Paul</t>
  </si>
  <si>
    <t>Championship</t>
  </si>
  <si>
    <t>Angell, Greg</t>
  </si>
  <si>
    <t>Presidents</t>
  </si>
  <si>
    <t>Armendariz, Mike</t>
  </si>
  <si>
    <t>Arrioja, Fernando</t>
  </si>
  <si>
    <t>Blankshain, Bill</t>
  </si>
  <si>
    <t>Busta, Jamie</t>
  </si>
  <si>
    <t>Busta, Kelly</t>
  </si>
  <si>
    <t>Guest</t>
  </si>
  <si>
    <t>Carlin, Nora</t>
  </si>
  <si>
    <t>Vice Presidents</t>
  </si>
  <si>
    <t>Chandler, Dena</t>
  </si>
  <si>
    <t>Clairet, Michel</t>
  </si>
  <si>
    <t>Conners, Brian</t>
  </si>
  <si>
    <t>Conners, Neal</t>
  </si>
  <si>
    <t>Cramer, Bruce</t>
  </si>
  <si>
    <t>D'Addario, Jim</t>
  </si>
  <si>
    <t>Dandy, Sharon</t>
  </si>
  <si>
    <t>Dekic, Zrinka</t>
  </si>
  <si>
    <t>Fisher, Dean</t>
  </si>
  <si>
    <t>Goodman, Jimmy</t>
  </si>
  <si>
    <t>Gorman, Dan</t>
  </si>
  <si>
    <t>Guevara, Michael</t>
  </si>
  <si>
    <t>Hajjar, Fabien</t>
  </si>
  <si>
    <t>Hale, Alexa</t>
  </si>
  <si>
    <t>Hesse, Walter</t>
  </si>
  <si>
    <t>Hikel, Andreas</t>
  </si>
  <si>
    <t>Hill, Craig</t>
  </si>
  <si>
    <t>Holwager, Jeff</t>
  </si>
  <si>
    <t>Jones, Mike</t>
  </si>
  <si>
    <t>Kim, Grant</t>
  </si>
  <si>
    <t>Kim, Jason</t>
  </si>
  <si>
    <t>Kim, Tony</t>
  </si>
  <si>
    <t>Kimball, Bob</t>
  </si>
  <si>
    <t>Kimball, Daria</t>
  </si>
  <si>
    <t>Kobashigawa, Gregg</t>
  </si>
  <si>
    <t>Kuwahara, Janice</t>
  </si>
  <si>
    <t>La Sota, Kevin</t>
  </si>
  <si>
    <t>Laird, Don</t>
  </si>
  <si>
    <t>Lange, Marc</t>
  </si>
  <si>
    <t>Lange, Sylvie</t>
  </si>
  <si>
    <t>Lee, Jonny</t>
  </si>
  <si>
    <t>Lo, Steven</t>
  </si>
  <si>
    <t>Luckey, Brendan</t>
  </si>
  <si>
    <t>Madera, Josh</t>
  </si>
  <si>
    <t>Maxham, Harold</t>
  </si>
  <si>
    <t>Medernach, Mark</t>
  </si>
  <si>
    <t>Melquist, Stacey</t>
  </si>
  <si>
    <t>Metoyer, Gus</t>
  </si>
  <si>
    <t>Metzelar, Mark A.</t>
  </si>
  <si>
    <t>Mireles, Jino</t>
  </si>
  <si>
    <t>Morgan-Jones, Owen</t>
  </si>
  <si>
    <t>Nishi, Naomi</t>
  </si>
  <si>
    <t>Nora, Mona</t>
  </si>
  <si>
    <t>Nora, Nina</t>
  </si>
  <si>
    <t>Nora, Richard</t>
  </si>
  <si>
    <t>Okanishi, Janice</t>
  </si>
  <si>
    <t>Osos, Pat</t>
  </si>
  <si>
    <t>Palmberg, Gregory</t>
  </si>
  <si>
    <t>Panduro, Sandy</t>
  </si>
  <si>
    <t>Penn, Aaron</t>
  </si>
  <si>
    <t>Petersen, Eric</t>
  </si>
  <si>
    <t>Prosser, Neal</t>
  </si>
  <si>
    <t>Puckett, Damon</t>
  </si>
  <si>
    <t>Quinn, David</t>
  </si>
  <si>
    <t>Ramos, David</t>
  </si>
  <si>
    <t>Reese, Steve</t>
  </si>
  <si>
    <t>Renault, Veronique</t>
  </si>
  <si>
    <t>Rogers, Denise</t>
  </si>
  <si>
    <t>Rogers, Mike</t>
  </si>
  <si>
    <t>Rogers, Russ</t>
  </si>
  <si>
    <t>Samuel, Dana-Nicole</t>
  </si>
  <si>
    <t>Schirle, David</t>
  </si>
  <si>
    <t>Schirle, Robert</t>
  </si>
  <si>
    <t>Schori, Paul</t>
  </si>
  <si>
    <t>Seo, Andy</t>
  </si>
  <si>
    <t>Skolnick, Barry</t>
  </si>
  <si>
    <t>Stibal, Erin</t>
  </si>
  <si>
    <t>Stibal, Matt</t>
  </si>
  <si>
    <t>Tilley, Rhys</t>
  </si>
  <si>
    <t>Traylor, M. Ryan</t>
  </si>
  <si>
    <t>Vesolowski, Mark</t>
  </si>
  <si>
    <t>Voskanian, Artem</t>
  </si>
  <si>
    <t>Wasson, William</t>
  </si>
  <si>
    <t>Westcott, Bill</t>
  </si>
  <si>
    <t>Williams, Mark</t>
  </si>
  <si>
    <t>Wong, Sandra</t>
  </si>
  <si>
    <t>Ysais, Steven</t>
  </si>
  <si>
    <t>Flight Name</t>
  </si>
  <si>
    <t>Gross Score</t>
  </si>
  <si>
    <t>Net Score</t>
  </si>
  <si>
    <t xml:space="preserve">Points </t>
  </si>
  <si>
    <t xml:space="preserve">Purse </t>
  </si>
  <si>
    <t>Rank</t>
  </si>
  <si>
    <t>                  Champions Flight:</t>
  </si>
  <si>
    <t>                  Presidents Flight</t>
  </si>
  <si>
    <t>                 Vice President Flight</t>
  </si>
  <si>
    <t>                Treasurers Flight</t>
  </si>
  <si>
    <t>Bill Blankshain      7 skins = $28</t>
  </si>
  <si>
    <t>Dana-Nicole Samuel</t>
  </si>
  <si>
    <t>Callewaert, Rose</t>
  </si>
  <si>
    <t>Name</t>
  </si>
  <si>
    <t>Hole # 2</t>
  </si>
  <si>
    <t xml:space="preserve">              Pat Oso              </t>
  </si>
  <si>
    <t xml:space="preserve"> Hole # 6</t>
  </si>
  <si>
    <t xml:space="preserve"> Grant Kim</t>
  </si>
  <si>
    <t> Hole # 8</t>
  </si>
  <si>
    <t xml:space="preserve">     Sandy Panduro    </t>
  </si>
  <si>
    <t>   Hole # 11</t>
  </si>
  <si>
    <t>    Hole # 16</t>
  </si>
  <si>
    <t xml:space="preserve">  Eric Petersen</t>
  </si>
  <si>
    <t>Handicap</t>
  </si>
  <si>
    <t>Skins</t>
  </si>
  <si>
    <t>Mark Medernach   1 skin = $3</t>
  </si>
  <si>
    <t>Matt Stibal             1 skin = $3</t>
  </si>
  <si>
    <t>Mike Rodgers        4 skins = $16</t>
  </si>
  <si>
    <t>Dena Chandler       1 skin = $4</t>
  </si>
  <si>
    <t>Kim Grant              6 skins = $24</t>
  </si>
  <si>
    <t>Michel Clairet        7 skins = $28</t>
  </si>
  <si>
    <t>Kevin La Sota        4 skins = $16</t>
  </si>
  <si>
    <t>Gus Metoyer          1 skin = $4</t>
  </si>
  <si>
    <t>Paul Albarian         4 skins = $16</t>
  </si>
  <si>
    <t>Eric Stibal              1 skin = $3</t>
  </si>
  <si>
    <t>Steve Reese            3 skins = $9</t>
  </si>
  <si>
    <t>Johnny Lee             3 skins = $9</t>
  </si>
  <si>
    <t>Eric Petersen          3 skins = $9</t>
  </si>
  <si>
    <t>Russ Rodgers         3 skins = $9</t>
  </si>
  <si>
    <t>Artem Voskanian   1 skin = $3</t>
  </si>
  <si>
    <t>Jino Mireles           7 skins = $28</t>
  </si>
  <si>
    <t>Marc Lange           4 skins = $16</t>
  </si>
  <si>
    <t>Mark Metzelar       2 skins = $8</t>
  </si>
  <si>
    <t>Nina Nora              2 skins = $8</t>
  </si>
  <si>
    <t>Jason Kim              1 skin = $4</t>
  </si>
  <si>
    <t>Mona Nora            1 skin = $4</t>
  </si>
  <si>
    <t>Closest To The Pin</t>
  </si>
  <si>
    <t>Scrip includes all winnings from the 2024 Banquet</t>
  </si>
  <si>
    <t>Winnings</t>
  </si>
  <si>
    <t>Scrip Used</t>
  </si>
  <si>
    <t>First Name</t>
  </si>
  <si>
    <t>Last Name</t>
  </si>
  <si>
    <t>11/24/24 Beginning Balance</t>
  </si>
  <si>
    <t>Referrals</t>
  </si>
  <si>
    <t>Scrip Won at Los Robles</t>
  </si>
  <si>
    <t>Scrip Used at Los Robles</t>
  </si>
  <si>
    <t>La Mirada</t>
  </si>
  <si>
    <t>Look Here*** This is your total Scrip Available</t>
  </si>
  <si>
    <t>Paul</t>
  </si>
  <si>
    <t>Albarian</t>
  </si>
  <si>
    <t>Anderson, Sandford</t>
  </si>
  <si>
    <t>Sandford</t>
  </si>
  <si>
    <t>Anderson</t>
  </si>
  <si>
    <t>Greg</t>
  </si>
  <si>
    <t>Angell</t>
  </si>
  <si>
    <t>Mike</t>
  </si>
  <si>
    <t>Armendariz</t>
  </si>
  <si>
    <t>Added 16 due to Zeffy donation</t>
  </si>
  <si>
    <t>Fernando</t>
  </si>
  <si>
    <t>Arrioja</t>
  </si>
  <si>
    <t>Ashton, Jim</t>
  </si>
  <si>
    <t>Jim</t>
  </si>
  <si>
    <t>Ashton</t>
  </si>
  <si>
    <t>Bill</t>
  </si>
  <si>
    <t>Blankshain</t>
  </si>
  <si>
    <t>Blazon, Ric</t>
  </si>
  <si>
    <t>Ric</t>
  </si>
  <si>
    <t>Blazon</t>
  </si>
  <si>
    <t>Bochard, Mike</t>
  </si>
  <si>
    <t>Bochard</t>
  </si>
  <si>
    <t>Bonduelle, Sébastien</t>
  </si>
  <si>
    <t>Sébastien</t>
  </si>
  <si>
    <t>Bonduelle</t>
  </si>
  <si>
    <t>Boonsook, Sunny</t>
  </si>
  <si>
    <t>Sunny</t>
  </si>
  <si>
    <t>Boonsook</t>
  </si>
  <si>
    <t>Boytos, Gregory</t>
  </si>
  <si>
    <t>Gregory</t>
  </si>
  <si>
    <t>Boytos</t>
  </si>
  <si>
    <t>Jamie</t>
  </si>
  <si>
    <t>Busta</t>
  </si>
  <si>
    <t>Kelly</t>
  </si>
  <si>
    <t>Calvo, Ian</t>
  </si>
  <si>
    <t>Ian</t>
  </si>
  <si>
    <t>Calvo</t>
  </si>
  <si>
    <t>Capiral, Rachel</t>
  </si>
  <si>
    <t>Rachel</t>
  </si>
  <si>
    <t>Capiral</t>
  </si>
  <si>
    <t>Capiral, Robert</t>
  </si>
  <si>
    <t>Robert</t>
  </si>
  <si>
    <t>Nora</t>
  </si>
  <si>
    <t>Carlin</t>
  </si>
  <si>
    <t>Carlson, Reid</t>
  </si>
  <si>
    <t>Reid</t>
  </si>
  <si>
    <t>Carlson</t>
  </si>
  <si>
    <t>Dena</t>
  </si>
  <si>
    <t>Chandler</t>
  </si>
  <si>
    <t>Chen, Steven</t>
  </si>
  <si>
    <t>Steven</t>
  </si>
  <si>
    <t>Chen</t>
  </si>
  <si>
    <t>Michel</t>
  </si>
  <si>
    <t>Clairet</t>
  </si>
  <si>
    <t>Collins, Derek</t>
  </si>
  <si>
    <t>Derek</t>
  </si>
  <si>
    <t>Collins</t>
  </si>
  <si>
    <t>Brian</t>
  </si>
  <si>
    <t>Conners</t>
  </si>
  <si>
    <t>Neal</t>
  </si>
  <si>
    <t>Cooney, Paul</t>
  </si>
  <si>
    <t>Cooney</t>
  </si>
  <si>
    <t>Cornet, Antoinette</t>
  </si>
  <si>
    <t>Antoinette</t>
  </si>
  <si>
    <t>Cornet</t>
  </si>
  <si>
    <t>Cornet, Olivier</t>
  </si>
  <si>
    <t>Olivier</t>
  </si>
  <si>
    <t>Bruce</t>
  </si>
  <si>
    <t>Cramer</t>
  </si>
  <si>
    <t>D'Addario</t>
  </si>
  <si>
    <t>Sharon</t>
  </si>
  <si>
    <t>Dandy</t>
  </si>
  <si>
    <t>De Truchis, Inès</t>
  </si>
  <si>
    <t>Inès</t>
  </si>
  <si>
    <t>De Truchis</t>
  </si>
  <si>
    <t>De Truchis, Jerome</t>
  </si>
  <si>
    <t>Jerome</t>
  </si>
  <si>
    <t>Don, Christine</t>
  </si>
  <si>
    <t>Christine</t>
  </si>
  <si>
    <t>Don</t>
  </si>
  <si>
    <t>Fassnacht, Frank</t>
  </si>
  <si>
    <t>Frank</t>
  </si>
  <si>
    <t>Fassnacht</t>
  </si>
  <si>
    <t>Dean</t>
  </si>
  <si>
    <t>Fisher</t>
  </si>
  <si>
    <t>Flageul, Catherine</t>
  </si>
  <si>
    <t>Catherine</t>
  </si>
  <si>
    <t>Flageul</t>
  </si>
  <si>
    <t>Flageul, Philippe</t>
  </si>
  <si>
    <t>Philippe</t>
  </si>
  <si>
    <t>Foster, Mike</t>
  </si>
  <si>
    <t>Foster</t>
  </si>
  <si>
    <t>Gilbert, Mark</t>
  </si>
  <si>
    <t>Mark</t>
  </si>
  <si>
    <t>Gilbert</t>
  </si>
  <si>
    <t>Jimmy</t>
  </si>
  <si>
    <t>Goodman</t>
  </si>
  <si>
    <t>Daniel</t>
  </si>
  <si>
    <t>Gorman</t>
  </si>
  <si>
    <t>Michael</t>
  </si>
  <si>
    <t>Guevara</t>
  </si>
  <si>
    <t>Fabien</t>
  </si>
  <si>
    <t>Hajjar</t>
  </si>
  <si>
    <t>Alexa</t>
  </si>
  <si>
    <t>Hale</t>
  </si>
  <si>
    <t>Hamilton, Charles</t>
  </si>
  <si>
    <t>Charles</t>
  </si>
  <si>
    <t>Hamilton</t>
  </si>
  <si>
    <t>Hannaway, Mick</t>
  </si>
  <si>
    <t>Mick</t>
  </si>
  <si>
    <t>Hannaway</t>
  </si>
  <si>
    <t>Hartunian, David</t>
  </si>
  <si>
    <t>David</t>
  </si>
  <si>
    <t>Hartunian</t>
  </si>
  <si>
    <t>Walter</t>
  </si>
  <si>
    <t>Hesse</t>
  </si>
  <si>
    <t>Overpaid for S&amp;B</t>
  </si>
  <si>
    <t>Andreas</t>
  </si>
  <si>
    <t>Hikel</t>
  </si>
  <si>
    <t>Craig</t>
  </si>
  <si>
    <t>Hill</t>
  </si>
  <si>
    <t>Hilmo, Larry</t>
  </si>
  <si>
    <t>Larry</t>
  </si>
  <si>
    <t>Hilmo</t>
  </si>
  <si>
    <t>Hughes, Don</t>
  </si>
  <si>
    <t>Hughes</t>
  </si>
  <si>
    <t>Izu, Jim</t>
  </si>
  <si>
    <t>Izu</t>
  </si>
  <si>
    <t>Jones</t>
  </si>
  <si>
    <t>Grant</t>
  </si>
  <si>
    <t>Kim</t>
  </si>
  <si>
    <t>Jason</t>
  </si>
  <si>
    <t>Tony</t>
  </si>
  <si>
    <t>Owes $4 at Brookside</t>
  </si>
  <si>
    <t>Bob</t>
  </si>
  <si>
    <t>Kimball</t>
  </si>
  <si>
    <t>Daria</t>
  </si>
  <si>
    <t>Kinsey, Eric</t>
  </si>
  <si>
    <t>Eric</t>
  </si>
  <si>
    <t>Kinsey</t>
  </si>
  <si>
    <t>Kobashigawa, Greg</t>
  </si>
  <si>
    <t>Kobashigawa</t>
  </si>
  <si>
    <t>Kuwahara, Henry</t>
  </si>
  <si>
    <t>Henry</t>
  </si>
  <si>
    <t>Kuwahara</t>
  </si>
  <si>
    <t>Janice</t>
  </si>
  <si>
    <t>Kevin</t>
  </si>
  <si>
    <t>La Sota</t>
  </si>
  <si>
    <t>Laird</t>
  </si>
  <si>
    <t>130 Refund/he did not attend</t>
  </si>
  <si>
    <t>Marc</t>
  </si>
  <si>
    <t>Lange</t>
  </si>
  <si>
    <t>Sylvie</t>
  </si>
  <si>
    <t>Jonny</t>
  </si>
  <si>
    <t>Lee</t>
  </si>
  <si>
    <t>Lévy, Armelle</t>
  </si>
  <si>
    <t>Armelle</t>
  </si>
  <si>
    <t>Lévy</t>
  </si>
  <si>
    <t>Lévy, Laurent</t>
  </si>
  <si>
    <t>Laurent</t>
  </si>
  <si>
    <t>Brendan</t>
  </si>
  <si>
    <t>Luckey</t>
  </si>
  <si>
    <t>Maass, Melanie</t>
  </si>
  <si>
    <t>Melanie</t>
  </si>
  <si>
    <t>Maass</t>
  </si>
  <si>
    <t>Didn't pay full amount</t>
  </si>
  <si>
    <t>Marshall, Cheryl</t>
  </si>
  <si>
    <t>Cheryl</t>
  </si>
  <si>
    <t>Marshall</t>
  </si>
  <si>
    <t>Harold</t>
  </si>
  <si>
    <t>Maxham</t>
  </si>
  <si>
    <t>Medernach</t>
  </si>
  <si>
    <t>Agreed in Nov to carryfwd for dues, but will use for green fee</t>
  </si>
  <si>
    <t>Stacy</t>
  </si>
  <si>
    <t>Melquist</t>
  </si>
  <si>
    <t>Gus</t>
  </si>
  <si>
    <t>Metoyer</t>
  </si>
  <si>
    <t>Metzelar, Gina</t>
  </si>
  <si>
    <t>Gina</t>
  </si>
  <si>
    <t>Metzelar</t>
  </si>
  <si>
    <t>Metzelar, Mark</t>
  </si>
  <si>
    <t>Metzelar, Markie</t>
  </si>
  <si>
    <t>Markie</t>
  </si>
  <si>
    <t>Jino</t>
  </si>
  <si>
    <t>Mireles</t>
  </si>
  <si>
    <t>Owen</t>
  </si>
  <si>
    <t>Morgan-Jones</t>
  </si>
  <si>
    <t>Murphy, Patricia</t>
  </si>
  <si>
    <t>Patricia</t>
  </si>
  <si>
    <t>Murphy</t>
  </si>
  <si>
    <t>Murray, John</t>
  </si>
  <si>
    <t>John</t>
  </si>
  <si>
    <t>Murray</t>
  </si>
  <si>
    <t>Naomi</t>
  </si>
  <si>
    <t>Nishi</t>
  </si>
  <si>
    <t>Mona</t>
  </si>
  <si>
    <t>Nina</t>
  </si>
  <si>
    <t>Richard</t>
  </si>
  <si>
    <t>Okanishi</t>
  </si>
  <si>
    <t>Olson, Al</t>
  </si>
  <si>
    <t>Al</t>
  </si>
  <si>
    <t>Olson</t>
  </si>
  <si>
    <t>Pat</t>
  </si>
  <si>
    <t>Osos</t>
  </si>
  <si>
    <t>Palmberg, Greg</t>
  </si>
  <si>
    <t>Palmberg</t>
  </si>
  <si>
    <t>Sandy</t>
  </si>
  <si>
    <t>Panduro</t>
  </si>
  <si>
    <t>Parrott, Clemence</t>
  </si>
  <si>
    <t>Clemence</t>
  </si>
  <si>
    <t>Parrott</t>
  </si>
  <si>
    <t>Peirce, Cathy</t>
  </si>
  <si>
    <t>Cathy</t>
  </si>
  <si>
    <t>Peirce</t>
  </si>
  <si>
    <t>Petersen</t>
  </si>
  <si>
    <t>Prosser</t>
  </si>
  <si>
    <t>Quinn</t>
  </si>
  <si>
    <t>Ramos</t>
  </si>
  <si>
    <t>Ramos, Gregory</t>
  </si>
  <si>
    <t>Steve</t>
  </si>
  <si>
    <t>Reese</t>
  </si>
  <si>
    <t>Veronique</t>
  </si>
  <si>
    <t>Renault</t>
  </si>
  <si>
    <t>Renteria, Jim</t>
  </si>
  <si>
    <t>Renteria</t>
  </si>
  <si>
    <t>Denise</t>
  </si>
  <si>
    <t>Rogers</t>
  </si>
  <si>
    <t>Russ</t>
  </si>
  <si>
    <t>Saada, Lionel</t>
  </si>
  <si>
    <t>Lionel</t>
  </si>
  <si>
    <t>Saada</t>
  </si>
  <si>
    <t>Dana-Nicole</t>
  </si>
  <si>
    <t>Samuel</t>
  </si>
  <si>
    <t>Schirle</t>
  </si>
  <si>
    <t>Barry</t>
  </si>
  <si>
    <t>Skolnick</t>
  </si>
  <si>
    <t>Refund/wife not at Bqt</t>
  </si>
  <si>
    <t>Snyder, Greg</t>
  </si>
  <si>
    <t>Snyder</t>
  </si>
  <si>
    <t>Snyder, Mike</t>
  </si>
  <si>
    <t>Stark, James</t>
  </si>
  <si>
    <t>James</t>
  </si>
  <si>
    <t>Stark</t>
  </si>
  <si>
    <t>Stark, Jim</t>
  </si>
  <si>
    <t>Stark, Jordan</t>
  </si>
  <si>
    <t>Jordan</t>
  </si>
  <si>
    <t>Starrett, Bill</t>
  </si>
  <si>
    <t>Starrett</t>
  </si>
  <si>
    <t>Erin</t>
  </si>
  <si>
    <t>Stibal</t>
  </si>
  <si>
    <t>Matt</t>
  </si>
  <si>
    <t>Thein, Ed</t>
  </si>
  <si>
    <t>Ed</t>
  </si>
  <si>
    <t>Thein</t>
  </si>
  <si>
    <t>Credit for last year</t>
  </si>
  <si>
    <t>Rhys</t>
  </si>
  <si>
    <t>Tilley</t>
  </si>
  <si>
    <t>Tindal, Cal</t>
  </si>
  <si>
    <t>Cal</t>
  </si>
  <si>
    <t>Tindal</t>
  </si>
  <si>
    <t>Tramell, Brian</t>
  </si>
  <si>
    <t>Tramell</t>
  </si>
  <si>
    <t>M Ryan</t>
  </si>
  <si>
    <t>Traylor</t>
  </si>
  <si>
    <t>Turrubiartes, Fernando</t>
  </si>
  <si>
    <t>Turrubiartes</t>
  </si>
  <si>
    <t>Venable, Kennett</t>
  </si>
  <si>
    <t>Kennett</t>
  </si>
  <si>
    <t>Venable</t>
  </si>
  <si>
    <t>Venable, Steve</t>
  </si>
  <si>
    <t>Vesolowski</t>
  </si>
  <si>
    <t>Artem</t>
  </si>
  <si>
    <t>Voskanian</t>
  </si>
  <si>
    <t>William</t>
  </si>
  <si>
    <t>Wasson</t>
  </si>
  <si>
    <t>Weight, Matt</t>
  </si>
  <si>
    <t>Weight</t>
  </si>
  <si>
    <t>Williams</t>
  </si>
  <si>
    <t>Sandra</t>
  </si>
  <si>
    <t>Wong</t>
  </si>
  <si>
    <t>Yamashiro, Lee</t>
  </si>
  <si>
    <t>Yamashiro</t>
  </si>
  <si>
    <t>Ysais</t>
  </si>
  <si>
    <t>Player</t>
  </si>
  <si>
    <t>Purse</t>
  </si>
  <si>
    <t>Points</t>
  </si>
  <si>
    <t>KIM, Tony</t>
  </si>
  <si>
    <t>$30.00</t>
  </si>
  <si>
    <t>METZELAR, Mark</t>
  </si>
  <si>
    <t>$15.00</t>
  </si>
  <si>
    <t>PROSSER, Neal</t>
  </si>
  <si>
    <t>$10.00</t>
  </si>
  <si>
    <t>ANGELL, Greg</t>
  </si>
  <si>
    <t>$5.00</t>
  </si>
  <si>
    <t>KIM, Jason</t>
  </si>
  <si>
    <t>$0.00</t>
  </si>
  <si>
    <t>MIRELES, Jino</t>
  </si>
  <si>
    <t>TORRES, Oscar</t>
  </si>
  <si>
    <t>CRAMER, Bruce</t>
  </si>
  <si>
    <t>NORA, Mona</t>
  </si>
  <si>
    <t>ZHOU, James</t>
  </si>
  <si>
    <t>DNF</t>
  </si>
  <si>
    <t>HIKEL, Andreas</t>
  </si>
  <si>
    <t>REESE, Steven</t>
  </si>
  <si>
    <t>HILL, Craig</t>
  </si>
  <si>
    <t>TRAYLOR, M. Ryan</t>
  </si>
  <si>
    <t>SCHIRLE, Robert</t>
  </si>
  <si>
    <t>CONNERS, Brian</t>
  </si>
  <si>
    <t>ARMENDARIZ, Michael</t>
  </si>
  <si>
    <t>LEE, Jonny</t>
  </si>
  <si>
    <t>TURRUBIARTES, Fernando</t>
  </si>
  <si>
    <t>ROGERS, Russ</t>
  </si>
  <si>
    <t>ARRIOJA, Fernando</t>
  </si>
  <si>
    <t>VOSKANIAN, Artem</t>
  </si>
  <si>
    <t>MEDERNACH, Mark</t>
  </si>
  <si>
    <t>KUWAHARA, Henry</t>
  </si>
  <si>
    <t>PETERSEN, Eric</t>
  </si>
  <si>
    <t>HAMILTON, Charles</t>
  </si>
  <si>
    <t>METZELAR, Markie</t>
  </si>
  <si>
    <t>PANDURO, Sandy</t>
  </si>
  <si>
    <t>CLAIRET, Michel</t>
  </si>
  <si>
    <t>D'ADDARIO, Jim</t>
  </si>
  <si>
    <t>GUEVARA, MICHAEL</t>
  </si>
  <si>
    <t>SCHIRLE, David</t>
  </si>
  <si>
    <t>OSOS, Patrick</t>
  </si>
  <si>
    <t>LAIRD, Don</t>
  </si>
  <si>
    <t>VESOLOWSKI, Mark</t>
  </si>
  <si>
    <t>NISHI, Naomi</t>
  </si>
  <si>
    <t>SAMUEL, Dana-Nicole</t>
  </si>
  <si>
    <t>KOBASHIGAWA, Gregg</t>
  </si>
  <si>
    <t>OKANISHI, Janice</t>
  </si>
  <si>
    <t>HESSE, Walter</t>
  </si>
  <si>
    <t>QUINN, David</t>
  </si>
  <si>
    <t>HALE, Alexa</t>
  </si>
  <si>
    <t>JONES, Mike</t>
  </si>
  <si>
    <t>LA SOTA, Kevin</t>
  </si>
  <si>
    <t>METOYER, Gus</t>
  </si>
  <si>
    <t>NORA, Ric</t>
  </si>
  <si>
    <t>CAPIRAL, Rachel</t>
  </si>
  <si>
    <t>CONNERS, NEAL</t>
  </si>
  <si>
    <t>YSAIS, Steven</t>
  </si>
  <si>
    <t>KIMBALL, Daria</t>
  </si>
  <si>
    <t>MAXHAM, Harold</t>
  </si>
  <si>
    <t>CARLIN, Nora</t>
  </si>
  <si>
    <t>MELQUIST, Stacey</t>
  </si>
  <si>
    <t>WILLIAMS, S. Mark</t>
  </si>
  <si>
    <t>WEIGHT, Mathew</t>
  </si>
  <si>
    <t>MAASS, Melanie</t>
  </si>
  <si>
    <t>ALBARIAN, Paul</t>
  </si>
  <si>
    <t>ROGERS, Denise</t>
  </si>
  <si>
    <t>KIMBALL, Bob</t>
  </si>
  <si>
    <t>TILLEY, Rhys</t>
  </si>
  <si>
    <t>WONG, Sandra</t>
  </si>
  <si>
    <t>KUWAHARA, Janice</t>
  </si>
  <si>
    <t>PUCKETT, Damon</t>
  </si>
  <si>
    <t>Wicksell, Christine</t>
  </si>
  <si>
    <t>Bautista, Jose</t>
  </si>
  <si>
    <t>Semon, Tom</t>
  </si>
  <si>
    <t>Wogaman, Michael</t>
  </si>
  <si>
    <t>Gossen, Mark</t>
  </si>
  <si>
    <t>Davis, Mel</t>
  </si>
  <si>
    <t>Baca, Steven</t>
  </si>
  <si>
    <t>England, Steven L.</t>
  </si>
  <si>
    <t>Phillips, Stephen</t>
  </si>
  <si>
    <t>LO, Steven</t>
  </si>
  <si>
    <t>Knollwood</t>
  </si>
  <si>
    <t>Skins Rev</t>
  </si>
  <si>
    <t>Awards payout</t>
  </si>
  <si>
    <t>Los Robles</t>
  </si>
  <si>
    <t>Course</t>
  </si>
  <si>
    <t>TBD</t>
  </si>
  <si>
    <t xml:space="preserve">Sum of Points </t>
  </si>
  <si>
    <t>Flight</t>
  </si>
  <si>
    <t>Sort</t>
  </si>
  <si>
    <t>Presidents Flight</t>
  </si>
  <si>
    <t>Championship Flight</t>
  </si>
  <si>
    <t>Details</t>
  </si>
  <si>
    <t>Birdie on 2, Birdie on 15, Birdie on 17</t>
  </si>
  <si>
    <t>Birdie on 1, Birdie on 4, Birdie on 6</t>
  </si>
  <si>
    <t>Par on 7, Birdie on 9</t>
  </si>
  <si>
    <t>Eagle on 18</t>
  </si>
  <si>
    <t>Birdie on 8</t>
  </si>
  <si>
    <t>Birdie on 9</t>
  </si>
  <si>
    <t>Eagle on 16</t>
  </si>
  <si>
    <t>Birdie on 10</t>
  </si>
  <si>
    <t>Birdie on 17</t>
  </si>
  <si>
    <t>Vice Presidents Flight</t>
  </si>
  <si>
    <t>Eagle on 2, Birdie on 3</t>
  </si>
  <si>
    <t>Birdie on 4</t>
  </si>
  <si>
    <t>Eagle on 6</t>
  </si>
  <si>
    <t>Eagle on 5</t>
  </si>
  <si>
    <t>Treasurers Flight</t>
  </si>
  <si>
    <t>Eagle on 9, Birdie on 17</t>
  </si>
  <si>
    <t>Eagle on 15</t>
  </si>
  <si>
    <t>Birdie on 7</t>
  </si>
  <si>
    <t>Eagle on 10</t>
  </si>
  <si>
    <t>Double Eagle on 12</t>
  </si>
  <si>
    <t>Double Eagle on 11</t>
  </si>
  <si>
    <t>Eagle on 8</t>
  </si>
  <si>
    <t>#03     Craig Hill</t>
  </si>
  <si>
    <t>#09     Henry Kuwahara</t>
  </si>
  <si>
    <t>#13     Neal Prosser</t>
  </si>
  <si>
    <t>#05     Craig Hill - The Bonus C2P...  w/ A $50 Scrip Credit Towards Registration For Knollwood CC 03/08/2025</t>
  </si>
  <si>
    <r>
      <t>#17     Mark Metzelar - The Mickey Hole w/ A </t>
    </r>
    <r>
      <rPr>
        <u/>
        <sz val="10"/>
        <rFont val="Arial"/>
        <family val="2"/>
      </rPr>
      <t>Legit</t>
    </r>
    <r>
      <rPr>
        <sz val="10"/>
        <rFont val="Arial"/>
        <family val="2"/>
      </rPr>
      <t> 14" Just Past The Pin!</t>
    </r>
  </si>
  <si>
    <t>Closest to the Pins</t>
  </si>
  <si>
    <t>SKINS</t>
  </si>
  <si>
    <t>#11     Henry Kuwahara</t>
  </si>
  <si>
    <t>Rank 1</t>
  </si>
  <si>
    <t>Handle</t>
  </si>
  <si>
    <t xml:space="preserve">Gross </t>
  </si>
  <si>
    <t>HDCP</t>
  </si>
  <si>
    <t>Net</t>
  </si>
  <si>
    <t>Course Name</t>
  </si>
  <si>
    <t>1</t>
  </si>
  <si>
    <t>Knollwood Country Club</t>
  </si>
  <si>
    <t>2</t>
  </si>
  <si>
    <t>3</t>
  </si>
  <si>
    <t>Birdie on 13</t>
  </si>
  <si>
    <t>4</t>
  </si>
  <si>
    <t>5</t>
  </si>
  <si>
    <t>6</t>
  </si>
  <si>
    <t>Birdie on 6</t>
  </si>
  <si>
    <t>7</t>
  </si>
  <si>
    <t>8</t>
  </si>
  <si>
    <t>9</t>
  </si>
  <si>
    <t>Torres, Oscar</t>
  </si>
  <si>
    <t>10</t>
  </si>
  <si>
    <t>11</t>
  </si>
  <si>
    <t>Armendariz, Michael</t>
  </si>
  <si>
    <t>Birdie on 15, Eagle on 16</t>
  </si>
  <si>
    <t>12</t>
  </si>
  <si>
    <t>Birdie on 3</t>
  </si>
  <si>
    <t>Birdie on 18</t>
  </si>
  <si>
    <t>Birdie on 3, Eagle on 12</t>
  </si>
  <si>
    <t>Birdie on 1, Birdie on 13</t>
  </si>
  <si>
    <t>Eagle on 2</t>
  </si>
  <si>
    <t>Anderson, Sanford</t>
  </si>
  <si>
    <t>Eagle on 14</t>
  </si>
  <si>
    <t>13</t>
  </si>
  <si>
    <t>Eagle on 3, Eagle on 7</t>
  </si>
  <si>
    <t>14</t>
  </si>
  <si>
    <t>Birdie on 16</t>
  </si>
  <si>
    <t>Closest to the Pins/Long Drives</t>
  </si>
  <si>
    <t>15</t>
  </si>
  <si>
    <t>16</t>
  </si>
  <si>
    <t>17</t>
  </si>
  <si>
    <t>Levy, Armelle</t>
  </si>
  <si>
    <t>18</t>
  </si>
  <si>
    <t>19</t>
  </si>
  <si>
    <t>20</t>
  </si>
  <si>
    <t>Parrot, Clemence</t>
  </si>
  <si>
    <t>Beatty, Christopher</t>
  </si>
  <si>
    <t>Bonduelle, Flavie</t>
  </si>
  <si>
    <t>Brooks, Tim</t>
  </si>
  <si>
    <t>Corvin, Ed</t>
  </si>
  <si>
    <t>England, Steven</t>
  </si>
  <si>
    <t>Kamin, John</t>
  </si>
  <si>
    <t>Lee, David</t>
  </si>
  <si>
    <t>Lee, Raymond</t>
  </si>
  <si>
    <t>Mason, William</t>
  </si>
  <si>
    <t>McNeely, John</t>
  </si>
  <si>
    <t>Pavin, Matthew</t>
  </si>
  <si>
    <t>Semon, Thomas</t>
  </si>
  <si>
    <t>Wolbert, Curtis</t>
  </si>
  <si>
    <t>Gross</t>
  </si>
  <si>
    <t>Closest to the Pin Hole#6  $10.00</t>
  </si>
  <si>
    <t>Clairet, Michael</t>
  </si>
  <si>
    <t>Closest to the Pin Hole#13  $10.00</t>
  </si>
  <si>
    <t>Mens Longest Drive $10</t>
  </si>
  <si>
    <t>Closest to the Pin Hole#8  $10.00</t>
  </si>
  <si>
    <t>Mickey Hole#17  $10.00</t>
  </si>
  <si>
    <t>Armidariz, Michael</t>
  </si>
  <si>
    <t>Ladies Longest Drive $10</t>
  </si>
  <si>
    <t>MICKEY MOUSE GOLF LEAGUE TOURNAMENT RESULTS</t>
  </si>
  <si>
    <t>KNOLLWOOD CC</t>
  </si>
  <si>
    <t>0</t>
  </si>
  <si>
    <t>96</t>
  </si>
  <si>
    <t>Scrip</t>
  </si>
  <si>
    <t>Lo</t>
  </si>
  <si>
    <t>86</t>
  </si>
  <si>
    <t>Los Serranos SOUTH</t>
  </si>
  <si>
    <t>88</t>
  </si>
  <si>
    <t>77</t>
  </si>
  <si>
    <t>Birdie on 11</t>
  </si>
  <si>
    <t>84</t>
  </si>
  <si>
    <t>85</t>
  </si>
  <si>
    <t>Eagle on 12</t>
  </si>
  <si>
    <t>87</t>
  </si>
  <si>
    <t>92</t>
  </si>
  <si>
    <t>President's Flight</t>
  </si>
  <si>
    <t>89</t>
  </si>
  <si>
    <t>95</t>
  </si>
  <si>
    <t>106</t>
  </si>
  <si>
    <t>Eagle on 13</t>
  </si>
  <si>
    <t>Birdie on 2</t>
  </si>
  <si>
    <t>21</t>
  </si>
  <si>
    <t>Vice President's Flight</t>
  </si>
  <si>
    <t>97</t>
  </si>
  <si>
    <t>104</t>
  </si>
  <si>
    <t>24</t>
  </si>
  <si>
    <t>Double Eagle on 8</t>
  </si>
  <si>
    <t>105</t>
  </si>
  <si>
    <t>103</t>
  </si>
  <si>
    <t>Double Eagle on 4</t>
  </si>
  <si>
    <t>Fernandez, David</t>
  </si>
  <si>
    <t>94</t>
  </si>
  <si>
    <t>Treasurer's Flight</t>
  </si>
  <si>
    <t>109</t>
  </si>
  <si>
    <t>26</t>
  </si>
  <si>
    <t>102</t>
  </si>
  <si>
    <t>121</t>
  </si>
  <si>
    <t>29</t>
  </si>
  <si>
    <t>Birdie on 14</t>
  </si>
  <si>
    <t>98</t>
  </si>
  <si>
    <t>27</t>
  </si>
  <si>
    <t>101</t>
  </si>
  <si>
    <t>30</t>
  </si>
  <si>
    <t>Eagle on 7, Eagle on 17</t>
  </si>
  <si>
    <t>Eagle on 1</t>
  </si>
  <si>
    <t>Eagle on 11</t>
  </si>
  <si>
    <t>100</t>
  </si>
  <si>
    <t>22</t>
  </si>
  <si>
    <t>Double Eagle on 6</t>
  </si>
  <si>
    <t>108</t>
  </si>
  <si>
    <t>99</t>
  </si>
  <si>
    <t>23</t>
  </si>
  <si>
    <t>CLOSEST TO PINS/LONGEST DRIVES</t>
  </si>
  <si>
    <t>Mark Medernach</t>
  </si>
  <si>
    <t>110</t>
  </si>
  <si>
    <t>25</t>
  </si>
  <si>
    <t>Closest to the Pin Hole#9  $10.00</t>
  </si>
  <si>
    <t>Hole   #9  -  Rhys Tilley [1' 5.1/2"] The Mickey Hole</t>
  </si>
  <si>
    <t>Mickey Hole#12  $10.00</t>
  </si>
  <si>
    <t>Hole #12  -  Oscar Torres [7"]!!!</t>
  </si>
  <si>
    <t>Closest to the Pin Hole#17  $10.00</t>
  </si>
  <si>
    <t>Hole #17  -  Mike Armendariz [8']</t>
  </si>
  <si>
    <t>Mens Longest Drive Hole 16 $10</t>
  </si>
  <si>
    <t>Andreas "Chop" Hikel</t>
  </si>
  <si>
    <t>Ladies Longest Drive Hole 16 $10</t>
  </si>
  <si>
    <t>Sandy Panduro</t>
  </si>
  <si>
    <t>Alavian, Gabriela</t>
  </si>
  <si>
    <t>Beatty, Chris</t>
  </si>
  <si>
    <t>Kirkegaard, Colton</t>
  </si>
  <si>
    <t>Leeder, Dale</t>
  </si>
  <si>
    <t>Rivero, Salvador</t>
  </si>
  <si>
    <t>Zhou, James</t>
  </si>
  <si>
    <t>Petiau Levy, Armelle</t>
  </si>
  <si>
    <t>Row Labels</t>
  </si>
  <si>
    <t>75</t>
  </si>
  <si>
    <t>28</t>
  </si>
  <si>
    <t>115</t>
  </si>
  <si>
    <t>39</t>
  </si>
  <si>
    <t>34</t>
  </si>
  <si>
    <t>35</t>
  </si>
  <si>
    <t>128</t>
  </si>
  <si>
    <t>44</t>
  </si>
  <si>
    <t>107</t>
  </si>
  <si>
    <t>42</t>
  </si>
  <si>
    <t>122</t>
  </si>
  <si>
    <t>147</t>
  </si>
  <si>
    <t>59</t>
  </si>
  <si>
    <t>93</t>
  </si>
  <si>
    <t>132</t>
  </si>
  <si>
    <t>129</t>
  </si>
  <si>
    <t>Torres</t>
  </si>
  <si>
    <t>Oscar</t>
  </si>
  <si>
    <t>Fernandez</t>
  </si>
  <si>
    <t>Los Serranos</t>
  </si>
  <si>
    <t>Mickey Mouse Golf League 2025 Scrip As Of 4/7/2025</t>
  </si>
  <si>
    <t>31</t>
  </si>
  <si>
    <t>79</t>
  </si>
  <si>
    <t>45</t>
  </si>
  <si>
    <t>Pos.</t>
  </si>
  <si>
    <t>To Par Net</t>
  </si>
  <si>
    <t>Total Net</t>
  </si>
  <si>
    <t>$50.00</t>
  </si>
  <si>
    <t>E</t>
  </si>
  <si>
    <t>$20.00</t>
  </si>
  <si>
    <t>Eagle on 4</t>
  </si>
  <si>
    <t>Double Eagle on 5, Birdie on 14</t>
  </si>
  <si>
    <t>Eagle on 5, Eagle on 16, Eagle on 18</t>
  </si>
  <si>
    <t>WD</t>
  </si>
  <si>
    <t>-</t>
  </si>
  <si>
    <t>DQ</t>
  </si>
  <si>
    <t>PETIAU LEVY, Armelle</t>
  </si>
  <si>
    <t>Guest Flight</t>
  </si>
  <si>
    <t>NC</t>
  </si>
  <si>
    <t>Toombs, Leota</t>
  </si>
  <si>
    <t>Aguilar, Francisco</t>
  </si>
  <si>
    <t>Prada, Andre</t>
  </si>
  <si>
    <t>NS</t>
  </si>
  <si>
    <t>Colvig, Pinto</t>
  </si>
  <si>
    <t>Robin, Christopher</t>
  </si>
  <si>
    <t>Gorman, Daniel</t>
  </si>
  <si>
    <t xml:space="preserve">Metzelar, Mark </t>
  </si>
  <si>
    <t>82</t>
  </si>
  <si>
    <t>90</t>
  </si>
  <si>
    <t>81</t>
  </si>
  <si>
    <t>36</t>
  </si>
  <si>
    <t>32</t>
  </si>
  <si>
    <t>40</t>
  </si>
  <si>
    <t>Birdie on 2, Birdie on 8, Birdie on 11</t>
  </si>
  <si>
    <t>Birdie on 6, Birdie on 15</t>
  </si>
  <si>
    <t>Birdie on 4, Eagle on 16</t>
  </si>
  <si>
    <t>Birdie on 2, Birdie on 3</t>
  </si>
  <si>
    <t>Birdie on 9, Birdie on 13</t>
  </si>
  <si>
    <t>Par on 2, Birdie on 11, Birdie on 12, Birdie on 13, Par on 18</t>
  </si>
  <si>
    <t>Birdie on 6, Birdie on 8, Birdie on 17</t>
  </si>
  <si>
    <t>Birdie on 7, Eagle on 15</t>
  </si>
  <si>
    <t>Eagle on 1, Birdie on 8</t>
  </si>
  <si>
    <t>Eagle on 9, Eagle on 12</t>
  </si>
  <si>
    <t>Closest to the Pin Hole#4  $10.00</t>
  </si>
  <si>
    <t>Closest to the Pin Hole#9  $10.00 Mickey Hole</t>
  </si>
  <si>
    <t>Greg Snyder</t>
  </si>
  <si>
    <t>Closest to the Pin Hole#12  $10.00</t>
  </si>
  <si>
    <t>Russ Rogers</t>
  </si>
  <si>
    <t>Rachel Capiral</t>
  </si>
  <si>
    <t>Alisal</t>
  </si>
  <si>
    <t>100.00</t>
  </si>
  <si>
    <t>River Course at The Alisal</t>
  </si>
  <si>
    <t>60.00</t>
  </si>
  <si>
    <t>40.00</t>
  </si>
  <si>
    <t>30.00</t>
  </si>
  <si>
    <t>29.00</t>
  </si>
  <si>
    <t>28.00</t>
  </si>
  <si>
    <t>27.00</t>
  </si>
  <si>
    <t>26.00</t>
  </si>
  <si>
    <t>25.00</t>
  </si>
  <si>
    <t>24.00</t>
  </si>
  <si>
    <t>23.00</t>
  </si>
  <si>
    <t>22.00</t>
  </si>
  <si>
    <t>21.00</t>
  </si>
  <si>
    <t>20.00</t>
  </si>
  <si>
    <t>111</t>
  </si>
  <si>
    <t>137</t>
  </si>
  <si>
    <t>64</t>
  </si>
  <si>
    <t>119</t>
  </si>
  <si>
    <t>117</t>
  </si>
  <si>
    <t>118</t>
  </si>
  <si>
    <t>131</t>
  </si>
  <si>
    <t>0.00</t>
  </si>
  <si>
    <t>New Member/Guest</t>
  </si>
  <si>
    <t>CONKLIN, Brian</t>
  </si>
  <si>
    <t>SCHWARZWELLER, Luke</t>
  </si>
  <si>
    <t>MENDOZA, Matt</t>
  </si>
  <si>
    <t>FERNANDEZ, Dan</t>
  </si>
  <si>
    <t>Andreas Hikel</t>
  </si>
  <si>
    <t>Sterling Hills Golf Club</t>
  </si>
  <si>
    <t>Schwarzweller, Luke</t>
  </si>
  <si>
    <t>19.00</t>
  </si>
  <si>
    <t>18.00</t>
  </si>
  <si>
    <t>17.00</t>
  </si>
  <si>
    <t>16.00</t>
  </si>
  <si>
    <t>15.00</t>
  </si>
  <si>
    <t>Collins, Edward</t>
  </si>
  <si>
    <t>Hennick, Rob</t>
  </si>
  <si>
    <t>Logan, Shane</t>
  </si>
  <si>
    <t>Meadows, Jack</t>
  </si>
  <si>
    <t>Salzwedel, Andrew</t>
  </si>
  <si>
    <t>Closest to the Pin Hole#3  $10.00</t>
  </si>
  <si>
    <t>Craig Hill</t>
  </si>
  <si>
    <t>Closest to the Pin Hole#8  $10.00 Mickey Hole</t>
  </si>
  <si>
    <t>Will Wasson</t>
  </si>
  <si>
    <t>Closest to the Pin Hole#11 Mickey Hole  $10.00</t>
  </si>
  <si>
    <t>Greg Angell  (3' 1")</t>
  </si>
  <si>
    <t>Closest to the Pin Hole#15  $10.00</t>
  </si>
  <si>
    <t>Denise Rogers</t>
  </si>
  <si>
    <t>Eagle on 3, Birdie on 10</t>
  </si>
  <si>
    <t>Birdie on 15</t>
  </si>
  <si>
    <t>Eagle on 4, Birdie on 12</t>
  </si>
  <si>
    <t>Eagle on 8, Birdie on 12, Eagle on 18</t>
  </si>
  <si>
    <t>Eagle on 9, Eagle on 15, Birdie on 17</t>
  </si>
  <si>
    <t>Birdie on 12, Eagle on 15</t>
  </si>
  <si>
    <t>Eagle on 6, Eagle on 13</t>
  </si>
  <si>
    <t>Birdie on 12, Eagle on 17</t>
  </si>
  <si>
    <t>Double Eagle on 5</t>
  </si>
  <si>
    <t>ray mireles</t>
  </si>
  <si>
    <t>CHARLES</t>
  </si>
  <si>
    <t>HAMILTON</t>
  </si>
  <si>
    <t>CRAIG</t>
  </si>
  <si>
    <t>HILL</t>
  </si>
  <si>
    <t>Leo Mark</t>
  </si>
  <si>
    <t>E Cramer</t>
  </si>
  <si>
    <t>WillIAM</t>
  </si>
  <si>
    <t>C Wasson</t>
  </si>
  <si>
    <t>FABIEN</t>
  </si>
  <si>
    <t>HAJJAR</t>
  </si>
  <si>
    <t>Alisa</t>
  </si>
  <si>
    <t>STEVEN</t>
  </si>
  <si>
    <t>YSAIS</t>
  </si>
  <si>
    <t>LaSota</t>
  </si>
  <si>
    <t>Stacey</t>
  </si>
  <si>
    <t>Mke</t>
  </si>
  <si>
    <t>Gregg</t>
  </si>
  <si>
    <t>Patrick</t>
  </si>
  <si>
    <t>ray mireles, Jino</t>
  </si>
  <si>
    <t>HAMILTON, CHARLES</t>
  </si>
  <si>
    <t>HILL, CRAIG</t>
  </si>
  <si>
    <t>Medernach, Leo Mark</t>
  </si>
  <si>
    <t>E Cramer, Bruce</t>
  </si>
  <si>
    <t>C Wasson, WillIAM</t>
  </si>
  <si>
    <t>HAJJAR, FABIEN</t>
  </si>
  <si>
    <t>Clairet, Alisa</t>
  </si>
  <si>
    <t>YSAIS, STEVEN</t>
  </si>
  <si>
    <t>Traylor, M Ryan</t>
  </si>
  <si>
    <t>Jones, Michael</t>
  </si>
  <si>
    <t>LaSota, Kevin</t>
  </si>
  <si>
    <t>Guevara, Mke</t>
  </si>
  <si>
    <t>Osos, Patrick</t>
  </si>
  <si>
    <t>Blankshain, William</t>
  </si>
  <si>
    <t>Jamie Busta</t>
  </si>
  <si>
    <t>Erin Stibal</t>
  </si>
  <si>
    <t>Bob Kimball</t>
  </si>
  <si>
    <t xml:space="preserve">Sharon </t>
  </si>
  <si>
    <t>Sterling Hills</t>
  </si>
  <si>
    <t>Puckett</t>
  </si>
  <si>
    <t>Damon</t>
  </si>
  <si>
    <t>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</si>
</sst>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59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2"/>
      <color indexed="72"/>
      <name val="Times New Roman"/>
      <family val="1"/>
    </font>
    <font>
      <b/>
      <sz val="12"/>
      <color rgb="FF242424"/>
      <name val="Times New Roman"/>
      <family val="1"/>
    </font>
    <font>
      <sz val="12"/>
      <color rgb="FF242424"/>
      <name val="Times New Roman"/>
      <family val="1"/>
    </font>
    <font>
      <sz val="12"/>
      <color theme="1"/>
      <name val="Aptos Narrow"/>
      <family val="2"/>
      <scheme val="minor"/>
    </font>
    <font>
      <b/>
      <sz val="10"/>
      <color indexed="72"/>
      <name val="Arial"/>
      <family val="2"/>
    </font>
    <font>
      <sz val="10"/>
      <color indexed="7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color indexed="8"/>
      <name val="Aptos Narrow"/>
      <family val="2"/>
      <scheme val="minor"/>
    </font>
    <font>
      <sz val="10"/>
      <color theme="1"/>
      <name val="Times New Roman"/>
      <family val="1"/>
    </font>
    <font>
      <sz val="16"/>
      <color indexed="8"/>
      <name val="Times New Roman"/>
      <family val="1"/>
    </font>
    <font>
      <b/>
      <sz val="11"/>
      <color theme="0"/>
      <name val="Times New Roman"/>
      <family val="1"/>
    </font>
    <font>
      <sz val="11"/>
      <color indexed="8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indexed="72"/>
      <name val="Times New Roman"/>
      <family val="1"/>
    </font>
    <font>
      <b/>
      <sz val="11"/>
      <color indexed="8"/>
      <name val="Times New Roman"/>
      <family val="1"/>
    </font>
    <font>
      <sz val="10"/>
      <color indexed="72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sz val="11"/>
      <color indexed="72"/>
      <name val="Times New Roman"/>
      <family val="1"/>
    </font>
    <font>
      <sz val="11"/>
      <name val="Arial"/>
      <family val="2"/>
    </font>
    <font>
      <b/>
      <sz val="11"/>
      <color theme="1"/>
      <name val="Times New Roman"/>
      <family val="1"/>
    </font>
    <font>
      <sz val="11"/>
      <color rgb="FF26282A"/>
      <name val="Times New Roman"/>
      <family val="1"/>
    </font>
    <font>
      <sz val="12"/>
      <color theme="1"/>
      <name val="Aptos Narrow"/>
      <scheme val="minor"/>
    </font>
    <font>
      <sz val="12"/>
      <color theme="1"/>
      <name val="Calibri"/>
    </font>
    <font>
      <sz val="10"/>
      <color theme="1"/>
      <name val="Verdana"/>
    </font>
    <font>
      <sz val="12"/>
      <color rgb="FFFF0000"/>
      <name val="Calibri"/>
    </font>
    <font>
      <b/>
      <sz val="12"/>
      <color theme="1"/>
      <name val="Calibri"/>
    </font>
    <font>
      <sz val="12"/>
      <color rgb="FF000000"/>
      <name val="Calibri"/>
    </font>
    <font>
      <sz val="12"/>
      <color rgb="FF242424"/>
      <name val="Times New Roman"/>
    </font>
    <font>
      <b/>
      <u/>
      <sz val="12"/>
      <color theme="1"/>
      <name val="Calibri"/>
    </font>
    <font>
      <sz val="16"/>
      <color theme="1"/>
      <name val="Calibri"/>
    </font>
    <font>
      <b/>
      <sz val="16"/>
      <color theme="1"/>
      <name val="Calibri"/>
    </font>
    <font>
      <b/>
      <sz val="10"/>
      <color indexed="72"/>
      <name val="Arial"/>
    </font>
    <font>
      <sz val="10"/>
      <color indexed="72"/>
      <name val="Arial"/>
    </font>
    <font>
      <sz val="11"/>
      <color rgb="FF000000"/>
      <name val="Arial"/>
    </font>
    <font>
      <b/>
      <sz val="11"/>
      <color rgb="FFFF0000"/>
      <name val="Aptos Narrow"/>
      <family val="2"/>
      <scheme val="minor"/>
    </font>
    <font>
      <sz val="12"/>
      <color rgb="FFFF0000"/>
      <name val="Aptos Narrow"/>
      <scheme val="minor"/>
    </font>
    <font>
      <sz val="11"/>
      <color rgb="FF000000"/>
      <name val="Arial"/>
      <family val="2"/>
    </font>
    <font>
      <sz val="10"/>
      <name val="Arial"/>
    </font>
    <font>
      <sz val="11"/>
      <color indexed="8"/>
      <name val="Arial"/>
      <family val="2"/>
    </font>
    <font>
      <sz val="11"/>
      <color rgb="FF242424"/>
      <name val="System-ui"/>
    </font>
    <font>
      <b/>
      <sz val="11"/>
      <color indexed="8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00B050"/>
        <bgColor rgb="FF00B050"/>
      </patternFill>
    </fill>
    <fill>
      <patternFill patternType="solid">
        <fgColor rgb="FFFF0000"/>
        <bgColor rgb="FFFF0000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 applyNumberFormat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9" fillId="0" borderId="0"/>
    <xf numFmtId="0" fontId="5" fillId="0" borderId="0" applyNumberFormat="0" applyFont="0" applyFill="0" applyBorder="0" applyAlignment="0" applyProtection="0"/>
    <xf numFmtId="0" fontId="4" fillId="0" borderId="0"/>
    <xf numFmtId="0" fontId="37" fillId="0" borderId="0"/>
    <xf numFmtId="0" fontId="3" fillId="0" borderId="0"/>
    <xf numFmtId="0" fontId="2" fillId="0" borderId="0"/>
    <xf numFmtId="0" fontId="53" fillId="0" borderId="0" applyNumberFormat="0" applyFont="0" applyFill="0" applyBorder="0" applyAlignment="0" applyProtection="0"/>
    <xf numFmtId="0" fontId="1" fillId="0" borderId="0"/>
  </cellStyleXfs>
  <cellXfs count="224">
    <xf numFmtId="0" fontId="0" fillId="0" borderId="0" xfId="0" applyNumberFormat="1" applyFont="1" applyFill="1" applyBorder="1" applyAlignment="1"/>
    <xf numFmtId="164" fontId="0" fillId="0" borderId="0" xfId="0" applyNumberFormat="1" applyFont="1" applyFill="1" applyBorder="1" applyAlignment="1"/>
    <xf numFmtId="3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3" fontId="5" fillId="0" borderId="0" xfId="0" applyNumberFormat="1" applyFont="1" applyFill="1" applyBorder="1" applyAlignment="1"/>
    <xf numFmtId="49" fontId="7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9" fillId="0" borderId="0" xfId="0" applyNumberFormat="1" applyFont="1" applyFill="1" applyBorder="1" applyAlignment="1"/>
    <xf numFmtId="164" fontId="6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 applyProtection="1">
      <alignment horizontal="center"/>
    </xf>
    <xf numFmtId="49" fontId="10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 applyProtection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vertical="center" wrapText="1"/>
    </xf>
    <xf numFmtId="0" fontId="13" fillId="0" borderId="0" xfId="0" applyNumberFormat="1" applyFont="1" applyFill="1" applyBorder="1" applyAlignment="1">
      <alignment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/>
    <xf numFmtId="49" fontId="7" fillId="2" borderId="0" xfId="0" applyNumberFormat="1" applyFont="1" applyFill="1" applyBorder="1" applyAlignment="1" applyProtection="1">
      <alignment horizontal="center"/>
    </xf>
    <xf numFmtId="49" fontId="7" fillId="3" borderId="0" xfId="0" applyNumberFormat="1" applyFont="1" applyFill="1" applyBorder="1" applyAlignment="1" applyProtection="1">
      <alignment horizontal="center"/>
    </xf>
    <xf numFmtId="49" fontId="7" fillId="4" borderId="0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right"/>
    </xf>
    <xf numFmtId="49" fontId="16" fillId="0" borderId="0" xfId="0" applyNumberFormat="1" applyFont="1" applyFill="1" applyBorder="1" applyAlignment="1" applyProtection="1">
      <alignment horizontal="right"/>
    </xf>
    <xf numFmtId="0" fontId="19" fillId="0" borderId="0" xfId="3"/>
    <xf numFmtId="49" fontId="1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19" fillId="0" borderId="0" xfId="3" applyAlignment="1">
      <alignment horizontal="center"/>
    </xf>
    <xf numFmtId="6" fontId="20" fillId="0" borderId="0" xfId="0" applyNumberFormat="1" applyFont="1" applyAlignment="1">
      <alignment horizontal="center" vertical="center"/>
    </xf>
    <xf numFmtId="49" fontId="22" fillId="10" borderId="0" xfId="3" applyNumberFormat="1" applyFont="1" applyFill="1" applyAlignment="1">
      <alignment horizontal="center"/>
    </xf>
    <xf numFmtId="0" fontId="23" fillId="0" borderId="0" xfId="3" applyFont="1"/>
    <xf numFmtId="49" fontId="25" fillId="0" borderId="0" xfId="3" applyNumberFormat="1" applyFont="1" applyAlignment="1">
      <alignment horizontal="center"/>
    </xf>
    <xf numFmtId="49" fontId="23" fillId="0" borderId="0" xfId="3" applyNumberFormat="1" applyFont="1" applyAlignment="1">
      <alignment horizontal="center"/>
    </xf>
    <xf numFmtId="164" fontId="23" fillId="0" borderId="0" xfId="3" applyNumberFormat="1" applyFont="1" applyAlignment="1">
      <alignment horizontal="center"/>
    </xf>
    <xf numFmtId="49" fontId="26" fillId="0" borderId="0" xfId="3" applyNumberFormat="1" applyFont="1"/>
    <xf numFmtId="49" fontId="26" fillId="0" borderId="0" xfId="3" applyNumberFormat="1" applyFont="1" applyAlignment="1">
      <alignment horizontal="center"/>
    </xf>
    <xf numFmtId="0" fontId="27" fillId="0" borderId="0" xfId="3" applyFont="1" applyAlignment="1">
      <alignment horizontal="center"/>
    </xf>
    <xf numFmtId="0" fontId="28" fillId="0" borderId="0" xfId="3" applyFont="1" applyAlignment="1">
      <alignment horizontal="right"/>
    </xf>
    <xf numFmtId="49" fontId="28" fillId="0" borderId="0" xfId="3" applyNumberFormat="1" applyFont="1" applyAlignment="1">
      <alignment horizontal="right"/>
    </xf>
    <xf numFmtId="6" fontId="20" fillId="0" borderId="0" xfId="0" applyNumberFormat="1" applyFont="1" applyAlignment="1">
      <alignment horizontal="center"/>
    </xf>
    <xf numFmtId="0" fontId="23" fillId="0" borderId="0" xfId="3" applyFont="1" applyAlignment="1">
      <alignment horizontal="center"/>
    </xf>
    <xf numFmtId="164" fontId="25" fillId="0" borderId="0" xfId="3" applyNumberFormat="1" applyFont="1" applyAlignment="1">
      <alignment horizontal="center"/>
    </xf>
    <xf numFmtId="49" fontId="32" fillId="2" borderId="0" xfId="0" applyNumberFormat="1" applyFont="1" applyFill="1" applyBorder="1" applyAlignment="1" applyProtection="1">
      <alignment horizontal="center"/>
    </xf>
    <xf numFmtId="49" fontId="33" fillId="0" borderId="0" xfId="0" applyNumberFormat="1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49" fontId="19" fillId="0" borderId="0" xfId="3" applyNumberFormat="1" applyAlignment="1">
      <alignment horizontal="center"/>
    </xf>
    <xf numFmtId="49" fontId="15" fillId="0" borderId="0" xfId="3" applyNumberFormat="1" applyFont="1" applyAlignment="1">
      <alignment horizontal="center"/>
    </xf>
    <xf numFmtId="0" fontId="16" fillId="0" borderId="0" xfId="3" applyFont="1" applyAlignment="1">
      <alignment horizontal="right"/>
    </xf>
    <xf numFmtId="49" fontId="16" fillId="0" borderId="0" xfId="3" applyNumberFormat="1" applyFont="1" applyAlignment="1">
      <alignment horizontal="right"/>
    </xf>
    <xf numFmtId="49" fontId="11" fillId="0" borderId="0" xfId="0" applyNumberFormat="1" applyFont="1" applyFill="1" applyBorder="1" applyAlignment="1" applyProtection="1">
      <alignment horizontal="left"/>
    </xf>
    <xf numFmtId="164" fontId="19" fillId="0" borderId="0" xfId="3" applyNumberFormat="1" applyAlignment="1">
      <alignment horizontal="center"/>
    </xf>
    <xf numFmtId="49" fontId="15" fillId="0" borderId="0" xfId="3" applyNumberFormat="1" applyFont="1"/>
    <xf numFmtId="0" fontId="37" fillId="0" borderId="0" xfId="6"/>
    <xf numFmtId="0" fontId="38" fillId="0" borderId="0" xfId="6" applyFont="1" applyAlignment="1">
      <alignment wrapText="1"/>
    </xf>
    <xf numFmtId="0" fontId="38" fillId="0" borderId="0" xfId="6" applyFont="1" applyAlignment="1">
      <alignment horizontal="center"/>
    </xf>
    <xf numFmtId="44" fontId="38" fillId="0" borderId="0" xfId="6" applyNumberFormat="1" applyFont="1" applyAlignment="1">
      <alignment horizontal="center"/>
    </xf>
    <xf numFmtId="165" fontId="38" fillId="0" borderId="0" xfId="6" applyNumberFormat="1" applyFont="1" applyAlignment="1">
      <alignment horizontal="center"/>
    </xf>
    <xf numFmtId="165" fontId="38" fillId="0" borderId="0" xfId="6" applyNumberFormat="1" applyFont="1"/>
    <xf numFmtId="0" fontId="39" fillId="0" borderId="0" xfId="6" applyFont="1"/>
    <xf numFmtId="0" fontId="38" fillId="0" borderId="0" xfId="6" applyFont="1" applyAlignment="1">
      <alignment horizontal="center" wrapText="1"/>
    </xf>
    <xf numFmtId="7" fontId="38" fillId="0" borderId="0" xfId="6" applyNumberFormat="1" applyFont="1" applyAlignment="1">
      <alignment horizontal="right"/>
    </xf>
    <xf numFmtId="0" fontId="38" fillId="0" borderId="0" xfId="6" applyFont="1"/>
    <xf numFmtId="0" fontId="40" fillId="0" borderId="0" xfId="6" applyFont="1"/>
    <xf numFmtId="165" fontId="41" fillId="0" borderId="1" xfId="6" applyNumberFormat="1" applyFont="1" applyBorder="1" applyAlignment="1">
      <alignment horizontal="center"/>
    </xf>
    <xf numFmtId="165" fontId="41" fillId="0" borderId="0" xfId="6" applyNumberFormat="1" applyFont="1" applyAlignment="1">
      <alignment horizontal="center"/>
    </xf>
    <xf numFmtId="165" fontId="38" fillId="0" borderId="0" xfId="6" applyNumberFormat="1" applyFont="1" applyAlignment="1">
      <alignment horizontal="center" vertical="top"/>
    </xf>
    <xf numFmtId="0" fontId="38" fillId="0" borderId="0" xfId="6" applyFont="1" applyAlignment="1">
      <alignment horizontal="left" wrapText="1"/>
    </xf>
    <xf numFmtId="0" fontId="38" fillId="0" borderId="0" xfId="6" applyFont="1" applyAlignment="1">
      <alignment horizontal="left"/>
    </xf>
    <xf numFmtId="165" fontId="38" fillId="0" borderId="0" xfId="6" applyNumberFormat="1" applyFont="1" applyAlignment="1">
      <alignment horizontal="left"/>
    </xf>
    <xf numFmtId="44" fontId="38" fillId="0" borderId="0" xfId="6" applyNumberFormat="1" applyFont="1" applyAlignment="1">
      <alignment horizontal="left"/>
    </xf>
    <xf numFmtId="165" fontId="38" fillId="0" borderId="0" xfId="6" applyNumberFormat="1" applyFont="1" applyAlignment="1">
      <alignment horizontal="right"/>
    </xf>
    <xf numFmtId="44" fontId="40" fillId="0" borderId="0" xfId="6" applyNumberFormat="1" applyFont="1"/>
    <xf numFmtId="165" fontId="42" fillId="0" borderId="0" xfId="6" applyNumberFormat="1" applyFont="1" applyAlignment="1">
      <alignment horizontal="center"/>
    </xf>
    <xf numFmtId="0" fontId="43" fillId="0" borderId="0" xfId="6" applyFont="1" applyAlignment="1">
      <alignment horizontal="center" vertical="center" wrapText="1"/>
    </xf>
    <xf numFmtId="0" fontId="43" fillId="0" borderId="0" xfId="6" applyFont="1" applyAlignment="1">
      <alignment vertical="center" wrapText="1"/>
    </xf>
    <xf numFmtId="0" fontId="41" fillId="5" borderId="0" xfId="6" applyFont="1" applyFill="1" applyAlignment="1">
      <alignment horizontal="center" wrapText="1"/>
    </xf>
    <xf numFmtId="0" fontId="41" fillId="8" borderId="0" xfId="6" applyFont="1" applyFill="1" applyAlignment="1">
      <alignment horizontal="center" wrapText="1"/>
    </xf>
    <xf numFmtId="0" fontId="41" fillId="7" borderId="0" xfId="6" applyFont="1" applyFill="1" applyAlignment="1">
      <alignment horizontal="center" wrapText="1"/>
    </xf>
    <xf numFmtId="44" fontId="41" fillId="8" borderId="0" xfId="6" applyNumberFormat="1" applyFont="1" applyFill="1" applyAlignment="1">
      <alignment horizontal="center" wrapText="1"/>
    </xf>
    <xf numFmtId="165" fontId="41" fillId="7" borderId="0" xfId="6" applyNumberFormat="1" applyFont="1" applyFill="1" applyAlignment="1">
      <alignment horizontal="center" wrapText="1"/>
    </xf>
    <xf numFmtId="165" fontId="41" fillId="8" borderId="0" xfId="6" applyNumberFormat="1" applyFont="1" applyFill="1" applyAlignment="1">
      <alignment horizontal="center" wrapText="1"/>
    </xf>
    <xf numFmtId="0" fontId="41" fillId="6" borderId="0" xfId="6" applyFont="1" applyFill="1" applyAlignment="1">
      <alignment horizontal="center" wrapText="1"/>
    </xf>
    <xf numFmtId="0" fontId="44" fillId="0" borderId="0" xfId="6" applyFont="1" applyAlignment="1">
      <alignment horizontal="center" wrapText="1"/>
    </xf>
    <xf numFmtId="0" fontId="41" fillId="0" borderId="0" xfId="6" applyFont="1" applyAlignment="1">
      <alignment horizontal="center"/>
    </xf>
    <xf numFmtId="44" fontId="41" fillId="0" borderId="0" xfId="6" applyNumberFormat="1" applyFont="1" applyAlignment="1">
      <alignment horizontal="center"/>
    </xf>
    <xf numFmtId="0" fontId="45" fillId="0" borderId="0" xfId="6" applyFont="1"/>
    <xf numFmtId="44" fontId="45" fillId="0" borderId="0" xfId="6" applyNumberFormat="1" applyFont="1" applyAlignment="1">
      <alignment horizontal="center"/>
    </xf>
    <xf numFmtId="165" fontId="45" fillId="0" borderId="0" xfId="6" applyNumberFormat="1" applyFont="1" applyAlignment="1">
      <alignment horizontal="center"/>
    </xf>
    <xf numFmtId="165" fontId="45" fillId="0" borderId="0" xfId="6" applyNumberFormat="1" applyFont="1"/>
    <xf numFmtId="44" fontId="45" fillId="0" borderId="0" xfId="6" applyNumberFormat="1" applyFont="1"/>
    <xf numFmtId="0" fontId="45" fillId="0" borderId="0" xfId="6" applyFont="1" applyAlignment="1">
      <alignment horizontal="center"/>
    </xf>
    <xf numFmtId="14" fontId="45" fillId="0" borderId="0" xfId="6" applyNumberFormat="1" applyFont="1"/>
    <xf numFmtId="14" fontId="46" fillId="0" borderId="0" xfId="6" applyNumberFormat="1" applyFont="1"/>
    <xf numFmtId="0" fontId="41" fillId="0" borderId="0" xfId="6" applyFont="1"/>
    <xf numFmtId="0" fontId="46" fillId="0" borderId="0" xfId="6" applyFont="1"/>
    <xf numFmtId="49" fontId="25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49" fontId="5" fillId="0" borderId="0" xfId="4" applyNumberFormat="1" applyFill="1" applyAlignment="1">
      <alignment horizontal="center"/>
    </xf>
    <xf numFmtId="49" fontId="33" fillId="11" borderId="0" xfId="0" applyNumberFormat="1" applyFont="1" applyFill="1" applyBorder="1" applyAlignment="1" applyProtection="1">
      <alignment horizontal="center"/>
    </xf>
    <xf numFmtId="49" fontId="25" fillId="11" borderId="0" xfId="3" applyNumberFormat="1" applyFont="1" applyFill="1" applyAlignment="1">
      <alignment horizontal="center"/>
    </xf>
    <xf numFmtId="0" fontId="3" fillId="0" borderId="0" xfId="7"/>
    <xf numFmtId="49" fontId="47" fillId="0" borderId="0" xfId="7" applyNumberFormat="1" applyFont="1"/>
    <xf numFmtId="49" fontId="25" fillId="0" borderId="0" xfId="7" applyNumberFormat="1" applyFont="1" applyAlignment="1">
      <alignment horizontal="center"/>
    </xf>
    <xf numFmtId="49" fontId="3" fillId="0" borderId="0" xfId="7" applyNumberFormat="1" applyAlignment="1">
      <alignment horizontal="center"/>
    </xf>
    <xf numFmtId="164" fontId="23" fillId="0" borderId="0" xfId="7" applyNumberFormat="1" applyFont="1" applyAlignment="1">
      <alignment horizontal="center"/>
    </xf>
    <xf numFmtId="49" fontId="23" fillId="0" borderId="0" xfId="7" applyNumberFormat="1" applyFont="1" applyAlignment="1">
      <alignment horizontal="center"/>
    </xf>
    <xf numFmtId="0" fontId="48" fillId="0" borderId="0" xfId="7" applyFont="1" applyAlignment="1">
      <alignment horizontal="right"/>
    </xf>
    <xf numFmtId="49" fontId="48" fillId="0" borderId="0" xfId="7" applyNumberFormat="1" applyFont="1" applyAlignment="1">
      <alignment horizontal="right"/>
    </xf>
    <xf numFmtId="0" fontId="3" fillId="11" borderId="0" xfId="7" applyFill="1"/>
    <xf numFmtId="0" fontId="48" fillId="11" borderId="0" xfId="7" applyFont="1" applyFill="1" applyAlignment="1">
      <alignment horizontal="right"/>
    </xf>
    <xf numFmtId="49" fontId="15" fillId="0" borderId="0" xfId="7" applyNumberFormat="1" applyFont="1"/>
    <xf numFmtId="49" fontId="15" fillId="0" borderId="0" xfId="7" applyNumberFormat="1" applyFont="1" applyAlignment="1">
      <alignment horizontal="center"/>
    </xf>
    <xf numFmtId="0" fontId="16" fillId="0" borderId="0" xfId="7" applyFont="1" applyAlignment="1">
      <alignment horizontal="right"/>
    </xf>
    <xf numFmtId="49" fontId="16" fillId="0" borderId="0" xfId="7" applyNumberFormat="1" applyFont="1" applyAlignment="1">
      <alignment horizontal="right"/>
    </xf>
    <xf numFmtId="0" fontId="3" fillId="9" borderId="0" xfId="7" applyFill="1"/>
    <xf numFmtId="0" fontId="3" fillId="12" borderId="0" xfId="7" applyFill="1"/>
    <xf numFmtId="0" fontId="3" fillId="13" borderId="0" xfId="7" applyFill="1"/>
    <xf numFmtId="49" fontId="49" fillId="0" borderId="0" xfId="0" applyNumberFormat="1" applyFont="1" applyBorder="1" applyAlignment="1">
      <alignment horizontal="center"/>
    </xf>
    <xf numFmtId="0" fontId="0" fillId="0" borderId="0" xfId="0" applyBorder="1"/>
    <xf numFmtId="164" fontId="0" fillId="0" borderId="0" xfId="0" applyNumberFormat="1" applyAlignment="1">
      <alignment horizontal="center"/>
    </xf>
    <xf numFmtId="165" fontId="40" fillId="0" borderId="0" xfId="6" applyNumberFormat="1" applyFont="1" applyAlignment="1">
      <alignment horizontal="center"/>
    </xf>
    <xf numFmtId="0" fontId="51" fillId="0" borderId="0" xfId="6" applyFont="1"/>
    <xf numFmtId="0" fontId="2" fillId="0" borderId="0" xfId="8"/>
    <xf numFmtId="49" fontId="49" fillId="0" borderId="0" xfId="3" applyNumberFormat="1" applyFont="1" applyAlignment="1">
      <alignment horizontal="center"/>
    </xf>
    <xf numFmtId="1" fontId="49" fillId="0" borderId="0" xfId="3" applyNumberFormat="1" applyFont="1" applyAlignment="1">
      <alignment horizontal="center"/>
    </xf>
    <xf numFmtId="49" fontId="19" fillId="0" borderId="0" xfId="3" applyNumberFormat="1"/>
    <xf numFmtId="49" fontId="47" fillId="0" borderId="0" xfId="3" applyNumberFormat="1" applyFont="1"/>
    <xf numFmtId="49" fontId="47" fillId="0" borderId="0" xfId="3" applyNumberFormat="1" applyFont="1" applyAlignment="1">
      <alignment horizontal="center"/>
    </xf>
    <xf numFmtId="0" fontId="48" fillId="0" borderId="0" xfId="3" applyFont="1" applyAlignment="1">
      <alignment horizontal="right"/>
    </xf>
    <xf numFmtId="49" fontId="48" fillId="0" borderId="0" xfId="3" applyNumberFormat="1" applyFont="1" applyAlignment="1">
      <alignment horizontal="right"/>
    </xf>
    <xf numFmtId="49" fontId="52" fillId="0" borderId="0" xfId="3" applyNumberFormat="1" applyFont="1" applyAlignment="1">
      <alignment horizontal="center"/>
    </xf>
    <xf numFmtId="1" fontId="52" fillId="0" borderId="0" xfId="3" applyNumberFormat="1" applyFont="1" applyAlignment="1">
      <alignment horizontal="center"/>
    </xf>
    <xf numFmtId="49" fontId="9" fillId="0" borderId="0" xfId="0" applyNumberFormat="1" applyFont="1" applyFill="1" applyBorder="1" applyAlignment="1"/>
    <xf numFmtId="49" fontId="54" fillId="0" borderId="0" xfId="3" applyNumberFormat="1" applyFont="1" applyAlignment="1">
      <alignment horizontal="center"/>
    </xf>
    <xf numFmtId="0" fontId="56" fillId="0" borderId="0" xfId="3" applyFont="1"/>
    <xf numFmtId="0" fontId="56" fillId="0" borderId="0" xfId="3" applyFont="1" applyAlignment="1">
      <alignment horizontal="center"/>
    </xf>
    <xf numFmtId="0" fontId="19" fillId="11" borderId="0" xfId="3" applyFill="1"/>
    <xf numFmtId="0" fontId="19" fillId="10" borderId="0" xfId="3" applyFill="1"/>
    <xf numFmtId="0" fontId="57" fillId="7" borderId="0" xfId="6" applyFont="1" applyFill="1" applyAlignment="1">
      <alignment horizontal="center" wrapText="1"/>
    </xf>
    <xf numFmtId="44" fontId="57" fillId="8" borderId="0" xfId="6" applyNumberFormat="1" applyFont="1" applyFill="1" applyAlignment="1">
      <alignment horizontal="center" wrapText="1"/>
    </xf>
    <xf numFmtId="0" fontId="58" fillId="0" borderId="0" xfId="6" applyFont="1"/>
    <xf numFmtId="165" fontId="38" fillId="11" borderId="0" xfId="6" applyNumberFormat="1" applyFont="1" applyFill="1" applyAlignment="1">
      <alignment horizontal="center"/>
    </xf>
    <xf numFmtId="164" fontId="33" fillId="0" borderId="0" xfId="0" applyNumberFormat="1" applyFont="1" applyFill="1" applyBorder="1" applyAlignment="1" applyProtection="1">
      <alignment horizontal="center"/>
    </xf>
    <xf numFmtId="49" fontId="25" fillId="0" borderId="0" xfId="0" applyNumberFormat="1" applyFont="1" applyBorder="1" applyAlignment="1">
      <alignment horizontal="center"/>
    </xf>
    <xf numFmtId="1" fontId="25" fillId="0" borderId="0" xfId="0" applyNumberFormat="1" applyFont="1" applyBorder="1" applyAlignment="1">
      <alignment horizontal="center"/>
    </xf>
    <xf numFmtId="0" fontId="9" fillId="0" borderId="0" xfId="0" pivotButton="1" applyNumberFormat="1" applyFont="1" applyFill="1" applyBorder="1" applyAlignment="1"/>
    <xf numFmtId="49" fontId="9" fillId="0" borderId="0" xfId="0" applyNumberFormat="1" applyFont="1" applyAlignment="1">
      <alignment horizontal="center"/>
    </xf>
    <xf numFmtId="0" fontId="9" fillId="0" borderId="0" xfId="0" applyNumberFormat="1" applyFont="1" applyFill="1" applyBorder="1" applyAlignment="1">
      <alignment horizontal="right"/>
    </xf>
    <xf numFmtId="49" fontId="9" fillId="0" borderId="0" xfId="4" applyNumberFormat="1" applyFont="1" applyFill="1" applyAlignment="1">
      <alignment horizontal="center"/>
    </xf>
    <xf numFmtId="0" fontId="53" fillId="0" borderId="0" xfId="9" applyNumberFormat="1" applyFont="1" applyFill="1" applyBorder="1" applyAlignment="1"/>
    <xf numFmtId="49" fontId="34" fillId="0" borderId="0" xfId="9" applyNumberFormat="1" applyFont="1" applyFill="1" applyBorder="1" applyAlignment="1">
      <alignment horizontal="center"/>
    </xf>
    <xf numFmtId="0" fontId="17" fillId="0" borderId="0" xfId="9" applyNumberFormat="1" applyFont="1" applyFill="1" applyBorder="1" applyAlignment="1"/>
    <xf numFmtId="0" fontId="53" fillId="0" borderId="0" xfId="9"/>
    <xf numFmtId="49" fontId="47" fillId="0" borderId="0" xfId="9" applyNumberFormat="1" applyFont="1" applyFill="1" applyBorder="1" applyAlignment="1" applyProtection="1"/>
    <xf numFmtId="0" fontId="17" fillId="0" borderId="0" xfId="9" applyNumberFormat="1" applyFont="1" applyFill="1" applyBorder="1" applyAlignment="1">
      <alignment horizontal="center"/>
    </xf>
    <xf numFmtId="164" fontId="53" fillId="0" borderId="0" xfId="9" applyNumberFormat="1" applyFont="1" applyFill="1" applyBorder="1" applyAlignment="1">
      <alignment horizontal="center"/>
    </xf>
    <xf numFmtId="0" fontId="48" fillId="0" borderId="0" xfId="9" applyNumberFormat="1" applyFont="1" applyFill="1" applyBorder="1" applyAlignment="1" applyProtection="1">
      <alignment horizontal="right"/>
    </xf>
    <xf numFmtId="49" fontId="48" fillId="0" borderId="0" xfId="9" applyNumberFormat="1" applyFont="1" applyFill="1" applyBorder="1" applyAlignment="1" applyProtection="1">
      <alignment horizontal="right"/>
    </xf>
    <xf numFmtId="0" fontId="53" fillId="11" borderId="0" xfId="9" applyFill="1"/>
    <xf numFmtId="0" fontId="53" fillId="10" borderId="0" xfId="9" applyFill="1"/>
    <xf numFmtId="0" fontId="5" fillId="11" borderId="0" xfId="9" applyFont="1" applyFill="1"/>
    <xf numFmtId="0" fontId="55" fillId="0" borderId="0" xfId="9" applyNumberFormat="1" applyFont="1" applyFill="1" applyBorder="1" applyAlignment="1">
      <alignment vertical="center" wrapText="1"/>
    </xf>
    <xf numFmtId="49" fontId="15" fillId="9" borderId="2" xfId="0" applyNumberFormat="1" applyFont="1" applyFill="1" applyBorder="1" applyAlignment="1" applyProtection="1">
      <alignment horizontal="center"/>
    </xf>
    <xf numFmtId="49" fontId="15" fillId="9" borderId="3" xfId="0" applyNumberFormat="1" applyFont="1" applyFill="1" applyBorder="1" applyAlignment="1" applyProtection="1">
      <alignment horizontal="center"/>
    </xf>
    <xf numFmtId="49" fontId="15" fillId="9" borderId="4" xfId="0" applyNumberFormat="1" applyFont="1" applyFill="1" applyBorder="1" applyAlignment="1" applyProtection="1">
      <alignment horizontal="center"/>
    </xf>
    <xf numFmtId="0" fontId="17" fillId="4" borderId="2" xfId="0" applyNumberFormat="1" applyFont="1" applyFill="1" applyBorder="1" applyAlignment="1">
      <alignment horizontal="center"/>
    </xf>
    <xf numFmtId="0" fontId="17" fillId="4" borderId="3" xfId="0" applyNumberFormat="1" applyFont="1" applyFill="1" applyBorder="1" applyAlignment="1">
      <alignment horizontal="center"/>
    </xf>
    <xf numFmtId="0" fontId="17" fillId="4" borderId="4" xfId="0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/>
    <xf numFmtId="0" fontId="21" fillId="0" borderId="7" xfId="3" applyFont="1" applyBorder="1" applyAlignment="1">
      <alignment horizontal="center"/>
    </xf>
    <xf numFmtId="0" fontId="21" fillId="0" borderId="8" xfId="3" applyFont="1" applyBorder="1" applyAlignment="1">
      <alignment horizontal="center"/>
    </xf>
    <xf numFmtId="0" fontId="21" fillId="0" borderId="9" xfId="3" applyFont="1" applyBorder="1" applyAlignment="1">
      <alignment horizontal="center"/>
    </xf>
    <xf numFmtId="0" fontId="21" fillId="0" borderId="10" xfId="3" applyFont="1" applyBorder="1" applyAlignment="1">
      <alignment horizontal="center"/>
    </xf>
    <xf numFmtId="0" fontId="21" fillId="0" borderId="0" xfId="3" applyFont="1" applyAlignment="1">
      <alignment horizontal="center"/>
    </xf>
    <xf numFmtId="0" fontId="21" fillId="0" borderId="11" xfId="3" applyFont="1" applyBorder="1" applyAlignment="1">
      <alignment horizontal="center"/>
    </xf>
    <xf numFmtId="14" fontId="21" fillId="0" borderId="12" xfId="3" applyNumberFormat="1" applyFont="1" applyBorder="1" applyAlignment="1">
      <alignment horizontal="center"/>
    </xf>
    <xf numFmtId="14" fontId="21" fillId="0" borderId="13" xfId="3" applyNumberFormat="1" applyFont="1" applyBorder="1" applyAlignment="1">
      <alignment horizontal="center"/>
    </xf>
    <xf numFmtId="14" fontId="21" fillId="0" borderId="14" xfId="3" applyNumberFormat="1" applyFont="1" applyBorder="1" applyAlignment="1">
      <alignment horizontal="center"/>
    </xf>
    <xf numFmtId="49" fontId="28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30" fillId="0" borderId="5" xfId="0" applyFont="1" applyBorder="1" applyAlignment="1">
      <alignment horizontal="center"/>
    </xf>
    <xf numFmtId="49" fontId="24" fillId="9" borderId="2" xfId="3" applyNumberFormat="1" applyFont="1" applyFill="1" applyBorder="1" applyAlignment="1">
      <alignment horizontal="center"/>
    </xf>
    <xf numFmtId="49" fontId="24" fillId="9" borderId="3" xfId="3" applyNumberFormat="1" applyFont="1" applyFill="1" applyBorder="1" applyAlignment="1">
      <alignment horizontal="center"/>
    </xf>
    <xf numFmtId="49" fontId="24" fillId="9" borderId="4" xfId="3" applyNumberFormat="1" applyFont="1" applyFill="1" applyBorder="1" applyAlignment="1">
      <alignment horizontal="center"/>
    </xf>
    <xf numFmtId="49" fontId="26" fillId="0" borderId="0" xfId="3" applyNumberFormat="1" applyFont="1"/>
    <xf numFmtId="0" fontId="23" fillId="0" borderId="0" xfId="3" applyFont="1"/>
    <xf numFmtId="0" fontId="29" fillId="4" borderId="2" xfId="3" applyFont="1" applyFill="1" applyBorder="1" applyAlignment="1">
      <alignment horizontal="center"/>
    </xf>
    <xf numFmtId="0" fontId="29" fillId="4" borderId="3" xfId="3" applyFont="1" applyFill="1" applyBorder="1" applyAlignment="1">
      <alignment horizontal="center"/>
    </xf>
    <xf numFmtId="0" fontId="29" fillId="4" borderId="4" xfId="3" applyFont="1" applyFill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9" fontId="28" fillId="0" borderId="6" xfId="0" applyNumberFormat="1" applyFont="1" applyBorder="1" applyAlignment="1">
      <alignment horizontal="center"/>
    </xf>
    <xf numFmtId="49" fontId="47" fillId="0" borderId="0" xfId="7" applyNumberFormat="1" applyFont="1"/>
    <xf numFmtId="0" fontId="3" fillId="0" borderId="0" xfId="7"/>
    <xf numFmtId="49" fontId="33" fillId="0" borderId="0" xfId="7" applyNumberFormat="1" applyFont="1" applyAlignment="1">
      <alignment horizontal="center"/>
    </xf>
    <xf numFmtId="0" fontId="9" fillId="0" borderId="0" xfId="7" applyFont="1" applyAlignment="1">
      <alignment horizontal="center"/>
    </xf>
    <xf numFmtId="0" fontId="35" fillId="0" borderId="5" xfId="7" applyFont="1" applyBorder="1" applyAlignment="1">
      <alignment horizontal="center"/>
    </xf>
    <xf numFmtId="0" fontId="9" fillId="0" borderId="5" xfId="7" applyFont="1" applyBorder="1" applyAlignment="1">
      <alignment horizontal="center"/>
    </xf>
    <xf numFmtId="0" fontId="36" fillId="0" borderId="6" xfId="7" applyFont="1" applyBorder="1" applyAlignment="1">
      <alignment horizontal="center" vertical="center" wrapText="1"/>
    </xf>
    <xf numFmtId="0" fontId="32" fillId="0" borderId="5" xfId="7" applyFont="1" applyBorder="1" applyAlignment="1">
      <alignment horizontal="center"/>
    </xf>
    <xf numFmtId="49" fontId="22" fillId="9" borderId="2" xfId="3" applyNumberFormat="1" applyFont="1" applyFill="1" applyBorder="1" applyAlignment="1">
      <alignment horizontal="center"/>
    </xf>
    <xf numFmtId="49" fontId="22" fillId="9" borderId="3" xfId="3" applyNumberFormat="1" applyFont="1" applyFill="1" applyBorder="1" applyAlignment="1">
      <alignment horizontal="center"/>
    </xf>
    <xf numFmtId="49" fontId="22" fillId="9" borderId="4" xfId="3" applyNumberFormat="1" applyFont="1" applyFill="1" applyBorder="1" applyAlignment="1">
      <alignment horizontal="center"/>
    </xf>
    <xf numFmtId="0" fontId="7" fillId="4" borderId="2" xfId="3" applyFont="1" applyFill="1" applyBorder="1" applyAlignment="1">
      <alignment horizontal="center"/>
    </xf>
    <xf numFmtId="0" fontId="7" fillId="4" borderId="3" xfId="3" applyFont="1" applyFill="1" applyBorder="1" applyAlignment="1">
      <alignment horizontal="center"/>
    </xf>
    <xf numFmtId="0" fontId="7" fillId="4" borderId="4" xfId="3" applyFont="1" applyFill="1" applyBorder="1" applyAlignment="1">
      <alignment horizontal="center"/>
    </xf>
    <xf numFmtId="0" fontId="50" fillId="0" borderId="6" xfId="3" applyFont="1" applyBorder="1" applyAlignment="1">
      <alignment horizontal="center"/>
    </xf>
    <xf numFmtId="0" fontId="32" fillId="0" borderId="5" xfId="8" applyFont="1" applyBorder="1" applyAlignment="1">
      <alignment horizontal="center"/>
    </xf>
    <xf numFmtId="0" fontId="9" fillId="0" borderId="5" xfId="8" applyFont="1" applyBorder="1" applyAlignment="1">
      <alignment horizontal="center"/>
    </xf>
    <xf numFmtId="49" fontId="47" fillId="0" borderId="0" xfId="3" applyNumberFormat="1" applyFont="1"/>
    <xf numFmtId="0" fontId="19" fillId="0" borderId="0" xfId="3"/>
    <xf numFmtId="0" fontId="32" fillId="0" borderId="5" xfId="10" applyFont="1" applyBorder="1" applyAlignment="1">
      <alignment horizontal="center"/>
    </xf>
    <xf numFmtId="0" fontId="9" fillId="0" borderId="5" xfId="10" applyFont="1" applyBorder="1" applyAlignment="1">
      <alignment horizontal="center"/>
    </xf>
    <xf numFmtId="49" fontId="47" fillId="0" borderId="0" xfId="9" applyNumberFormat="1" applyFont="1" applyFill="1" applyBorder="1" applyAlignment="1" applyProtection="1"/>
    <xf numFmtId="0" fontId="53" fillId="0" borderId="0" xfId="9" applyNumberFormat="1" applyFont="1" applyFill="1" applyBorder="1" applyAlignment="1"/>
  </cellXfs>
  <cellStyles count="11">
    <cellStyle name="Currency 2" xfId="2" xr:uid="{8FD2DBC3-E97D-4CE7-BECE-588E4C3822EA}"/>
    <cellStyle name="Normal" xfId="0" builtinId="0"/>
    <cellStyle name="Normal 2" xfId="1" xr:uid="{55761952-57E7-447A-8663-16F048A50A0E}"/>
    <cellStyle name="Normal 2 2" xfId="9" xr:uid="{896E1A2A-B6C2-47CB-8C51-87700D7CDC08}"/>
    <cellStyle name="Normal 3" xfId="3" xr:uid="{20657D6E-D2D1-4831-872F-578B8F6858C2}"/>
    <cellStyle name="Normal 4" xfId="4" xr:uid="{5E97FE4E-5669-4922-B641-5E1B05C57715}"/>
    <cellStyle name="Normal 5" xfId="5" xr:uid="{D48E9E9C-D9C1-4C03-8B08-8B9405FF377F}"/>
    <cellStyle name="Normal 6" xfId="6" xr:uid="{A2089CD2-0C5B-49B3-A542-B1D4700E951B}"/>
    <cellStyle name="Normal 7" xfId="7" xr:uid="{1CF432A3-F11A-42B3-AC10-CB5C09E284B4}"/>
    <cellStyle name="Normal 7 2" xfId="8" xr:uid="{57E9ECAE-4EE1-45F3-99E4-AF1B6238EC00}"/>
    <cellStyle name="Normal 7 2 2" xfId="10" xr:uid="{FFAAD612-9317-4E4D-9327-6E300CAA5170}"/>
  </cellStyles>
  <dxfs count="20"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ustomXml" Target="../ink/ink5.xml"/><Relationship Id="rId2" Type="http://schemas.openxmlformats.org/officeDocument/2006/relationships/image" Target="../media/image10.png"/><Relationship Id="rId1" Type="http://schemas.openxmlformats.org/officeDocument/2006/relationships/customXml" Target="../ink/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6029</xdr:colOff>
      <xdr:row>310</xdr:row>
      <xdr:rowOff>0</xdr:rowOff>
    </xdr:from>
    <xdr:to>
      <xdr:col>0</xdr:col>
      <xdr:colOff>0</xdr:colOff>
      <xdr:row>310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BBD4C11-1324-4407-ABCB-6EA20F0DB93D}"/>
                </a:ext>
              </a:extLst>
            </xdr14:cNvPr>
            <xdr14:cNvContentPartPr/>
          </xdr14:nvContentPartPr>
          <xdr14:nvPr macro=""/>
          <xdr14:xfrm>
            <a:off x="6752880" y="104400"/>
            <a:ext cx="360" cy="360"/>
          </xdr14:xfrm>
        </xdr:contentPart>
      </mc:Choice>
      <mc:Fallback xmlns="">
        <xdr:pic>
          <xdr:nvPicPr>
            <xdr:cNvPr id="12" name="Ink 11">
              <a:extLst>
                <a:ext uri="{FF2B5EF4-FFF2-40B4-BE49-F238E27FC236}">
                  <a16:creationId xmlns:a16="http://schemas.microsoft.com/office/drawing/2014/main" id="{E4286A66-9119-60C4-7422-63073EDEBD5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46760" y="9828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135465</xdr:colOff>
      <xdr:row>0</xdr:row>
      <xdr:rowOff>47625</xdr:rowOff>
    </xdr:from>
    <xdr:to>
      <xdr:col>2</xdr:col>
      <xdr:colOff>1226958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88BB69-F7FB-4EA0-90F7-738D76F3F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6565" y="47625"/>
          <a:ext cx="1683105" cy="1140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628305</xdr:colOff>
      <xdr:row>0</xdr:row>
      <xdr:rowOff>0</xdr:rowOff>
    </xdr:from>
    <xdr:to>
      <xdr:col>8</xdr:col>
      <xdr:colOff>637482</xdr:colOff>
      <xdr:row>0</xdr:row>
      <xdr:rowOff>1754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DD620425-1EF3-4FD0-8007-94DC17202851}"/>
                </a:ext>
              </a:extLst>
            </xdr14:cNvPr>
            <xdr14:cNvContentPartPr/>
          </xdr14:nvContentPartPr>
          <xdr14:nvPr macro=""/>
          <xdr14:xfrm>
            <a:off x="6752880" y="104400"/>
            <a:ext cx="360" cy="360"/>
          </xdr14:xfrm>
        </xdr:contentPart>
      </mc:Choice>
      <mc:Fallback xmlns="">
        <xdr:pic>
          <xdr:nvPicPr>
            <xdr:cNvPr id="12" name="Ink 11">
              <a:extLst>
                <a:ext uri="{FF2B5EF4-FFF2-40B4-BE49-F238E27FC236}">
                  <a16:creationId xmlns:a16="http://schemas.microsoft.com/office/drawing/2014/main" id="{E4286A66-9119-60C4-7422-63073EDEBD5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46760" y="9828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628305</xdr:colOff>
      <xdr:row>0</xdr:row>
      <xdr:rowOff>0</xdr:rowOff>
    </xdr:from>
    <xdr:to>
      <xdr:col>8</xdr:col>
      <xdr:colOff>639616</xdr:colOff>
      <xdr:row>0</xdr:row>
      <xdr:rowOff>1754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8CB5E246-A658-4F9D-B3FB-5A98EDC4A393}"/>
                </a:ext>
              </a:extLst>
            </xdr14:cNvPr>
            <xdr14:cNvContentPartPr/>
          </xdr14:nvContentPartPr>
          <xdr14:nvPr macro=""/>
          <xdr14:xfrm>
            <a:off x="6752880" y="104400"/>
            <a:ext cx="360" cy="360"/>
          </xdr14:xfrm>
        </xdr:contentPart>
      </mc:Choice>
      <mc:Fallback xmlns="">
        <xdr:pic>
          <xdr:nvPicPr>
            <xdr:cNvPr id="12" name="Ink 11">
              <a:extLst>
                <a:ext uri="{FF2B5EF4-FFF2-40B4-BE49-F238E27FC236}">
                  <a16:creationId xmlns:a16="http://schemas.microsoft.com/office/drawing/2014/main" id="{E4286A66-9119-60C4-7422-63073EDEBD5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46760" y="9828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628305</xdr:colOff>
      <xdr:row>27</xdr:row>
      <xdr:rowOff>0</xdr:rowOff>
    </xdr:from>
    <xdr:ext cx="0" cy="1754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B871A032-3103-4E3D-B7D8-D05E378CBE9B}"/>
                </a:ext>
              </a:extLst>
            </xdr14:cNvPr>
            <xdr14:cNvContentPartPr/>
          </xdr14:nvContentPartPr>
          <xdr14:nvPr macro=""/>
          <xdr14:xfrm>
            <a:off x="6752880" y="104400"/>
            <a:ext cx="360" cy="360"/>
          </xdr14:xfrm>
        </xdr:contentPart>
      </mc:Choice>
      <mc:Fallback xmlns="">
        <xdr:pic>
          <xdr:nvPicPr>
            <xdr:cNvPr id="12" name="Ink 11">
              <a:extLst>
                <a:ext uri="{FF2B5EF4-FFF2-40B4-BE49-F238E27FC236}">
                  <a16:creationId xmlns:a16="http://schemas.microsoft.com/office/drawing/2014/main" id="{E4286A66-9119-60C4-7422-63073EDEBD5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46760" y="98280"/>
              <a:ext cx="12600" cy="126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8</xdr:col>
      <xdr:colOff>628305</xdr:colOff>
      <xdr:row>0</xdr:row>
      <xdr:rowOff>0</xdr:rowOff>
    </xdr:from>
    <xdr:ext cx="7121" cy="1754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1E4275CF-D4F7-4D65-936E-57D9AFFBDA80}"/>
                </a:ext>
              </a:extLst>
            </xdr14:cNvPr>
            <xdr14:cNvContentPartPr/>
          </xdr14:nvContentPartPr>
          <xdr14:nvPr macro=""/>
          <xdr14:xfrm>
            <a:off x="6752880" y="104400"/>
            <a:ext cx="360" cy="360"/>
          </xdr14:xfrm>
        </xdr:contentPart>
      </mc:Choice>
      <mc:Fallback xmlns="">
        <xdr:pic>
          <xdr:nvPicPr>
            <xdr:cNvPr id="12" name="Ink 11">
              <a:extLst>
                <a:ext uri="{FF2B5EF4-FFF2-40B4-BE49-F238E27FC236}">
                  <a16:creationId xmlns:a16="http://schemas.microsoft.com/office/drawing/2014/main" id="{E4286A66-9119-60C4-7422-63073EDEBD5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46760" y="98280"/>
              <a:ext cx="12600" cy="126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5-19T23:20:20.062"/>
    </inkml:context>
    <inkml:brush xml:id="br0">
      <inkml:brushProperty name="width" value="0.035" units="cm"/>
      <inkml:brushProperty name="height" value="0.035" units="cm"/>
      <inkml:brushProperty name="color" value="#E71224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4-18T16:04:21.011"/>
    </inkml:context>
    <inkml:brush xml:id="br0">
      <inkml:brushProperty name="width" value="0.035" units="cm"/>
      <inkml:brushProperty name="height" value="0.035" units="cm"/>
      <inkml:brushProperty name="color" value="#E71224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5-19T23:22:53.160"/>
    </inkml:context>
    <inkml:brush xml:id="br0">
      <inkml:brushProperty name="width" value="0.035" units="cm"/>
      <inkml:brushProperty name="height" value="0.035" units="cm"/>
      <inkml:brushProperty name="color" value="#E71224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17T16:54:09.877"/>
    </inkml:context>
    <inkml:brush xml:id="br0">
      <inkml:brushProperty name="width" value="0.035" units="cm"/>
      <inkml:brushProperty name="height" value="0.035" units="cm"/>
      <inkml:brushProperty name="color" value="#E71224"/>
    </inkml:brush>
  </inkml:definitions>
  <inkml:trace contextRef="#ctx0" brushRef="#br0">0 0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17T16:54:09.878"/>
    </inkml:context>
    <inkml:brush xml:id="br0">
      <inkml:brushProperty name="width" value="0.035" units="cm"/>
      <inkml:brushProperty name="height" value="0.035" units="cm"/>
      <inkml:brushProperty name="color" value="#E71224"/>
    </inkml:brush>
  </inkml:definitions>
  <inkml:trace contextRef="#ctx0" brushRef="#br0">0 0 24575,'0'0'-8191</inkml:trace>
</inkml: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G ANGELL" refreshedDate="45824.382591319445" createdVersion="8" refreshedVersion="8" minRefreshableVersion="3" recordCount="437" xr:uid="{94179759-327F-4108-ACE2-C9C777F97A2C}">
  <cacheSource type="worksheet">
    <worksheetSource ref="A1:J438" sheet="MMGL 2025 Total Points"/>
  </cacheSource>
  <cacheFields count="10">
    <cacheField name="Sort" numFmtId="0">
      <sharedItems containsMixedTypes="1" containsNumber="1" containsInteger="1" minValue="1" maxValue="30"/>
    </cacheField>
    <cacheField name="Flight Name" numFmtId="49">
      <sharedItems count="6">
        <s v="Championship"/>
        <s v="Presidents"/>
        <s v="Vice Presidents"/>
        <s v="Treasurers"/>
        <s v="Guest"/>
        <s v="New Member/Guest"/>
      </sharedItems>
    </cacheField>
    <cacheField name="Rank" numFmtId="49">
      <sharedItems containsMixedTypes="1" containsNumber="1" containsInteger="1" minValue="1" maxValue="23"/>
    </cacheField>
    <cacheField name="Name" numFmtId="49">
      <sharedItems count="146">
        <s v="Lange, Marc"/>
        <s v="Gorman, Daniel"/>
        <s v="Prosser, Neal"/>
        <s v="Nora, Mona"/>
        <s v="Goodman, Jimmy"/>
        <s v="Skolnick, Barry"/>
        <s v="Metzelar, Mark "/>
        <s v="Mireles, Jino"/>
        <s v="Kim, Jason"/>
        <s v="Hikel, Andreas"/>
        <s v="Ramos, David"/>
        <s v="Angell, Greg"/>
        <s v="Busta, Jamie"/>
        <s v="Cramer, Bruce"/>
        <s v="Nora, Nina"/>
        <s v="Kim, Tony"/>
        <s v="Hill, Craig"/>
        <s v="Arrioja, Fernando"/>
        <s v="Lee, Jonny"/>
        <s v="Medernach, Mark"/>
        <s v="Rogers, Russ"/>
        <s v="Voskanian, Artem"/>
        <s v="Wasson, William"/>
        <s v="Conners, Brian"/>
        <s v="Armendariz, Michael"/>
        <s v="Fisher, Dean"/>
        <s v="Reese, Steve"/>
        <s v="Schirle, Robert"/>
        <s v="Stibal, Erin"/>
        <s v="Stibal, Matt"/>
        <s v="Morgan-Jones, Owen"/>
        <s v="Luckey, Brendan"/>
        <s v="Petersen, Eric"/>
        <s v="Laird, Don"/>
        <s v="Rogers, Mike"/>
        <s v="Kim, Grant"/>
        <s v="Vesolowski, Mark"/>
        <s v="Quinn, David"/>
        <s v="Panduro, Sandy"/>
        <s v="Kobashigawa, Gregg"/>
        <s v="Guevara, Michael"/>
        <s v="Osos, Pat"/>
        <s v="D'Addario, Jim"/>
        <s v="Clairet, Michel"/>
        <s v="Nishi, Naomi"/>
        <s v="Schirle, David"/>
        <s v="Hajjar, Fabien"/>
        <s v="Samuel, Dana-Nicole"/>
        <s v="Okanishi, Janice"/>
        <s v="Hesse, Walter"/>
        <s v="Renault, Veronique"/>
        <s v="Chandler, Dena"/>
        <s v="Lange, Sylvie"/>
        <s v="Palmberg, Gregory"/>
        <s v="Conners, Neal"/>
        <s v="Metoyer, Gus"/>
        <s v="La Sota, Kevin"/>
        <s v="Traylor, M. Ryan"/>
        <s v="Albarian, Paul"/>
        <s v="Jones, Mike"/>
        <s v="Maxham, Harold"/>
        <s v="Carlin, Nora"/>
        <s v="Nora, Richard"/>
        <s v="Rogers, Denise"/>
        <s v="Kimball, Daria"/>
        <s v="Melquist, Stacey"/>
        <s v="Kimball, Bob"/>
        <s v="Blankshain, Bill"/>
        <s v="Tilley, Rhys"/>
        <s v="Williams, Mark"/>
        <s v="Ysais, Steven"/>
        <s v="Busta, Kelly"/>
        <s v="Dandy, Sharon"/>
        <s v="Hale, Alexa"/>
        <s v="Kuwahara, Janice"/>
        <s v="Lo, Steven"/>
        <s v="Wong, Sandra"/>
        <s v="Callewaert, Rose"/>
        <s v="Dekic, Zrinka"/>
        <s v="Holwager, Jeff"/>
        <s v="Madera, Josh"/>
        <s v="Penn, Aaron"/>
        <s v="Puckett, Damon"/>
        <s v="Schori, Paul"/>
        <s v="Seo, Andy"/>
        <s v="Westcott, Bill"/>
        <s v="Torres, Oscar"/>
        <s v="Zhou, James"/>
        <s v="Turrubiartes, Fernando"/>
        <s v="Kuwahara, Henry"/>
        <s v="Hamilton, Charles"/>
        <s v="Metzelar, Markie"/>
        <s v="Capiral, Rachel"/>
        <s v="Weight, Matt"/>
        <s v="Maass, Melanie"/>
        <s v="Baca, Steven"/>
        <s v="Bautista, Jose"/>
        <s v="Davis, Mel"/>
        <s v="England, Steven"/>
        <s v="Gossen, Mark"/>
        <s v="Phillips, Stephen"/>
        <s v="Semon, Tom"/>
        <s v="Wicksell, Christine"/>
        <s v="Wogaman, Michael"/>
        <s v="Saada, Lionel"/>
        <s v="Hilmo, Larry"/>
        <s v="Levy, Armelle"/>
        <s v="Anderson, Sanford"/>
        <s v="Parrot, Clemence"/>
        <s v="Brooks, Tim"/>
        <s v="Bonduelle, Sébastien"/>
        <s v="Beatty, Chris"/>
        <s v="McNeely, John"/>
        <s v="Corvin, Ed"/>
        <s v="Bonduelle, Flavie"/>
        <s v="Pavin, Matthew"/>
        <s v="Lee, Raymond"/>
        <s v="Kamin, John"/>
        <s v="Wolbert, Curtis"/>
        <s v="Lee, David"/>
        <s v="Mason, William"/>
        <s v="Gilbert, Mark"/>
        <s v="Fernandez, David"/>
        <s v="Murray, John"/>
        <s v="Rivero, Salvador"/>
        <s v="Leeder, Dale"/>
        <s v="Alavian, Gabriela"/>
        <s v="Kirkegaard, Colton"/>
        <s v="Metzelar, Mark"/>
        <s v="Snyder, Greg"/>
        <s v="Snyder, Mike"/>
        <s v="Thein, Ed"/>
        <s v="CONKLIN, Brian"/>
        <s v="SCHWARZWELLER, Luke"/>
        <s v="MENDOZA, Matt"/>
        <s v="FERNANDEZ, Dan"/>
        <s v="Cornet, Olivier"/>
        <s v="Flageul, Catherine"/>
        <s v="Flageul, Philippe"/>
        <s v="Collins, Edward"/>
        <s v="Hennick, Rob"/>
        <s v="Logan, Shane"/>
        <s v="Meadows, Jack"/>
        <s v="Salzwedel, Andrew"/>
        <s v="Semon, Thomas" u="1"/>
        <s v="Beatty, Christopher" u="1"/>
      </sharedItems>
    </cacheField>
    <cacheField name="Gross Score" numFmtId="49">
      <sharedItems containsMixedTypes="1" containsNumber="1" containsInteger="1" minValue="56" maxValue="150"/>
    </cacheField>
    <cacheField name="Handicap" numFmtId="49">
      <sharedItems containsBlank="1" containsMixedTypes="1" containsNumber="1" containsInteger="1" minValue="0" maxValue="55"/>
    </cacheField>
    <cacheField name="Net Score" numFmtId="0">
      <sharedItems containsBlank="1" containsMixedTypes="1" containsNumber="1" containsInteger="1" minValue="35" maxValue="128"/>
    </cacheField>
    <cacheField name="Purse " numFmtId="164">
      <sharedItems containsSemiMixedTypes="0" containsString="0" containsNumber="1" containsInteger="1" minValue="0" maxValue="50"/>
    </cacheField>
    <cacheField name="Points " numFmtId="49">
      <sharedItems containsSemiMixedTypes="0" containsString="0" containsNumber="1" containsInteger="1" minValue="0" maxValue="200"/>
    </cacheField>
    <cacheField name="Cours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7">
  <r>
    <n v="1"/>
    <x v="0"/>
    <n v="1"/>
    <x v="0"/>
    <n v="80"/>
    <n v="14"/>
    <n v="66"/>
    <n v="30"/>
    <n v="100"/>
    <s v="Los Robles"/>
  </r>
  <r>
    <n v="1"/>
    <x v="0"/>
    <n v="2"/>
    <x v="1"/>
    <n v="79"/>
    <n v="9"/>
    <n v="70"/>
    <n v="15"/>
    <n v="60"/>
    <s v="Los Robles"/>
  </r>
  <r>
    <n v="1"/>
    <x v="0"/>
    <n v="3"/>
    <x v="2"/>
    <n v="75"/>
    <n v="3"/>
    <n v="72"/>
    <n v="10"/>
    <n v="40"/>
    <s v="Los Robles"/>
  </r>
  <r>
    <n v="1"/>
    <x v="0"/>
    <n v="4"/>
    <x v="3"/>
    <n v="83"/>
    <n v="9"/>
    <n v="74"/>
    <n v="5"/>
    <n v="30"/>
    <s v="Los Robles"/>
  </r>
  <r>
    <n v="1"/>
    <x v="0"/>
    <n v="5"/>
    <x v="4"/>
    <n v="86"/>
    <n v="10"/>
    <n v="76"/>
    <n v="0"/>
    <n v="29"/>
    <s v="Los Robles"/>
  </r>
  <r>
    <n v="1"/>
    <x v="0"/>
    <n v="6"/>
    <x v="5"/>
    <n v="91"/>
    <n v="14"/>
    <n v="77"/>
    <n v="0"/>
    <n v="28"/>
    <s v="Los Robles"/>
  </r>
  <r>
    <n v="1"/>
    <x v="0"/>
    <n v="7"/>
    <x v="6"/>
    <n v="87"/>
    <n v="10"/>
    <n v="77"/>
    <n v="0"/>
    <n v="27"/>
    <s v="Los Robles"/>
  </r>
  <r>
    <n v="1"/>
    <x v="0"/>
    <n v="8"/>
    <x v="7"/>
    <n v="81"/>
    <n v="3"/>
    <n v="78"/>
    <n v="0"/>
    <n v="26"/>
    <s v="Los Robles"/>
  </r>
  <r>
    <n v="1"/>
    <x v="0"/>
    <n v="9"/>
    <x v="8"/>
    <n v="87"/>
    <n v="8"/>
    <n v="79"/>
    <n v="0"/>
    <n v="25"/>
    <s v="Los Robles"/>
  </r>
  <r>
    <n v="1"/>
    <x v="0"/>
    <n v="10"/>
    <x v="9"/>
    <n v="96"/>
    <n v="15"/>
    <n v="81"/>
    <n v="0"/>
    <n v="24"/>
    <s v="Los Robles"/>
  </r>
  <r>
    <n v="1"/>
    <x v="0"/>
    <n v="11"/>
    <x v="10"/>
    <n v="93"/>
    <n v="11"/>
    <n v="82"/>
    <n v="0"/>
    <n v="23"/>
    <s v="Los Robles"/>
  </r>
  <r>
    <n v="1"/>
    <x v="0"/>
    <n v="12"/>
    <x v="11"/>
    <n v="93"/>
    <n v="10"/>
    <n v="83"/>
    <n v="0"/>
    <n v="22"/>
    <s v="Los Robles"/>
  </r>
  <r>
    <n v="1"/>
    <x v="0"/>
    <n v="13"/>
    <x v="12"/>
    <n v="91"/>
    <n v="5"/>
    <n v="86"/>
    <n v="0"/>
    <n v="21"/>
    <s v="Los Robles"/>
  </r>
  <r>
    <n v="1"/>
    <x v="0"/>
    <n v="14"/>
    <x v="13"/>
    <n v="99"/>
    <n v="13"/>
    <n v="86"/>
    <n v="0"/>
    <n v="20"/>
    <s v="Los Robles"/>
  </r>
  <r>
    <n v="1"/>
    <x v="0"/>
    <n v="15"/>
    <x v="14"/>
    <n v="103"/>
    <n v="17"/>
    <n v="86"/>
    <n v="0"/>
    <n v="19"/>
    <s v="Los Robles"/>
  </r>
  <r>
    <n v="1"/>
    <x v="0"/>
    <n v="16"/>
    <x v="15"/>
    <n v="99"/>
    <n v="12"/>
    <n v="87"/>
    <n v="0"/>
    <n v="18"/>
    <s v="Los Robles"/>
  </r>
  <r>
    <n v="2"/>
    <x v="1"/>
    <n v="1"/>
    <x v="16"/>
    <n v="86"/>
    <n v="15"/>
    <n v="71"/>
    <n v="30"/>
    <n v="100"/>
    <s v="Los Robles"/>
  </r>
  <r>
    <n v="2"/>
    <x v="1"/>
    <n v="2"/>
    <x v="17"/>
    <n v="90"/>
    <n v="18"/>
    <n v="72"/>
    <n v="15"/>
    <n v="60"/>
    <s v="Los Robles"/>
  </r>
  <r>
    <n v="2"/>
    <x v="1"/>
    <n v="3"/>
    <x v="18"/>
    <n v="88"/>
    <n v="14"/>
    <n v="74"/>
    <n v="10"/>
    <n v="40"/>
    <s v="Los Robles"/>
  </r>
  <r>
    <n v="2"/>
    <x v="1"/>
    <n v="4"/>
    <x v="19"/>
    <n v="88"/>
    <n v="14"/>
    <n v="74"/>
    <n v="5"/>
    <n v="30"/>
    <s v="Los Robles"/>
  </r>
  <r>
    <n v="2"/>
    <x v="1"/>
    <n v="5"/>
    <x v="20"/>
    <n v="92"/>
    <n v="13"/>
    <n v="79"/>
    <n v="0"/>
    <n v="29"/>
    <s v="Los Robles"/>
  </r>
  <r>
    <n v="2"/>
    <x v="1"/>
    <n v="6"/>
    <x v="21"/>
    <n v="94"/>
    <n v="14"/>
    <n v="80"/>
    <n v="0"/>
    <n v="28"/>
    <s v="Los Robles"/>
  </r>
  <r>
    <n v="2"/>
    <x v="1"/>
    <n v="7"/>
    <x v="22"/>
    <n v="95"/>
    <n v="14"/>
    <n v="81"/>
    <n v="0"/>
    <n v="27"/>
    <s v="Los Robles"/>
  </r>
  <r>
    <n v="2"/>
    <x v="1"/>
    <n v="8"/>
    <x v="23"/>
    <n v="100"/>
    <n v="18"/>
    <n v="82"/>
    <n v="0"/>
    <n v="26"/>
    <s v="Los Robles"/>
  </r>
  <r>
    <n v="2"/>
    <x v="1"/>
    <n v="9"/>
    <x v="24"/>
    <n v="100"/>
    <n v="18"/>
    <n v="82"/>
    <n v="0"/>
    <n v="25"/>
    <s v="Los Robles"/>
  </r>
  <r>
    <n v="2"/>
    <x v="1"/>
    <n v="10"/>
    <x v="25"/>
    <n v="95"/>
    <n v="13"/>
    <n v="82"/>
    <n v="0"/>
    <n v="24"/>
    <s v="Los Robles"/>
  </r>
  <r>
    <n v="2"/>
    <x v="1"/>
    <n v="11"/>
    <x v="26"/>
    <n v="98"/>
    <n v="16"/>
    <n v="82"/>
    <n v="0"/>
    <n v="23"/>
    <s v="Los Robles"/>
  </r>
  <r>
    <n v="2"/>
    <x v="1"/>
    <n v="12"/>
    <x v="27"/>
    <n v="101"/>
    <n v="18"/>
    <n v="83"/>
    <n v="0"/>
    <n v="22"/>
    <s v="Los Robles"/>
  </r>
  <r>
    <n v="2"/>
    <x v="1"/>
    <n v="13"/>
    <x v="28"/>
    <n v="107"/>
    <n v="23"/>
    <n v="84"/>
    <n v="0"/>
    <n v="21"/>
    <s v="Los Robles"/>
  </r>
  <r>
    <n v="2"/>
    <x v="1"/>
    <n v="14"/>
    <x v="29"/>
    <n v="100"/>
    <n v="16"/>
    <n v="84"/>
    <n v="0"/>
    <n v="20"/>
    <s v="Los Robles"/>
  </r>
  <r>
    <n v="2"/>
    <x v="1"/>
    <n v="15"/>
    <x v="30"/>
    <n v="104"/>
    <n v="19"/>
    <n v="85"/>
    <n v="0"/>
    <n v="19"/>
    <s v="Los Robles"/>
  </r>
  <r>
    <n v="2"/>
    <x v="1"/>
    <n v="16"/>
    <x v="31"/>
    <n v="99"/>
    <n v="13"/>
    <n v="86"/>
    <n v="0"/>
    <n v="18"/>
    <s v="Los Robles"/>
  </r>
  <r>
    <n v="2"/>
    <x v="1"/>
    <n v="17"/>
    <x v="32"/>
    <n v="102"/>
    <n v="15"/>
    <n v="87"/>
    <n v="0"/>
    <n v="17"/>
    <s v="Los Robles"/>
  </r>
  <r>
    <n v="3"/>
    <x v="2"/>
    <n v="1"/>
    <x v="33"/>
    <n v="93"/>
    <n v="21"/>
    <n v="72"/>
    <n v="30"/>
    <n v="100"/>
    <s v="Los Robles"/>
  </r>
  <r>
    <n v="3"/>
    <x v="2"/>
    <n v="2"/>
    <x v="34"/>
    <n v="96"/>
    <n v="23"/>
    <n v="73"/>
    <n v="15"/>
    <n v="60"/>
    <s v="Los Robles"/>
  </r>
  <r>
    <n v="3"/>
    <x v="2"/>
    <n v="3"/>
    <x v="35"/>
    <n v="96"/>
    <n v="23"/>
    <n v="73"/>
    <n v="10"/>
    <n v="40"/>
    <s v="Los Robles"/>
  </r>
  <r>
    <n v="3"/>
    <x v="2"/>
    <n v="4"/>
    <x v="36"/>
    <n v="97"/>
    <n v="22"/>
    <n v="75"/>
    <n v="5"/>
    <n v="30"/>
    <s v="Los Robles"/>
  </r>
  <r>
    <n v="3"/>
    <x v="2"/>
    <n v="5"/>
    <x v="37"/>
    <n v="95"/>
    <n v="20"/>
    <n v="75"/>
    <n v="0"/>
    <n v="29"/>
    <s v="Los Robles"/>
  </r>
  <r>
    <n v="3"/>
    <x v="2"/>
    <n v="6"/>
    <x v="38"/>
    <n v="101"/>
    <n v="24"/>
    <n v="77"/>
    <n v="0"/>
    <n v="28"/>
    <s v="Los Robles"/>
  </r>
  <r>
    <n v="3"/>
    <x v="2"/>
    <n v="7"/>
    <x v="39"/>
    <n v="98"/>
    <n v="19"/>
    <n v="79"/>
    <n v="0"/>
    <n v="27"/>
    <s v="Los Robles"/>
  </r>
  <r>
    <n v="3"/>
    <x v="2"/>
    <n v="8"/>
    <x v="40"/>
    <n v="99"/>
    <n v="19"/>
    <n v="80"/>
    <n v="0"/>
    <n v="26"/>
    <s v="Los Robles"/>
  </r>
  <r>
    <n v="3"/>
    <x v="2"/>
    <n v="9"/>
    <x v="41"/>
    <n v="103"/>
    <n v="23"/>
    <n v="80"/>
    <n v="0"/>
    <n v="25"/>
    <s v="Los Robles"/>
  </r>
  <r>
    <n v="3"/>
    <x v="2"/>
    <n v="10"/>
    <x v="42"/>
    <n v="104"/>
    <n v="23"/>
    <n v="81"/>
    <n v="0"/>
    <n v="24"/>
    <s v="Los Robles"/>
  </r>
  <r>
    <n v="3"/>
    <x v="2"/>
    <n v="11"/>
    <x v="43"/>
    <n v="103"/>
    <n v="22"/>
    <n v="81"/>
    <n v="0"/>
    <n v="23"/>
    <s v="Los Robles"/>
  </r>
  <r>
    <n v="3"/>
    <x v="2"/>
    <n v="12"/>
    <x v="44"/>
    <n v="110"/>
    <n v="28"/>
    <n v="82"/>
    <n v="0"/>
    <n v="22"/>
    <s v="Los Robles"/>
  </r>
  <r>
    <n v="3"/>
    <x v="2"/>
    <n v="13"/>
    <x v="45"/>
    <n v="107"/>
    <n v="24"/>
    <n v="83"/>
    <n v="0"/>
    <n v="21"/>
    <s v="Los Robles"/>
  </r>
  <r>
    <n v="3"/>
    <x v="2"/>
    <n v="14"/>
    <x v="46"/>
    <n v="106"/>
    <n v="22"/>
    <n v="84"/>
    <n v="0"/>
    <n v="20"/>
    <s v="Los Robles"/>
  </r>
  <r>
    <n v="3"/>
    <x v="2"/>
    <n v="15"/>
    <x v="47"/>
    <n v="109"/>
    <n v="23"/>
    <n v="86"/>
    <n v="0"/>
    <n v="19"/>
    <s v="Los Robles"/>
  </r>
  <r>
    <n v="3"/>
    <x v="2"/>
    <n v="16"/>
    <x v="48"/>
    <n v="111"/>
    <n v="25"/>
    <n v="86"/>
    <n v="0"/>
    <n v="18"/>
    <s v="Los Robles"/>
  </r>
  <r>
    <n v="3"/>
    <x v="2"/>
    <n v="17"/>
    <x v="49"/>
    <n v="105"/>
    <n v="19"/>
    <n v="86"/>
    <n v="0"/>
    <n v="17"/>
    <s v="Los Robles"/>
  </r>
  <r>
    <n v="3"/>
    <x v="2"/>
    <n v="18"/>
    <x v="50"/>
    <n v="112"/>
    <n v="26"/>
    <n v="86"/>
    <n v="0"/>
    <n v="16"/>
    <s v="Los Robles"/>
  </r>
  <r>
    <n v="3"/>
    <x v="2"/>
    <n v="20"/>
    <x v="51"/>
    <n v="129"/>
    <n v="25"/>
    <n v="104"/>
    <n v="0"/>
    <n v="15"/>
    <s v="Los Robles"/>
  </r>
  <r>
    <n v="3"/>
    <x v="2"/>
    <n v="19"/>
    <x v="52"/>
    <n v="114"/>
    <n v="27"/>
    <n v="87"/>
    <n v="0"/>
    <n v="15"/>
    <s v="Los Robles"/>
  </r>
  <r>
    <n v="3"/>
    <x v="2"/>
    <n v="21"/>
    <x v="53"/>
    <n v="134"/>
    <n v="22"/>
    <n v="112"/>
    <n v="0"/>
    <n v="15"/>
    <s v="Los Robles"/>
  </r>
  <r>
    <n v="4"/>
    <x v="3"/>
    <n v="1"/>
    <x v="54"/>
    <n v="110"/>
    <n v="38"/>
    <n v="72"/>
    <n v="30"/>
    <n v="100"/>
    <s v="Los Robles"/>
  </r>
  <r>
    <n v="4"/>
    <x v="3"/>
    <n v="2"/>
    <x v="55"/>
    <n v="102"/>
    <n v="28"/>
    <n v="74"/>
    <n v="15"/>
    <n v="60"/>
    <s v="Los Robles"/>
  </r>
  <r>
    <n v="4"/>
    <x v="3"/>
    <n v="3"/>
    <x v="56"/>
    <n v="99"/>
    <n v="24"/>
    <n v="75"/>
    <n v="10"/>
    <n v="40"/>
    <s v="Los Robles"/>
  </r>
  <r>
    <n v="4"/>
    <x v="1"/>
    <n v="4"/>
    <x v="57"/>
    <n v="94"/>
    <n v="18"/>
    <n v="76"/>
    <n v="5"/>
    <n v="30"/>
    <s v="Los Robles"/>
  </r>
  <r>
    <n v="4"/>
    <x v="3"/>
    <n v="5"/>
    <x v="58"/>
    <n v="112"/>
    <n v="35"/>
    <n v="77"/>
    <n v="0"/>
    <n v="29"/>
    <s v="Los Robles"/>
  </r>
  <r>
    <n v="4"/>
    <x v="3"/>
    <n v="6"/>
    <x v="59"/>
    <n v="103"/>
    <n v="24"/>
    <n v="79"/>
    <n v="0"/>
    <n v="28"/>
    <s v="Los Robles"/>
  </r>
  <r>
    <n v="4"/>
    <x v="3"/>
    <n v="7"/>
    <x v="60"/>
    <n v="106"/>
    <n v="25"/>
    <n v="81"/>
    <n v="0"/>
    <n v="27"/>
    <s v="Los Robles"/>
  </r>
  <r>
    <n v="4"/>
    <x v="3"/>
    <n v="8"/>
    <x v="61"/>
    <n v="130"/>
    <n v="49"/>
    <n v="81"/>
    <n v="0"/>
    <n v="26"/>
    <s v="Los Robles"/>
  </r>
  <r>
    <n v="4"/>
    <x v="3"/>
    <n v="9"/>
    <x v="62"/>
    <n v="113"/>
    <n v="31"/>
    <n v="82"/>
    <n v="0"/>
    <n v="25"/>
    <s v="Los Robles"/>
  </r>
  <r>
    <n v="4"/>
    <x v="3"/>
    <n v="10"/>
    <x v="63"/>
    <n v="113"/>
    <n v="30"/>
    <n v="83"/>
    <n v="0"/>
    <n v="24"/>
    <s v="Los Robles"/>
  </r>
  <r>
    <n v="4"/>
    <x v="3"/>
    <n v="11"/>
    <x v="64"/>
    <n v="125"/>
    <n v="42"/>
    <n v="83"/>
    <n v="0"/>
    <n v="23"/>
    <s v="Los Robles"/>
  </r>
  <r>
    <n v="4"/>
    <x v="3"/>
    <n v="12"/>
    <x v="65"/>
    <n v="112"/>
    <n v="28"/>
    <n v="84"/>
    <n v="0"/>
    <n v="22"/>
    <s v="Los Robles"/>
  </r>
  <r>
    <n v="4"/>
    <x v="3"/>
    <n v="13"/>
    <x v="66"/>
    <n v="114"/>
    <n v="29"/>
    <n v="85"/>
    <n v="0"/>
    <n v="21"/>
    <s v="Los Robles"/>
  </r>
  <r>
    <n v="4"/>
    <x v="3"/>
    <n v="14"/>
    <x v="67"/>
    <n v="109"/>
    <n v="24"/>
    <n v="85"/>
    <n v="0"/>
    <n v="20"/>
    <s v="Los Robles"/>
  </r>
  <r>
    <n v="4"/>
    <x v="3"/>
    <n v="15"/>
    <x v="68"/>
    <n v="109"/>
    <n v="24"/>
    <n v="85"/>
    <n v="0"/>
    <n v="19"/>
    <s v="Los Robles"/>
  </r>
  <r>
    <n v="4"/>
    <x v="3"/>
    <n v="16"/>
    <x v="69"/>
    <n v="114"/>
    <n v="28"/>
    <n v="86"/>
    <n v="0"/>
    <n v="18"/>
    <s v="Los Robles"/>
  </r>
  <r>
    <n v="4"/>
    <x v="3"/>
    <n v="17"/>
    <x v="70"/>
    <n v="116"/>
    <n v="28"/>
    <n v="88"/>
    <n v="0"/>
    <n v="17"/>
    <s v="Los Robles"/>
  </r>
  <r>
    <n v="4"/>
    <x v="3"/>
    <n v="18"/>
    <x v="71"/>
    <n v="125"/>
    <n v="37"/>
    <n v="88"/>
    <n v="0"/>
    <n v="16"/>
    <s v="Los Robles"/>
  </r>
  <r>
    <n v="4"/>
    <x v="3"/>
    <n v="19"/>
    <x v="72"/>
    <n v="129"/>
    <n v="32"/>
    <n v="97"/>
    <n v="0"/>
    <n v="15"/>
    <s v="Los Robles"/>
  </r>
  <r>
    <n v="4"/>
    <x v="3"/>
    <n v="22"/>
    <x v="73"/>
    <n v="128"/>
    <n v="0"/>
    <n v="128"/>
    <n v="0"/>
    <n v="15"/>
    <s v="Los Robles"/>
  </r>
  <r>
    <n v="4"/>
    <x v="3"/>
    <n v="20"/>
    <x v="74"/>
    <n v="119"/>
    <n v="28"/>
    <n v="91"/>
    <n v="0"/>
    <n v="15"/>
    <s v="Los Robles"/>
  </r>
  <r>
    <n v="4"/>
    <x v="2"/>
    <n v="23"/>
    <x v="75"/>
    <n v="105"/>
    <n v="0"/>
    <n v="105"/>
    <n v="0"/>
    <n v="15"/>
    <s v="Los Robles"/>
  </r>
  <r>
    <n v="4"/>
    <x v="3"/>
    <n v="21"/>
    <x v="76"/>
    <n v="131"/>
    <n v="37"/>
    <n v="94"/>
    <n v="0"/>
    <n v="15"/>
    <s v="Los Robles"/>
  </r>
  <r>
    <n v="5"/>
    <x v="4"/>
    <n v="1"/>
    <x v="77"/>
    <n v="80"/>
    <n v="0"/>
    <n v="80"/>
    <n v="0"/>
    <n v="0"/>
    <s v="Los Robles"/>
  </r>
  <r>
    <n v="5"/>
    <x v="4"/>
    <n v="6"/>
    <x v="78"/>
    <n v="95"/>
    <n v="0"/>
    <n v="95"/>
    <n v="0"/>
    <n v="0"/>
    <s v="Los Robles"/>
  </r>
  <r>
    <n v="5"/>
    <x v="4"/>
    <n v="4"/>
    <x v="79"/>
    <n v="84"/>
    <n v="0"/>
    <n v="84"/>
    <n v="0"/>
    <n v="0"/>
    <s v="Los Robles"/>
  </r>
  <r>
    <n v="5"/>
    <x v="4"/>
    <n v="5"/>
    <x v="80"/>
    <n v="89"/>
    <n v="0"/>
    <n v="89"/>
    <n v="0"/>
    <n v="0"/>
    <s v="Los Robles"/>
  </r>
  <r>
    <n v="5"/>
    <x v="4"/>
    <n v="3"/>
    <x v="81"/>
    <n v="84"/>
    <n v="0"/>
    <n v="84"/>
    <n v="0"/>
    <n v="0"/>
    <s v="Los Robles"/>
  </r>
  <r>
    <n v="5"/>
    <x v="4"/>
    <n v="7"/>
    <x v="82"/>
    <n v="111"/>
    <n v="0"/>
    <n v="111"/>
    <n v="0"/>
    <n v="0"/>
    <s v="Los Robles"/>
  </r>
  <r>
    <n v="5"/>
    <x v="4"/>
    <n v="2"/>
    <x v="83"/>
    <n v="81"/>
    <n v="0"/>
    <n v="81"/>
    <n v="0"/>
    <n v="0"/>
    <s v="Los Robles"/>
  </r>
  <r>
    <n v="5"/>
    <x v="4"/>
    <n v="8"/>
    <x v="84"/>
    <n v="114"/>
    <n v="0"/>
    <n v="114"/>
    <n v="0"/>
    <n v="0"/>
    <s v="Los Robles"/>
  </r>
  <r>
    <n v="5"/>
    <x v="4"/>
    <n v="9"/>
    <x v="85"/>
    <n v="115"/>
    <n v="0"/>
    <n v="115"/>
    <n v="0"/>
    <n v="0"/>
    <s v="Los Robles"/>
  </r>
  <r>
    <s v="6"/>
    <x v="0"/>
    <n v="1"/>
    <x v="15"/>
    <n v="85"/>
    <n v="12"/>
    <n v="73"/>
    <n v="30"/>
    <n v="100"/>
    <s v="La Mirada"/>
  </r>
  <r>
    <s v="6"/>
    <x v="0"/>
    <n v="2"/>
    <x v="6"/>
    <n v="86"/>
    <n v="12"/>
    <n v="74"/>
    <n v="15"/>
    <n v="60"/>
    <s v="La Mirada"/>
  </r>
  <r>
    <s v="6"/>
    <x v="0"/>
    <n v="3"/>
    <x v="2"/>
    <n v="77"/>
    <n v="3"/>
    <n v="74"/>
    <n v="10"/>
    <n v="40"/>
    <s v="La Mirada"/>
  </r>
  <r>
    <s v="6"/>
    <x v="0"/>
    <n v="4"/>
    <x v="11"/>
    <n v="85"/>
    <n v="10"/>
    <n v="75"/>
    <n v="5"/>
    <n v="30"/>
    <s v="La Mirada"/>
  </r>
  <r>
    <s v="6"/>
    <x v="0"/>
    <n v="5"/>
    <x v="8"/>
    <n v="83"/>
    <n v="8"/>
    <n v="75"/>
    <n v="0"/>
    <n v="29"/>
    <s v="La Mirada"/>
  </r>
  <r>
    <s v="6"/>
    <x v="0"/>
    <n v="6"/>
    <x v="7"/>
    <n v="79"/>
    <n v="3"/>
    <n v="76"/>
    <n v="0"/>
    <n v="28"/>
    <s v="La Mirada"/>
  </r>
  <r>
    <s v="6"/>
    <x v="0"/>
    <n v="7"/>
    <x v="86"/>
    <n v="93"/>
    <n v="13"/>
    <n v="80"/>
    <n v="0"/>
    <n v="27"/>
    <s v="La Mirada"/>
  </r>
  <r>
    <s v="6"/>
    <x v="0"/>
    <n v="8"/>
    <x v="13"/>
    <n v="95"/>
    <n v="14"/>
    <n v="81"/>
    <n v="0"/>
    <n v="26"/>
    <s v="La Mirada"/>
  </r>
  <r>
    <s v="6"/>
    <x v="0"/>
    <n v="9"/>
    <x v="3"/>
    <n v="94"/>
    <n v="10"/>
    <n v="84"/>
    <n v="0"/>
    <n v="25"/>
    <s v="La Mirada"/>
  </r>
  <r>
    <s v="6"/>
    <x v="0"/>
    <s v="10"/>
    <x v="87"/>
    <n v="95"/>
    <n v="7"/>
    <n v="88"/>
    <n v="0"/>
    <n v="24"/>
    <s v="La Mirada"/>
  </r>
  <r>
    <s v="6"/>
    <x v="0"/>
    <s v="11"/>
    <x v="9"/>
    <s v="DNF"/>
    <n v="16"/>
    <s v="DNF"/>
    <n v="0"/>
    <n v="0"/>
    <s v="La Mirada"/>
  </r>
  <r>
    <s v="7"/>
    <x v="1"/>
    <n v="1"/>
    <x v="26"/>
    <n v="84"/>
    <n v="16"/>
    <n v="68"/>
    <n v="30"/>
    <n v="100"/>
    <s v="La Mirada"/>
  </r>
  <r>
    <s v="7"/>
    <x v="1"/>
    <n v="2"/>
    <x v="16"/>
    <n v="86"/>
    <n v="16"/>
    <n v="70"/>
    <n v="15"/>
    <n v="60"/>
    <s v="La Mirada"/>
  </r>
  <r>
    <s v="7"/>
    <x v="1"/>
    <n v="3"/>
    <x v="57"/>
    <n v="89"/>
    <n v="19"/>
    <n v="70"/>
    <n v="10"/>
    <n v="40"/>
    <s v="La Mirada"/>
  </r>
  <r>
    <s v="7"/>
    <x v="1"/>
    <n v="4"/>
    <x v="27"/>
    <n v="91"/>
    <n v="19"/>
    <n v="72"/>
    <n v="5"/>
    <n v="30"/>
    <s v="La Mirada"/>
  </r>
  <r>
    <s v="7"/>
    <x v="1"/>
    <n v="5"/>
    <x v="23"/>
    <n v="91"/>
    <n v="19"/>
    <n v="72"/>
    <n v="0"/>
    <n v="29"/>
    <s v="La Mirada"/>
  </r>
  <r>
    <s v="7"/>
    <x v="1"/>
    <n v="6"/>
    <x v="24"/>
    <n v="92"/>
    <n v="18"/>
    <n v="74"/>
    <n v="0"/>
    <n v="28"/>
    <s v="La Mirada"/>
  </r>
  <r>
    <s v="7"/>
    <x v="1"/>
    <n v="7"/>
    <x v="18"/>
    <n v="88"/>
    <n v="14"/>
    <n v="74"/>
    <n v="0"/>
    <n v="27"/>
    <s v="La Mirada"/>
  </r>
  <r>
    <s v="7"/>
    <x v="1"/>
    <n v="8"/>
    <x v="88"/>
    <n v="95"/>
    <n v="17"/>
    <n v="78"/>
    <n v="0"/>
    <n v="26"/>
    <s v="La Mirada"/>
  </r>
  <r>
    <s v="7"/>
    <x v="1"/>
    <n v="9"/>
    <x v="20"/>
    <n v="92"/>
    <n v="14"/>
    <n v="78"/>
    <n v="0"/>
    <n v="25"/>
    <s v="La Mirada"/>
  </r>
  <r>
    <s v="7"/>
    <x v="1"/>
    <s v="10"/>
    <x v="17"/>
    <n v="96"/>
    <n v="18"/>
    <n v="78"/>
    <n v="0"/>
    <n v="24"/>
    <s v="La Mirada"/>
  </r>
  <r>
    <s v="7"/>
    <x v="1"/>
    <s v="11"/>
    <x v="21"/>
    <n v="93"/>
    <n v="14"/>
    <n v="79"/>
    <n v="0"/>
    <n v="23"/>
    <s v="La Mirada"/>
  </r>
  <r>
    <s v="7"/>
    <x v="1"/>
    <n v="10"/>
    <x v="19"/>
    <n v="93"/>
    <n v="14"/>
    <n v="79"/>
    <n v="0"/>
    <n v="22"/>
    <s v="La Mirada"/>
  </r>
  <r>
    <s v="7"/>
    <x v="1"/>
    <s v="12"/>
    <x v="89"/>
    <n v="99"/>
    <n v="16"/>
    <n v="83"/>
    <n v="0"/>
    <n v="21"/>
    <s v="La Mirada"/>
  </r>
  <r>
    <s v="7"/>
    <x v="1"/>
    <s v="13"/>
    <x v="32"/>
    <n v="99"/>
    <n v="15"/>
    <n v="84"/>
    <n v="0"/>
    <n v="20"/>
    <s v="La Mirada"/>
  </r>
  <r>
    <s v="7"/>
    <x v="1"/>
    <n v="11"/>
    <x v="90"/>
    <n v="99"/>
    <n v="15"/>
    <n v="84"/>
    <n v="0"/>
    <n v="19"/>
    <s v="La Mirada"/>
  </r>
  <r>
    <s v="7"/>
    <x v="1"/>
    <s v="14"/>
    <x v="91"/>
    <n v="103"/>
    <n v="19"/>
    <n v="84"/>
    <n v="0"/>
    <n v="18"/>
    <s v="La Mirada"/>
  </r>
  <r>
    <s v="8"/>
    <x v="2"/>
    <n v="1"/>
    <x v="38"/>
    <n v="95"/>
    <n v="26"/>
    <n v="69"/>
    <n v="30"/>
    <n v="100"/>
    <s v="La Mirada"/>
  </r>
  <r>
    <s v="8"/>
    <x v="2"/>
    <n v="2"/>
    <x v="43"/>
    <n v="93"/>
    <n v="23"/>
    <n v="70"/>
    <n v="15"/>
    <n v="60"/>
    <s v="La Mirada"/>
  </r>
  <r>
    <s v="8"/>
    <x v="2"/>
    <n v="3"/>
    <x v="42"/>
    <n v="94"/>
    <n v="23"/>
    <n v="71"/>
    <n v="10"/>
    <n v="40"/>
    <s v="La Mirada"/>
  </r>
  <r>
    <s v="8"/>
    <x v="2"/>
    <n v="4"/>
    <x v="40"/>
    <n v="93"/>
    <n v="20"/>
    <n v="73"/>
    <n v="5"/>
    <n v="30"/>
    <s v="La Mirada"/>
  </r>
  <r>
    <s v="8"/>
    <x v="2"/>
    <n v="5"/>
    <x v="45"/>
    <n v="100"/>
    <n v="24"/>
    <n v="76"/>
    <n v="0"/>
    <n v="29"/>
    <s v="La Mirada"/>
  </r>
  <r>
    <s v="8"/>
    <x v="2"/>
    <n v="6"/>
    <x v="41"/>
    <n v="100"/>
    <n v="24"/>
    <n v="76"/>
    <n v="0"/>
    <n v="28"/>
    <s v="La Mirada"/>
  </r>
  <r>
    <s v="8"/>
    <x v="2"/>
    <n v="7"/>
    <x v="33"/>
    <n v="97"/>
    <n v="21"/>
    <n v="76"/>
    <n v="0"/>
    <n v="27"/>
    <s v="La Mirada"/>
  </r>
  <r>
    <s v="8"/>
    <x v="2"/>
    <n v="8"/>
    <x v="36"/>
    <n v="98"/>
    <n v="22"/>
    <n v="76"/>
    <n v="0"/>
    <n v="26"/>
    <s v="La Mirada"/>
  </r>
  <r>
    <s v="8"/>
    <x v="2"/>
    <n v="9"/>
    <x v="44"/>
    <n v="107"/>
    <n v="30"/>
    <n v="77"/>
    <n v="0"/>
    <n v="25"/>
    <s v="La Mirada"/>
  </r>
  <r>
    <s v="8"/>
    <x v="2"/>
    <n v="10"/>
    <x v="47"/>
    <n v="104"/>
    <n v="25"/>
    <n v="79"/>
    <n v="0"/>
    <n v="24"/>
    <s v="La Mirada"/>
  </r>
  <r>
    <s v="8"/>
    <x v="2"/>
    <n v="11"/>
    <x v="39"/>
    <n v="99"/>
    <n v="20"/>
    <n v="79"/>
    <n v="0"/>
    <n v="23"/>
    <s v="La Mirada"/>
  </r>
  <r>
    <s v="8"/>
    <x v="2"/>
    <n v="12"/>
    <x v="48"/>
    <n v="107"/>
    <n v="27"/>
    <n v="80"/>
    <n v="0"/>
    <n v="22"/>
    <s v="La Mirada"/>
  </r>
  <r>
    <s v="8"/>
    <x v="2"/>
    <n v="13"/>
    <x v="49"/>
    <n v="100"/>
    <n v="20"/>
    <n v="80"/>
    <n v="0"/>
    <n v="21"/>
    <s v="La Mirada"/>
  </r>
  <r>
    <s v="8"/>
    <x v="2"/>
    <n v="14"/>
    <x v="37"/>
    <n v="111"/>
    <n v="20"/>
    <n v="91"/>
    <n v="0"/>
    <n v="20"/>
    <s v="La Mirada"/>
  </r>
  <r>
    <s v="8"/>
    <x v="2"/>
    <n v="15"/>
    <x v="75"/>
    <n v="93"/>
    <n v="0"/>
    <n v="93"/>
    <n v="0"/>
    <n v="15"/>
    <s v="La Mirada"/>
  </r>
  <r>
    <s v="9"/>
    <x v="3"/>
    <n v="1"/>
    <x v="73"/>
    <n v="115"/>
    <n v="47"/>
    <n v="68"/>
    <n v="30"/>
    <n v="100"/>
    <s v="La Mirada"/>
  </r>
  <r>
    <s v="9"/>
    <x v="3"/>
    <n v="2"/>
    <x v="59"/>
    <n v="96"/>
    <n v="25"/>
    <n v="71"/>
    <n v="15"/>
    <n v="60"/>
    <s v="La Mirada"/>
  </r>
  <r>
    <s v="9"/>
    <x v="3"/>
    <n v="3"/>
    <x v="56"/>
    <n v="95"/>
    <n v="24"/>
    <n v="71"/>
    <n v="10"/>
    <n v="40"/>
    <s v="La Mirada"/>
  </r>
  <r>
    <s v="9"/>
    <x v="3"/>
    <n v="4"/>
    <x v="55"/>
    <n v="100"/>
    <n v="28"/>
    <n v="72"/>
    <n v="5"/>
    <n v="30"/>
    <s v="La Mirada"/>
  </r>
  <r>
    <s v="9"/>
    <x v="3"/>
    <n v="5"/>
    <x v="62"/>
    <n v="105"/>
    <n v="32"/>
    <n v="73"/>
    <n v="0"/>
    <n v="29"/>
    <s v="La Mirada"/>
  </r>
  <r>
    <s v="9"/>
    <x v="3"/>
    <n v="6"/>
    <x v="92"/>
    <n v="111"/>
    <n v="37"/>
    <n v="74"/>
    <n v="0"/>
    <n v="28"/>
    <s v="La Mirada"/>
  </r>
  <r>
    <s v="9"/>
    <x v="3"/>
    <n v="7"/>
    <x v="54"/>
    <n v="113"/>
    <n v="38"/>
    <n v="75"/>
    <n v="0"/>
    <n v="27"/>
    <s v="La Mirada"/>
  </r>
  <r>
    <s v="9"/>
    <x v="3"/>
    <n v="8"/>
    <x v="70"/>
    <n v="104"/>
    <n v="29"/>
    <n v="75"/>
    <n v="0"/>
    <n v="26"/>
    <s v="La Mirada"/>
  </r>
  <r>
    <s v="9"/>
    <x v="3"/>
    <n v="9"/>
    <x v="64"/>
    <n v="120"/>
    <n v="45"/>
    <n v="75"/>
    <n v="0"/>
    <n v="25"/>
    <s v="La Mirada"/>
  </r>
  <r>
    <s v="9"/>
    <x v="3"/>
    <n v="10"/>
    <x v="60"/>
    <n v="102"/>
    <n v="26"/>
    <n v="76"/>
    <n v="0"/>
    <n v="24"/>
    <s v="La Mirada"/>
  </r>
  <r>
    <s v="9"/>
    <x v="3"/>
    <n v="11"/>
    <x v="61"/>
    <n v="127"/>
    <n v="51"/>
    <n v="76"/>
    <n v="0"/>
    <n v="23"/>
    <s v="La Mirada"/>
  </r>
  <r>
    <s v="9"/>
    <x v="3"/>
    <n v="12"/>
    <x v="65"/>
    <n v="107"/>
    <n v="31"/>
    <n v="76"/>
    <n v="0"/>
    <n v="22"/>
    <s v="La Mirada"/>
  </r>
  <r>
    <s v="9"/>
    <x v="3"/>
    <n v="13"/>
    <x v="69"/>
    <n v="108"/>
    <n v="29"/>
    <n v="79"/>
    <n v="0"/>
    <n v="21"/>
    <s v="La Mirada"/>
  </r>
  <r>
    <s v="9"/>
    <x v="3"/>
    <n v="14"/>
    <x v="93"/>
    <n v="104"/>
    <n v="25"/>
    <n v="79"/>
    <n v="0"/>
    <n v="20"/>
    <s v="La Mirada"/>
  </r>
  <r>
    <s v="9"/>
    <x v="3"/>
    <n v="15"/>
    <x v="94"/>
    <n v="114"/>
    <n v="35"/>
    <n v="79"/>
    <n v="0"/>
    <n v="19"/>
    <s v="La Mirada"/>
  </r>
  <r>
    <s v="9"/>
    <x v="3"/>
    <n v="16"/>
    <x v="58"/>
    <n v="117"/>
    <n v="35"/>
    <n v="82"/>
    <n v="0"/>
    <n v="18"/>
    <s v="La Mirada"/>
  </r>
  <r>
    <s v="9"/>
    <x v="3"/>
    <n v="17"/>
    <x v="63"/>
    <n v="115"/>
    <n v="31"/>
    <n v="84"/>
    <n v="0"/>
    <n v="17"/>
    <s v="La Mirada"/>
  </r>
  <r>
    <s v="9"/>
    <x v="3"/>
    <n v="18"/>
    <x v="66"/>
    <n v="115"/>
    <n v="30"/>
    <n v="85"/>
    <n v="0"/>
    <n v="16"/>
    <s v="La Mirada"/>
  </r>
  <r>
    <s v="9"/>
    <x v="3"/>
    <n v="19"/>
    <x v="68"/>
    <n v="109"/>
    <n v="24"/>
    <n v="85"/>
    <n v="0"/>
    <n v="15"/>
    <s v="La Mirada"/>
  </r>
  <r>
    <s v="9"/>
    <x v="3"/>
    <n v="21"/>
    <x v="74"/>
    <n v="123"/>
    <n v="31"/>
    <n v="92"/>
    <n v="0"/>
    <n v="0"/>
    <s v="La Mirada"/>
  </r>
  <r>
    <s v="9"/>
    <x v="3"/>
    <n v="22"/>
    <x v="82"/>
    <n v="125"/>
    <n v="31"/>
    <n v="94"/>
    <n v="0"/>
    <n v="0"/>
    <s v="La Mirada"/>
  </r>
  <r>
    <s v="9"/>
    <x v="3"/>
    <n v="20"/>
    <x v="76"/>
    <n v="126"/>
    <n v="40"/>
    <n v="86"/>
    <n v="0"/>
    <n v="0"/>
    <s v="La Mirada"/>
  </r>
  <r>
    <s v="10"/>
    <x v="4"/>
    <n v="9"/>
    <x v="95"/>
    <s v="DNF"/>
    <n v="24"/>
    <s v="DNF"/>
    <n v="0"/>
    <n v="0"/>
    <s v="La Mirada"/>
  </r>
  <r>
    <s v="10"/>
    <x v="4"/>
    <n v="2"/>
    <x v="96"/>
    <n v="90"/>
    <n v="10"/>
    <n v="80"/>
    <n v="0"/>
    <n v="0"/>
    <s v="La Mirada"/>
  </r>
  <r>
    <s v="10"/>
    <x v="4"/>
    <n v="8"/>
    <x v="97"/>
    <s v="DNF"/>
    <n v="22"/>
    <s v="DNF"/>
    <n v="0"/>
    <n v="0"/>
    <s v="La Mirada"/>
  </r>
  <r>
    <s v="10"/>
    <x v="4"/>
    <n v="10"/>
    <x v="98"/>
    <s v="DNF"/>
    <n v="15"/>
    <s v="DNF"/>
    <n v="0"/>
    <n v="0"/>
    <s v="La Mirada"/>
  </r>
  <r>
    <s v="10"/>
    <x v="4"/>
    <n v="7"/>
    <x v="99"/>
    <s v="DNF"/>
    <n v="0"/>
    <s v="DNF"/>
    <n v="0"/>
    <n v="0"/>
    <s v="La Mirada"/>
  </r>
  <r>
    <s v="10"/>
    <x v="4"/>
    <n v="6"/>
    <x v="80"/>
    <n v="89"/>
    <n v="0"/>
    <n v="89"/>
    <n v="0"/>
    <n v="0"/>
    <s v="La Mirada"/>
  </r>
  <r>
    <s v="10"/>
    <x v="4"/>
    <n v="4"/>
    <x v="81"/>
    <n v="87"/>
    <n v="0"/>
    <n v="87"/>
    <n v="0"/>
    <n v="0"/>
    <s v="La Mirada"/>
  </r>
  <r>
    <s v="10"/>
    <x v="4"/>
    <n v="11"/>
    <x v="100"/>
    <s v="DNF"/>
    <n v="21"/>
    <s v="DNF"/>
    <n v="0"/>
    <n v="0"/>
    <s v="La Mirada"/>
  </r>
  <r>
    <s v="10"/>
    <x v="4"/>
    <n v="3"/>
    <x v="101"/>
    <n v="94"/>
    <n v="10"/>
    <n v="84"/>
    <n v="0"/>
    <n v="0"/>
    <s v="La Mirada"/>
  </r>
  <r>
    <s v="10"/>
    <x v="4"/>
    <n v="1"/>
    <x v="102"/>
    <n v="114"/>
    <n v="37"/>
    <n v="77"/>
    <n v="0"/>
    <n v="0"/>
    <s v="La Mirada"/>
  </r>
  <r>
    <s v="10"/>
    <x v="4"/>
    <n v="5"/>
    <x v="103"/>
    <n v="97"/>
    <n v="8"/>
    <n v="89"/>
    <n v="0"/>
    <n v="0"/>
    <s v="La Mirada"/>
  </r>
  <r>
    <s v="11"/>
    <x v="0"/>
    <s v="1"/>
    <x v="12"/>
    <n v="84"/>
    <n v="9"/>
    <n v="75"/>
    <n v="30"/>
    <n v="100"/>
    <s v="Knollwood Country Club"/>
  </r>
  <r>
    <s v="11"/>
    <x v="0"/>
    <s v="2"/>
    <x v="5"/>
    <n v="90"/>
    <n v="14"/>
    <n v="76"/>
    <n v="15"/>
    <n v="60"/>
    <s v="Knollwood Country Club"/>
  </r>
  <r>
    <s v="11"/>
    <x v="0"/>
    <s v="3"/>
    <x v="14"/>
    <n v="93"/>
    <n v="14"/>
    <n v="79"/>
    <n v="10"/>
    <n v="40"/>
    <s v="Knollwood Country Club"/>
  </r>
  <r>
    <s v="11"/>
    <x v="0"/>
    <s v="4"/>
    <x v="11"/>
    <n v="90"/>
    <n v="11"/>
    <n v="79"/>
    <n v="5"/>
    <n v="30"/>
    <s v="Knollwood Country Club"/>
  </r>
  <r>
    <s v="11"/>
    <x v="0"/>
    <s v="5"/>
    <x v="0"/>
    <n v="93"/>
    <n v="14"/>
    <n v="79"/>
    <n v="0"/>
    <n v="29"/>
    <s v="Knollwood Country Club"/>
  </r>
  <r>
    <s v="11"/>
    <x v="0"/>
    <s v="6"/>
    <x v="10"/>
    <n v="94"/>
    <n v="12"/>
    <n v="82"/>
    <n v="0"/>
    <n v="28"/>
    <s v="Knollwood Country Club"/>
  </r>
  <r>
    <s v="11"/>
    <x v="0"/>
    <s v="7"/>
    <x v="13"/>
    <n v="98"/>
    <n v="16"/>
    <n v="82"/>
    <n v="0"/>
    <n v="27"/>
    <s v="Knollwood Country Club"/>
  </r>
  <r>
    <s v="11"/>
    <x v="0"/>
    <s v="8"/>
    <x v="3"/>
    <n v="90"/>
    <n v="6"/>
    <n v="84"/>
    <n v="0"/>
    <n v="26"/>
    <s v="Knollwood Country Club"/>
  </r>
  <r>
    <s v="11"/>
    <x v="0"/>
    <s v="9"/>
    <x v="86"/>
    <n v="99"/>
    <n v="14"/>
    <n v="85"/>
    <n v="0"/>
    <n v="25"/>
    <s v="Knollwood Country Club"/>
  </r>
  <r>
    <s v="11"/>
    <x v="0"/>
    <s v="10"/>
    <x v="7"/>
    <n v="88"/>
    <n v="3"/>
    <n v="85"/>
    <n v="0"/>
    <n v="24"/>
    <s v="Knollwood Country Club"/>
  </r>
  <r>
    <s v="11"/>
    <x v="0"/>
    <s v="11"/>
    <x v="15"/>
    <n v="103"/>
    <n v="12"/>
    <n v="91"/>
    <n v="0"/>
    <n v="23"/>
    <s v="Knollwood Country Club"/>
  </r>
  <r>
    <s v="11"/>
    <x v="0"/>
    <s v="12"/>
    <x v="9"/>
    <s v="DNF"/>
    <m/>
    <m/>
    <n v="0"/>
    <n v="0"/>
    <s v="Knollwood Country Club"/>
  </r>
  <r>
    <s v="12"/>
    <x v="1"/>
    <s v="1"/>
    <x v="24"/>
    <n v="91"/>
    <n v="19"/>
    <n v="72"/>
    <n v="30"/>
    <n v="100"/>
    <s v="Knollwood Country Club"/>
  </r>
  <r>
    <s v="12"/>
    <x v="1"/>
    <s v="2"/>
    <x v="22"/>
    <n v="91"/>
    <n v="16"/>
    <n v="75"/>
    <n v="15"/>
    <n v="60"/>
    <s v="Knollwood Country Club"/>
  </r>
  <r>
    <s v="12"/>
    <x v="1"/>
    <s v="3"/>
    <x v="104"/>
    <n v="90"/>
    <n v="15"/>
    <n v="75"/>
    <n v="10"/>
    <n v="40"/>
    <s v="Knollwood Country Club"/>
  </r>
  <r>
    <s v="12"/>
    <x v="1"/>
    <s v="4"/>
    <x v="89"/>
    <n v="94"/>
    <n v="16"/>
    <n v="78"/>
    <n v="5"/>
    <n v="30"/>
    <s v="Knollwood Country Club"/>
  </r>
  <r>
    <s v="12"/>
    <x v="1"/>
    <s v="5"/>
    <x v="16"/>
    <n v="96"/>
    <n v="18"/>
    <n v="78"/>
    <n v="0"/>
    <n v="29"/>
    <s v="Knollwood Country Club"/>
  </r>
  <r>
    <s v="12"/>
    <x v="1"/>
    <s v="6"/>
    <x v="27"/>
    <n v="99"/>
    <n v="19"/>
    <n v="80"/>
    <n v="0"/>
    <n v="28"/>
    <s v="Knollwood Country Club"/>
  </r>
  <r>
    <s v="12"/>
    <x v="1"/>
    <s v="7"/>
    <x v="30"/>
    <n v="100"/>
    <n v="20"/>
    <n v="80"/>
    <n v="0"/>
    <n v="27"/>
    <s v="Knollwood Country Club"/>
  </r>
  <r>
    <s v="12"/>
    <x v="1"/>
    <s v="8"/>
    <x v="90"/>
    <n v="97"/>
    <n v="16"/>
    <n v="81"/>
    <n v="0"/>
    <n v="26"/>
    <s v="Knollwood Country Club"/>
  </r>
  <r>
    <s v="12"/>
    <x v="1"/>
    <s v="9"/>
    <x v="18"/>
    <n v="97"/>
    <n v="15"/>
    <n v="82"/>
    <n v="0"/>
    <n v="25"/>
    <s v="Knollwood Country Club"/>
  </r>
  <r>
    <s v="12"/>
    <x v="1"/>
    <s v="10"/>
    <x v="57"/>
    <n v="101"/>
    <n v="18"/>
    <n v="83"/>
    <n v="0"/>
    <n v="24"/>
    <s v="Knollwood Country Club"/>
  </r>
  <r>
    <s v="12"/>
    <x v="1"/>
    <s v="11"/>
    <x v="21"/>
    <n v="98"/>
    <n v="14"/>
    <n v="84"/>
    <n v="0"/>
    <n v="23"/>
    <s v="Knollwood Country Club"/>
  </r>
  <r>
    <s v="12"/>
    <x v="1"/>
    <s v="12"/>
    <x v="20"/>
    <n v="98"/>
    <n v="14"/>
    <n v="84"/>
    <n v="0"/>
    <n v="22"/>
    <s v="Knollwood Country Club"/>
  </r>
  <r>
    <s v="12"/>
    <x v="1"/>
    <s v="13"/>
    <x v="19"/>
    <n v="101"/>
    <n v="17"/>
    <n v="84"/>
    <n v="0"/>
    <n v="21"/>
    <s v="Knollwood Country Club"/>
  </r>
  <r>
    <s v="12"/>
    <x v="1"/>
    <s v="14"/>
    <x v="32"/>
    <n v="101"/>
    <n v="16"/>
    <n v="85"/>
    <n v="0"/>
    <n v="20"/>
    <s v="Knollwood Country Club"/>
  </r>
  <r>
    <n v="13"/>
    <x v="2"/>
    <s v="1"/>
    <x v="52"/>
    <n v="99"/>
    <n v="29"/>
    <n v="70"/>
    <n v="30"/>
    <n v="100"/>
    <s v="Knollwood Country Club"/>
  </r>
  <r>
    <n v="13"/>
    <x v="2"/>
    <s v="2"/>
    <x v="38"/>
    <n v="96"/>
    <n v="23"/>
    <n v="73"/>
    <n v="15"/>
    <n v="60"/>
    <s v="Knollwood Country Club"/>
  </r>
  <r>
    <n v="13"/>
    <x v="2"/>
    <s v="3"/>
    <x v="105"/>
    <n v="97"/>
    <n v="24"/>
    <n v="73"/>
    <n v="10"/>
    <n v="40"/>
    <s v="Knollwood Country Club"/>
  </r>
  <r>
    <n v="13"/>
    <x v="2"/>
    <s v="4"/>
    <x v="37"/>
    <n v="95"/>
    <n v="22"/>
    <n v="73"/>
    <n v="5"/>
    <n v="30"/>
    <s v="Knollwood Country Club"/>
  </r>
  <r>
    <n v="13"/>
    <x v="2"/>
    <s v="5"/>
    <x v="39"/>
    <n v="95"/>
    <n v="21"/>
    <n v="74"/>
    <n v="0"/>
    <n v="29"/>
    <s v="Knollwood Country Club"/>
  </r>
  <r>
    <n v="13"/>
    <x v="2"/>
    <s v="6"/>
    <x v="40"/>
    <n v="95"/>
    <n v="20"/>
    <n v="75"/>
    <n v="0"/>
    <n v="28"/>
    <s v="Knollwood Country Club"/>
  </r>
  <r>
    <n v="13"/>
    <x v="2"/>
    <s v="7"/>
    <x v="36"/>
    <n v="99"/>
    <n v="23"/>
    <n v="76"/>
    <n v="0"/>
    <n v="27"/>
    <s v="Knollwood Country Club"/>
  </r>
  <r>
    <n v="13"/>
    <x v="2"/>
    <s v="8"/>
    <x v="35"/>
    <n v="99"/>
    <n v="23"/>
    <n v="76"/>
    <n v="0"/>
    <n v="26"/>
    <s v="Knollwood Country Club"/>
  </r>
  <r>
    <n v="13"/>
    <x v="2"/>
    <s v="9"/>
    <x v="44"/>
    <n v="106"/>
    <n v="29"/>
    <n v="77"/>
    <n v="0"/>
    <n v="25"/>
    <s v="Knollwood Country Club"/>
  </r>
  <r>
    <n v="13"/>
    <x v="2"/>
    <s v="10"/>
    <x v="75"/>
    <n v="100"/>
    <n v="24"/>
    <n v="76"/>
    <n v="0"/>
    <n v="24"/>
    <s v="Knollwood Country Club"/>
  </r>
  <r>
    <n v="13"/>
    <x v="2"/>
    <s v="11"/>
    <x v="42"/>
    <n v="101"/>
    <n v="24"/>
    <n v="77"/>
    <n v="0"/>
    <n v="23"/>
    <s v="Knollwood Country Club"/>
  </r>
  <r>
    <n v="13"/>
    <x v="2"/>
    <s v="12"/>
    <x v="34"/>
    <n v="102"/>
    <n v="25"/>
    <n v="77"/>
    <n v="0"/>
    <n v="22"/>
    <s v="Knollwood Country Club"/>
  </r>
  <r>
    <n v="13"/>
    <x v="2"/>
    <s v="13"/>
    <x v="43"/>
    <n v="102"/>
    <n v="24"/>
    <n v="78"/>
    <n v="0"/>
    <n v="21"/>
    <s v="Knollwood Country Club"/>
  </r>
  <r>
    <n v="13"/>
    <x v="2"/>
    <s v="14"/>
    <x v="33"/>
    <n v="99"/>
    <n v="21"/>
    <n v="78"/>
    <n v="0"/>
    <n v="20"/>
    <s v="Knollwood Country Club"/>
  </r>
  <r>
    <n v="13"/>
    <x v="2"/>
    <s v="15"/>
    <x v="53"/>
    <n v="102"/>
    <n v="23"/>
    <n v="79"/>
    <n v="0"/>
    <n v="19"/>
    <s v="Knollwood Country Club"/>
  </r>
  <r>
    <n v="13"/>
    <x v="2"/>
    <s v="16"/>
    <x v="41"/>
    <n v="111"/>
    <n v="25"/>
    <n v="86"/>
    <n v="0"/>
    <n v="18"/>
    <s v="Knollwood Country Club"/>
  </r>
  <r>
    <n v="13"/>
    <x v="2"/>
    <s v="17"/>
    <x v="51"/>
    <n v="113"/>
    <n v="25"/>
    <n v="88"/>
    <n v="0"/>
    <n v="17"/>
    <s v="Knollwood Country Club"/>
  </r>
  <r>
    <n v="14"/>
    <x v="3"/>
    <s v="1"/>
    <x v="63"/>
    <n v="104"/>
    <n v="30"/>
    <n v="74"/>
    <n v="30"/>
    <n v="100"/>
    <s v="Knollwood Country Club"/>
  </r>
  <r>
    <n v="14"/>
    <x v="3"/>
    <s v="2"/>
    <x v="55"/>
    <n v="103"/>
    <n v="29"/>
    <n v="74"/>
    <n v="15"/>
    <n v="60"/>
    <s v="Knollwood Country Club"/>
  </r>
  <r>
    <n v="14"/>
    <x v="3"/>
    <s v="3"/>
    <x v="76"/>
    <n v="114"/>
    <n v="39"/>
    <n v="75"/>
    <n v="10"/>
    <n v="40"/>
    <s v="Knollwood Country Club"/>
  </r>
  <r>
    <n v="14"/>
    <x v="3"/>
    <s v="4"/>
    <x v="73"/>
    <n v="121"/>
    <n v="46"/>
    <n v="75"/>
    <n v="5"/>
    <n v="30"/>
    <s v="Knollwood Country Club"/>
  </r>
  <r>
    <n v="14"/>
    <x v="3"/>
    <s v="5"/>
    <x v="58"/>
    <n v="114"/>
    <n v="38"/>
    <n v="76"/>
    <n v="0"/>
    <n v="29"/>
    <s v="Knollwood Country Club"/>
  </r>
  <r>
    <n v="14"/>
    <x v="2"/>
    <s v="6"/>
    <x v="45"/>
    <n v="102"/>
    <n v="26"/>
    <n v="76"/>
    <n v="0"/>
    <n v="28"/>
    <s v="Knollwood Country Club"/>
  </r>
  <r>
    <n v="14"/>
    <x v="3"/>
    <s v="7"/>
    <x v="74"/>
    <n v="109"/>
    <n v="30"/>
    <n v="79"/>
    <n v="0"/>
    <n v="27"/>
    <s v="Knollwood Country Club"/>
  </r>
  <r>
    <n v="14"/>
    <x v="3"/>
    <s v="8"/>
    <x v="68"/>
    <n v="103"/>
    <n v="25"/>
    <n v="78"/>
    <n v="0"/>
    <n v="26"/>
    <s v="Knollwood Country Club"/>
  </r>
  <r>
    <n v="14"/>
    <x v="3"/>
    <s v="9"/>
    <x v="61"/>
    <n v="129"/>
    <n v="50"/>
    <n v="79"/>
    <n v="0"/>
    <n v="25"/>
    <s v="Knollwood Country Club"/>
  </r>
  <r>
    <n v="14"/>
    <x v="3"/>
    <s v="10"/>
    <x v="62"/>
    <n v="111"/>
    <n v="33"/>
    <n v="78"/>
    <n v="0"/>
    <n v="24"/>
    <s v="Knollwood Country Club"/>
  </r>
  <r>
    <n v="14"/>
    <x v="3"/>
    <s v="11"/>
    <x v="93"/>
    <n v="105"/>
    <n v="26"/>
    <n v="79"/>
    <n v="0"/>
    <n v="23"/>
    <s v="Knollwood Country Club"/>
  </r>
  <r>
    <n v="14"/>
    <x v="3"/>
    <s v="12"/>
    <x v="106"/>
    <n v="134"/>
    <n v="55"/>
    <n v="79"/>
    <n v="0"/>
    <n v="22"/>
    <s v="Knollwood Country Club"/>
  </r>
  <r>
    <n v="14"/>
    <x v="3"/>
    <s v="13"/>
    <x v="69"/>
    <n v="110"/>
    <n v="30"/>
    <n v="80"/>
    <n v="0"/>
    <n v="21"/>
    <s v="Knollwood Country Club"/>
  </r>
  <r>
    <n v="14"/>
    <x v="3"/>
    <s v="14"/>
    <x v="59"/>
    <n v="108"/>
    <n v="27"/>
    <n v="81"/>
    <n v="0"/>
    <n v="20"/>
    <s v="Knollwood Country Club"/>
  </r>
  <r>
    <n v="14"/>
    <x v="3"/>
    <s v="15"/>
    <x v="67"/>
    <n v="110"/>
    <n v="25"/>
    <n v="85"/>
    <n v="0"/>
    <n v="19"/>
    <s v="Knollwood Country Club"/>
  </r>
  <r>
    <n v="14"/>
    <x v="3"/>
    <s v="16"/>
    <x v="56"/>
    <n v="112"/>
    <n v="24"/>
    <n v="88"/>
    <n v="0"/>
    <n v="18"/>
    <s v="Knollwood Country Club"/>
  </r>
  <r>
    <n v="14"/>
    <x v="3"/>
    <s v="17"/>
    <x v="107"/>
    <n v="134"/>
    <n v="38"/>
    <n v="96"/>
    <n v="0"/>
    <n v="17"/>
    <s v="Knollwood Country Club"/>
  </r>
  <r>
    <n v="14"/>
    <x v="3"/>
    <s v="18"/>
    <x v="60"/>
    <n v="123"/>
    <n v="26"/>
    <n v="97"/>
    <n v="0"/>
    <n v="16"/>
    <s v="Knollwood Country Club"/>
  </r>
  <r>
    <n v="14"/>
    <x v="3"/>
    <s v="19"/>
    <x v="71"/>
    <n v="150"/>
    <n v="38"/>
    <n v="112"/>
    <n v="0"/>
    <n v="15"/>
    <s v="Knollwood Country Club"/>
  </r>
  <r>
    <n v="14"/>
    <x v="3"/>
    <s v="20"/>
    <x v="108"/>
    <s v="DNF"/>
    <m/>
    <m/>
    <n v="0"/>
    <n v="0"/>
    <s v="Knollwood Country Club"/>
  </r>
  <r>
    <n v="15"/>
    <x v="4"/>
    <s v="1"/>
    <x v="109"/>
    <n v="95"/>
    <n v="0"/>
    <n v="95"/>
    <n v="0"/>
    <n v="0"/>
    <s v="Knollwood Country Club"/>
  </r>
  <r>
    <n v="15"/>
    <x v="4"/>
    <s v="2"/>
    <x v="110"/>
    <s v="96"/>
    <s v="0"/>
    <s v="96"/>
    <n v="0"/>
    <n v="0"/>
    <s v="Knollwood Country Club"/>
  </r>
  <r>
    <n v="15"/>
    <x v="4"/>
    <s v="3"/>
    <x v="95"/>
    <n v="101"/>
    <n v="0"/>
    <n v="101"/>
    <n v="0"/>
    <n v="0"/>
    <s v="Knollwood Country Club"/>
  </r>
  <r>
    <n v="15"/>
    <x v="4"/>
    <s v="4"/>
    <x v="97"/>
    <n v="104"/>
    <n v="0"/>
    <n v="104"/>
    <n v="0"/>
    <n v="0"/>
    <s v="Knollwood Country Club"/>
  </r>
  <r>
    <n v="15"/>
    <x v="4"/>
    <s v="5"/>
    <x v="101"/>
    <n v="117"/>
    <n v="0"/>
    <n v="117"/>
    <n v="0"/>
    <n v="0"/>
    <s v="Knollwood Country Club"/>
  </r>
  <r>
    <n v="15"/>
    <x v="4"/>
    <s v="6"/>
    <x v="98"/>
    <s v="DNF"/>
    <m/>
    <m/>
    <n v="0"/>
    <n v="0"/>
    <s v="Knollwood Country Club"/>
  </r>
  <r>
    <n v="15"/>
    <x v="4"/>
    <s v="7"/>
    <x v="100"/>
    <s v="DNF"/>
    <m/>
    <m/>
    <n v="0"/>
    <n v="0"/>
    <s v="Knollwood Country Club"/>
  </r>
  <r>
    <n v="15"/>
    <x v="4"/>
    <s v="8"/>
    <x v="111"/>
    <s v="DNF"/>
    <m/>
    <m/>
    <n v="0"/>
    <n v="0"/>
    <s v="Knollwood Country Club"/>
  </r>
  <r>
    <n v="15"/>
    <x v="4"/>
    <s v="9"/>
    <x v="112"/>
    <s v="DNF"/>
    <m/>
    <m/>
    <n v="0"/>
    <n v="0"/>
    <s v="Knollwood Country Club"/>
  </r>
  <r>
    <n v="15"/>
    <x v="4"/>
    <s v="10"/>
    <x v="113"/>
    <s v="DNF"/>
    <m/>
    <m/>
    <n v="0"/>
    <n v="0"/>
    <s v="Knollwood Country Club"/>
  </r>
  <r>
    <n v="15"/>
    <x v="4"/>
    <s v="11"/>
    <x v="114"/>
    <s v="DNF"/>
    <m/>
    <m/>
    <n v="0"/>
    <n v="0"/>
    <s v="Knollwood Country Club"/>
  </r>
  <r>
    <n v="15"/>
    <x v="4"/>
    <s v="12"/>
    <x v="115"/>
    <s v="DNF"/>
    <m/>
    <m/>
    <n v="0"/>
    <n v="0"/>
    <s v="Knollwood Country Club"/>
  </r>
  <r>
    <n v="15"/>
    <x v="4"/>
    <s v="13"/>
    <x v="116"/>
    <s v="DNF"/>
    <m/>
    <m/>
    <n v="0"/>
    <n v="0"/>
    <s v="Knollwood Country Club"/>
  </r>
  <r>
    <n v="15"/>
    <x v="4"/>
    <s v="14"/>
    <x v="117"/>
    <s v="DNF"/>
    <m/>
    <m/>
    <n v="0"/>
    <n v="0"/>
    <s v="Knollwood Country Club"/>
  </r>
  <r>
    <n v="15"/>
    <x v="4"/>
    <s v="15"/>
    <x v="118"/>
    <s v="DNF"/>
    <m/>
    <m/>
    <n v="0"/>
    <n v="0"/>
    <s v="Knollwood Country Club"/>
  </r>
  <r>
    <n v="15"/>
    <x v="4"/>
    <s v="16"/>
    <x v="119"/>
    <s v="DNF"/>
    <m/>
    <m/>
    <n v="0"/>
    <n v="0"/>
    <s v="Knollwood Country Club"/>
  </r>
  <r>
    <n v="15"/>
    <x v="4"/>
    <s v="17"/>
    <x v="120"/>
    <s v="DNF"/>
    <m/>
    <m/>
    <n v="0"/>
    <n v="0"/>
    <s v="Knollwood Country Club"/>
  </r>
  <r>
    <n v="16"/>
    <x v="0"/>
    <s v="1"/>
    <x v="86"/>
    <s v="86"/>
    <s v="14"/>
    <n v="72"/>
    <n v="50"/>
    <n v="200"/>
    <s v="Los Serranos SOUTH"/>
  </r>
  <r>
    <n v="16"/>
    <x v="0"/>
    <s v="2"/>
    <x v="0"/>
    <s v="88"/>
    <s v="14"/>
    <n v="74"/>
    <n v="20"/>
    <n v="100"/>
    <s v="Los Serranos SOUTH"/>
  </r>
  <r>
    <n v="16"/>
    <x v="0"/>
    <s v="3"/>
    <x v="2"/>
    <s v="77"/>
    <s v="3"/>
    <n v="74"/>
    <n v="15"/>
    <n v="85"/>
    <s v="Los Serranos SOUTH"/>
  </r>
  <r>
    <n v="16"/>
    <x v="0"/>
    <s v="4"/>
    <x v="12"/>
    <s v="84"/>
    <s v="8"/>
    <n v="76"/>
    <n v="10"/>
    <n v="70"/>
    <s v="Los Serranos SOUTH"/>
  </r>
  <r>
    <n v="16"/>
    <x v="0"/>
    <s v="5"/>
    <x v="121"/>
    <s v="85"/>
    <s v="8"/>
    <n v="77"/>
    <n v="0"/>
    <n v="60"/>
    <s v="Los Serranos SOUTH"/>
  </r>
  <r>
    <n v="16"/>
    <x v="0"/>
    <s v="6"/>
    <x v="11"/>
    <s v="88"/>
    <s v="10"/>
    <n v="78"/>
    <n v="0"/>
    <n v="55"/>
    <s v="Los Serranos SOUTH"/>
  </r>
  <r>
    <n v="16"/>
    <x v="0"/>
    <s v="7"/>
    <x v="8"/>
    <s v="87"/>
    <s v="8"/>
    <n v="79"/>
    <n v="0"/>
    <n v="50"/>
    <s v="Los Serranos SOUTH"/>
  </r>
  <r>
    <n v="16"/>
    <x v="0"/>
    <s v="8"/>
    <x v="15"/>
    <s v="92"/>
    <s v="12"/>
    <n v="80"/>
    <n v="0"/>
    <n v="45"/>
    <s v="Los Serranos SOUTH"/>
  </r>
  <r>
    <n v="16"/>
    <x v="0"/>
    <s v="9"/>
    <x v="6"/>
    <s v="89"/>
    <s v="8"/>
    <n v="81"/>
    <n v="0"/>
    <n v="40"/>
    <s v="Los Serranos SOUTH"/>
  </r>
  <r>
    <n v="16"/>
    <x v="0"/>
    <s v="10"/>
    <x v="10"/>
    <s v="95"/>
    <s v="12"/>
    <n v="83"/>
    <n v="0"/>
    <n v="35"/>
    <s v="Los Serranos SOUTH"/>
  </r>
  <r>
    <n v="16"/>
    <x v="0"/>
    <s v="11"/>
    <x v="7"/>
    <s v="89"/>
    <s v="3"/>
    <n v="86"/>
    <n v="0"/>
    <n v="30"/>
    <s v="Los Serranos SOUTH"/>
  </r>
  <r>
    <n v="16"/>
    <x v="0"/>
    <s v="12"/>
    <x v="9"/>
    <s v="106"/>
    <s v="18"/>
    <n v="88"/>
    <n v="0"/>
    <n v="25"/>
    <s v="Los Serranos SOUTH"/>
  </r>
  <r>
    <n v="17"/>
    <x v="1"/>
    <s v="1"/>
    <x v="88"/>
    <s v="89"/>
    <s v="19"/>
    <n v="70"/>
    <n v="50"/>
    <n v="200"/>
    <s v="Los Serranos SOUTH"/>
  </r>
  <r>
    <n v="17"/>
    <x v="1"/>
    <s v="2"/>
    <x v="17"/>
    <s v="92"/>
    <s v="21"/>
    <n v="71"/>
    <n v="20"/>
    <n v="100"/>
    <s v="Los Serranos SOUTH"/>
  </r>
  <r>
    <n v="17"/>
    <x v="1"/>
    <s v="3"/>
    <x v="122"/>
    <s v="94"/>
    <s v="19"/>
    <s v="75"/>
    <n v="15"/>
    <n v="85"/>
    <s v="Los Serranos SOUTH"/>
  </r>
  <r>
    <n v="17"/>
    <x v="1"/>
    <s v="4"/>
    <x v="16"/>
    <s v="95"/>
    <s v="19"/>
    <n v="76"/>
    <n v="10"/>
    <n v="70"/>
    <s v="Los Serranos SOUTH"/>
  </r>
  <r>
    <n v="17"/>
    <x v="1"/>
    <s v="5"/>
    <x v="57"/>
    <s v="96"/>
    <s v="19"/>
    <n v="77"/>
    <n v="0"/>
    <n v="60"/>
    <s v="Los Serranos SOUTH"/>
  </r>
  <r>
    <n v="17"/>
    <x v="1"/>
    <s v="6"/>
    <x v="21"/>
    <s v="95"/>
    <s v="16"/>
    <n v="79"/>
    <n v="0"/>
    <n v="55"/>
    <s v="Los Serranos SOUTH"/>
  </r>
  <r>
    <n v="17"/>
    <x v="1"/>
    <s v="7"/>
    <x v="104"/>
    <s v="97"/>
    <s v="17"/>
    <n v="80"/>
    <n v="0"/>
    <n v="50"/>
    <s v="Los Serranos SOUTH"/>
  </r>
  <r>
    <n v="17"/>
    <x v="1"/>
    <s v="8"/>
    <x v="20"/>
    <s v="96"/>
    <s v="16"/>
    <n v="80"/>
    <n v="0"/>
    <n v="45"/>
    <s v="Los Serranos SOUTH"/>
  </r>
  <r>
    <n v="17"/>
    <x v="1"/>
    <s v="9"/>
    <x v="28"/>
    <s v="104"/>
    <s v="24"/>
    <n v="80"/>
    <n v="0"/>
    <n v="40"/>
    <s v="Los Serranos SOUTH"/>
  </r>
  <r>
    <n v="17"/>
    <x v="1"/>
    <s v="10"/>
    <x v="24"/>
    <s v="105"/>
    <s v="20"/>
    <n v="85"/>
    <n v="0"/>
    <n v="35"/>
    <s v="Los Serranos SOUTH"/>
  </r>
  <r>
    <n v="17"/>
    <x v="1"/>
    <s v="11"/>
    <x v="90"/>
    <s v="103"/>
    <s v="18"/>
    <n v="85"/>
    <n v="0"/>
    <n v="30"/>
    <s v="Los Serranos SOUTH"/>
  </r>
  <r>
    <n v="17"/>
    <x v="1"/>
    <s v="12"/>
    <x v="19"/>
    <s v="104"/>
    <s v="17"/>
    <n v="87"/>
    <n v="0"/>
    <n v="25"/>
    <s v="Los Serranos SOUTH"/>
  </r>
  <r>
    <n v="18"/>
    <x v="2"/>
    <s v="1"/>
    <x v="34"/>
    <s v="98"/>
    <s v="27"/>
    <n v="71"/>
    <n v="50"/>
    <n v="200"/>
    <s v="Los Serranos SOUTH"/>
  </r>
  <r>
    <n v="18"/>
    <x v="2"/>
    <s v="2"/>
    <x v="44"/>
    <s v="101"/>
    <s v="30"/>
    <n v="71"/>
    <n v="20"/>
    <n v="100"/>
    <s v="Los Serranos SOUTH"/>
  </r>
  <r>
    <n v="18"/>
    <x v="2"/>
    <s v="3"/>
    <x v="35"/>
    <s v="94"/>
    <s v="21"/>
    <n v="73"/>
    <n v="15"/>
    <n v="85"/>
    <s v="Los Serranos SOUTH"/>
  </r>
  <r>
    <n v="18"/>
    <x v="2"/>
    <s v="4"/>
    <x v="41"/>
    <s v="95"/>
    <s v="21"/>
    <n v="74"/>
    <n v="10"/>
    <n v="70"/>
    <s v="Los Serranos SOUTH"/>
  </r>
  <r>
    <n v="18"/>
    <x v="2"/>
    <s v="5"/>
    <x v="123"/>
    <s v="95"/>
    <s v="19"/>
    <n v="76"/>
    <n v="0"/>
    <n v="60"/>
    <s v="Los Serranos SOUTH"/>
  </r>
  <r>
    <n v="18"/>
    <x v="2"/>
    <s v="6"/>
    <x v="36"/>
    <s v="96"/>
    <s v="19"/>
    <n v="77"/>
    <n v="0"/>
    <n v="55"/>
    <s v="Los Serranos SOUTH"/>
  </r>
  <r>
    <n v="18"/>
    <x v="2"/>
    <s v="7"/>
    <x v="40"/>
    <s v="100"/>
    <s v="22"/>
    <n v="78"/>
    <n v="0"/>
    <n v="50"/>
    <s v="Los Serranos SOUTH"/>
  </r>
  <r>
    <n v="18"/>
    <x v="2"/>
    <s v="8"/>
    <x v="38"/>
    <s v="101"/>
    <s v="22"/>
    <n v="79"/>
    <n v="0"/>
    <n v="45"/>
    <s v="Los Serranos SOUTH"/>
  </r>
  <r>
    <n v="18"/>
    <x v="2"/>
    <s v="9"/>
    <x v="75"/>
    <s v="99"/>
    <s v="19"/>
    <n v="80"/>
    <n v="0"/>
    <n v="40"/>
    <s v="Los Serranos SOUTH"/>
  </r>
  <r>
    <n v="18"/>
    <x v="2"/>
    <s v="10"/>
    <x v="43"/>
    <s v="108"/>
    <s v="27"/>
    <n v="81"/>
    <n v="0"/>
    <n v="40"/>
    <s v="Los Serranos SOUTH"/>
  </r>
  <r>
    <n v="18"/>
    <x v="2"/>
    <s v="11"/>
    <x v="47"/>
    <s v="104"/>
    <s v="23"/>
    <n v="81"/>
    <n v="0"/>
    <n v="30"/>
    <s v="Los Serranos SOUTH"/>
  </r>
  <r>
    <n v="18"/>
    <x v="2"/>
    <s v="12"/>
    <x v="37"/>
    <s v="102"/>
    <s v="19"/>
    <n v="83"/>
    <n v="0"/>
    <n v="25"/>
    <s v="Los Serranos SOUTH"/>
  </r>
  <r>
    <n v="18"/>
    <x v="2"/>
    <s v="13"/>
    <x v="48"/>
    <s v="109"/>
    <s v="26"/>
    <n v="83"/>
    <n v="0"/>
    <n v="24"/>
    <s v="Los Serranos SOUTH"/>
  </r>
  <r>
    <n v="18"/>
    <x v="2"/>
    <s v="14"/>
    <x v="33"/>
    <s v="101"/>
    <s v="18"/>
    <n v="83"/>
    <n v="0"/>
    <n v="23"/>
    <s v="Los Serranos SOUTH"/>
  </r>
  <r>
    <n v="18"/>
    <x v="2"/>
    <s v="15"/>
    <x v="105"/>
    <s v="105"/>
    <s v="20"/>
    <n v="85"/>
    <n v="0"/>
    <n v="22"/>
    <s v="Los Serranos SOUTH"/>
  </r>
  <r>
    <n v="18"/>
    <x v="2"/>
    <s v="16"/>
    <x v="51"/>
    <s v="110"/>
    <s v="25"/>
    <n v="85"/>
    <n v="0"/>
    <n v="21"/>
    <s v="Los Serranos SOUTH"/>
  </r>
  <r>
    <n v="18"/>
    <x v="2"/>
    <s v="17"/>
    <x v="39"/>
    <s v="102"/>
    <s v="17"/>
    <n v="85"/>
    <n v="0"/>
    <n v="20"/>
    <s v="Los Serranos SOUTH"/>
  </r>
  <r>
    <n v="18"/>
    <x v="2"/>
    <s v="18"/>
    <x v="42"/>
    <s v="108"/>
    <s v="22"/>
    <n v="86"/>
    <n v="0"/>
    <n v="19"/>
    <s v="Los Serranos SOUTH"/>
  </r>
  <r>
    <n v="18"/>
    <x v="2"/>
    <s v="19"/>
    <x v="52"/>
    <s v="121"/>
    <s v="29"/>
    <n v="92"/>
    <n v="0"/>
    <n v="18"/>
    <s v="Los Serranos SOUTH"/>
  </r>
  <r>
    <n v="19"/>
    <x v="3"/>
    <s v="1"/>
    <x v="65"/>
    <s v="99"/>
    <s v="29"/>
    <n v="70"/>
    <n v="50"/>
    <n v="200"/>
    <s v="Los Serranos SOUTH"/>
  </r>
  <r>
    <n v="19"/>
    <x v="3"/>
    <s v="2"/>
    <x v="93"/>
    <s v="94"/>
    <s v="22"/>
    <n v="72"/>
    <n v="20"/>
    <n v="100"/>
    <s v="Los Serranos SOUTH"/>
  </r>
  <r>
    <n v="19"/>
    <x v="3"/>
    <s v="3"/>
    <x v="60"/>
    <s v="95"/>
    <s v="23"/>
    <n v="72"/>
    <n v="15"/>
    <n v="85"/>
    <s v="Los Serranos SOUTH"/>
  </r>
  <r>
    <n v="19"/>
    <x v="3"/>
    <s v="4"/>
    <x v="70"/>
    <s v="101"/>
    <s v="26"/>
    <n v="75"/>
    <n v="10"/>
    <n v="70"/>
    <s v="Los Serranos SOUTH"/>
  </r>
  <r>
    <n v="19"/>
    <x v="3"/>
    <s v="5"/>
    <x v="58"/>
    <s v="110"/>
    <s v="35"/>
    <n v="75"/>
    <n v="0"/>
    <n v="60"/>
    <s v="Los Serranos SOUTH"/>
  </r>
  <r>
    <n v="19"/>
    <x v="3"/>
    <s v="6"/>
    <x v="56"/>
    <s v="101"/>
    <s v="26"/>
    <n v="75"/>
    <n v="0"/>
    <n v="55"/>
    <s v="Los Serranos SOUTH"/>
  </r>
  <r>
    <n v="19"/>
    <x v="3"/>
    <s v="7"/>
    <x v="76"/>
    <s v="115"/>
    <s v="39"/>
    <n v="76"/>
    <n v="0"/>
    <n v="50"/>
    <s v="Los Serranos SOUTH"/>
  </r>
  <r>
    <n v="19"/>
    <x v="3"/>
    <s v="8"/>
    <x v="55"/>
    <s v="110"/>
    <s v="31"/>
    <n v="79"/>
    <n v="0"/>
    <n v="45"/>
    <s v="Los Serranos SOUTH"/>
  </r>
  <r>
    <n v="19"/>
    <x v="3"/>
    <s v="9"/>
    <x v="59"/>
    <s v="108"/>
    <s v="29"/>
    <s v="79"/>
    <n v="0"/>
    <n v="40"/>
    <s v="Los Serranos SOUTH"/>
  </r>
  <r>
    <n v="19"/>
    <x v="3"/>
    <s v="10"/>
    <x v="107"/>
    <s v="115"/>
    <s v="34"/>
    <n v="81"/>
    <n v="0"/>
    <n v="40"/>
    <s v="Los Serranos SOUTH"/>
  </r>
  <r>
    <n v="19"/>
    <x v="3"/>
    <s v="11"/>
    <x v="69"/>
    <s v="108"/>
    <s v="26"/>
    <n v="82"/>
    <n v="0"/>
    <n v="30"/>
    <s v="Los Serranos SOUTH"/>
  </r>
  <r>
    <n v="19"/>
    <x v="3"/>
    <s v="12"/>
    <x v="67"/>
    <s v="104"/>
    <s v="22"/>
    <n v="82"/>
    <n v="0"/>
    <n v="25"/>
    <s v="Los Serranos SOUTH"/>
  </r>
  <r>
    <n v="19"/>
    <x v="3"/>
    <s v="13"/>
    <x v="64"/>
    <s v="128"/>
    <s v="44"/>
    <n v="84"/>
    <n v="0"/>
    <n v="24"/>
    <s v="Los Serranos SOUTH"/>
  </r>
  <r>
    <n v="19"/>
    <x v="3"/>
    <s v="14"/>
    <x v="68"/>
    <s v="107"/>
    <s v="22"/>
    <n v="85"/>
    <n v="0"/>
    <n v="23"/>
    <s v="Los Serranos SOUTH"/>
  </r>
  <r>
    <n v="19"/>
    <x v="3"/>
    <s v="15"/>
    <x v="61"/>
    <s v="128"/>
    <s v="42"/>
    <n v="86"/>
    <n v="0"/>
    <n v="22"/>
    <s v="Los Serranos SOUTH"/>
  </r>
  <r>
    <n v="19"/>
    <x v="3"/>
    <s v="16"/>
    <x v="94"/>
    <s v="122"/>
    <s v="35"/>
    <n v="87"/>
    <n v="0"/>
    <n v="21"/>
    <s v="Los Serranos SOUTH"/>
  </r>
  <r>
    <n v="19"/>
    <x v="3"/>
    <s v="17"/>
    <x v="106"/>
    <s v="147"/>
    <s v="59"/>
    <s v="88"/>
    <n v="0"/>
    <n v="20"/>
    <s v="Los Serranos SOUTH"/>
  </r>
  <r>
    <n v="19"/>
    <x v="3"/>
    <s v="18"/>
    <x v="108"/>
    <s v="128"/>
    <s v="35"/>
    <s v="93"/>
    <n v="0"/>
    <n v="19"/>
    <s v="Los Serranos SOUTH"/>
  </r>
  <r>
    <n v="19"/>
    <x v="3"/>
    <s v="19"/>
    <x v="71"/>
    <s v="132"/>
    <s v="45"/>
    <n v="87"/>
    <n v="0"/>
    <n v="18"/>
    <s v="Los Serranos SOUTH"/>
  </r>
  <r>
    <n v="19"/>
    <x v="3"/>
    <s v="20"/>
    <x v="63"/>
    <s v="129"/>
    <s v="28"/>
    <s v="101"/>
    <n v="0"/>
    <n v="17"/>
    <s v="Los Serranos SOUTH"/>
  </r>
  <r>
    <n v="20"/>
    <x v="4"/>
    <s v="1"/>
    <x v="111"/>
    <n v="100"/>
    <n v="19"/>
    <n v="81"/>
    <n v="0"/>
    <n v="0"/>
    <s v="Los Serranos SOUTH"/>
  </r>
  <r>
    <n v="20"/>
    <x v="4"/>
    <s v="2"/>
    <x v="124"/>
    <n v="86"/>
    <n v="0"/>
    <n v="86"/>
    <n v="0"/>
    <n v="0"/>
    <s v="Los Serranos SOUTH"/>
  </r>
  <r>
    <n v="20"/>
    <x v="4"/>
    <s v="3"/>
    <x v="125"/>
    <n v="104"/>
    <n v="0"/>
    <n v="104"/>
    <n v="0"/>
    <n v="0"/>
    <s v="Los Serranos SOUTH"/>
  </r>
  <r>
    <n v="20"/>
    <x v="4"/>
    <s v="4"/>
    <x v="126"/>
    <n v="109"/>
    <n v="0"/>
    <n v="109"/>
    <n v="0"/>
    <n v="0"/>
    <s v="Los Serranos SOUTH"/>
  </r>
  <r>
    <n v="20"/>
    <x v="4"/>
    <s v="5"/>
    <x v="127"/>
    <n v="118"/>
    <n v="0"/>
    <n v="118"/>
    <n v="0"/>
    <n v="0"/>
    <s v="Los Serranos SOUTH"/>
  </r>
  <r>
    <n v="21"/>
    <x v="0"/>
    <s v="1"/>
    <x v="15"/>
    <s v="82"/>
    <s v="12"/>
    <n v="70"/>
    <n v="30"/>
    <n v="100"/>
    <s v="River Course at The Alisal"/>
  </r>
  <r>
    <n v="21"/>
    <x v="0"/>
    <s v="2"/>
    <x v="14"/>
    <s v="90"/>
    <s v="20"/>
    <n v="70"/>
    <n v="15"/>
    <n v="60"/>
    <s v="River Course at The Alisal"/>
  </r>
  <r>
    <n v="21"/>
    <x v="0"/>
    <s v="3"/>
    <x v="3"/>
    <s v="81"/>
    <s v="9"/>
    <n v="72"/>
    <n v="10"/>
    <n v="40"/>
    <s v="River Course at The Alisal"/>
  </r>
  <r>
    <n v="21"/>
    <x v="0"/>
    <s v="4"/>
    <x v="11"/>
    <s v="87"/>
    <s v="12"/>
    <n v="75"/>
    <n v="5"/>
    <n v="30"/>
    <s v="River Course at The Alisal"/>
  </r>
  <r>
    <n v="21"/>
    <x v="0"/>
    <s v="5"/>
    <x v="86"/>
    <s v="90"/>
    <s v="14"/>
    <n v="76"/>
    <n v="0"/>
    <n v="29"/>
    <s v="River Course at The Alisal"/>
  </r>
  <r>
    <n v="21"/>
    <x v="0"/>
    <s v="6"/>
    <x v="128"/>
    <s v="92"/>
    <s v="13"/>
    <n v="79"/>
    <n v="0"/>
    <n v="28"/>
    <s v="River Course at The Alisal"/>
  </r>
  <r>
    <n v="21"/>
    <x v="0"/>
    <s v="7"/>
    <x v="5"/>
    <s v="92"/>
    <s v="12"/>
    <n v="80"/>
    <n v="0"/>
    <n v="27"/>
    <s v="River Course at The Alisal"/>
  </r>
  <r>
    <n v="21"/>
    <x v="0"/>
    <s v="8"/>
    <x v="129"/>
    <s v="98"/>
    <s v="16"/>
    <n v="82"/>
    <n v="0"/>
    <n v="26"/>
    <s v="River Course at The Alisal"/>
  </r>
  <r>
    <n v="21"/>
    <x v="0"/>
    <s v="9"/>
    <x v="7"/>
    <s v="86"/>
    <s v="3"/>
    <n v="83"/>
    <n v="0"/>
    <n v="25"/>
    <s v="River Course at The Alisal"/>
  </r>
  <r>
    <n v="21"/>
    <x v="0"/>
    <s v="10"/>
    <x v="13"/>
    <s v="99"/>
    <s v="15"/>
    <n v="84"/>
    <n v="0"/>
    <n v="24"/>
    <s v="River Course at The Alisal"/>
  </r>
  <r>
    <n v="21"/>
    <x v="0"/>
    <s v="11"/>
    <x v="9"/>
    <s v="102"/>
    <s v="17"/>
    <n v="85"/>
    <n v="0"/>
    <n v="23"/>
    <s v="River Course at The Alisal"/>
  </r>
  <r>
    <n v="22"/>
    <x v="1"/>
    <s v="1"/>
    <x v="20"/>
    <s v="87"/>
    <s v="14"/>
    <n v="73"/>
    <n v="30"/>
    <n v="100"/>
    <s v="River Course at The Alisal"/>
  </r>
  <r>
    <n v="22"/>
    <x v="1"/>
    <s v="2"/>
    <x v="17"/>
    <s v="92"/>
    <s v="18"/>
    <n v="74"/>
    <n v="15"/>
    <n v="60"/>
    <s v="River Course at The Alisal"/>
  </r>
  <r>
    <n v="22"/>
    <x v="1"/>
    <s v="3"/>
    <x v="27"/>
    <s v="96"/>
    <s v="21"/>
    <n v="75"/>
    <n v="10"/>
    <n v="40"/>
    <s v="River Course at The Alisal"/>
  </r>
  <r>
    <n v="22"/>
    <x v="1"/>
    <s v="4"/>
    <x v="29"/>
    <s v="92"/>
    <s v="17"/>
    <n v="75"/>
    <n v="5"/>
    <n v="30"/>
    <s v="River Course at The Alisal"/>
  </r>
  <r>
    <n v="22"/>
    <x v="1"/>
    <s v="5"/>
    <x v="130"/>
    <s v="94"/>
    <s v="18"/>
    <n v="76"/>
    <n v="0"/>
    <n v="29"/>
    <s v="River Course at The Alisal"/>
  </r>
  <r>
    <n v="22"/>
    <x v="1"/>
    <s v="6"/>
    <x v="16"/>
    <s v="94"/>
    <s v="17"/>
    <n v="77"/>
    <n v="0"/>
    <n v="28"/>
    <s v="River Course at The Alisal"/>
  </r>
  <r>
    <n v="22"/>
    <x v="1"/>
    <s v="7"/>
    <x v="23"/>
    <s v="97"/>
    <s v="19"/>
    <n v="78"/>
    <n v="0"/>
    <n v="27"/>
    <s v="River Course at The Alisal"/>
  </r>
  <r>
    <n v="22"/>
    <x v="1"/>
    <s v="8"/>
    <x v="28"/>
    <s v="103"/>
    <s v="25"/>
    <n v="78"/>
    <n v="0"/>
    <n v="26"/>
    <s v="River Course at The Alisal"/>
  </r>
  <r>
    <n v="22"/>
    <x v="1"/>
    <s v="9"/>
    <x v="21"/>
    <s v="90"/>
    <s v="12"/>
    <n v="78"/>
    <n v="0"/>
    <n v="25"/>
    <s v="River Course at The Alisal"/>
  </r>
  <r>
    <n v="22"/>
    <x v="1"/>
    <s v="10"/>
    <x v="88"/>
    <s v="95"/>
    <s v="16"/>
    <n v="79"/>
    <n v="0"/>
    <n v="24"/>
    <s v="River Course at The Alisal"/>
  </r>
  <r>
    <n v="22"/>
    <x v="1"/>
    <s v="11"/>
    <x v="90"/>
    <s v="97"/>
    <s v="16"/>
    <n v="81"/>
    <n v="0"/>
    <n v="23"/>
    <s v="River Course at The Alisal"/>
  </r>
  <r>
    <n v="22"/>
    <x v="1"/>
    <s v="12"/>
    <x v="57"/>
    <s v="99"/>
    <s v="18"/>
    <n v="81"/>
    <n v="0"/>
    <n v="22"/>
    <s v="River Course at The Alisal"/>
  </r>
  <r>
    <n v="22"/>
    <x v="1"/>
    <s v="13"/>
    <x v="19"/>
    <s v="98"/>
    <s v="15"/>
    <n v="83"/>
    <n v="0"/>
    <n v="21"/>
    <s v="River Course at The Alisal"/>
  </r>
  <r>
    <n v="22"/>
    <x v="1"/>
    <s v="14"/>
    <x v="32"/>
    <s v="99"/>
    <s v="16"/>
    <n v="83"/>
    <n v="0"/>
    <n v="20"/>
    <s v="River Course at The Alisal"/>
  </r>
  <r>
    <n v="23"/>
    <x v="2"/>
    <s v="1"/>
    <x v="48"/>
    <s v="93"/>
    <s v="26"/>
    <n v="67"/>
    <n v="30"/>
    <n v="100"/>
    <s v="River Course at The Alisal"/>
  </r>
  <r>
    <n v="23"/>
    <x v="2"/>
    <s v="2"/>
    <x v="40"/>
    <s v="92"/>
    <s v="19"/>
    <n v="73"/>
    <n v="15"/>
    <n v="60"/>
    <s v="River Course at The Alisal"/>
  </r>
  <r>
    <n v="23"/>
    <x v="2"/>
    <s v="3"/>
    <x v="36"/>
    <s v="97"/>
    <s v="23"/>
    <n v="74"/>
    <n v="10"/>
    <n v="40"/>
    <s v="River Course at The Alisal"/>
  </r>
  <r>
    <n v="23"/>
    <x v="2"/>
    <s v="4"/>
    <x v="42"/>
    <s v="100"/>
    <s v="25"/>
    <n v="75"/>
    <n v="5"/>
    <n v="30"/>
    <s v="River Course at The Alisal"/>
  </r>
  <r>
    <n v="23"/>
    <x v="2"/>
    <s v="5"/>
    <x v="41"/>
    <s v="101"/>
    <s v="23"/>
    <n v="78"/>
    <n v="0"/>
    <n v="29"/>
    <s v="River Course at The Alisal"/>
  </r>
  <r>
    <n v="23"/>
    <x v="2"/>
    <s v="6"/>
    <x v="33"/>
    <s v="99"/>
    <s v="20"/>
    <n v="79"/>
    <n v="0"/>
    <n v="28"/>
    <s v="River Course at The Alisal"/>
  </r>
  <r>
    <n v="23"/>
    <x v="2"/>
    <s v="7"/>
    <x v="43"/>
    <s v="103"/>
    <s v="24"/>
    <n v="79"/>
    <n v="0"/>
    <n v="27"/>
    <s v="River Course at The Alisal"/>
  </r>
  <r>
    <n v="23"/>
    <x v="2"/>
    <s v="8"/>
    <x v="131"/>
    <s v="105"/>
    <s v="25"/>
    <n v="80"/>
    <n v="0"/>
    <n v="26"/>
    <s v="River Course at The Alisal"/>
  </r>
  <r>
    <n v="23"/>
    <x v="2"/>
    <s v="9"/>
    <x v="123"/>
    <s v="109"/>
    <s v="22"/>
    <n v="87"/>
    <n v="0"/>
    <n v="25"/>
    <s v="River Course at The Alisal"/>
  </r>
  <r>
    <n v="23"/>
    <x v="2"/>
    <s v="10"/>
    <x v="45"/>
    <s v="111"/>
    <s v="24"/>
    <n v="87"/>
    <n v="0"/>
    <n v="24"/>
    <s v="River Course at The Alisal"/>
  </r>
  <r>
    <n v="24"/>
    <x v="3"/>
    <s v="1"/>
    <x v="92"/>
    <s v="101"/>
    <s v="36"/>
    <n v="65"/>
    <n v="30"/>
    <n v="100"/>
    <s v="River Course at The Alisal"/>
  </r>
  <r>
    <n v="24"/>
    <x v="3"/>
    <s v="2"/>
    <x v="62"/>
    <s v="97"/>
    <s v="32"/>
    <n v="65"/>
    <n v="15"/>
    <n v="60"/>
    <s v="River Course at The Alisal"/>
  </r>
  <r>
    <n v="24"/>
    <x v="3"/>
    <s v="3"/>
    <x v="76"/>
    <s v="106"/>
    <s v="40"/>
    <n v="66"/>
    <n v="10"/>
    <n v="40"/>
    <s v="River Course at The Alisal"/>
  </r>
  <r>
    <n v="24"/>
    <x v="3"/>
    <s v="4"/>
    <x v="56"/>
    <s v="94"/>
    <s v="23"/>
    <n v="71"/>
    <n v="5"/>
    <n v="30"/>
    <s v="River Course at The Alisal"/>
  </r>
  <r>
    <n v="24"/>
    <x v="3"/>
    <s v="5"/>
    <x v="61"/>
    <s v="137"/>
    <s v="64"/>
    <n v="73"/>
    <n v="0"/>
    <n v="29"/>
    <s v="River Course at The Alisal"/>
  </r>
  <r>
    <n v="24"/>
    <x v="3"/>
    <s v="6"/>
    <x v="59"/>
    <s v="100"/>
    <s v="26"/>
    <n v="74"/>
    <n v="0"/>
    <n v="28"/>
    <s v="River Course at The Alisal"/>
  </r>
  <r>
    <n v="24"/>
    <x v="3"/>
    <s v="7"/>
    <x v="64"/>
    <s v="119"/>
    <s v="44"/>
    <n v="75"/>
    <n v="0"/>
    <n v="27"/>
    <s v="River Course at The Alisal"/>
  </r>
  <r>
    <n v="24"/>
    <x v="3"/>
    <s v="8"/>
    <x v="69"/>
    <s v="104"/>
    <s v="29"/>
    <n v="75"/>
    <n v="0"/>
    <n v="26"/>
    <s v="River Course at The Alisal"/>
  </r>
  <r>
    <n v="24"/>
    <x v="3"/>
    <s v="9"/>
    <x v="65"/>
    <s v="107"/>
    <s v="30"/>
    <n v="77"/>
    <n v="0"/>
    <n v="25"/>
    <s v="River Course at The Alisal"/>
  </r>
  <r>
    <n v="24"/>
    <x v="3"/>
    <s v="10"/>
    <x v="54"/>
    <s v="117"/>
    <s v="39"/>
    <n v="78"/>
    <n v="0"/>
    <n v="24"/>
    <s v="River Course at The Alisal"/>
  </r>
  <r>
    <n v="24"/>
    <x v="3"/>
    <s v="11"/>
    <x v="60"/>
    <s v="105"/>
    <s v="26"/>
    <n v="79"/>
    <n v="0"/>
    <n v="23"/>
    <s v="River Course at The Alisal"/>
  </r>
  <r>
    <n v="24"/>
    <x v="3"/>
    <s v="12"/>
    <x v="82"/>
    <s v="118"/>
    <s v="31"/>
    <n v="87"/>
    <n v="0"/>
    <n v="22"/>
    <s v="River Course at The Alisal"/>
  </r>
  <r>
    <n v="24"/>
    <x v="3"/>
    <s v="13"/>
    <x v="72"/>
    <s v="131"/>
    <s v="34"/>
    <n v="97"/>
    <n v="0"/>
    <n v="21"/>
    <s v="River Course at The Alisal"/>
  </r>
  <r>
    <n v="24"/>
    <x v="3"/>
    <s v="14"/>
    <x v="66"/>
    <s v="DNF"/>
    <s v="30"/>
    <s v="DNF"/>
    <n v="0"/>
    <n v="0"/>
    <s v="River Course at The Alisal"/>
  </r>
  <r>
    <n v="25"/>
    <x v="5"/>
    <s v="1"/>
    <x v="132"/>
    <s v="87"/>
    <s v="0"/>
    <n v="87"/>
    <n v="0"/>
    <n v="0"/>
    <s v="River Course at The Alisal"/>
  </r>
  <r>
    <n v="25"/>
    <x v="5"/>
    <s v="2"/>
    <x v="133"/>
    <s v="90"/>
    <s v="0"/>
    <n v="90"/>
    <n v="0"/>
    <n v="0"/>
    <s v="River Course at The Alisal"/>
  </r>
  <r>
    <n v="25"/>
    <x v="5"/>
    <s v="3"/>
    <x v="134"/>
    <s v="100"/>
    <s v="0"/>
    <n v="100"/>
    <n v="0"/>
    <n v="0"/>
    <s v="River Course at The Alisal"/>
  </r>
  <r>
    <n v="25"/>
    <x v="5"/>
    <s v="4"/>
    <x v="135"/>
    <s v="100"/>
    <s v="0"/>
    <n v="100"/>
    <n v="0"/>
    <n v="0"/>
    <s v="River Course at The Alisal"/>
  </r>
  <r>
    <n v="26"/>
    <x v="0"/>
    <s v="1"/>
    <x v="1"/>
    <n v="79"/>
    <n v="10"/>
    <n v="69"/>
    <n v="30"/>
    <n v="100"/>
    <s v="Sterling Hills Golf Club"/>
  </r>
  <r>
    <n v="26"/>
    <x v="0"/>
    <s v="2"/>
    <x v="2"/>
    <n v="74"/>
    <n v="2"/>
    <n v="72"/>
    <n v="15"/>
    <n v="60"/>
    <s v="Sterling Hills Golf Club"/>
  </r>
  <r>
    <n v="26"/>
    <x v="0"/>
    <s v="3"/>
    <x v="121"/>
    <n v="78"/>
    <n v="5"/>
    <n v="73"/>
    <n v="10"/>
    <n v="40"/>
    <s v="Sterling Hills Golf Club"/>
  </r>
  <r>
    <n v="26"/>
    <x v="0"/>
    <s v="4"/>
    <x v="14"/>
    <n v="89"/>
    <n v="16"/>
    <n v="73"/>
    <n v="5"/>
    <n v="30"/>
    <s v="Sterling Hills Golf Club"/>
  </r>
  <r>
    <n v="26"/>
    <x v="0"/>
    <s v="5"/>
    <x v="86"/>
    <n v="90"/>
    <n v="14"/>
    <n v="76"/>
    <n v="0"/>
    <n v="29"/>
    <s v="Sterling Hills Golf Club"/>
  </r>
  <r>
    <n v="26"/>
    <x v="0"/>
    <s v="6"/>
    <x v="128"/>
    <n v="88"/>
    <n v="12"/>
    <n v="76"/>
    <n v="0"/>
    <n v="28"/>
    <s v="Sterling Hills Golf Club"/>
  </r>
  <r>
    <n v="26"/>
    <x v="0"/>
    <s v="7"/>
    <x v="3"/>
    <n v="82"/>
    <n v="6"/>
    <n v="76"/>
    <n v="0"/>
    <n v="27"/>
    <s v="Sterling Hills Golf Club"/>
  </r>
  <r>
    <n v="26"/>
    <x v="0"/>
    <s v="8"/>
    <x v="12"/>
    <n v="82"/>
    <n v="5"/>
    <n v="77"/>
    <n v="0"/>
    <n v="26"/>
    <s v="Sterling Hills Golf Club"/>
  </r>
  <r>
    <n v="26"/>
    <x v="0"/>
    <s v="9"/>
    <x v="8"/>
    <n v="86"/>
    <n v="7"/>
    <n v="79"/>
    <n v="0"/>
    <n v="25"/>
    <s v="Sterling Hills Golf Club"/>
  </r>
  <r>
    <n v="26"/>
    <x v="0"/>
    <s v="10"/>
    <x v="11"/>
    <n v="89"/>
    <n v="10"/>
    <n v="79"/>
    <n v="0"/>
    <n v="24"/>
    <s v="Sterling Hills Golf Club"/>
  </r>
  <r>
    <n v="26"/>
    <x v="0"/>
    <s v="11"/>
    <x v="136"/>
    <n v="93"/>
    <n v="14"/>
    <n v="79"/>
    <n v="0"/>
    <n v="23"/>
    <s v="Sterling Hills Golf Club"/>
  </r>
  <r>
    <n v="26"/>
    <x v="0"/>
    <s v="12"/>
    <x v="10"/>
    <n v="91"/>
    <n v="11"/>
    <n v="80"/>
    <n v="0"/>
    <n v="22"/>
    <s v="Sterling Hills Golf Club"/>
  </r>
  <r>
    <n v="26"/>
    <x v="0"/>
    <s v="13"/>
    <x v="7"/>
    <n v="85"/>
    <n v="3"/>
    <n v="82"/>
    <n v="0"/>
    <n v="21"/>
    <s v="Sterling Hills Golf Club"/>
  </r>
  <r>
    <n v="26"/>
    <x v="0"/>
    <s v="14"/>
    <x v="133"/>
    <n v="96"/>
    <n v="11"/>
    <n v="85"/>
    <n v="0"/>
    <n v="20"/>
    <s v="Sterling Hills Golf Club"/>
  </r>
  <r>
    <n v="26"/>
    <x v="0"/>
    <s v="15"/>
    <x v="13"/>
    <n v="100"/>
    <n v="12"/>
    <n v="88"/>
    <n v="0"/>
    <n v="19"/>
    <s v="Sterling Hills Golf Club"/>
  </r>
  <r>
    <n v="27"/>
    <x v="1"/>
    <s v="1"/>
    <x v="20"/>
    <n v="78"/>
    <n v="13"/>
    <n v="65"/>
    <n v="30"/>
    <n v="100"/>
    <s v="Sterling Hills Golf Club"/>
  </r>
  <r>
    <n v="27"/>
    <x v="1"/>
    <s v="2"/>
    <x v="16"/>
    <n v="84"/>
    <n v="16"/>
    <n v="68"/>
    <n v="15"/>
    <n v="60"/>
    <s v="Sterling Hills Golf Club"/>
  </r>
  <r>
    <n v="27"/>
    <x v="1"/>
    <s v="3"/>
    <x v="28"/>
    <n v="92"/>
    <n v="23"/>
    <n v="69"/>
    <n v="10"/>
    <n v="40"/>
    <s v="Sterling Hills Golf Club"/>
  </r>
  <r>
    <n v="27"/>
    <x v="1"/>
    <s v="4"/>
    <x v="26"/>
    <n v="85"/>
    <n v="14"/>
    <n v="71"/>
    <n v="5"/>
    <n v="30"/>
    <s v="Sterling Hills Golf Club"/>
  </r>
  <r>
    <n v="27"/>
    <x v="1"/>
    <s v="5"/>
    <x v="137"/>
    <n v="94"/>
    <n v="22"/>
    <n v="72"/>
    <n v="0"/>
    <n v="29"/>
    <s v="Sterling Hills Golf Club"/>
  </r>
  <r>
    <n v="27"/>
    <x v="1"/>
    <s v="6"/>
    <x v="88"/>
    <n v="88"/>
    <n v="16"/>
    <n v="72"/>
    <n v="0"/>
    <n v="28"/>
    <s v="Sterling Hills Golf Club"/>
  </r>
  <r>
    <n v="27"/>
    <x v="1"/>
    <s v="7"/>
    <x v="27"/>
    <n v="93"/>
    <n v="20"/>
    <n v="73"/>
    <n v="0"/>
    <n v="27"/>
    <s v="Sterling Hills Golf Club"/>
  </r>
  <r>
    <n v="27"/>
    <x v="1"/>
    <s v="8"/>
    <x v="57"/>
    <n v="93"/>
    <n v="17"/>
    <n v="76"/>
    <n v="0"/>
    <n v="26"/>
    <s v="Sterling Hills Golf Club"/>
  </r>
  <r>
    <n v="27"/>
    <x v="1"/>
    <s v="9"/>
    <x v="21"/>
    <n v="88"/>
    <n v="11"/>
    <n v="77"/>
    <n v="0"/>
    <n v="25"/>
    <s v="Sterling Hills Golf Club"/>
  </r>
  <r>
    <n v="27"/>
    <x v="1"/>
    <s v="10"/>
    <x v="19"/>
    <n v="90"/>
    <n v="13"/>
    <n v="77"/>
    <n v="0"/>
    <n v="24"/>
    <s v="Sterling Hills Golf Club"/>
  </r>
  <r>
    <n v="27"/>
    <x v="1"/>
    <s v="11"/>
    <x v="18"/>
    <n v="92"/>
    <n v="14"/>
    <n v="78"/>
    <n v="0"/>
    <n v="23"/>
    <s v="Sterling Hills Golf Club"/>
  </r>
  <r>
    <n v="27"/>
    <x v="1"/>
    <s v="12"/>
    <x v="22"/>
    <n v="91"/>
    <n v="13"/>
    <n v="78"/>
    <n v="0"/>
    <n v="22"/>
    <s v="Sterling Hills Golf Club"/>
  </r>
  <r>
    <n v="27"/>
    <x v="1"/>
    <s v="13"/>
    <x v="32"/>
    <n v="92"/>
    <n v="13"/>
    <n v="79"/>
    <n v="0"/>
    <n v="21"/>
    <s v="Sterling Hills Golf Club"/>
  </r>
  <r>
    <n v="27"/>
    <x v="1"/>
    <s v="14"/>
    <x v="29"/>
    <n v="96"/>
    <n v="17"/>
    <n v="79"/>
    <n v="0"/>
    <n v="20"/>
    <s v="Sterling Hills Golf Club"/>
  </r>
  <r>
    <n v="27"/>
    <x v="1"/>
    <s v="15"/>
    <x v="90"/>
    <n v="95"/>
    <n v="15"/>
    <n v="80"/>
    <n v="0"/>
    <n v="19"/>
    <s v="Sterling Hills Golf Club"/>
  </r>
  <r>
    <n v="27"/>
    <x v="1"/>
    <s v="16"/>
    <x v="54"/>
    <n v="117"/>
    <n v="37"/>
    <n v="80"/>
    <n v="0"/>
    <n v="18"/>
    <s v="Sterling Hills Golf Club"/>
  </r>
  <r>
    <n v="27"/>
    <x v="1"/>
    <s v="17"/>
    <x v="89"/>
    <n v="103"/>
    <n v="15"/>
    <n v="88"/>
    <n v="0"/>
    <n v="17"/>
    <s v="Sterling Hills Golf Club"/>
  </r>
  <r>
    <n v="27"/>
    <x v="1"/>
    <s v="18"/>
    <x v="23"/>
    <n v="108"/>
    <n v="18"/>
    <n v="90"/>
    <n v="0"/>
    <n v="16"/>
    <s v="Sterling Hills Golf Club"/>
  </r>
  <r>
    <n v="28"/>
    <x v="2"/>
    <s v="1"/>
    <x v="46"/>
    <n v="89"/>
    <n v="22"/>
    <n v="67"/>
    <n v="30"/>
    <n v="100"/>
    <s v="Sterling Hills Golf Club"/>
  </r>
  <r>
    <n v="28"/>
    <x v="2"/>
    <s v="2"/>
    <x v="43"/>
    <n v="92"/>
    <n v="22"/>
    <n v="70"/>
    <n v="15"/>
    <n v="60"/>
    <s v="Sterling Hills Golf Club"/>
  </r>
  <r>
    <n v="28"/>
    <x v="2"/>
    <s v="3"/>
    <x v="38"/>
    <n v="91"/>
    <n v="19"/>
    <n v="72"/>
    <n v="10"/>
    <n v="40"/>
    <s v="Sterling Hills Golf Club"/>
  </r>
  <r>
    <n v="28"/>
    <x v="2"/>
    <s v="4"/>
    <x v="41"/>
    <n v="96"/>
    <n v="22"/>
    <n v="74"/>
    <n v="5"/>
    <n v="30"/>
    <s v="Sterling Hills Golf Club"/>
  </r>
  <r>
    <n v="28"/>
    <x v="2"/>
    <s v="5"/>
    <x v="36"/>
    <n v="95"/>
    <n v="21"/>
    <n v="74"/>
    <n v="0"/>
    <n v="29"/>
    <s v="Sterling Hills Golf Club"/>
  </r>
  <r>
    <n v="28"/>
    <x v="2"/>
    <s v="6"/>
    <x v="44"/>
    <n v="101"/>
    <n v="27"/>
    <n v="74"/>
    <n v="0"/>
    <n v="28"/>
    <s v="Sterling Hills Golf Club"/>
  </r>
  <r>
    <n v="28"/>
    <x v="2"/>
    <s v="7"/>
    <x v="39"/>
    <n v="94"/>
    <n v="19"/>
    <n v="75"/>
    <n v="0"/>
    <n v="27"/>
    <s v="Sterling Hills Golf Club"/>
  </r>
  <r>
    <n v="28"/>
    <x v="2"/>
    <s v="8"/>
    <x v="37"/>
    <n v="94"/>
    <n v="19"/>
    <n v="75"/>
    <n v="0"/>
    <n v="26"/>
    <s v="Sterling Hills Golf Club"/>
  </r>
  <r>
    <n v="28"/>
    <x v="2"/>
    <s v="9"/>
    <x v="40"/>
    <n v="95"/>
    <n v="18"/>
    <n v="77"/>
    <n v="0"/>
    <n v="25"/>
    <s v="Sterling Hills Golf Club"/>
  </r>
  <r>
    <n v="28"/>
    <x v="2"/>
    <s v="10"/>
    <x v="53"/>
    <n v="98"/>
    <n v="21"/>
    <n v="77"/>
    <n v="0"/>
    <n v="24"/>
    <s v="Sterling Hills Golf Club"/>
  </r>
  <r>
    <n v="28"/>
    <x v="2"/>
    <s v="11"/>
    <x v="47"/>
    <n v="100"/>
    <n v="23"/>
    <n v="77"/>
    <n v="0"/>
    <n v="23"/>
    <s v="Sterling Hills Golf Club"/>
  </r>
  <r>
    <n v="28"/>
    <x v="2"/>
    <s v="12"/>
    <x v="45"/>
    <n v="101"/>
    <n v="21"/>
    <n v="80"/>
    <n v="0"/>
    <n v="22"/>
    <s v="Sterling Hills Golf Club"/>
  </r>
  <r>
    <n v="28"/>
    <x v="2"/>
    <s v="13"/>
    <x v="33"/>
    <n v="100"/>
    <n v="20"/>
    <n v="80"/>
    <n v="0"/>
    <n v="21"/>
    <s v="Sterling Hills Golf Club"/>
  </r>
  <r>
    <n v="28"/>
    <x v="2"/>
    <s v="14"/>
    <x v="51"/>
    <n v="112"/>
    <n v="25"/>
    <n v="87"/>
    <n v="0"/>
    <n v="20"/>
    <s v="Sterling Hills Golf Club"/>
  </r>
  <r>
    <n v="28"/>
    <x v="2"/>
    <s v="15"/>
    <x v="105"/>
    <n v="56"/>
    <n v="21"/>
    <n v="35"/>
    <n v="0"/>
    <n v="0"/>
    <s v="Sterling Hills Golf Club"/>
  </r>
  <r>
    <n v="29"/>
    <x v="3"/>
    <s v="1"/>
    <x v="58"/>
    <n v="98"/>
    <n v="36"/>
    <n v="62"/>
    <n v="30"/>
    <n v="100"/>
    <s v="Sterling Hills Golf Club"/>
  </r>
  <r>
    <n v="29"/>
    <x v="3"/>
    <s v="2"/>
    <x v="70"/>
    <n v="97"/>
    <n v="28"/>
    <n v="69"/>
    <n v="15"/>
    <n v="60"/>
    <s v="Sterling Hills Golf Club"/>
  </r>
  <r>
    <n v="29"/>
    <x v="3"/>
    <s v="3"/>
    <x v="56"/>
    <n v="90"/>
    <n v="21"/>
    <n v="69"/>
    <n v="10"/>
    <n v="40"/>
    <s v="Sterling Hills Golf Club"/>
  </r>
  <r>
    <n v="29"/>
    <x v="3"/>
    <s v="4"/>
    <x v="62"/>
    <n v="98"/>
    <n v="29"/>
    <n v="69"/>
    <n v="5"/>
    <n v="30"/>
    <s v="Sterling Hills Golf Club"/>
  </r>
  <r>
    <n v="29"/>
    <x v="3"/>
    <s v="5"/>
    <x v="63"/>
    <n v="98"/>
    <n v="27"/>
    <n v="71"/>
    <n v="0"/>
    <n v="29"/>
    <s v="Sterling Hills Golf Club"/>
  </r>
  <r>
    <n v="29"/>
    <x v="3"/>
    <s v="6"/>
    <x v="76"/>
    <n v="107"/>
    <n v="35"/>
    <n v="72"/>
    <n v="0"/>
    <n v="28"/>
    <s v="Sterling Hills Golf Club"/>
  </r>
  <r>
    <n v="29"/>
    <x v="3"/>
    <s v="7"/>
    <x v="60"/>
    <n v="99"/>
    <n v="25"/>
    <n v="74"/>
    <n v="0"/>
    <n v="27"/>
    <s v="Sterling Hills Golf Club"/>
  </r>
  <r>
    <n v="29"/>
    <x v="3"/>
    <s v="8"/>
    <x v="93"/>
    <n v="97"/>
    <n v="23"/>
    <n v="74"/>
    <n v="0"/>
    <n v="26"/>
    <s v="Sterling Hills Golf Club"/>
  </r>
  <r>
    <n v="29"/>
    <x v="3"/>
    <s v="9"/>
    <x v="65"/>
    <n v="97"/>
    <n v="23"/>
    <n v="74"/>
    <n v="0"/>
    <n v="25"/>
    <s v="Sterling Hills Golf Club"/>
  </r>
  <r>
    <n v="29"/>
    <x v="3"/>
    <s v="10"/>
    <x v="74"/>
    <n v="102"/>
    <n v="27"/>
    <n v="75"/>
    <n v="0"/>
    <n v="24"/>
    <s v="Sterling Hills Golf Club"/>
  </r>
  <r>
    <n v="29"/>
    <x v="3"/>
    <s v="11"/>
    <x v="64"/>
    <n v="116"/>
    <n v="40"/>
    <n v="76"/>
    <n v="0"/>
    <n v="23"/>
    <s v="Sterling Hills Golf Club"/>
  </r>
  <r>
    <n v="29"/>
    <x v="3"/>
    <s v="12"/>
    <x v="82"/>
    <n v="108"/>
    <n v="31"/>
    <n v="77"/>
    <n v="0"/>
    <n v="22"/>
    <s v="Sterling Hills Golf Club"/>
  </r>
  <r>
    <n v="29"/>
    <x v="3"/>
    <s v="13"/>
    <x v="59"/>
    <n v="101"/>
    <n v="24"/>
    <n v="77"/>
    <n v="0"/>
    <n v="21"/>
    <s v="Sterling Hills Golf Club"/>
  </r>
  <r>
    <n v="29"/>
    <x v="3"/>
    <s v="14"/>
    <x v="67"/>
    <n v="99"/>
    <n v="19"/>
    <n v="80"/>
    <n v="0"/>
    <n v="20"/>
    <s v="Sterling Hills Golf Club"/>
  </r>
  <r>
    <n v="29"/>
    <x v="3"/>
    <s v="15"/>
    <x v="61"/>
    <n v="130"/>
    <n v="46"/>
    <n v="84"/>
    <n v="0"/>
    <n v="19"/>
    <s v="Sterling Hills Golf Club"/>
  </r>
  <r>
    <n v="29"/>
    <x v="3"/>
    <s v="16"/>
    <x v="138"/>
    <n v="119"/>
    <n v="36"/>
    <n v="83"/>
    <n v="0"/>
    <n v="18"/>
    <s v="Sterling Hills Golf Club"/>
  </r>
  <r>
    <n v="29"/>
    <x v="3"/>
    <s v="17"/>
    <x v="66"/>
    <n v="116"/>
    <n v="28"/>
    <n v="88"/>
    <n v="0"/>
    <n v="17"/>
    <s v="Sterling Hills Golf Club"/>
  </r>
  <r>
    <n v="29"/>
    <x v="3"/>
    <s v="18"/>
    <x v="72"/>
    <n v="122"/>
    <n v="32"/>
    <n v="90"/>
    <n v="0"/>
    <n v="16"/>
    <s v="Sterling Hills Golf Club"/>
  </r>
  <r>
    <n v="29"/>
    <x v="3"/>
    <s v="19"/>
    <x v="71"/>
    <n v="130"/>
    <n v="34"/>
    <n v="96"/>
    <n v="0"/>
    <n v="15"/>
    <s v="Sterling Hills Golf Club"/>
  </r>
  <r>
    <n v="30"/>
    <x v="5"/>
    <s v="6"/>
    <x v="139"/>
    <n v="103"/>
    <n v="0"/>
    <n v="103"/>
    <n v="0"/>
    <n v="0"/>
    <s v="Sterling Hills Golf Club"/>
  </r>
  <r>
    <n v="30"/>
    <x v="5"/>
    <s v="2"/>
    <x v="97"/>
    <n v="94"/>
    <n v="0"/>
    <n v="94"/>
    <n v="0"/>
    <n v="0"/>
    <s v="Sterling Hills Golf Club"/>
  </r>
  <r>
    <n v="30"/>
    <x v="5"/>
    <s v="8"/>
    <x v="140"/>
    <n v="111"/>
    <n v="0"/>
    <n v="111"/>
    <n v="0"/>
    <n v="0"/>
    <s v="Sterling Hills Golf Club"/>
  </r>
  <r>
    <n v="30"/>
    <x v="5"/>
    <s v="1"/>
    <x v="15"/>
    <n v="84"/>
    <n v="9"/>
    <n v="75"/>
    <n v="0"/>
    <n v="0"/>
    <s v="Sterling Hills Golf Club"/>
  </r>
  <r>
    <n v="30"/>
    <x v="5"/>
    <s v="7"/>
    <x v="141"/>
    <n v="104"/>
    <n v="0"/>
    <n v="104"/>
    <n v="0"/>
    <n v="0"/>
    <s v="Sterling Hills Golf Club"/>
  </r>
  <r>
    <n v="30"/>
    <x v="5"/>
    <s v="4"/>
    <x v="142"/>
    <n v="98"/>
    <n v="0"/>
    <n v="98"/>
    <n v="0"/>
    <n v="0"/>
    <s v="Sterling Hills Golf Club"/>
  </r>
  <r>
    <n v="30"/>
    <x v="5"/>
    <s v="3"/>
    <x v="143"/>
    <n v="95"/>
    <n v="0"/>
    <n v="95"/>
    <n v="0"/>
    <n v="0"/>
    <s v="Sterling Hills Golf Club"/>
  </r>
  <r>
    <n v="30"/>
    <x v="5"/>
    <s v="5"/>
    <x v="118"/>
    <n v="99"/>
    <n v="0"/>
    <n v="99"/>
    <n v="0"/>
    <n v="0"/>
    <s v="Sterling Hills Golf Club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BCE351-7194-4054-AFE4-234A509C868D}" name="PivotTable1" cacheId="31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outline="1" outlineData="1" multipleFieldFilters="0">
  <location ref="M1:O105" firstHeaderRow="1" firstDataRow="1" firstDataCol="2"/>
  <pivotFields count="10">
    <pivotField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6">
        <item x="0"/>
        <item h="1" x="4"/>
        <item x="1"/>
        <item x="3"/>
        <item x="2"/>
        <item h="1"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axis="axisRow" outline="0" showAll="0" sortType="descending" defaultSubtotal="0">
      <items count="146">
        <item x="126"/>
        <item x="58"/>
        <item x="107"/>
        <item x="11"/>
        <item x="24"/>
        <item x="17"/>
        <item x="95"/>
        <item x="96"/>
        <item x="111"/>
        <item m="1" x="145"/>
        <item x="67"/>
        <item x="114"/>
        <item x="110"/>
        <item x="109"/>
        <item x="12"/>
        <item x="71"/>
        <item x="77"/>
        <item x="92"/>
        <item x="61"/>
        <item x="51"/>
        <item x="43"/>
        <item x="23"/>
        <item x="54"/>
        <item x="113"/>
        <item x="13"/>
        <item x="42"/>
        <item x="72"/>
        <item x="97"/>
        <item x="78"/>
        <item x="98"/>
        <item x="122"/>
        <item x="25"/>
        <item x="121"/>
        <item sd="0" x="4"/>
        <item x="99"/>
        <item x="40"/>
        <item x="46"/>
        <item x="73"/>
        <item x="90"/>
        <item x="49"/>
        <item x="9"/>
        <item x="16"/>
        <item x="105"/>
        <item x="79"/>
        <item x="59"/>
        <item x="117"/>
        <item x="35"/>
        <item x="8"/>
        <item x="15"/>
        <item x="66"/>
        <item x="64"/>
        <item x="127"/>
        <item x="39"/>
        <item x="89"/>
        <item x="74"/>
        <item x="56"/>
        <item x="33"/>
        <item x="0"/>
        <item x="52"/>
        <item x="119"/>
        <item x="18"/>
        <item x="116"/>
        <item x="125"/>
        <item x="75"/>
        <item x="31"/>
        <item x="94"/>
        <item x="80"/>
        <item x="120"/>
        <item x="60"/>
        <item x="112"/>
        <item x="19"/>
        <item x="65"/>
        <item x="55"/>
        <item x="91"/>
        <item x="7"/>
        <item x="30"/>
        <item x="123"/>
        <item x="44"/>
        <item x="3"/>
        <item x="14"/>
        <item x="62"/>
        <item x="48"/>
        <item x="41"/>
        <item x="53"/>
        <item x="38"/>
        <item x="108"/>
        <item x="115"/>
        <item x="81"/>
        <item x="32"/>
        <item x="100"/>
        <item x="2"/>
        <item x="82"/>
        <item x="37"/>
        <item x="10"/>
        <item x="26"/>
        <item x="50"/>
        <item x="124"/>
        <item x="63"/>
        <item x="34"/>
        <item x="20"/>
        <item x="104"/>
        <item x="47"/>
        <item x="45"/>
        <item x="27"/>
        <item x="83"/>
        <item m="1" x="144"/>
        <item x="101"/>
        <item x="84"/>
        <item x="5"/>
        <item x="28"/>
        <item x="29"/>
        <item x="68"/>
        <item x="86"/>
        <item x="57"/>
        <item x="88"/>
        <item x="36"/>
        <item x="21"/>
        <item x="22"/>
        <item x="93"/>
        <item x="85"/>
        <item x="102"/>
        <item x="69"/>
        <item x="103"/>
        <item x="118"/>
        <item x="76"/>
        <item x="70"/>
        <item x="87"/>
        <item x="1"/>
        <item x="106"/>
        <item x="6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showAll="0"/>
    <pivotField numFmtId="164" showAll="0"/>
    <pivotField dataField="1" numFmtId="49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showAll="0"/>
  </pivotFields>
  <rowFields count="2">
    <field x="1"/>
    <field x="3"/>
  </rowFields>
  <rowItems count="104">
    <i>
      <x/>
      <x v="112"/>
    </i>
    <i r="1">
      <x v="48"/>
    </i>
    <i r="1">
      <x v="57"/>
    </i>
    <i r="1">
      <x v="90"/>
    </i>
    <i r="1">
      <x v="14"/>
    </i>
    <i r="1">
      <x v="3"/>
    </i>
    <i r="1">
      <x v="127"/>
    </i>
    <i r="1">
      <x v="74"/>
    </i>
    <i r="1">
      <x v="79"/>
    </i>
    <i r="1">
      <x v="78"/>
    </i>
    <i r="1">
      <x v="47"/>
    </i>
    <i r="1">
      <x v="129"/>
    </i>
    <i r="1">
      <x v="24"/>
    </i>
    <i r="1">
      <x v="108"/>
    </i>
    <i r="1">
      <x v="93"/>
    </i>
    <i r="1">
      <x v="32"/>
    </i>
    <i r="1">
      <x v="40"/>
    </i>
    <i r="1">
      <x v="130"/>
    </i>
    <i r="1">
      <x v="33"/>
    </i>
    <i r="1">
      <x v="131"/>
    </i>
    <i r="1">
      <x v="126"/>
    </i>
    <i r="1">
      <x v="138"/>
    </i>
    <i r="1">
      <x v="135"/>
    </i>
    <i>
      <x v="2"/>
      <x v="41"/>
    </i>
    <i r="1">
      <x v="99"/>
    </i>
    <i r="1">
      <x v="114"/>
    </i>
    <i r="1">
      <x v="5"/>
    </i>
    <i r="1">
      <x v="113"/>
    </i>
    <i r="1">
      <x v="4"/>
    </i>
    <i r="1">
      <x v="116"/>
    </i>
    <i r="1">
      <x v="94"/>
    </i>
    <i r="1">
      <x v="103"/>
    </i>
    <i r="1">
      <x v="70"/>
    </i>
    <i r="1">
      <x v="109"/>
    </i>
    <i r="1">
      <x v="38"/>
    </i>
    <i r="1">
      <x v="60"/>
    </i>
    <i r="1">
      <x v="117"/>
    </i>
    <i r="1">
      <x v="88"/>
    </i>
    <i r="1">
      <x v="21"/>
    </i>
    <i r="1">
      <x v="100"/>
    </i>
    <i r="1">
      <x v="30"/>
    </i>
    <i r="1">
      <x v="110"/>
    </i>
    <i r="1">
      <x v="53"/>
    </i>
    <i r="1">
      <x v="75"/>
    </i>
    <i r="1">
      <x v="139"/>
    </i>
    <i r="1">
      <x v="132"/>
    </i>
    <i r="1">
      <x v="31"/>
    </i>
    <i r="1">
      <x v="64"/>
    </i>
    <i r="1">
      <x v="73"/>
    </i>
    <i r="1">
      <x v="22"/>
    </i>
    <i>
      <x v="3"/>
      <x v="71"/>
    </i>
    <i r="1">
      <x v="1"/>
    </i>
    <i r="1">
      <x v="55"/>
    </i>
    <i r="1">
      <x v="68"/>
    </i>
    <i r="1">
      <x v="44"/>
    </i>
    <i r="1">
      <x v="72"/>
    </i>
    <i r="1">
      <x v="97"/>
    </i>
    <i r="1">
      <x v="124"/>
    </i>
    <i r="1">
      <x v="125"/>
    </i>
    <i r="1">
      <x v="118"/>
    </i>
    <i r="1">
      <x v="80"/>
    </i>
    <i r="1">
      <x v="22"/>
    </i>
    <i r="1">
      <x v="37"/>
    </i>
    <i r="1">
      <x v="18"/>
    </i>
    <i r="1">
      <x v="17"/>
    </i>
    <i r="1">
      <x v="50"/>
    </i>
    <i r="1">
      <x v="121"/>
    </i>
    <i r="1">
      <x v="10"/>
    </i>
    <i r="1">
      <x v="111"/>
    </i>
    <i r="1">
      <x v="54"/>
    </i>
    <i r="1">
      <x v="15"/>
    </i>
    <i r="1">
      <x v="2"/>
    </i>
    <i r="1">
      <x v="49"/>
    </i>
    <i r="1">
      <x v="26"/>
    </i>
    <i r="1">
      <x v="91"/>
    </i>
    <i r="1">
      <x v="128"/>
    </i>
    <i r="1">
      <x v="65"/>
    </i>
    <i r="1">
      <x v="85"/>
    </i>
    <i r="1">
      <x v="140"/>
    </i>
    <i>
      <x v="4"/>
      <x v="98"/>
    </i>
    <i r="1">
      <x v="84"/>
    </i>
    <i r="1">
      <x v="20"/>
    </i>
    <i r="1">
      <x v="35"/>
    </i>
    <i r="1">
      <x v="56"/>
    </i>
    <i r="1">
      <x v="115"/>
    </i>
    <i r="1">
      <x v="82"/>
    </i>
    <i r="1">
      <x v="77"/>
    </i>
    <i r="1">
      <x v="81"/>
    </i>
    <i r="1">
      <x v="46"/>
    </i>
    <i r="1">
      <x v="25"/>
    </i>
    <i r="1">
      <x v="58"/>
    </i>
    <i r="1">
      <x v="92"/>
    </i>
    <i r="1">
      <x v="52"/>
    </i>
    <i r="1">
      <x v="102"/>
    </i>
    <i r="1">
      <x v="36"/>
    </i>
    <i r="1">
      <x v="101"/>
    </i>
    <i r="1">
      <x v="63"/>
    </i>
    <i r="1">
      <x v="76"/>
    </i>
    <i r="1">
      <x v="19"/>
    </i>
    <i r="1">
      <x v="42"/>
    </i>
    <i r="1">
      <x v="83"/>
    </i>
    <i r="1">
      <x v="39"/>
    </i>
    <i r="1">
      <x v="133"/>
    </i>
    <i r="1">
      <x v="95"/>
    </i>
  </rowItems>
  <colItems count="1">
    <i/>
  </colItems>
  <dataFields count="1">
    <dataField name="Sum of Points " fld="8" baseField="3" baseItem="32" numFmtId="49"/>
  </dataFields>
  <formats count="20"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1" type="button" dataOnly="0" labelOnly="1" outline="0" axis="axisRow" fieldPosition="0"/>
    </format>
    <format dxfId="16">
      <pivotArea field="3" type="button" dataOnly="0" labelOnly="1" outline="0" axis="axisRow" fieldPosition="1"/>
    </format>
    <format dxfId="15">
      <pivotArea dataOnly="0" labelOnly="1" fieldPosition="0">
        <references count="1">
          <reference field="1" count="0"/>
        </references>
      </pivotArea>
    </format>
    <format dxfId="14">
      <pivotArea dataOnly="0" labelOnly="1" fieldPosition="0">
        <references count="2">
          <reference field="1" count="1" selected="0">
            <x v="0"/>
          </reference>
          <reference field="3" count="23">
            <x v="3"/>
            <x v="14"/>
            <x v="24"/>
            <x v="32"/>
            <x v="33"/>
            <x v="40"/>
            <x v="47"/>
            <x v="48"/>
            <x v="57"/>
            <x v="74"/>
            <x v="78"/>
            <x v="79"/>
            <x v="90"/>
            <x v="93"/>
            <x v="108"/>
            <x v="112"/>
            <x v="126"/>
            <x v="127"/>
            <x v="129"/>
            <x v="130"/>
            <x v="131"/>
            <x v="135"/>
            <x v="138"/>
          </reference>
        </references>
      </pivotArea>
    </format>
    <format dxfId="13">
      <pivotArea dataOnly="0" labelOnly="1" fieldPosition="0">
        <references count="2">
          <reference field="1" count="1" selected="0">
            <x v="2"/>
          </reference>
          <reference field="3" count="27">
            <x v="4"/>
            <x v="5"/>
            <x v="21"/>
            <x v="22"/>
            <x v="30"/>
            <x v="31"/>
            <x v="38"/>
            <x v="41"/>
            <x v="53"/>
            <x v="60"/>
            <x v="64"/>
            <x v="70"/>
            <x v="73"/>
            <x v="75"/>
            <x v="88"/>
            <x v="94"/>
            <x v="99"/>
            <x v="100"/>
            <x v="103"/>
            <x v="109"/>
            <x v="110"/>
            <x v="113"/>
            <x v="114"/>
            <x v="116"/>
            <x v="117"/>
            <x v="132"/>
            <x v="139"/>
          </reference>
        </references>
      </pivotArea>
    </format>
    <format dxfId="12">
      <pivotArea dataOnly="0" labelOnly="1" fieldPosition="0">
        <references count="2">
          <reference field="1" count="1" selected="0">
            <x v="3"/>
          </reference>
          <reference field="3" count="29">
            <x v="1"/>
            <x v="2"/>
            <x v="10"/>
            <x v="15"/>
            <x v="17"/>
            <x v="18"/>
            <x v="22"/>
            <x v="26"/>
            <x v="37"/>
            <x v="44"/>
            <x v="49"/>
            <x v="50"/>
            <x v="54"/>
            <x v="55"/>
            <x v="65"/>
            <x v="68"/>
            <x v="71"/>
            <x v="72"/>
            <x v="80"/>
            <x v="85"/>
            <x v="91"/>
            <x v="97"/>
            <x v="111"/>
            <x v="118"/>
            <x v="121"/>
            <x v="124"/>
            <x v="125"/>
            <x v="128"/>
            <x v="140"/>
          </reference>
        </references>
      </pivotArea>
    </format>
    <format dxfId="11">
      <pivotArea dataOnly="0" labelOnly="1" fieldPosition="0">
        <references count="2">
          <reference field="1" count="1" selected="0">
            <x v="4"/>
          </reference>
          <reference field="3" count="25">
            <x v="19"/>
            <x v="20"/>
            <x v="25"/>
            <x v="35"/>
            <x v="36"/>
            <x v="39"/>
            <x v="42"/>
            <x v="46"/>
            <x v="52"/>
            <x v="56"/>
            <x v="58"/>
            <x v="63"/>
            <x v="76"/>
            <x v="77"/>
            <x v="81"/>
            <x v="82"/>
            <x v="83"/>
            <x v="84"/>
            <x v="92"/>
            <x v="95"/>
            <x v="98"/>
            <x v="101"/>
            <x v="102"/>
            <x v="115"/>
            <x v="133"/>
          </reference>
        </references>
      </pivotArea>
    </format>
    <format dxfId="10">
      <pivotArea dataOnly="0" labelOnly="1" outline="0" axis="axisValues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1" type="button" dataOnly="0" labelOnly="1" outline="0" axis="axisRow" fieldPosition="0"/>
    </format>
    <format dxfId="6">
      <pivotArea field="3" type="button" dataOnly="0" labelOnly="1" outline="0" axis="axisRow" fieldPosition="1"/>
    </format>
    <format dxfId="5">
      <pivotArea dataOnly="0" labelOnly="1" fieldPosition="0">
        <references count="1">
          <reference field="1" count="0"/>
        </references>
      </pivotArea>
    </format>
    <format dxfId="4">
      <pivotArea dataOnly="0" labelOnly="1" fieldPosition="0">
        <references count="2">
          <reference field="1" count="1" selected="0">
            <x v="0"/>
          </reference>
          <reference field="3" count="23">
            <x v="3"/>
            <x v="14"/>
            <x v="24"/>
            <x v="32"/>
            <x v="33"/>
            <x v="40"/>
            <x v="47"/>
            <x v="48"/>
            <x v="57"/>
            <x v="74"/>
            <x v="78"/>
            <x v="79"/>
            <x v="90"/>
            <x v="93"/>
            <x v="108"/>
            <x v="112"/>
            <x v="126"/>
            <x v="127"/>
            <x v="129"/>
            <x v="130"/>
            <x v="131"/>
            <x v="135"/>
            <x v="138"/>
          </reference>
        </references>
      </pivotArea>
    </format>
    <format dxfId="3">
      <pivotArea dataOnly="0" labelOnly="1" fieldPosition="0">
        <references count="2">
          <reference field="1" count="1" selected="0">
            <x v="2"/>
          </reference>
          <reference field="3" count="27">
            <x v="4"/>
            <x v="5"/>
            <x v="21"/>
            <x v="22"/>
            <x v="30"/>
            <x v="31"/>
            <x v="38"/>
            <x v="41"/>
            <x v="53"/>
            <x v="60"/>
            <x v="64"/>
            <x v="70"/>
            <x v="73"/>
            <x v="75"/>
            <x v="88"/>
            <x v="94"/>
            <x v="99"/>
            <x v="100"/>
            <x v="103"/>
            <x v="109"/>
            <x v="110"/>
            <x v="113"/>
            <x v="114"/>
            <x v="116"/>
            <x v="117"/>
            <x v="132"/>
            <x v="139"/>
          </reference>
        </references>
      </pivotArea>
    </format>
    <format dxfId="2">
      <pivotArea dataOnly="0" labelOnly="1" fieldPosition="0">
        <references count="2">
          <reference field="1" count="1" selected="0">
            <x v="3"/>
          </reference>
          <reference field="3" count="29">
            <x v="1"/>
            <x v="2"/>
            <x v="10"/>
            <x v="15"/>
            <x v="17"/>
            <x v="18"/>
            <x v="22"/>
            <x v="26"/>
            <x v="37"/>
            <x v="44"/>
            <x v="49"/>
            <x v="50"/>
            <x v="54"/>
            <x v="55"/>
            <x v="65"/>
            <x v="68"/>
            <x v="71"/>
            <x v="72"/>
            <x v="80"/>
            <x v="85"/>
            <x v="91"/>
            <x v="97"/>
            <x v="111"/>
            <x v="118"/>
            <x v="121"/>
            <x v="124"/>
            <x v="125"/>
            <x v="128"/>
            <x v="140"/>
          </reference>
        </references>
      </pivotArea>
    </format>
    <format dxfId="1">
      <pivotArea dataOnly="0" labelOnly="1" fieldPosition="0">
        <references count="2">
          <reference field="1" count="1" selected="0">
            <x v="4"/>
          </reference>
          <reference field="3" count="25">
            <x v="19"/>
            <x v="20"/>
            <x v="25"/>
            <x v="35"/>
            <x v="36"/>
            <x v="39"/>
            <x v="42"/>
            <x v="46"/>
            <x v="52"/>
            <x v="56"/>
            <x v="58"/>
            <x v="63"/>
            <x v="76"/>
            <x v="77"/>
            <x v="81"/>
            <x v="82"/>
            <x v="83"/>
            <x v="84"/>
            <x v="92"/>
            <x v="95"/>
            <x v="98"/>
            <x v="101"/>
            <x v="102"/>
            <x v="115"/>
            <x v="133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CB902-1BED-4FC4-B94D-46B51ADD5241}">
  <dimension ref="A1:P438"/>
  <sheetViews>
    <sheetView workbookViewId="0">
      <pane ySplit="1" topLeftCell="A2" activePane="bottomLeft" state="frozen"/>
      <selection pane="bottomLeft" activeCell="O7" sqref="O7"/>
    </sheetView>
  </sheetViews>
  <sheetFormatPr defaultColWidth="12.46875" defaultRowHeight="14"/>
  <cols>
    <col min="1" max="1" width="8.8203125" style="11" hidden="1" customWidth="1"/>
    <col min="2" max="2" width="18.17578125" style="9" hidden="1" customWidth="1"/>
    <col min="3" max="9" width="13.64453125" style="9" hidden="1" customWidth="1"/>
    <col min="10" max="10" width="22.05859375" style="11" hidden="1" customWidth="1"/>
    <col min="11" max="11" width="13.64453125" style="9" customWidth="1"/>
    <col min="12" max="12" width="12.46875" style="9"/>
    <col min="13" max="13" width="16.1171875" style="9" bestFit="1" customWidth="1"/>
    <col min="14" max="14" width="23.87890625" style="9" bestFit="1" customWidth="1"/>
    <col min="15" max="15" width="13.29296875" style="9" bestFit="1" customWidth="1"/>
    <col min="16" max="16" width="12.46875" style="155"/>
    <col min="17" max="16384" width="12.46875" style="9"/>
  </cols>
  <sheetData>
    <row r="1" spans="1:16">
      <c r="A1" s="46" t="s">
        <v>521</v>
      </c>
      <c r="B1" s="46" t="s">
        <v>90</v>
      </c>
      <c r="C1" s="46" t="s">
        <v>95</v>
      </c>
      <c r="D1" s="46" t="s">
        <v>103</v>
      </c>
      <c r="E1" s="46" t="s">
        <v>91</v>
      </c>
      <c r="F1" s="46" t="s">
        <v>113</v>
      </c>
      <c r="G1" s="46" t="s">
        <v>92</v>
      </c>
      <c r="H1" s="46" t="s">
        <v>94</v>
      </c>
      <c r="I1" s="46" t="s">
        <v>93</v>
      </c>
      <c r="J1" s="46" t="s">
        <v>517</v>
      </c>
      <c r="M1" s="153" t="s">
        <v>695</v>
      </c>
      <c r="N1" s="153" t="s">
        <v>103</v>
      </c>
      <c r="O1" s="9" t="s">
        <v>519</v>
      </c>
      <c r="P1" s="9"/>
    </row>
    <row r="2" spans="1:16">
      <c r="A2" s="11">
        <v>1</v>
      </c>
      <c r="B2" s="48" t="s">
        <v>2</v>
      </c>
      <c r="C2" s="49">
        <v>1</v>
      </c>
      <c r="D2" s="47" t="s">
        <v>41</v>
      </c>
      <c r="E2" s="49">
        <v>80</v>
      </c>
      <c r="F2" s="49">
        <v>14</v>
      </c>
      <c r="G2" s="49">
        <v>66</v>
      </c>
      <c r="H2" s="50">
        <v>30</v>
      </c>
      <c r="I2" s="49">
        <v>100</v>
      </c>
      <c r="J2" s="11" t="s">
        <v>516</v>
      </c>
      <c r="M2" s="9" t="s">
        <v>2</v>
      </c>
      <c r="N2" s="9" t="s">
        <v>573</v>
      </c>
      <c r="O2" s="140">
        <v>310</v>
      </c>
      <c r="P2" s="9"/>
    </row>
    <row r="3" spans="1:16">
      <c r="A3" s="11">
        <v>1</v>
      </c>
      <c r="B3" s="47" t="s">
        <v>2</v>
      </c>
      <c r="C3" s="49">
        <v>2</v>
      </c>
      <c r="D3" s="47" t="s">
        <v>741</v>
      </c>
      <c r="E3" s="49">
        <v>79</v>
      </c>
      <c r="F3" s="49">
        <v>9</v>
      </c>
      <c r="G3" s="49">
        <v>70</v>
      </c>
      <c r="H3" s="50">
        <v>15</v>
      </c>
      <c r="I3" s="49">
        <v>60</v>
      </c>
      <c r="J3" s="11" t="s">
        <v>516</v>
      </c>
      <c r="M3" s="9" t="s">
        <v>2</v>
      </c>
      <c r="N3" s="9" t="s">
        <v>34</v>
      </c>
      <c r="O3" s="140">
        <v>286</v>
      </c>
      <c r="P3" s="9"/>
    </row>
    <row r="4" spans="1:16">
      <c r="A4" s="11">
        <v>1</v>
      </c>
      <c r="B4" s="47" t="s">
        <v>2</v>
      </c>
      <c r="C4" s="49">
        <v>3</v>
      </c>
      <c r="D4" s="47" t="s">
        <v>64</v>
      </c>
      <c r="E4" s="49">
        <v>75</v>
      </c>
      <c r="F4" s="49">
        <v>3</v>
      </c>
      <c r="G4" s="49">
        <v>72</v>
      </c>
      <c r="H4" s="50">
        <v>10</v>
      </c>
      <c r="I4" s="49">
        <v>40</v>
      </c>
      <c r="J4" s="11" t="s">
        <v>516</v>
      </c>
      <c r="M4" s="9" t="s">
        <v>2</v>
      </c>
      <c r="N4" s="9" t="s">
        <v>41</v>
      </c>
      <c r="O4" s="140">
        <v>229</v>
      </c>
      <c r="P4" s="9"/>
    </row>
    <row r="5" spans="1:16">
      <c r="A5" s="11">
        <v>1</v>
      </c>
      <c r="B5" s="47" t="s">
        <v>2</v>
      </c>
      <c r="C5" s="49">
        <v>4</v>
      </c>
      <c r="D5" s="47" t="s">
        <v>55</v>
      </c>
      <c r="E5" s="49">
        <v>83</v>
      </c>
      <c r="F5" s="49">
        <v>9</v>
      </c>
      <c r="G5" s="49">
        <v>74</v>
      </c>
      <c r="H5" s="50">
        <v>5</v>
      </c>
      <c r="I5" s="49">
        <v>30</v>
      </c>
      <c r="J5" s="11" t="s">
        <v>516</v>
      </c>
      <c r="M5" s="9" t="s">
        <v>2</v>
      </c>
      <c r="N5" s="9" t="s">
        <v>64</v>
      </c>
      <c r="O5" s="140">
        <v>225</v>
      </c>
      <c r="P5" s="9"/>
    </row>
    <row r="6" spans="1:16">
      <c r="A6" s="11">
        <v>1</v>
      </c>
      <c r="B6" s="47" t="s">
        <v>2</v>
      </c>
      <c r="C6" s="49">
        <v>5</v>
      </c>
      <c r="D6" s="47" t="s">
        <v>22</v>
      </c>
      <c r="E6" s="49">
        <v>86</v>
      </c>
      <c r="F6" s="49">
        <v>10</v>
      </c>
      <c r="G6" s="49">
        <v>76</v>
      </c>
      <c r="H6" s="50">
        <v>0</v>
      </c>
      <c r="I6" s="49">
        <v>29</v>
      </c>
      <c r="J6" s="11" t="s">
        <v>516</v>
      </c>
      <c r="M6" s="9" t="s">
        <v>2</v>
      </c>
      <c r="N6" s="9" t="s">
        <v>8</v>
      </c>
      <c r="O6" s="140">
        <v>217</v>
      </c>
      <c r="P6" s="9"/>
    </row>
    <row r="7" spans="1:16">
      <c r="A7" s="11">
        <v>1</v>
      </c>
      <c r="B7" s="47" t="s">
        <v>2</v>
      </c>
      <c r="C7" s="49">
        <v>6</v>
      </c>
      <c r="D7" s="47" t="s">
        <v>78</v>
      </c>
      <c r="E7" s="49">
        <v>91</v>
      </c>
      <c r="F7" s="49">
        <v>14</v>
      </c>
      <c r="G7" s="49">
        <v>77</v>
      </c>
      <c r="H7" s="50">
        <v>0</v>
      </c>
      <c r="I7" s="49">
        <v>28</v>
      </c>
      <c r="J7" s="11" t="s">
        <v>516</v>
      </c>
      <c r="M7" s="9" t="s">
        <v>2</v>
      </c>
      <c r="N7" s="9" t="s">
        <v>3</v>
      </c>
      <c r="O7" s="140">
        <v>191</v>
      </c>
      <c r="P7" s="9"/>
    </row>
    <row r="8" spans="1:16">
      <c r="A8" s="11">
        <v>1</v>
      </c>
      <c r="B8" s="47" t="s">
        <v>2</v>
      </c>
      <c r="C8" s="49">
        <v>7</v>
      </c>
      <c r="D8" s="47" t="s">
        <v>742</v>
      </c>
      <c r="E8" s="49">
        <v>87</v>
      </c>
      <c r="F8" s="49">
        <v>10</v>
      </c>
      <c r="G8" s="49">
        <v>77</v>
      </c>
      <c r="H8" s="50">
        <v>0</v>
      </c>
      <c r="I8" s="49">
        <v>27</v>
      </c>
      <c r="J8" s="11" t="s">
        <v>516</v>
      </c>
      <c r="M8" s="9" t="s">
        <v>2</v>
      </c>
      <c r="N8" s="9" t="s">
        <v>741</v>
      </c>
      <c r="O8" s="140">
        <v>160</v>
      </c>
      <c r="P8" s="9"/>
    </row>
    <row r="9" spans="1:16">
      <c r="A9" s="11">
        <v>1</v>
      </c>
      <c r="B9" s="47" t="s">
        <v>2</v>
      </c>
      <c r="C9" s="49">
        <v>8</v>
      </c>
      <c r="D9" s="47" t="s">
        <v>52</v>
      </c>
      <c r="E9" s="49">
        <v>81</v>
      </c>
      <c r="F9" s="49">
        <v>3</v>
      </c>
      <c r="G9" s="49">
        <v>78</v>
      </c>
      <c r="H9" s="50">
        <v>0</v>
      </c>
      <c r="I9" s="49">
        <v>26</v>
      </c>
      <c r="J9" s="11" t="s">
        <v>516</v>
      </c>
      <c r="M9" s="9" t="s">
        <v>2</v>
      </c>
      <c r="N9" s="9" t="s">
        <v>52</v>
      </c>
      <c r="O9" s="140">
        <v>154</v>
      </c>
      <c r="P9" s="9"/>
    </row>
    <row r="10" spans="1:16">
      <c r="A10" s="11">
        <v>1</v>
      </c>
      <c r="B10" s="47" t="s">
        <v>2</v>
      </c>
      <c r="C10" s="49">
        <v>9</v>
      </c>
      <c r="D10" s="47" t="s">
        <v>33</v>
      </c>
      <c r="E10" s="49">
        <v>87</v>
      </c>
      <c r="F10" s="49">
        <v>8</v>
      </c>
      <c r="G10" s="49">
        <v>79</v>
      </c>
      <c r="H10" s="50">
        <v>0</v>
      </c>
      <c r="I10" s="49">
        <v>25</v>
      </c>
      <c r="J10" s="11" t="s">
        <v>516</v>
      </c>
      <c r="M10" s="9" t="s">
        <v>2</v>
      </c>
      <c r="N10" s="9" t="s">
        <v>56</v>
      </c>
      <c r="O10" s="140">
        <v>149</v>
      </c>
      <c r="P10" s="9"/>
    </row>
    <row r="11" spans="1:16">
      <c r="A11" s="11">
        <v>1</v>
      </c>
      <c r="B11" s="47" t="s">
        <v>2</v>
      </c>
      <c r="C11" s="49">
        <v>10</v>
      </c>
      <c r="D11" s="47" t="s">
        <v>28</v>
      </c>
      <c r="E11" s="49">
        <v>96</v>
      </c>
      <c r="F11" s="49">
        <v>15</v>
      </c>
      <c r="G11" s="49">
        <v>81</v>
      </c>
      <c r="H11" s="50">
        <v>0</v>
      </c>
      <c r="I11" s="49">
        <v>24</v>
      </c>
      <c r="J11" s="11" t="s">
        <v>516</v>
      </c>
      <c r="M11" s="9" t="s">
        <v>2</v>
      </c>
      <c r="N11" s="9" t="s">
        <v>55</v>
      </c>
      <c r="O11" s="140">
        <v>148</v>
      </c>
      <c r="P11" s="9"/>
    </row>
    <row r="12" spans="1:16">
      <c r="A12" s="11">
        <v>1</v>
      </c>
      <c r="B12" s="47" t="s">
        <v>2</v>
      </c>
      <c r="C12" s="49">
        <v>11</v>
      </c>
      <c r="D12" s="47" t="s">
        <v>67</v>
      </c>
      <c r="E12" s="49">
        <v>93</v>
      </c>
      <c r="F12" s="49">
        <v>11</v>
      </c>
      <c r="G12" s="49">
        <v>82</v>
      </c>
      <c r="H12" s="50">
        <v>0</v>
      </c>
      <c r="I12" s="49">
        <v>23</v>
      </c>
      <c r="J12" s="11" t="s">
        <v>516</v>
      </c>
      <c r="M12" s="9" t="s">
        <v>2</v>
      </c>
      <c r="N12" s="9" t="s">
        <v>33</v>
      </c>
      <c r="O12" s="140">
        <v>129</v>
      </c>
      <c r="P12" s="9"/>
    </row>
    <row r="13" spans="1:16">
      <c r="A13" s="11">
        <v>1</v>
      </c>
      <c r="B13" s="47" t="s">
        <v>2</v>
      </c>
      <c r="C13" s="49">
        <v>12</v>
      </c>
      <c r="D13" s="47" t="s">
        <v>3</v>
      </c>
      <c r="E13" s="49">
        <v>93</v>
      </c>
      <c r="F13" s="49">
        <v>10</v>
      </c>
      <c r="G13" s="49">
        <v>83</v>
      </c>
      <c r="H13" s="50">
        <v>0</v>
      </c>
      <c r="I13" s="49">
        <v>22</v>
      </c>
      <c r="J13" s="11" t="s">
        <v>516</v>
      </c>
      <c r="M13" s="9" t="s">
        <v>2</v>
      </c>
      <c r="N13" s="9" t="s">
        <v>742</v>
      </c>
      <c r="O13" s="140">
        <v>127</v>
      </c>
      <c r="P13" s="9"/>
    </row>
    <row r="14" spans="1:16">
      <c r="A14" s="11">
        <v>1</v>
      </c>
      <c r="B14" s="47" t="s">
        <v>2</v>
      </c>
      <c r="C14" s="49">
        <v>13</v>
      </c>
      <c r="D14" s="47" t="s">
        <v>8</v>
      </c>
      <c r="E14" s="49">
        <v>91</v>
      </c>
      <c r="F14" s="49">
        <v>5</v>
      </c>
      <c r="G14" s="49">
        <v>86</v>
      </c>
      <c r="H14" s="50">
        <v>0</v>
      </c>
      <c r="I14" s="49">
        <v>21</v>
      </c>
      <c r="J14" s="11" t="s">
        <v>516</v>
      </c>
      <c r="M14" s="9" t="s">
        <v>2</v>
      </c>
      <c r="N14" s="9" t="s">
        <v>17</v>
      </c>
      <c r="O14" s="140">
        <v>116</v>
      </c>
      <c r="P14" s="9"/>
    </row>
    <row r="15" spans="1:16">
      <c r="A15" s="11">
        <v>1</v>
      </c>
      <c r="B15" s="47" t="s">
        <v>2</v>
      </c>
      <c r="C15" s="49">
        <v>14</v>
      </c>
      <c r="D15" s="47" t="s">
        <v>17</v>
      </c>
      <c r="E15" s="49">
        <v>99</v>
      </c>
      <c r="F15" s="49">
        <v>13</v>
      </c>
      <c r="G15" s="49">
        <v>86</v>
      </c>
      <c r="H15" s="50">
        <v>0</v>
      </c>
      <c r="I15" s="49">
        <v>20</v>
      </c>
      <c r="J15" s="11" t="s">
        <v>516</v>
      </c>
      <c r="M15" s="9" t="s">
        <v>2</v>
      </c>
      <c r="N15" s="9" t="s">
        <v>78</v>
      </c>
      <c r="O15" s="140">
        <v>115</v>
      </c>
      <c r="P15" s="9"/>
    </row>
    <row r="16" spans="1:16">
      <c r="A16" s="11">
        <v>1</v>
      </c>
      <c r="B16" s="47" t="s">
        <v>2</v>
      </c>
      <c r="C16" s="49">
        <v>15</v>
      </c>
      <c r="D16" s="47" t="s">
        <v>56</v>
      </c>
      <c r="E16" s="49">
        <v>103</v>
      </c>
      <c r="F16" s="49">
        <v>17</v>
      </c>
      <c r="G16" s="49">
        <v>86</v>
      </c>
      <c r="H16" s="50">
        <v>0</v>
      </c>
      <c r="I16" s="49">
        <v>19</v>
      </c>
      <c r="J16" s="11" t="s">
        <v>516</v>
      </c>
      <c r="M16" s="9" t="s">
        <v>2</v>
      </c>
      <c r="N16" s="9" t="s">
        <v>67</v>
      </c>
      <c r="O16" s="140">
        <v>108</v>
      </c>
      <c r="P16" s="9"/>
    </row>
    <row r="17" spans="1:16">
      <c r="A17" s="11">
        <v>1</v>
      </c>
      <c r="B17" s="47" t="s">
        <v>2</v>
      </c>
      <c r="C17" s="49">
        <v>16</v>
      </c>
      <c r="D17" s="47" t="s">
        <v>34</v>
      </c>
      <c r="E17" s="49">
        <v>99</v>
      </c>
      <c r="F17" s="49">
        <v>12</v>
      </c>
      <c r="G17" s="49">
        <v>87</v>
      </c>
      <c r="H17" s="50">
        <v>0</v>
      </c>
      <c r="I17" s="49">
        <v>18</v>
      </c>
      <c r="J17" s="11" t="s">
        <v>516</v>
      </c>
      <c r="M17" s="9" t="s">
        <v>2</v>
      </c>
      <c r="N17" s="9" t="s">
        <v>240</v>
      </c>
      <c r="O17" s="140">
        <v>100</v>
      </c>
      <c r="P17" s="9"/>
    </row>
    <row r="18" spans="1:16">
      <c r="A18" s="11">
        <v>2</v>
      </c>
      <c r="B18" s="47" t="s">
        <v>4</v>
      </c>
      <c r="C18" s="49">
        <v>1</v>
      </c>
      <c r="D18" s="47" t="s">
        <v>29</v>
      </c>
      <c r="E18" s="49">
        <v>86</v>
      </c>
      <c r="F18" s="49">
        <v>15</v>
      </c>
      <c r="G18" s="49">
        <v>71</v>
      </c>
      <c r="H18" s="50">
        <v>30</v>
      </c>
      <c r="I18" s="49">
        <v>100</v>
      </c>
      <c r="J18" s="11" t="s">
        <v>516</v>
      </c>
      <c r="M18" s="9" t="s">
        <v>2</v>
      </c>
      <c r="N18" s="9" t="s">
        <v>28</v>
      </c>
      <c r="O18" s="140">
        <v>72</v>
      </c>
      <c r="P18" s="9"/>
    </row>
    <row r="19" spans="1:16">
      <c r="A19" s="11">
        <v>2</v>
      </c>
      <c r="B19" s="47" t="s">
        <v>4</v>
      </c>
      <c r="C19" s="49">
        <v>2</v>
      </c>
      <c r="D19" s="47" t="s">
        <v>6</v>
      </c>
      <c r="E19" s="49">
        <v>90</v>
      </c>
      <c r="F19" s="49">
        <v>18</v>
      </c>
      <c r="G19" s="49">
        <v>72</v>
      </c>
      <c r="H19" s="50">
        <v>15</v>
      </c>
      <c r="I19" s="49">
        <v>60</v>
      </c>
      <c r="J19" s="11" t="s">
        <v>516</v>
      </c>
      <c r="M19" s="9" t="s">
        <v>2</v>
      </c>
      <c r="N19" s="9" t="s">
        <v>328</v>
      </c>
      <c r="O19" s="140">
        <v>56</v>
      </c>
      <c r="P19" s="9"/>
    </row>
    <row r="20" spans="1:16">
      <c r="A20" s="11">
        <v>2</v>
      </c>
      <c r="B20" s="47" t="s">
        <v>4</v>
      </c>
      <c r="C20" s="49">
        <v>3</v>
      </c>
      <c r="D20" s="47" t="s">
        <v>43</v>
      </c>
      <c r="E20" s="49">
        <v>88</v>
      </c>
      <c r="F20" s="49">
        <v>14</v>
      </c>
      <c r="G20" s="49">
        <v>74</v>
      </c>
      <c r="H20" s="50">
        <v>10</v>
      </c>
      <c r="I20" s="49">
        <v>40</v>
      </c>
      <c r="J20" s="11" t="s">
        <v>516</v>
      </c>
      <c r="M20" s="9" t="s">
        <v>2</v>
      </c>
      <c r="N20" s="9" t="s">
        <v>22</v>
      </c>
      <c r="O20" s="140">
        <v>29</v>
      </c>
      <c r="P20" s="9"/>
    </row>
    <row r="21" spans="1:16">
      <c r="A21" s="11">
        <v>2</v>
      </c>
      <c r="B21" s="47" t="s">
        <v>4</v>
      </c>
      <c r="C21" s="49">
        <v>4</v>
      </c>
      <c r="D21" s="47" t="s">
        <v>48</v>
      </c>
      <c r="E21" s="49">
        <v>88</v>
      </c>
      <c r="F21" s="49">
        <v>14</v>
      </c>
      <c r="G21" s="49">
        <v>74</v>
      </c>
      <c r="H21" s="50">
        <v>5</v>
      </c>
      <c r="I21" s="49">
        <v>30</v>
      </c>
      <c r="J21" s="11" t="s">
        <v>516</v>
      </c>
      <c r="M21" s="9" t="s">
        <v>2</v>
      </c>
      <c r="N21" s="9" t="s">
        <v>385</v>
      </c>
      <c r="O21" s="140">
        <v>26</v>
      </c>
      <c r="P21" s="9"/>
    </row>
    <row r="22" spans="1:16">
      <c r="A22" s="11">
        <v>2</v>
      </c>
      <c r="B22" s="47" t="s">
        <v>4</v>
      </c>
      <c r="C22" s="49">
        <v>5</v>
      </c>
      <c r="D22" s="47" t="s">
        <v>72</v>
      </c>
      <c r="E22" s="49">
        <v>92</v>
      </c>
      <c r="F22" s="49">
        <v>13</v>
      </c>
      <c r="G22" s="49">
        <v>79</v>
      </c>
      <c r="H22" s="50">
        <v>0</v>
      </c>
      <c r="I22" s="49">
        <v>29</v>
      </c>
      <c r="J22" s="11" t="s">
        <v>516</v>
      </c>
      <c r="M22" s="9" t="s">
        <v>2</v>
      </c>
      <c r="N22" s="9" t="s">
        <v>693</v>
      </c>
      <c r="O22" s="140">
        <v>24</v>
      </c>
      <c r="P22" s="9"/>
    </row>
    <row r="23" spans="1:16">
      <c r="A23" s="11">
        <v>2</v>
      </c>
      <c r="B23" s="47" t="s">
        <v>4</v>
      </c>
      <c r="C23" s="49">
        <v>6</v>
      </c>
      <c r="D23" s="47" t="s">
        <v>84</v>
      </c>
      <c r="E23" s="49">
        <v>94</v>
      </c>
      <c r="F23" s="49">
        <v>14</v>
      </c>
      <c r="G23" s="49">
        <v>80</v>
      </c>
      <c r="H23" s="50">
        <v>0</v>
      </c>
      <c r="I23" s="49">
        <v>28</v>
      </c>
      <c r="J23" s="11" t="s">
        <v>516</v>
      </c>
      <c r="M23" s="9" t="s">
        <v>2</v>
      </c>
      <c r="N23" s="9" t="s">
        <v>213</v>
      </c>
      <c r="O23" s="140">
        <v>23</v>
      </c>
      <c r="P23" s="9"/>
    </row>
    <row r="24" spans="1:16">
      <c r="A24" s="11">
        <v>2</v>
      </c>
      <c r="B24" s="47" t="s">
        <v>4</v>
      </c>
      <c r="C24" s="49">
        <v>7</v>
      </c>
      <c r="D24" s="47" t="s">
        <v>85</v>
      </c>
      <c r="E24" s="49">
        <v>95</v>
      </c>
      <c r="F24" s="49">
        <v>14</v>
      </c>
      <c r="G24" s="49">
        <v>81</v>
      </c>
      <c r="H24" s="50">
        <v>0</v>
      </c>
      <c r="I24" s="49">
        <v>27</v>
      </c>
      <c r="J24" s="11" t="s">
        <v>516</v>
      </c>
      <c r="M24" s="9" t="s">
        <v>2</v>
      </c>
      <c r="N24" s="9" t="s">
        <v>791</v>
      </c>
      <c r="O24" s="140">
        <v>20</v>
      </c>
      <c r="P24" s="9"/>
    </row>
    <row r="25" spans="1:16">
      <c r="A25" s="11">
        <v>2</v>
      </c>
      <c r="B25" s="47" t="s">
        <v>4</v>
      </c>
      <c r="C25" s="49">
        <v>8</v>
      </c>
      <c r="D25" s="47" t="s">
        <v>15</v>
      </c>
      <c r="E25" s="49">
        <v>100</v>
      </c>
      <c r="F25" s="49">
        <v>18</v>
      </c>
      <c r="G25" s="49">
        <v>82</v>
      </c>
      <c r="H25" s="50">
        <v>0</v>
      </c>
      <c r="I25" s="49">
        <v>26</v>
      </c>
      <c r="J25" s="11" t="s">
        <v>516</v>
      </c>
      <c r="M25" s="9" t="s">
        <v>4</v>
      </c>
      <c r="N25" s="9" t="s">
        <v>29</v>
      </c>
      <c r="O25" s="140">
        <v>347</v>
      </c>
      <c r="P25" s="9"/>
    </row>
    <row r="26" spans="1:16">
      <c r="A26" s="11">
        <v>2</v>
      </c>
      <c r="B26" s="47" t="s">
        <v>4</v>
      </c>
      <c r="C26" s="49">
        <v>9</v>
      </c>
      <c r="D26" s="35" t="s">
        <v>576</v>
      </c>
      <c r="E26" s="49">
        <v>100</v>
      </c>
      <c r="F26" s="49">
        <v>18</v>
      </c>
      <c r="G26" s="49">
        <v>82</v>
      </c>
      <c r="H26" s="50">
        <v>0</v>
      </c>
      <c r="I26" s="49">
        <v>25</v>
      </c>
      <c r="J26" s="11" t="s">
        <v>516</v>
      </c>
      <c r="M26" s="9" t="s">
        <v>4</v>
      </c>
      <c r="N26" s="9" t="s">
        <v>72</v>
      </c>
      <c r="O26" s="140">
        <v>321</v>
      </c>
      <c r="P26" s="9"/>
    </row>
    <row r="27" spans="1:16">
      <c r="A27" s="11">
        <v>2</v>
      </c>
      <c r="B27" s="47" t="s">
        <v>4</v>
      </c>
      <c r="C27" s="49">
        <v>10</v>
      </c>
      <c r="D27" s="47" t="s">
        <v>21</v>
      </c>
      <c r="E27" s="49">
        <v>95</v>
      </c>
      <c r="F27" s="49">
        <v>13</v>
      </c>
      <c r="G27" s="49">
        <v>82</v>
      </c>
      <c r="H27" s="50">
        <v>0</v>
      </c>
      <c r="I27" s="49">
        <v>24</v>
      </c>
      <c r="J27" s="11" t="s">
        <v>516</v>
      </c>
      <c r="M27" s="9" t="s">
        <v>4</v>
      </c>
      <c r="N27" s="9" t="s">
        <v>412</v>
      </c>
      <c r="O27" s="140">
        <v>278</v>
      </c>
      <c r="P27" s="9"/>
    </row>
    <row r="28" spans="1:16">
      <c r="A28" s="11">
        <v>2</v>
      </c>
      <c r="B28" s="47" t="s">
        <v>4</v>
      </c>
      <c r="C28" s="49">
        <v>11</v>
      </c>
      <c r="D28" s="47" t="s">
        <v>68</v>
      </c>
      <c r="E28" s="49">
        <v>98</v>
      </c>
      <c r="F28" s="49">
        <v>16</v>
      </c>
      <c r="G28" s="49">
        <v>82</v>
      </c>
      <c r="H28" s="50">
        <v>0</v>
      </c>
      <c r="I28" s="49">
        <v>23</v>
      </c>
      <c r="J28" s="11" t="s">
        <v>516</v>
      </c>
      <c r="M28" s="9" t="s">
        <v>4</v>
      </c>
      <c r="N28" s="9" t="s">
        <v>6</v>
      </c>
      <c r="O28" s="140">
        <v>244</v>
      </c>
      <c r="P28" s="9"/>
    </row>
    <row r="29" spans="1:16">
      <c r="A29" s="11">
        <v>2</v>
      </c>
      <c r="B29" s="47" t="s">
        <v>4</v>
      </c>
      <c r="C29" s="49">
        <v>12</v>
      </c>
      <c r="D29" s="47" t="s">
        <v>75</v>
      </c>
      <c r="E29" s="49">
        <v>101</v>
      </c>
      <c r="F29" s="49">
        <v>18</v>
      </c>
      <c r="G29" s="49">
        <v>83</v>
      </c>
      <c r="H29" s="50">
        <v>0</v>
      </c>
      <c r="I29" s="49">
        <v>22</v>
      </c>
      <c r="J29" s="11" t="s">
        <v>516</v>
      </c>
      <c r="M29" s="9" t="s">
        <v>4</v>
      </c>
      <c r="N29" s="9" t="s">
        <v>82</v>
      </c>
      <c r="O29" s="140">
        <v>202</v>
      </c>
      <c r="P29" s="9"/>
    </row>
    <row r="30" spans="1:16">
      <c r="A30" s="11">
        <v>2</v>
      </c>
      <c r="B30" s="47" t="s">
        <v>4</v>
      </c>
      <c r="C30" s="49">
        <v>13</v>
      </c>
      <c r="D30" s="47" t="s">
        <v>79</v>
      </c>
      <c r="E30" s="49">
        <v>107</v>
      </c>
      <c r="F30" s="49">
        <v>23</v>
      </c>
      <c r="G30" s="49">
        <v>84</v>
      </c>
      <c r="H30" s="50">
        <v>0</v>
      </c>
      <c r="I30" s="49">
        <v>21</v>
      </c>
      <c r="J30" s="11" t="s">
        <v>516</v>
      </c>
      <c r="M30" s="9" t="s">
        <v>4</v>
      </c>
      <c r="N30" s="9" t="s">
        <v>576</v>
      </c>
      <c r="O30" s="140">
        <v>188</v>
      </c>
      <c r="P30" s="9"/>
    </row>
    <row r="31" spans="1:16">
      <c r="A31" s="11">
        <v>2</v>
      </c>
      <c r="B31" s="47" t="s">
        <v>4</v>
      </c>
      <c r="C31" s="49">
        <v>14</v>
      </c>
      <c r="D31" s="47" t="s">
        <v>80</v>
      </c>
      <c r="E31" s="49">
        <v>100</v>
      </c>
      <c r="F31" s="49">
        <v>16</v>
      </c>
      <c r="G31" s="49">
        <v>84</v>
      </c>
      <c r="H31" s="50">
        <v>0</v>
      </c>
      <c r="I31" s="49">
        <v>20</v>
      </c>
      <c r="J31" s="11" t="s">
        <v>516</v>
      </c>
      <c r="M31" s="9" t="s">
        <v>4</v>
      </c>
      <c r="N31" s="9" t="s">
        <v>84</v>
      </c>
      <c r="O31" s="140">
        <v>179</v>
      </c>
      <c r="P31" s="9"/>
    </row>
    <row r="32" spans="1:16">
      <c r="A32" s="11">
        <v>2</v>
      </c>
      <c r="B32" s="47" t="s">
        <v>4</v>
      </c>
      <c r="C32" s="49">
        <v>15</v>
      </c>
      <c r="D32" s="47" t="s">
        <v>53</v>
      </c>
      <c r="E32" s="49">
        <v>104</v>
      </c>
      <c r="F32" s="49">
        <v>19</v>
      </c>
      <c r="G32" s="49">
        <v>85</v>
      </c>
      <c r="H32" s="50">
        <v>0</v>
      </c>
      <c r="I32" s="49">
        <v>19</v>
      </c>
      <c r="J32" s="11" t="s">
        <v>516</v>
      </c>
      <c r="M32" s="9" t="s">
        <v>4</v>
      </c>
      <c r="N32" s="9" t="s">
        <v>68</v>
      </c>
      <c r="O32" s="140">
        <v>153</v>
      </c>
      <c r="P32" s="9"/>
    </row>
    <row r="33" spans="1:16">
      <c r="A33" s="11">
        <v>2</v>
      </c>
      <c r="B33" s="47" t="s">
        <v>4</v>
      </c>
      <c r="C33" s="49">
        <v>16</v>
      </c>
      <c r="D33" s="47" t="s">
        <v>45</v>
      </c>
      <c r="E33" s="49">
        <v>99</v>
      </c>
      <c r="F33" s="49">
        <v>13</v>
      </c>
      <c r="G33" s="49">
        <v>86</v>
      </c>
      <c r="H33" s="50">
        <v>0</v>
      </c>
      <c r="I33" s="49">
        <v>18</v>
      </c>
      <c r="J33" s="11" t="s">
        <v>516</v>
      </c>
      <c r="M33" s="9" t="s">
        <v>4</v>
      </c>
      <c r="N33" s="9" t="s">
        <v>75</v>
      </c>
      <c r="O33" s="140">
        <v>147</v>
      </c>
      <c r="P33" s="9"/>
    </row>
    <row r="34" spans="1:16">
      <c r="A34" s="11">
        <v>2</v>
      </c>
      <c r="B34" s="47" t="s">
        <v>4</v>
      </c>
      <c r="C34" s="49">
        <v>17</v>
      </c>
      <c r="D34" s="47" t="s">
        <v>63</v>
      </c>
      <c r="E34" s="49">
        <v>102</v>
      </c>
      <c r="F34" s="49">
        <v>15</v>
      </c>
      <c r="G34" s="49">
        <v>87</v>
      </c>
      <c r="H34" s="50">
        <v>0</v>
      </c>
      <c r="I34" s="49">
        <v>17</v>
      </c>
      <c r="J34" s="11" t="s">
        <v>516</v>
      </c>
      <c r="M34" s="9" t="s">
        <v>4</v>
      </c>
      <c r="N34" s="9" t="s">
        <v>48</v>
      </c>
      <c r="O34" s="140">
        <v>143</v>
      </c>
      <c r="P34" s="9"/>
    </row>
    <row r="35" spans="1:16">
      <c r="A35" s="11">
        <v>3</v>
      </c>
      <c r="B35" s="47" t="s">
        <v>12</v>
      </c>
      <c r="C35" s="49">
        <v>1</v>
      </c>
      <c r="D35" s="47" t="s">
        <v>40</v>
      </c>
      <c r="E35" s="49">
        <v>93</v>
      </c>
      <c r="F35" s="49">
        <v>21</v>
      </c>
      <c r="G35" s="49">
        <v>72</v>
      </c>
      <c r="H35" s="50">
        <v>30</v>
      </c>
      <c r="I35" s="49">
        <v>100</v>
      </c>
      <c r="J35" s="11" t="s">
        <v>516</v>
      </c>
      <c r="M35" s="9" t="s">
        <v>4</v>
      </c>
      <c r="N35" s="9" t="s">
        <v>79</v>
      </c>
      <c r="O35" s="140">
        <v>127</v>
      </c>
      <c r="P35" s="9"/>
    </row>
    <row r="36" spans="1:16">
      <c r="A36" s="11">
        <v>3</v>
      </c>
      <c r="B36" s="47" t="s">
        <v>12</v>
      </c>
      <c r="C36" s="49">
        <v>2</v>
      </c>
      <c r="D36" s="47" t="s">
        <v>71</v>
      </c>
      <c r="E36" s="49">
        <v>96</v>
      </c>
      <c r="F36" s="49">
        <v>23</v>
      </c>
      <c r="G36" s="49">
        <v>73</v>
      </c>
      <c r="H36" s="50">
        <v>15</v>
      </c>
      <c r="I36" s="49">
        <v>60</v>
      </c>
      <c r="J36" s="11" t="s">
        <v>516</v>
      </c>
      <c r="M36" s="9" t="s">
        <v>4</v>
      </c>
      <c r="N36" s="9" t="s">
        <v>253</v>
      </c>
      <c r="O36" s="140">
        <v>117</v>
      </c>
      <c r="P36" s="9"/>
    </row>
    <row r="37" spans="1:16">
      <c r="A37" s="11">
        <v>3</v>
      </c>
      <c r="B37" s="47" t="s">
        <v>12</v>
      </c>
      <c r="C37" s="49">
        <v>3</v>
      </c>
      <c r="D37" s="47" t="s">
        <v>32</v>
      </c>
      <c r="E37" s="49">
        <v>96</v>
      </c>
      <c r="F37" s="49">
        <v>23</v>
      </c>
      <c r="G37" s="49">
        <v>73</v>
      </c>
      <c r="H37" s="50">
        <v>10</v>
      </c>
      <c r="I37" s="49">
        <v>40</v>
      </c>
      <c r="J37" s="11" t="s">
        <v>516</v>
      </c>
      <c r="M37" s="9" t="s">
        <v>4</v>
      </c>
      <c r="N37" s="9" t="s">
        <v>43</v>
      </c>
      <c r="O37" s="140">
        <v>115</v>
      </c>
      <c r="P37" s="9"/>
    </row>
    <row r="38" spans="1:16">
      <c r="A38" s="11">
        <v>3</v>
      </c>
      <c r="B38" s="47" t="s">
        <v>12</v>
      </c>
      <c r="C38" s="49">
        <v>4</v>
      </c>
      <c r="D38" s="47" t="s">
        <v>83</v>
      </c>
      <c r="E38" s="49">
        <v>97</v>
      </c>
      <c r="F38" s="49">
        <v>22</v>
      </c>
      <c r="G38" s="49">
        <v>75</v>
      </c>
      <c r="H38" s="50">
        <v>5</v>
      </c>
      <c r="I38" s="49">
        <v>30</v>
      </c>
      <c r="J38" s="11" t="s">
        <v>516</v>
      </c>
      <c r="M38" s="9" t="s">
        <v>4</v>
      </c>
      <c r="N38" s="9" t="s">
        <v>85</v>
      </c>
      <c r="O38" s="140">
        <v>109</v>
      </c>
      <c r="P38" s="9"/>
    </row>
    <row r="39" spans="1:16">
      <c r="A39" s="11">
        <v>3</v>
      </c>
      <c r="B39" s="47" t="s">
        <v>12</v>
      </c>
      <c r="C39" s="49">
        <v>5</v>
      </c>
      <c r="D39" s="47" t="s">
        <v>66</v>
      </c>
      <c r="E39" s="49">
        <v>95</v>
      </c>
      <c r="F39" s="49">
        <v>20</v>
      </c>
      <c r="G39" s="49">
        <v>75</v>
      </c>
      <c r="H39" s="50">
        <v>0</v>
      </c>
      <c r="I39" s="49">
        <v>29</v>
      </c>
      <c r="J39" s="11" t="s">
        <v>516</v>
      </c>
      <c r="M39" s="9" t="s">
        <v>4</v>
      </c>
      <c r="N39" s="9" t="s">
        <v>63</v>
      </c>
      <c r="O39" s="140">
        <v>98</v>
      </c>
      <c r="P39" s="9"/>
    </row>
    <row r="40" spans="1:16">
      <c r="A40" s="11">
        <v>3</v>
      </c>
      <c r="B40" s="47" t="s">
        <v>12</v>
      </c>
      <c r="C40" s="49">
        <v>6</v>
      </c>
      <c r="D40" s="47" t="s">
        <v>61</v>
      </c>
      <c r="E40" s="49">
        <v>101</v>
      </c>
      <c r="F40" s="49">
        <v>24</v>
      </c>
      <c r="G40" s="49">
        <v>77</v>
      </c>
      <c r="H40" s="50">
        <v>0</v>
      </c>
      <c r="I40" s="49">
        <v>28</v>
      </c>
      <c r="J40" s="11" t="s">
        <v>516</v>
      </c>
      <c r="M40" s="9" t="s">
        <v>4</v>
      </c>
      <c r="N40" s="9" t="s">
        <v>15</v>
      </c>
      <c r="O40" s="140">
        <v>98</v>
      </c>
      <c r="P40" s="9"/>
    </row>
    <row r="41" spans="1:16">
      <c r="A41" s="11">
        <v>3</v>
      </c>
      <c r="B41" s="47" t="s">
        <v>12</v>
      </c>
      <c r="C41" s="49">
        <v>7</v>
      </c>
      <c r="D41" s="47" t="s">
        <v>37</v>
      </c>
      <c r="E41" s="49">
        <v>98</v>
      </c>
      <c r="F41" s="49">
        <v>19</v>
      </c>
      <c r="G41" s="49">
        <v>79</v>
      </c>
      <c r="H41" s="50">
        <v>0</v>
      </c>
      <c r="I41" s="49">
        <v>27</v>
      </c>
      <c r="J41" s="11" t="s">
        <v>516</v>
      </c>
      <c r="M41" s="9" t="s">
        <v>4</v>
      </c>
      <c r="N41" s="9" t="s">
        <v>376</v>
      </c>
      <c r="O41" s="140">
        <v>90</v>
      </c>
      <c r="P41" s="9"/>
    </row>
    <row r="42" spans="1:16">
      <c r="A42" s="11">
        <v>3</v>
      </c>
      <c r="B42" s="47" t="s">
        <v>12</v>
      </c>
      <c r="C42" s="49">
        <v>8</v>
      </c>
      <c r="D42" s="47" t="s">
        <v>24</v>
      </c>
      <c r="E42" s="49">
        <v>99</v>
      </c>
      <c r="F42" s="49">
        <v>19</v>
      </c>
      <c r="G42" s="49">
        <v>80</v>
      </c>
      <c r="H42" s="50">
        <v>0</v>
      </c>
      <c r="I42" s="49">
        <v>26</v>
      </c>
      <c r="J42" s="11" t="s">
        <v>516</v>
      </c>
      <c r="M42" s="9" t="s">
        <v>4</v>
      </c>
      <c r="N42" s="9" t="s">
        <v>652</v>
      </c>
      <c r="O42" s="140">
        <v>85</v>
      </c>
      <c r="P42" s="9"/>
    </row>
    <row r="43" spans="1:16">
      <c r="A43" s="11">
        <v>3</v>
      </c>
      <c r="B43" s="47" t="s">
        <v>12</v>
      </c>
      <c r="C43" s="49">
        <v>9</v>
      </c>
      <c r="D43" s="47" t="s">
        <v>59</v>
      </c>
      <c r="E43" s="49">
        <v>103</v>
      </c>
      <c r="F43" s="49">
        <v>23</v>
      </c>
      <c r="G43" s="49">
        <v>80</v>
      </c>
      <c r="H43" s="50">
        <v>0</v>
      </c>
      <c r="I43" s="49">
        <v>25</v>
      </c>
      <c r="J43" s="11" t="s">
        <v>516</v>
      </c>
      <c r="M43" s="9" t="s">
        <v>4</v>
      </c>
      <c r="N43" s="9" t="s">
        <v>80</v>
      </c>
      <c r="O43" s="140">
        <v>70</v>
      </c>
      <c r="P43" s="9"/>
    </row>
    <row r="44" spans="1:16">
      <c r="A44" s="11">
        <v>3</v>
      </c>
      <c r="B44" s="47" t="s">
        <v>12</v>
      </c>
      <c r="C44" s="49">
        <v>10</v>
      </c>
      <c r="D44" s="47" t="s">
        <v>18</v>
      </c>
      <c r="E44" s="49">
        <v>104</v>
      </c>
      <c r="F44" s="49">
        <v>23</v>
      </c>
      <c r="G44" s="49">
        <v>81</v>
      </c>
      <c r="H44" s="50">
        <v>0</v>
      </c>
      <c r="I44" s="49">
        <v>24</v>
      </c>
      <c r="J44" s="11" t="s">
        <v>516</v>
      </c>
      <c r="M44" s="9" t="s">
        <v>4</v>
      </c>
      <c r="N44" s="9" t="s">
        <v>290</v>
      </c>
      <c r="O44" s="140">
        <v>68</v>
      </c>
      <c r="P44" s="9"/>
    </row>
    <row r="45" spans="1:16">
      <c r="A45" s="11">
        <v>3</v>
      </c>
      <c r="B45" s="47" t="s">
        <v>12</v>
      </c>
      <c r="C45" s="49">
        <v>11</v>
      </c>
      <c r="D45" s="47" t="s">
        <v>14</v>
      </c>
      <c r="E45" s="49">
        <v>103</v>
      </c>
      <c r="F45" s="49">
        <v>22</v>
      </c>
      <c r="G45" s="49">
        <v>81</v>
      </c>
      <c r="H45" s="50">
        <v>0</v>
      </c>
      <c r="I45" s="49">
        <v>23</v>
      </c>
      <c r="J45" s="11" t="s">
        <v>516</v>
      </c>
      <c r="M45" s="9" t="s">
        <v>4</v>
      </c>
      <c r="N45" s="9" t="s">
        <v>53</v>
      </c>
      <c r="O45" s="140">
        <v>46</v>
      </c>
      <c r="P45" s="9"/>
    </row>
    <row r="46" spans="1:16">
      <c r="A46" s="11">
        <v>3</v>
      </c>
      <c r="B46" s="47" t="s">
        <v>12</v>
      </c>
      <c r="C46" s="49">
        <v>12</v>
      </c>
      <c r="D46" s="47" t="s">
        <v>54</v>
      </c>
      <c r="E46" s="49">
        <v>110</v>
      </c>
      <c r="F46" s="49">
        <v>28</v>
      </c>
      <c r="G46" s="49">
        <v>82</v>
      </c>
      <c r="H46" s="50">
        <v>0</v>
      </c>
      <c r="I46" s="49">
        <v>22</v>
      </c>
      <c r="J46" s="11" t="s">
        <v>516</v>
      </c>
      <c r="M46" s="9" t="s">
        <v>4</v>
      </c>
      <c r="N46" s="9" t="s">
        <v>233</v>
      </c>
      <c r="O46" s="140">
        <v>29</v>
      </c>
      <c r="P46" s="9"/>
    </row>
    <row r="47" spans="1:16">
      <c r="A47" s="11">
        <v>3</v>
      </c>
      <c r="B47" s="47" t="s">
        <v>12</v>
      </c>
      <c r="C47" s="49">
        <v>13</v>
      </c>
      <c r="D47" s="47" t="s">
        <v>74</v>
      </c>
      <c r="E47" s="49">
        <v>107</v>
      </c>
      <c r="F47" s="49">
        <v>24</v>
      </c>
      <c r="G47" s="49">
        <v>83</v>
      </c>
      <c r="H47" s="50">
        <v>0</v>
      </c>
      <c r="I47" s="49">
        <v>21</v>
      </c>
      <c r="J47" s="11" t="s">
        <v>516</v>
      </c>
      <c r="M47" s="9" t="s">
        <v>4</v>
      </c>
      <c r="N47" s="9" t="s">
        <v>387</v>
      </c>
      <c r="O47" s="140">
        <v>29</v>
      </c>
      <c r="P47" s="9"/>
    </row>
    <row r="48" spans="1:16">
      <c r="A48" s="11">
        <v>3</v>
      </c>
      <c r="B48" s="47" t="s">
        <v>12</v>
      </c>
      <c r="C48" s="49">
        <v>14</v>
      </c>
      <c r="D48" s="47" t="s">
        <v>25</v>
      </c>
      <c r="E48" s="49">
        <v>106</v>
      </c>
      <c r="F48" s="49">
        <v>22</v>
      </c>
      <c r="G48" s="49">
        <v>84</v>
      </c>
      <c r="H48" s="50">
        <v>0</v>
      </c>
      <c r="I48" s="49">
        <v>20</v>
      </c>
      <c r="J48" s="11" t="s">
        <v>516</v>
      </c>
      <c r="M48" s="9" t="s">
        <v>4</v>
      </c>
      <c r="N48" s="9" t="s">
        <v>21</v>
      </c>
      <c r="O48" s="140">
        <v>24</v>
      </c>
      <c r="P48" s="9"/>
    </row>
    <row r="49" spans="1:16">
      <c r="A49" s="11">
        <v>3</v>
      </c>
      <c r="B49" s="47" t="s">
        <v>12</v>
      </c>
      <c r="C49" s="49">
        <v>15</v>
      </c>
      <c r="D49" s="47" t="s">
        <v>73</v>
      </c>
      <c r="E49" s="49">
        <v>109</v>
      </c>
      <c r="F49" s="49">
        <v>23</v>
      </c>
      <c r="G49" s="49">
        <v>86</v>
      </c>
      <c r="H49" s="50">
        <v>0</v>
      </c>
      <c r="I49" s="49">
        <v>19</v>
      </c>
      <c r="J49" s="11" t="s">
        <v>516</v>
      </c>
      <c r="M49" s="9" t="s">
        <v>4</v>
      </c>
      <c r="N49" s="9" t="s">
        <v>45</v>
      </c>
      <c r="O49" s="140">
        <v>18</v>
      </c>
      <c r="P49" s="9"/>
    </row>
    <row r="50" spans="1:16">
      <c r="A50" s="11">
        <v>3</v>
      </c>
      <c r="B50" s="47" t="s">
        <v>12</v>
      </c>
      <c r="C50" s="49">
        <v>16</v>
      </c>
      <c r="D50" s="47" t="s">
        <v>58</v>
      </c>
      <c r="E50" s="49">
        <v>111</v>
      </c>
      <c r="F50" s="49">
        <v>25</v>
      </c>
      <c r="G50" s="49">
        <v>86</v>
      </c>
      <c r="H50" s="50">
        <v>0</v>
      </c>
      <c r="I50" s="49">
        <v>18</v>
      </c>
      <c r="J50" s="11" t="s">
        <v>516</v>
      </c>
      <c r="M50" s="9" t="s">
        <v>4</v>
      </c>
      <c r="N50" s="9" t="s">
        <v>329</v>
      </c>
      <c r="O50" s="140">
        <v>18</v>
      </c>
      <c r="P50" s="9"/>
    </row>
    <row r="51" spans="1:16">
      <c r="A51" s="11">
        <v>3</v>
      </c>
      <c r="B51" s="47" t="s">
        <v>12</v>
      </c>
      <c r="C51" s="49">
        <v>17</v>
      </c>
      <c r="D51" s="47" t="s">
        <v>27</v>
      </c>
      <c r="E51" s="49">
        <v>105</v>
      </c>
      <c r="F51" s="49">
        <v>19</v>
      </c>
      <c r="G51" s="49">
        <v>86</v>
      </c>
      <c r="H51" s="50">
        <v>0</v>
      </c>
      <c r="I51" s="49">
        <v>17</v>
      </c>
      <c r="J51" s="11" t="s">
        <v>516</v>
      </c>
      <c r="M51" s="9" t="s">
        <v>4</v>
      </c>
      <c r="N51" s="9" t="s">
        <v>16</v>
      </c>
      <c r="O51" s="140">
        <v>18</v>
      </c>
      <c r="P51" s="9"/>
    </row>
    <row r="52" spans="1:16">
      <c r="A52" s="11">
        <v>3</v>
      </c>
      <c r="B52" s="47" t="s">
        <v>12</v>
      </c>
      <c r="C52" s="49">
        <v>18</v>
      </c>
      <c r="D52" s="47" t="s">
        <v>69</v>
      </c>
      <c r="E52" s="49">
        <v>112</v>
      </c>
      <c r="F52" s="49">
        <v>26</v>
      </c>
      <c r="G52" s="49">
        <v>86</v>
      </c>
      <c r="H52" s="50">
        <v>0</v>
      </c>
      <c r="I52" s="49">
        <v>16</v>
      </c>
      <c r="J52" s="11" t="s">
        <v>516</v>
      </c>
      <c r="M52" s="9" t="s">
        <v>0</v>
      </c>
      <c r="N52" s="9" t="s">
        <v>49</v>
      </c>
      <c r="O52" s="140">
        <v>294</v>
      </c>
      <c r="P52" s="9"/>
    </row>
    <row r="53" spans="1:16">
      <c r="A53" s="11">
        <v>3</v>
      </c>
      <c r="B53" s="47" t="s">
        <v>12</v>
      </c>
      <c r="C53" s="49">
        <v>20</v>
      </c>
      <c r="D53" s="47" t="s">
        <v>13</v>
      </c>
      <c r="E53" s="49">
        <v>129</v>
      </c>
      <c r="F53" s="49">
        <v>25</v>
      </c>
      <c r="G53" s="49">
        <v>104</v>
      </c>
      <c r="H53" s="50">
        <v>0</v>
      </c>
      <c r="I53" s="49">
        <v>15</v>
      </c>
      <c r="J53" s="11" t="s">
        <v>516</v>
      </c>
      <c r="M53" s="9" t="s">
        <v>0</v>
      </c>
      <c r="N53" s="9" t="s">
        <v>1</v>
      </c>
      <c r="O53" s="140">
        <v>236</v>
      </c>
      <c r="P53" s="9"/>
    </row>
    <row r="54" spans="1:16">
      <c r="A54" s="11">
        <v>3</v>
      </c>
      <c r="B54" s="47" t="s">
        <v>12</v>
      </c>
      <c r="C54" s="49">
        <v>19</v>
      </c>
      <c r="D54" s="47" t="s">
        <v>42</v>
      </c>
      <c r="E54" s="49">
        <v>114</v>
      </c>
      <c r="F54" s="49">
        <v>27</v>
      </c>
      <c r="G54" s="49">
        <v>87</v>
      </c>
      <c r="H54" s="50">
        <v>0</v>
      </c>
      <c r="I54" s="49">
        <v>15</v>
      </c>
      <c r="J54" s="11" t="s">
        <v>516</v>
      </c>
      <c r="M54" s="9" t="s">
        <v>0</v>
      </c>
      <c r="N54" s="9" t="s">
        <v>39</v>
      </c>
      <c r="O54" s="140">
        <v>223</v>
      </c>
      <c r="P54" s="9"/>
    </row>
    <row r="55" spans="1:16">
      <c r="A55" s="11">
        <v>3</v>
      </c>
      <c r="B55" s="47" t="s">
        <v>12</v>
      </c>
      <c r="C55" s="49">
        <v>21</v>
      </c>
      <c r="D55" s="47" t="s">
        <v>60</v>
      </c>
      <c r="E55" s="49">
        <v>134</v>
      </c>
      <c r="F55" s="49">
        <v>22</v>
      </c>
      <c r="G55" s="49">
        <v>112</v>
      </c>
      <c r="H55" s="50">
        <v>0</v>
      </c>
      <c r="I55" s="49">
        <v>15</v>
      </c>
      <c r="J55" s="11" t="s">
        <v>516</v>
      </c>
      <c r="M55" s="9" t="s">
        <v>0</v>
      </c>
      <c r="N55" s="9" t="s">
        <v>47</v>
      </c>
      <c r="O55" s="140">
        <v>202</v>
      </c>
      <c r="P55" s="9"/>
    </row>
    <row r="56" spans="1:16">
      <c r="A56" s="11">
        <v>4</v>
      </c>
      <c r="B56" s="47" t="s">
        <v>0</v>
      </c>
      <c r="C56" s="49">
        <v>1</v>
      </c>
      <c r="D56" s="47" t="s">
        <v>16</v>
      </c>
      <c r="E56" s="49">
        <v>110</v>
      </c>
      <c r="F56" s="49">
        <v>38</v>
      </c>
      <c r="G56" s="49">
        <v>72</v>
      </c>
      <c r="H56" s="50">
        <v>30</v>
      </c>
      <c r="I56" s="49">
        <v>100</v>
      </c>
      <c r="J56" s="11" t="s">
        <v>516</v>
      </c>
      <c r="M56" s="9" t="s">
        <v>0</v>
      </c>
      <c r="N56" s="9" t="s">
        <v>31</v>
      </c>
      <c r="O56" s="140">
        <v>197</v>
      </c>
      <c r="P56" s="9"/>
    </row>
    <row r="57" spans="1:16">
      <c r="A57" s="11">
        <v>4</v>
      </c>
      <c r="B57" s="47" t="s">
        <v>0</v>
      </c>
      <c r="C57" s="49">
        <v>2</v>
      </c>
      <c r="D57" s="47" t="s">
        <v>50</v>
      </c>
      <c r="E57" s="49">
        <v>102</v>
      </c>
      <c r="F57" s="49">
        <v>28</v>
      </c>
      <c r="G57" s="49">
        <v>74</v>
      </c>
      <c r="H57" s="50">
        <v>15</v>
      </c>
      <c r="I57" s="49">
        <v>60</v>
      </c>
      <c r="J57" s="11" t="s">
        <v>516</v>
      </c>
      <c r="M57" s="9" t="s">
        <v>0</v>
      </c>
      <c r="N57" s="9" t="s">
        <v>50</v>
      </c>
      <c r="O57" s="140">
        <v>195</v>
      </c>
      <c r="P57" s="9"/>
    </row>
    <row r="58" spans="1:16">
      <c r="A58" s="11">
        <v>4</v>
      </c>
      <c r="B58" s="47" t="s">
        <v>0</v>
      </c>
      <c r="C58" s="49">
        <v>3</v>
      </c>
      <c r="D58" s="47" t="s">
        <v>39</v>
      </c>
      <c r="E58" s="49">
        <v>99</v>
      </c>
      <c r="F58" s="49">
        <v>24</v>
      </c>
      <c r="G58" s="49">
        <v>75</v>
      </c>
      <c r="H58" s="50">
        <v>10</v>
      </c>
      <c r="I58" s="49">
        <v>40</v>
      </c>
      <c r="J58" s="11" t="s">
        <v>516</v>
      </c>
      <c r="M58" s="9" t="s">
        <v>0</v>
      </c>
      <c r="N58" s="9" t="s">
        <v>70</v>
      </c>
      <c r="O58" s="140">
        <v>187</v>
      </c>
      <c r="P58" s="9"/>
    </row>
    <row r="59" spans="1:16">
      <c r="A59" s="11">
        <v>4</v>
      </c>
      <c r="B59" s="106" t="s">
        <v>4</v>
      </c>
      <c r="C59" s="49">
        <v>4</v>
      </c>
      <c r="D59" s="106" t="s">
        <v>82</v>
      </c>
      <c r="E59" s="49">
        <v>94</v>
      </c>
      <c r="F59" s="49">
        <v>18</v>
      </c>
      <c r="G59" s="49">
        <v>76</v>
      </c>
      <c r="H59" s="50">
        <v>5</v>
      </c>
      <c r="I59" s="49">
        <v>30</v>
      </c>
      <c r="J59" s="11" t="s">
        <v>516</v>
      </c>
      <c r="M59" s="9" t="s">
        <v>0</v>
      </c>
      <c r="N59" s="9" t="s">
        <v>88</v>
      </c>
      <c r="O59" s="140">
        <v>173</v>
      </c>
      <c r="P59" s="9"/>
    </row>
    <row r="60" spans="1:16">
      <c r="A60" s="11">
        <v>4</v>
      </c>
      <c r="B60" s="47" t="s">
        <v>0</v>
      </c>
      <c r="C60" s="49">
        <v>5</v>
      </c>
      <c r="D60" s="47" t="s">
        <v>1</v>
      </c>
      <c r="E60" s="49">
        <v>112</v>
      </c>
      <c r="F60" s="49">
        <v>35</v>
      </c>
      <c r="G60" s="49">
        <v>77</v>
      </c>
      <c r="H60" s="50">
        <v>0</v>
      </c>
      <c r="I60" s="49">
        <v>29</v>
      </c>
      <c r="J60" s="11" t="s">
        <v>516</v>
      </c>
      <c r="M60" s="9" t="s">
        <v>0</v>
      </c>
      <c r="N60" s="9" t="s">
        <v>89</v>
      </c>
      <c r="O60" s="140">
        <v>173</v>
      </c>
      <c r="P60" s="9"/>
    </row>
    <row r="61" spans="1:16">
      <c r="A61" s="11">
        <v>4</v>
      </c>
      <c r="B61" s="47" t="s">
        <v>0</v>
      </c>
      <c r="C61" s="49">
        <v>6</v>
      </c>
      <c r="D61" s="47" t="s">
        <v>31</v>
      </c>
      <c r="E61" s="49">
        <v>103</v>
      </c>
      <c r="F61" s="49">
        <v>24</v>
      </c>
      <c r="G61" s="49">
        <v>79</v>
      </c>
      <c r="H61" s="50">
        <v>0</v>
      </c>
      <c r="I61" s="49">
        <v>28</v>
      </c>
      <c r="J61" s="11" t="s">
        <v>516</v>
      </c>
      <c r="M61" s="9" t="s">
        <v>0</v>
      </c>
      <c r="N61" s="9" t="s">
        <v>423</v>
      </c>
      <c r="O61" s="140">
        <v>169</v>
      </c>
      <c r="P61" s="9"/>
    </row>
    <row r="62" spans="1:16">
      <c r="A62" s="11">
        <v>4</v>
      </c>
      <c r="B62" s="47" t="s">
        <v>0</v>
      </c>
      <c r="C62" s="49">
        <v>7</v>
      </c>
      <c r="D62" s="47" t="s">
        <v>47</v>
      </c>
      <c r="E62" s="49">
        <v>106</v>
      </c>
      <c r="F62" s="49">
        <v>25</v>
      </c>
      <c r="G62" s="49">
        <v>81</v>
      </c>
      <c r="H62" s="50">
        <v>0</v>
      </c>
      <c r="I62" s="49">
        <v>27</v>
      </c>
      <c r="J62" s="11" t="s">
        <v>516</v>
      </c>
      <c r="M62" s="9" t="s">
        <v>0</v>
      </c>
      <c r="N62" s="9" t="s">
        <v>57</v>
      </c>
      <c r="O62" s="140">
        <v>168</v>
      </c>
      <c r="P62" s="9"/>
    </row>
    <row r="63" spans="1:16">
      <c r="A63" s="11">
        <v>4</v>
      </c>
      <c r="B63" s="47" t="s">
        <v>0</v>
      </c>
      <c r="C63" s="49">
        <v>8</v>
      </c>
      <c r="D63" s="47" t="s">
        <v>11</v>
      </c>
      <c r="E63" s="49">
        <v>130</v>
      </c>
      <c r="F63" s="49">
        <v>49</v>
      </c>
      <c r="G63" s="49">
        <v>81</v>
      </c>
      <c r="H63" s="50">
        <v>0</v>
      </c>
      <c r="I63" s="49">
        <v>26</v>
      </c>
      <c r="J63" s="11" t="s">
        <v>516</v>
      </c>
      <c r="M63" s="9" t="s">
        <v>0</v>
      </c>
      <c r="N63" s="9" t="s">
        <v>16</v>
      </c>
      <c r="O63" s="140">
        <v>151</v>
      </c>
      <c r="P63" s="9"/>
    </row>
    <row r="64" spans="1:16">
      <c r="A64" s="11">
        <v>4</v>
      </c>
      <c r="B64" s="47" t="s">
        <v>0</v>
      </c>
      <c r="C64" s="49">
        <v>9</v>
      </c>
      <c r="D64" s="47" t="s">
        <v>57</v>
      </c>
      <c r="E64" s="49">
        <v>113</v>
      </c>
      <c r="F64" s="49">
        <v>31</v>
      </c>
      <c r="G64" s="49">
        <v>82</v>
      </c>
      <c r="H64" s="50">
        <v>0</v>
      </c>
      <c r="I64" s="49">
        <v>25</v>
      </c>
      <c r="J64" s="11" t="s">
        <v>516</v>
      </c>
      <c r="M64" s="9" t="s">
        <v>0</v>
      </c>
      <c r="N64" s="9" t="s">
        <v>26</v>
      </c>
      <c r="O64" s="140">
        <v>145</v>
      </c>
      <c r="P64" s="9"/>
    </row>
    <row r="65" spans="1:16">
      <c r="A65" s="11">
        <v>4</v>
      </c>
      <c r="B65" s="47" t="s">
        <v>0</v>
      </c>
      <c r="C65" s="49">
        <v>10</v>
      </c>
      <c r="D65" s="47" t="s">
        <v>70</v>
      </c>
      <c r="E65" s="49">
        <v>113</v>
      </c>
      <c r="F65" s="49">
        <v>30</v>
      </c>
      <c r="G65" s="49">
        <v>83</v>
      </c>
      <c r="H65" s="50">
        <v>0</v>
      </c>
      <c r="I65" s="49">
        <v>24</v>
      </c>
      <c r="J65" s="11" t="s">
        <v>516</v>
      </c>
      <c r="M65" s="9" t="s">
        <v>0</v>
      </c>
      <c r="N65" s="9" t="s">
        <v>11</v>
      </c>
      <c r="O65" s="140">
        <v>144</v>
      </c>
      <c r="P65" s="9"/>
    </row>
    <row r="66" spans="1:16">
      <c r="A66" s="11">
        <v>4</v>
      </c>
      <c r="B66" s="47" t="s">
        <v>0</v>
      </c>
      <c r="C66" s="49">
        <v>11</v>
      </c>
      <c r="D66" s="47" t="s">
        <v>36</v>
      </c>
      <c r="E66" s="49">
        <v>125</v>
      </c>
      <c r="F66" s="49">
        <v>42</v>
      </c>
      <c r="G66" s="49">
        <v>83</v>
      </c>
      <c r="H66" s="50">
        <v>0</v>
      </c>
      <c r="I66" s="49">
        <v>23</v>
      </c>
      <c r="J66" s="11" t="s">
        <v>516</v>
      </c>
      <c r="M66" s="9" t="s">
        <v>0</v>
      </c>
      <c r="N66" s="9" t="s">
        <v>185</v>
      </c>
      <c r="O66" s="140">
        <v>128</v>
      </c>
      <c r="P66" s="9"/>
    </row>
    <row r="67" spans="1:16">
      <c r="A67" s="11">
        <v>4</v>
      </c>
      <c r="B67" s="47" t="s">
        <v>0</v>
      </c>
      <c r="C67" s="49">
        <v>12</v>
      </c>
      <c r="D67" s="47" t="s">
        <v>49</v>
      </c>
      <c r="E67" s="49">
        <v>112</v>
      </c>
      <c r="F67" s="49">
        <v>28</v>
      </c>
      <c r="G67" s="49">
        <v>84</v>
      </c>
      <c r="H67" s="50">
        <v>0</v>
      </c>
      <c r="I67" s="49">
        <v>22</v>
      </c>
      <c r="J67" s="11" t="s">
        <v>516</v>
      </c>
      <c r="M67" s="9" t="s">
        <v>0</v>
      </c>
      <c r="N67" s="9" t="s">
        <v>36</v>
      </c>
      <c r="O67" s="140">
        <v>122</v>
      </c>
      <c r="P67" s="9"/>
    </row>
    <row r="68" spans="1:16">
      <c r="A68" s="11">
        <v>4</v>
      </c>
      <c r="B68" s="47" t="s">
        <v>0</v>
      </c>
      <c r="C68" s="49">
        <v>13</v>
      </c>
      <c r="D68" s="47" t="s">
        <v>35</v>
      </c>
      <c r="E68" s="49">
        <v>114</v>
      </c>
      <c r="F68" s="49">
        <v>29</v>
      </c>
      <c r="G68" s="49">
        <v>85</v>
      </c>
      <c r="H68" s="50">
        <v>0</v>
      </c>
      <c r="I68" s="49">
        <v>21</v>
      </c>
      <c r="J68" s="11" t="s">
        <v>516</v>
      </c>
      <c r="M68" s="9" t="s">
        <v>0</v>
      </c>
      <c r="N68" s="9" t="s">
        <v>87</v>
      </c>
      <c r="O68" s="140">
        <v>116</v>
      </c>
      <c r="P68" s="9"/>
    </row>
    <row r="69" spans="1:16">
      <c r="A69" s="11">
        <v>4</v>
      </c>
      <c r="B69" s="47" t="s">
        <v>0</v>
      </c>
      <c r="C69" s="49">
        <v>14</v>
      </c>
      <c r="D69" s="47" t="s">
        <v>7</v>
      </c>
      <c r="E69" s="49">
        <v>109</v>
      </c>
      <c r="F69" s="49">
        <v>24</v>
      </c>
      <c r="G69" s="49">
        <v>85</v>
      </c>
      <c r="H69" s="50">
        <v>0</v>
      </c>
      <c r="I69" s="49">
        <v>20</v>
      </c>
      <c r="J69" s="11" t="s">
        <v>516</v>
      </c>
      <c r="M69" s="9" t="s">
        <v>0</v>
      </c>
      <c r="N69" s="9" t="s">
        <v>7</v>
      </c>
      <c r="O69" s="140">
        <v>84</v>
      </c>
      <c r="P69" s="9"/>
    </row>
    <row r="70" spans="1:16">
      <c r="A70" s="11">
        <v>4</v>
      </c>
      <c r="B70" s="47" t="s">
        <v>0</v>
      </c>
      <c r="C70" s="49">
        <v>15</v>
      </c>
      <c r="D70" s="47" t="s">
        <v>81</v>
      </c>
      <c r="E70" s="49">
        <v>109</v>
      </c>
      <c r="F70" s="49">
        <v>24</v>
      </c>
      <c r="G70" s="49">
        <v>85</v>
      </c>
      <c r="H70" s="50">
        <v>0</v>
      </c>
      <c r="I70" s="49">
        <v>19</v>
      </c>
      <c r="J70" s="11" t="s">
        <v>516</v>
      </c>
      <c r="M70" s="9" t="s">
        <v>0</v>
      </c>
      <c r="N70" s="9" t="s">
        <v>81</v>
      </c>
      <c r="O70" s="140">
        <v>83</v>
      </c>
      <c r="P70" s="9"/>
    </row>
    <row r="71" spans="1:16">
      <c r="A71" s="11">
        <v>4</v>
      </c>
      <c r="B71" s="47" t="s">
        <v>0</v>
      </c>
      <c r="C71" s="49">
        <v>16</v>
      </c>
      <c r="D71" s="47" t="s">
        <v>87</v>
      </c>
      <c r="E71" s="49">
        <v>114</v>
      </c>
      <c r="F71" s="49">
        <v>28</v>
      </c>
      <c r="G71" s="49">
        <v>86</v>
      </c>
      <c r="H71" s="50">
        <v>0</v>
      </c>
      <c r="I71" s="49">
        <v>18</v>
      </c>
      <c r="J71" s="11" t="s">
        <v>516</v>
      </c>
      <c r="M71" s="9" t="s">
        <v>0</v>
      </c>
      <c r="N71" s="9" t="s">
        <v>38</v>
      </c>
      <c r="O71" s="140">
        <v>66</v>
      </c>
      <c r="P71" s="9"/>
    </row>
    <row r="72" spans="1:16">
      <c r="A72" s="11">
        <v>4</v>
      </c>
      <c r="B72" s="47" t="s">
        <v>0</v>
      </c>
      <c r="C72" s="49">
        <v>17</v>
      </c>
      <c r="D72" s="47" t="s">
        <v>89</v>
      </c>
      <c r="E72" s="49">
        <v>116</v>
      </c>
      <c r="F72" s="49">
        <v>28</v>
      </c>
      <c r="G72" s="49">
        <v>88</v>
      </c>
      <c r="H72" s="50">
        <v>0</v>
      </c>
      <c r="I72" s="49">
        <v>17</v>
      </c>
      <c r="J72" s="11" t="s">
        <v>516</v>
      </c>
      <c r="M72" s="9" t="s">
        <v>0</v>
      </c>
      <c r="N72" s="9" t="s">
        <v>9</v>
      </c>
      <c r="O72" s="140">
        <v>64</v>
      </c>
      <c r="P72" s="9"/>
    </row>
    <row r="73" spans="1:16">
      <c r="A73" s="11">
        <v>4</v>
      </c>
      <c r="B73" s="47" t="s">
        <v>0</v>
      </c>
      <c r="C73" s="49">
        <v>18</v>
      </c>
      <c r="D73" s="47" t="s">
        <v>9</v>
      </c>
      <c r="E73" s="49">
        <v>125</v>
      </c>
      <c r="F73" s="49">
        <v>37</v>
      </c>
      <c r="G73" s="49">
        <v>88</v>
      </c>
      <c r="H73" s="50">
        <v>0</v>
      </c>
      <c r="I73" s="49">
        <v>16</v>
      </c>
      <c r="J73" s="11" t="s">
        <v>516</v>
      </c>
      <c r="M73" s="9" t="s">
        <v>0</v>
      </c>
      <c r="N73" s="9" t="s">
        <v>584</v>
      </c>
      <c r="O73" s="140">
        <v>57</v>
      </c>
      <c r="P73" s="9"/>
    </row>
    <row r="74" spans="1:16">
      <c r="A74" s="11">
        <v>4</v>
      </c>
      <c r="B74" s="47" t="s">
        <v>0</v>
      </c>
      <c r="C74" s="49">
        <v>19</v>
      </c>
      <c r="D74" s="47" t="s">
        <v>19</v>
      </c>
      <c r="E74" s="49">
        <v>129</v>
      </c>
      <c r="F74" s="49">
        <v>32</v>
      </c>
      <c r="G74" s="49">
        <v>97</v>
      </c>
      <c r="H74" s="50">
        <v>0</v>
      </c>
      <c r="I74" s="49">
        <v>15</v>
      </c>
      <c r="J74" s="11" t="s">
        <v>516</v>
      </c>
      <c r="M74" s="9" t="s">
        <v>0</v>
      </c>
      <c r="N74" s="9" t="s">
        <v>35</v>
      </c>
      <c r="O74" s="140">
        <v>54</v>
      </c>
      <c r="P74" s="9"/>
    </row>
    <row r="75" spans="1:16">
      <c r="A75" s="11">
        <v>4</v>
      </c>
      <c r="B75" s="47" t="s">
        <v>0</v>
      </c>
      <c r="C75" s="49">
        <v>22</v>
      </c>
      <c r="D75" s="47" t="s">
        <v>26</v>
      </c>
      <c r="E75" s="49">
        <v>128</v>
      </c>
      <c r="F75" s="49">
        <v>0</v>
      </c>
      <c r="G75" s="49">
        <v>128</v>
      </c>
      <c r="H75" s="50">
        <v>0</v>
      </c>
      <c r="I75" s="49">
        <v>15</v>
      </c>
      <c r="J75" s="11" t="s">
        <v>516</v>
      </c>
      <c r="M75" s="9" t="s">
        <v>0</v>
      </c>
      <c r="N75" s="9" t="s">
        <v>19</v>
      </c>
      <c r="O75" s="140">
        <v>52</v>
      </c>
      <c r="P75" s="9"/>
    </row>
    <row r="76" spans="1:16">
      <c r="A76" s="11">
        <v>4</v>
      </c>
      <c r="B76" s="47" t="s">
        <v>0</v>
      </c>
      <c r="C76" s="49">
        <v>20</v>
      </c>
      <c r="D76" s="47" t="s">
        <v>38</v>
      </c>
      <c r="E76" s="49">
        <v>119</v>
      </c>
      <c r="F76" s="49">
        <v>28</v>
      </c>
      <c r="G76" s="49">
        <v>91</v>
      </c>
      <c r="H76" s="50">
        <v>0</v>
      </c>
      <c r="I76" s="49">
        <v>15</v>
      </c>
      <c r="J76" s="11" t="s">
        <v>516</v>
      </c>
      <c r="M76" s="9" t="s">
        <v>0</v>
      </c>
      <c r="N76" s="9" t="s">
        <v>65</v>
      </c>
      <c r="O76" s="140">
        <v>44</v>
      </c>
      <c r="P76" s="9"/>
    </row>
    <row r="77" spans="1:16">
      <c r="A77" s="11">
        <v>4</v>
      </c>
      <c r="B77" s="106" t="s">
        <v>12</v>
      </c>
      <c r="C77" s="49">
        <v>23</v>
      </c>
      <c r="D77" s="106" t="s">
        <v>44</v>
      </c>
      <c r="E77" s="49">
        <v>105</v>
      </c>
      <c r="F77" s="49">
        <v>0</v>
      </c>
      <c r="G77" s="49">
        <v>105</v>
      </c>
      <c r="H77" s="50">
        <v>0</v>
      </c>
      <c r="I77" s="49">
        <v>15</v>
      </c>
      <c r="J77" s="11" t="s">
        <v>516</v>
      </c>
      <c r="M77" s="9" t="s">
        <v>0</v>
      </c>
      <c r="N77" s="9" t="s">
        <v>594</v>
      </c>
      <c r="O77" s="140">
        <v>42</v>
      </c>
      <c r="P77" s="9"/>
    </row>
    <row r="78" spans="1:16">
      <c r="A78" s="11">
        <v>4</v>
      </c>
      <c r="B78" s="47" t="s">
        <v>0</v>
      </c>
      <c r="C78" s="49">
        <v>21</v>
      </c>
      <c r="D78" s="47" t="s">
        <v>88</v>
      </c>
      <c r="E78" s="49">
        <v>131</v>
      </c>
      <c r="F78" s="49">
        <v>37</v>
      </c>
      <c r="G78" s="49">
        <v>94</v>
      </c>
      <c r="H78" s="50">
        <v>0</v>
      </c>
      <c r="I78" s="49">
        <v>15</v>
      </c>
      <c r="J78" s="11" t="s">
        <v>516</v>
      </c>
      <c r="M78" s="9" t="s">
        <v>0</v>
      </c>
      <c r="N78" s="9" t="s">
        <v>310</v>
      </c>
      <c r="O78" s="140">
        <v>40</v>
      </c>
      <c r="P78" s="9"/>
    </row>
    <row r="79" spans="1:16">
      <c r="A79" s="11">
        <v>5</v>
      </c>
      <c r="B79" s="47" t="s">
        <v>10</v>
      </c>
      <c r="C79" s="49">
        <v>1</v>
      </c>
      <c r="D79" s="47" t="s">
        <v>102</v>
      </c>
      <c r="E79" s="49">
        <v>80</v>
      </c>
      <c r="F79" s="49">
        <v>0</v>
      </c>
      <c r="G79" s="49">
        <v>80</v>
      </c>
      <c r="H79" s="50">
        <v>0</v>
      </c>
      <c r="I79" s="49">
        <v>0</v>
      </c>
      <c r="J79" s="11" t="s">
        <v>516</v>
      </c>
      <c r="M79" s="9" t="s">
        <v>0</v>
      </c>
      <c r="N79" s="9" t="s">
        <v>598</v>
      </c>
      <c r="O79" s="140">
        <v>19</v>
      </c>
      <c r="P79" s="9"/>
    </row>
    <row r="80" spans="1:16">
      <c r="A80" s="11">
        <v>5</v>
      </c>
      <c r="B80" s="47" t="s">
        <v>10</v>
      </c>
      <c r="C80" s="49">
        <v>6</v>
      </c>
      <c r="D80" s="47" t="s">
        <v>20</v>
      </c>
      <c r="E80" s="49">
        <v>95</v>
      </c>
      <c r="F80" s="49">
        <v>0</v>
      </c>
      <c r="G80" s="49">
        <v>95</v>
      </c>
      <c r="H80" s="50">
        <v>0</v>
      </c>
      <c r="I80" s="49">
        <v>0</v>
      </c>
      <c r="J80" s="11" t="s">
        <v>516</v>
      </c>
      <c r="M80" s="9" t="s">
        <v>0</v>
      </c>
      <c r="N80" s="9" t="s">
        <v>236</v>
      </c>
      <c r="O80" s="140">
        <v>18</v>
      </c>
      <c r="P80" s="9"/>
    </row>
    <row r="81" spans="1:16">
      <c r="A81" s="11">
        <v>5</v>
      </c>
      <c r="B81" s="47" t="s">
        <v>10</v>
      </c>
      <c r="C81" s="49">
        <v>4</v>
      </c>
      <c r="D81" s="47" t="s">
        <v>30</v>
      </c>
      <c r="E81" s="49">
        <v>84</v>
      </c>
      <c r="F81" s="49">
        <v>0</v>
      </c>
      <c r="G81" s="49">
        <v>84</v>
      </c>
      <c r="H81" s="50">
        <v>0</v>
      </c>
      <c r="I81" s="49">
        <v>0</v>
      </c>
      <c r="J81" s="11" t="s">
        <v>516</v>
      </c>
      <c r="M81" s="9" t="s">
        <v>12</v>
      </c>
      <c r="N81" s="9" t="s">
        <v>71</v>
      </c>
      <c r="O81" s="140">
        <v>282</v>
      </c>
      <c r="P81" s="9"/>
    </row>
    <row r="82" spans="1:16">
      <c r="A82" s="11">
        <v>5</v>
      </c>
      <c r="B82" s="47" t="s">
        <v>10</v>
      </c>
      <c r="C82" s="49">
        <v>5</v>
      </c>
      <c r="D82" s="47" t="s">
        <v>46</v>
      </c>
      <c r="E82" s="49">
        <v>89</v>
      </c>
      <c r="F82" s="49">
        <v>0</v>
      </c>
      <c r="G82" s="49">
        <v>89</v>
      </c>
      <c r="H82" s="50">
        <v>0</v>
      </c>
      <c r="I82" s="49">
        <v>0</v>
      </c>
      <c r="J82" s="11" t="s">
        <v>516</v>
      </c>
      <c r="M82" s="9" t="s">
        <v>12</v>
      </c>
      <c r="N82" s="9" t="s">
        <v>61</v>
      </c>
      <c r="O82" s="140">
        <v>273</v>
      </c>
      <c r="P82" s="9"/>
    </row>
    <row r="83" spans="1:16">
      <c r="A83" s="11">
        <v>5</v>
      </c>
      <c r="B83" s="47" t="s">
        <v>10</v>
      </c>
      <c r="C83" s="49">
        <v>3</v>
      </c>
      <c r="D83" s="47" t="s">
        <v>62</v>
      </c>
      <c r="E83" s="49">
        <v>84</v>
      </c>
      <c r="F83" s="49">
        <v>0</v>
      </c>
      <c r="G83" s="49">
        <v>84</v>
      </c>
      <c r="H83" s="50">
        <v>0</v>
      </c>
      <c r="I83" s="49">
        <v>0</v>
      </c>
      <c r="J83" s="11" t="s">
        <v>516</v>
      </c>
      <c r="M83" s="9" t="s">
        <v>12</v>
      </c>
      <c r="N83" s="9" t="s">
        <v>14</v>
      </c>
      <c r="O83" s="140">
        <v>231</v>
      </c>
      <c r="P83" s="9"/>
    </row>
    <row r="84" spans="1:16">
      <c r="A84" s="11">
        <v>5</v>
      </c>
      <c r="B84" s="47" t="s">
        <v>10</v>
      </c>
      <c r="C84" s="49">
        <v>7</v>
      </c>
      <c r="D84" s="47" t="s">
        <v>65</v>
      </c>
      <c r="E84" s="49">
        <v>111</v>
      </c>
      <c r="F84" s="49">
        <v>0</v>
      </c>
      <c r="G84" s="49">
        <v>111</v>
      </c>
      <c r="H84" s="50">
        <v>0</v>
      </c>
      <c r="I84" s="49">
        <v>0</v>
      </c>
      <c r="J84" s="11" t="s">
        <v>516</v>
      </c>
      <c r="M84" s="9" t="s">
        <v>12</v>
      </c>
      <c r="N84" s="9" t="s">
        <v>24</v>
      </c>
      <c r="O84" s="140">
        <v>219</v>
      </c>
      <c r="P84" s="9"/>
    </row>
    <row r="85" spans="1:16">
      <c r="A85" s="11">
        <v>5</v>
      </c>
      <c r="B85" s="47" t="s">
        <v>10</v>
      </c>
      <c r="C85" s="49">
        <v>2</v>
      </c>
      <c r="D85" s="47" t="s">
        <v>76</v>
      </c>
      <c r="E85" s="49">
        <v>81</v>
      </c>
      <c r="F85" s="49">
        <v>0</v>
      </c>
      <c r="G85" s="49">
        <v>81</v>
      </c>
      <c r="H85" s="50">
        <v>0</v>
      </c>
      <c r="I85" s="49">
        <v>0</v>
      </c>
      <c r="J85" s="11" t="s">
        <v>516</v>
      </c>
      <c r="M85" s="9" t="s">
        <v>12</v>
      </c>
      <c r="N85" s="9" t="s">
        <v>40</v>
      </c>
      <c r="O85" s="140">
        <v>219</v>
      </c>
      <c r="P85" s="9"/>
    </row>
    <row r="86" spans="1:16">
      <c r="A86" s="11">
        <v>5</v>
      </c>
      <c r="B86" s="47" t="s">
        <v>10</v>
      </c>
      <c r="C86" s="49">
        <v>8</v>
      </c>
      <c r="D86" s="47" t="s">
        <v>77</v>
      </c>
      <c r="E86" s="49">
        <v>114</v>
      </c>
      <c r="F86" s="49">
        <v>0</v>
      </c>
      <c r="G86" s="49">
        <v>114</v>
      </c>
      <c r="H86" s="50">
        <v>0</v>
      </c>
      <c r="I86" s="49">
        <v>0</v>
      </c>
      <c r="J86" s="11" t="s">
        <v>516</v>
      </c>
      <c r="M86" s="9" t="s">
        <v>12</v>
      </c>
      <c r="N86" s="9" t="s">
        <v>83</v>
      </c>
      <c r="O86" s="140">
        <v>207</v>
      </c>
      <c r="P86" s="9"/>
    </row>
    <row r="87" spans="1:16">
      <c r="A87" s="11">
        <v>5</v>
      </c>
      <c r="B87" s="47" t="s">
        <v>10</v>
      </c>
      <c r="C87" s="49">
        <v>9</v>
      </c>
      <c r="D87" s="47" t="s">
        <v>86</v>
      </c>
      <c r="E87" s="49">
        <v>115</v>
      </c>
      <c r="F87" s="49">
        <v>0</v>
      </c>
      <c r="G87" s="49">
        <v>115</v>
      </c>
      <c r="H87" s="50">
        <v>0</v>
      </c>
      <c r="I87" s="49">
        <v>0</v>
      </c>
      <c r="J87" s="11" t="s">
        <v>516</v>
      </c>
      <c r="M87" s="9" t="s">
        <v>12</v>
      </c>
      <c r="N87" s="9" t="s">
        <v>59</v>
      </c>
      <c r="O87" s="140">
        <v>200</v>
      </c>
      <c r="P87" s="9"/>
    </row>
    <row r="88" spans="1:16">
      <c r="A88" s="47" t="s">
        <v>568</v>
      </c>
      <c r="B88" s="47" t="s">
        <v>2</v>
      </c>
      <c r="C88" s="49">
        <v>1</v>
      </c>
      <c r="D88" s="47" t="s">
        <v>34</v>
      </c>
      <c r="E88" s="47">
        <v>85</v>
      </c>
      <c r="F88" s="47">
        <v>12</v>
      </c>
      <c r="G88" s="47">
        <v>73</v>
      </c>
      <c r="H88" s="150">
        <v>30</v>
      </c>
      <c r="I88" s="47">
        <v>100</v>
      </c>
      <c r="J88" s="47" t="s">
        <v>146</v>
      </c>
      <c r="M88" s="9" t="s">
        <v>12</v>
      </c>
      <c r="N88" s="9" t="s">
        <v>54</v>
      </c>
      <c r="O88" s="140">
        <v>200</v>
      </c>
      <c r="P88" s="9"/>
    </row>
    <row r="89" spans="1:16">
      <c r="A89" s="47" t="s">
        <v>568</v>
      </c>
      <c r="B89" s="47" t="s">
        <v>2</v>
      </c>
      <c r="C89" s="49">
        <v>2</v>
      </c>
      <c r="D89" s="47" t="s">
        <v>742</v>
      </c>
      <c r="E89" s="47">
        <v>86</v>
      </c>
      <c r="F89" s="47">
        <v>12</v>
      </c>
      <c r="G89" s="47">
        <v>74</v>
      </c>
      <c r="H89" s="150">
        <v>15</v>
      </c>
      <c r="I89" s="47">
        <v>60</v>
      </c>
      <c r="J89" s="47" t="s">
        <v>146</v>
      </c>
      <c r="M89" s="9" t="s">
        <v>12</v>
      </c>
      <c r="N89" s="9" t="s">
        <v>58</v>
      </c>
      <c r="O89" s="140">
        <v>164</v>
      </c>
      <c r="P89" s="9"/>
    </row>
    <row r="90" spans="1:16">
      <c r="A90" s="47" t="s">
        <v>568</v>
      </c>
      <c r="B90" s="47" t="s">
        <v>2</v>
      </c>
      <c r="C90" s="49">
        <v>3</v>
      </c>
      <c r="D90" s="47" t="s">
        <v>64</v>
      </c>
      <c r="E90" s="47">
        <v>77</v>
      </c>
      <c r="F90" s="47">
        <v>3</v>
      </c>
      <c r="G90" s="47">
        <v>74</v>
      </c>
      <c r="H90" s="150">
        <v>10</v>
      </c>
      <c r="I90" s="47">
        <v>40</v>
      </c>
      <c r="J90" s="47" t="s">
        <v>146</v>
      </c>
      <c r="M90" s="9" t="s">
        <v>12</v>
      </c>
      <c r="N90" s="9" t="s">
        <v>32</v>
      </c>
      <c r="O90" s="140">
        <v>151</v>
      </c>
      <c r="P90" s="9"/>
    </row>
    <row r="91" spans="1:16">
      <c r="A91" s="47" t="s">
        <v>568</v>
      </c>
      <c r="B91" s="47" t="s">
        <v>2</v>
      </c>
      <c r="C91" s="49">
        <v>4</v>
      </c>
      <c r="D91" s="47" t="s">
        <v>3</v>
      </c>
      <c r="E91" s="47">
        <v>85</v>
      </c>
      <c r="F91" s="47">
        <v>10</v>
      </c>
      <c r="G91" s="47">
        <v>75</v>
      </c>
      <c r="H91" s="150">
        <v>5</v>
      </c>
      <c r="I91" s="47">
        <v>30</v>
      </c>
      <c r="J91" s="47" t="s">
        <v>146</v>
      </c>
      <c r="M91" s="9" t="s">
        <v>12</v>
      </c>
      <c r="N91" s="9" t="s">
        <v>18</v>
      </c>
      <c r="O91" s="140">
        <v>136</v>
      </c>
      <c r="P91" s="9"/>
    </row>
    <row r="92" spans="1:16">
      <c r="A92" s="47" t="s">
        <v>568</v>
      </c>
      <c r="B92" s="47" t="s">
        <v>2</v>
      </c>
      <c r="C92" s="49">
        <v>5</v>
      </c>
      <c r="D92" s="47" t="s">
        <v>33</v>
      </c>
      <c r="E92" s="47">
        <v>83</v>
      </c>
      <c r="F92" s="47">
        <v>8</v>
      </c>
      <c r="G92" s="47">
        <v>75</v>
      </c>
      <c r="H92" s="150">
        <v>0</v>
      </c>
      <c r="I92" s="47">
        <v>29</v>
      </c>
      <c r="J92" s="47" t="s">
        <v>146</v>
      </c>
      <c r="M92" s="9" t="s">
        <v>12</v>
      </c>
      <c r="N92" s="9" t="s">
        <v>42</v>
      </c>
      <c r="O92" s="140">
        <v>133</v>
      </c>
      <c r="P92" s="9"/>
    </row>
    <row r="93" spans="1:16">
      <c r="A93" s="47" t="s">
        <v>568</v>
      </c>
      <c r="B93" s="47" t="s">
        <v>2</v>
      </c>
      <c r="C93" s="49">
        <v>6</v>
      </c>
      <c r="D93" s="35" t="s">
        <v>52</v>
      </c>
      <c r="E93" s="47">
        <v>79</v>
      </c>
      <c r="F93" s="47">
        <v>3</v>
      </c>
      <c r="G93" s="47">
        <v>76</v>
      </c>
      <c r="H93" s="150">
        <v>0</v>
      </c>
      <c r="I93" s="47">
        <v>28</v>
      </c>
      <c r="J93" s="47" t="s">
        <v>146</v>
      </c>
      <c r="M93" s="9" t="s">
        <v>12</v>
      </c>
      <c r="N93" s="9" t="s">
        <v>66</v>
      </c>
      <c r="O93" s="140">
        <v>130</v>
      </c>
      <c r="P93" s="9"/>
    </row>
    <row r="94" spans="1:16">
      <c r="A94" s="47" t="s">
        <v>568</v>
      </c>
      <c r="B94" s="47" t="s">
        <v>2</v>
      </c>
      <c r="C94" s="49">
        <v>7</v>
      </c>
      <c r="D94" s="35" t="s">
        <v>573</v>
      </c>
      <c r="E94" s="47">
        <v>93</v>
      </c>
      <c r="F94" s="47">
        <v>13</v>
      </c>
      <c r="G94" s="47">
        <v>80</v>
      </c>
      <c r="H94" s="150">
        <v>0</v>
      </c>
      <c r="I94" s="47">
        <v>27</v>
      </c>
      <c r="J94" s="47" t="s">
        <v>146</v>
      </c>
      <c r="M94" s="9" t="s">
        <v>12</v>
      </c>
      <c r="N94" s="9" t="s">
        <v>37</v>
      </c>
      <c r="O94" s="140">
        <v>126</v>
      </c>
      <c r="P94" s="9"/>
    </row>
    <row r="95" spans="1:16">
      <c r="A95" s="47" t="s">
        <v>568</v>
      </c>
      <c r="B95" s="47" t="s">
        <v>2</v>
      </c>
      <c r="C95" s="49">
        <v>8</v>
      </c>
      <c r="D95" s="47" t="s">
        <v>17</v>
      </c>
      <c r="E95" s="47">
        <v>95</v>
      </c>
      <c r="F95" s="47">
        <v>14</v>
      </c>
      <c r="G95" s="47">
        <v>81</v>
      </c>
      <c r="H95" s="150">
        <v>0</v>
      </c>
      <c r="I95" s="47">
        <v>26</v>
      </c>
      <c r="J95" s="47" t="s">
        <v>146</v>
      </c>
      <c r="M95" s="9" t="s">
        <v>12</v>
      </c>
      <c r="N95" s="9" t="s">
        <v>74</v>
      </c>
      <c r="O95" s="140">
        <v>124</v>
      </c>
      <c r="P95" s="9"/>
    </row>
    <row r="96" spans="1:16">
      <c r="A96" s="47" t="s">
        <v>568</v>
      </c>
      <c r="B96" s="47" t="s">
        <v>2</v>
      </c>
      <c r="C96" s="49">
        <v>9</v>
      </c>
      <c r="D96" s="47" t="s">
        <v>55</v>
      </c>
      <c r="E96" s="47">
        <v>94</v>
      </c>
      <c r="F96" s="47">
        <v>10</v>
      </c>
      <c r="G96" s="47">
        <v>84</v>
      </c>
      <c r="H96" s="150">
        <v>0</v>
      </c>
      <c r="I96" s="47">
        <v>25</v>
      </c>
      <c r="J96" s="47" t="s">
        <v>146</v>
      </c>
      <c r="M96" s="9" t="s">
        <v>12</v>
      </c>
      <c r="N96" s="9" t="s">
        <v>25</v>
      </c>
      <c r="O96" s="140">
        <v>120</v>
      </c>
      <c r="P96" s="9"/>
    </row>
    <row r="97" spans="1:16">
      <c r="A97" s="47" t="s">
        <v>568</v>
      </c>
      <c r="B97" s="47" t="s">
        <v>2</v>
      </c>
      <c r="C97" s="47" t="s">
        <v>574</v>
      </c>
      <c r="D97" s="47" t="s">
        <v>693</v>
      </c>
      <c r="E97" s="47">
        <v>95</v>
      </c>
      <c r="F97" s="47">
        <v>7</v>
      </c>
      <c r="G97" s="47">
        <v>88</v>
      </c>
      <c r="H97" s="150">
        <v>0</v>
      </c>
      <c r="I97" s="47">
        <v>24</v>
      </c>
      <c r="J97" s="47" t="s">
        <v>146</v>
      </c>
      <c r="M97" s="9" t="s">
        <v>12</v>
      </c>
      <c r="N97" s="9" t="s">
        <v>73</v>
      </c>
      <c r="O97" s="140">
        <v>96</v>
      </c>
      <c r="P97" s="9"/>
    </row>
    <row r="98" spans="1:16">
      <c r="A98" s="47" t="s">
        <v>568</v>
      </c>
      <c r="B98" s="47" t="s">
        <v>2</v>
      </c>
      <c r="C98" s="47" t="s">
        <v>575</v>
      </c>
      <c r="D98" s="47" t="s">
        <v>28</v>
      </c>
      <c r="E98" s="47" t="s">
        <v>449</v>
      </c>
      <c r="F98" s="47">
        <v>16</v>
      </c>
      <c r="G98" s="47" t="s">
        <v>449</v>
      </c>
      <c r="H98" s="150">
        <v>0</v>
      </c>
      <c r="I98" s="47">
        <v>0</v>
      </c>
      <c r="J98" s="47" t="s">
        <v>146</v>
      </c>
      <c r="M98" s="9" t="s">
        <v>12</v>
      </c>
      <c r="N98" s="9" t="s">
        <v>44</v>
      </c>
      <c r="O98" s="140">
        <v>94</v>
      </c>
      <c r="P98" s="9"/>
    </row>
    <row r="99" spans="1:16">
      <c r="A99" s="47" t="s">
        <v>570</v>
      </c>
      <c r="B99" s="47" t="s">
        <v>4</v>
      </c>
      <c r="C99" s="49">
        <v>1</v>
      </c>
      <c r="D99" s="47" t="s">
        <v>68</v>
      </c>
      <c r="E99" s="47">
        <v>84</v>
      </c>
      <c r="F99" s="47">
        <v>16</v>
      </c>
      <c r="G99" s="47">
        <v>68</v>
      </c>
      <c r="H99" s="150">
        <v>30</v>
      </c>
      <c r="I99" s="47">
        <v>100</v>
      </c>
      <c r="J99" s="47" t="s">
        <v>146</v>
      </c>
      <c r="M99" s="9" t="s">
        <v>12</v>
      </c>
      <c r="N99" s="9" t="s">
        <v>338</v>
      </c>
      <c r="O99" s="140">
        <v>85</v>
      </c>
      <c r="P99" s="9"/>
    </row>
    <row r="100" spans="1:16">
      <c r="A100" s="47" t="s">
        <v>570</v>
      </c>
      <c r="B100" s="47" t="s">
        <v>4</v>
      </c>
      <c r="C100" s="49">
        <v>2</v>
      </c>
      <c r="D100" s="47" t="s">
        <v>29</v>
      </c>
      <c r="E100" s="47">
        <v>86</v>
      </c>
      <c r="F100" s="47">
        <v>16</v>
      </c>
      <c r="G100" s="47">
        <v>70</v>
      </c>
      <c r="H100" s="150">
        <v>15</v>
      </c>
      <c r="I100" s="47">
        <v>60</v>
      </c>
      <c r="J100" s="47" t="s">
        <v>146</v>
      </c>
      <c r="M100" s="9" t="s">
        <v>12</v>
      </c>
      <c r="N100" s="9" t="s">
        <v>13</v>
      </c>
      <c r="O100" s="140">
        <v>73</v>
      </c>
      <c r="P100" s="9"/>
    </row>
    <row r="101" spans="1:16">
      <c r="A101" s="47" t="s">
        <v>570</v>
      </c>
      <c r="B101" s="47" t="s">
        <v>4</v>
      </c>
      <c r="C101" s="49">
        <v>3</v>
      </c>
      <c r="D101" s="47" t="s">
        <v>82</v>
      </c>
      <c r="E101" s="47">
        <v>89</v>
      </c>
      <c r="F101" s="47">
        <v>19</v>
      </c>
      <c r="G101" s="47">
        <v>70</v>
      </c>
      <c r="H101" s="150">
        <v>10</v>
      </c>
      <c r="I101" s="47">
        <v>40</v>
      </c>
      <c r="J101" s="47" t="s">
        <v>146</v>
      </c>
      <c r="M101" s="9" t="s">
        <v>12</v>
      </c>
      <c r="N101" s="9" t="s">
        <v>269</v>
      </c>
      <c r="O101" s="140">
        <v>62</v>
      </c>
      <c r="P101" s="9"/>
    </row>
    <row r="102" spans="1:16">
      <c r="A102" s="47" t="s">
        <v>570</v>
      </c>
      <c r="B102" s="47" t="s">
        <v>4</v>
      </c>
      <c r="C102" s="49">
        <v>4</v>
      </c>
      <c r="D102" s="47" t="s">
        <v>75</v>
      </c>
      <c r="E102" s="47">
        <v>91</v>
      </c>
      <c r="F102" s="47">
        <v>19</v>
      </c>
      <c r="G102" s="47">
        <v>72</v>
      </c>
      <c r="H102" s="150">
        <v>5</v>
      </c>
      <c r="I102" s="47">
        <v>30</v>
      </c>
      <c r="J102" s="47" t="s">
        <v>146</v>
      </c>
      <c r="M102" s="9" t="s">
        <v>12</v>
      </c>
      <c r="N102" s="9" t="s">
        <v>60</v>
      </c>
      <c r="O102" s="140">
        <v>58</v>
      </c>
      <c r="P102" s="9"/>
    </row>
    <row r="103" spans="1:16">
      <c r="A103" s="47" t="s">
        <v>570</v>
      </c>
      <c r="B103" s="47" t="s">
        <v>4</v>
      </c>
      <c r="C103" s="49">
        <v>5</v>
      </c>
      <c r="D103" s="47" t="s">
        <v>15</v>
      </c>
      <c r="E103" s="47">
        <v>91</v>
      </c>
      <c r="F103" s="47">
        <v>19</v>
      </c>
      <c r="G103" s="47">
        <v>72</v>
      </c>
      <c r="H103" s="150">
        <v>0</v>
      </c>
      <c r="I103" s="47">
        <v>29</v>
      </c>
      <c r="J103" s="47" t="s">
        <v>146</v>
      </c>
      <c r="M103" s="9" t="s">
        <v>12</v>
      </c>
      <c r="N103" s="9" t="s">
        <v>27</v>
      </c>
      <c r="O103" s="140">
        <v>38</v>
      </c>
      <c r="P103" s="9"/>
    </row>
    <row r="104" spans="1:16">
      <c r="A104" s="47" t="s">
        <v>570</v>
      </c>
      <c r="B104" s="47" t="s">
        <v>4</v>
      </c>
      <c r="C104" s="49">
        <v>6</v>
      </c>
      <c r="D104" s="35" t="s">
        <v>576</v>
      </c>
      <c r="E104" s="47">
        <v>92</v>
      </c>
      <c r="F104" s="47">
        <v>18</v>
      </c>
      <c r="G104" s="47">
        <v>74</v>
      </c>
      <c r="H104" s="150">
        <v>0</v>
      </c>
      <c r="I104" s="47">
        <v>28</v>
      </c>
      <c r="J104" s="47" t="s">
        <v>146</v>
      </c>
      <c r="M104" s="9" t="s">
        <v>12</v>
      </c>
      <c r="N104" s="9" t="s">
        <v>399</v>
      </c>
      <c r="O104" s="140">
        <v>26</v>
      </c>
      <c r="P104" s="9"/>
    </row>
    <row r="105" spans="1:16">
      <c r="A105" s="47" t="s">
        <v>570</v>
      </c>
      <c r="B105" s="47" t="s">
        <v>4</v>
      </c>
      <c r="C105" s="49">
        <v>7</v>
      </c>
      <c r="D105" s="47" t="s">
        <v>43</v>
      </c>
      <c r="E105" s="47">
        <v>88</v>
      </c>
      <c r="F105" s="47">
        <v>14</v>
      </c>
      <c r="G105" s="47">
        <v>74</v>
      </c>
      <c r="H105" s="150">
        <v>0</v>
      </c>
      <c r="I105" s="47">
        <v>27</v>
      </c>
      <c r="J105" s="47" t="s">
        <v>146</v>
      </c>
      <c r="M105" s="9" t="s">
        <v>12</v>
      </c>
      <c r="N105" s="9" t="s">
        <v>69</v>
      </c>
      <c r="O105" s="140">
        <v>16</v>
      </c>
      <c r="P105" s="9"/>
    </row>
    <row r="106" spans="1:16">
      <c r="A106" s="47" t="s">
        <v>570</v>
      </c>
      <c r="B106" s="47" t="s">
        <v>4</v>
      </c>
      <c r="C106" s="49">
        <v>8</v>
      </c>
      <c r="D106" s="47" t="s">
        <v>412</v>
      </c>
      <c r="E106" s="47">
        <v>95</v>
      </c>
      <c r="F106" s="47">
        <v>17</v>
      </c>
      <c r="G106" s="47">
        <v>78</v>
      </c>
      <c r="H106" s="150">
        <v>0</v>
      </c>
      <c r="I106" s="47">
        <v>26</v>
      </c>
      <c r="J106" s="47" t="s">
        <v>146</v>
      </c>
      <c r="P106" s="9"/>
    </row>
    <row r="107" spans="1:16">
      <c r="A107" s="47" t="s">
        <v>570</v>
      </c>
      <c r="B107" s="47" t="s">
        <v>4</v>
      </c>
      <c r="C107" s="49">
        <v>9</v>
      </c>
      <c r="D107" s="47" t="s">
        <v>72</v>
      </c>
      <c r="E107" s="47">
        <v>92</v>
      </c>
      <c r="F107" s="47">
        <v>14</v>
      </c>
      <c r="G107" s="47">
        <v>78</v>
      </c>
      <c r="H107" s="150">
        <v>0</v>
      </c>
      <c r="I107" s="47">
        <v>25</v>
      </c>
      <c r="J107" s="47" t="s">
        <v>146</v>
      </c>
      <c r="P107" s="9"/>
    </row>
    <row r="108" spans="1:16">
      <c r="A108" s="47" t="s">
        <v>570</v>
      </c>
      <c r="B108" s="47" t="s">
        <v>4</v>
      </c>
      <c r="C108" s="47" t="s">
        <v>574</v>
      </c>
      <c r="D108" s="47" t="s">
        <v>6</v>
      </c>
      <c r="E108" s="47">
        <v>96</v>
      </c>
      <c r="F108" s="47">
        <v>18</v>
      </c>
      <c r="G108" s="47">
        <v>78</v>
      </c>
      <c r="H108" s="150">
        <v>0</v>
      </c>
      <c r="I108" s="47">
        <v>24</v>
      </c>
      <c r="J108" s="47" t="s">
        <v>146</v>
      </c>
      <c r="P108" s="9"/>
    </row>
    <row r="109" spans="1:16">
      <c r="A109" s="47" t="s">
        <v>570</v>
      </c>
      <c r="B109" s="47" t="s">
        <v>4</v>
      </c>
      <c r="C109" s="47" t="s">
        <v>575</v>
      </c>
      <c r="D109" s="47" t="s">
        <v>84</v>
      </c>
      <c r="E109" s="47">
        <v>93</v>
      </c>
      <c r="F109" s="47">
        <v>14</v>
      </c>
      <c r="G109" s="47">
        <v>79</v>
      </c>
      <c r="H109" s="150">
        <v>0</v>
      </c>
      <c r="I109" s="47">
        <v>23</v>
      </c>
      <c r="J109" s="47" t="s">
        <v>146</v>
      </c>
      <c r="P109" s="9"/>
    </row>
    <row r="110" spans="1:16">
      <c r="A110" s="47" t="s">
        <v>570</v>
      </c>
      <c r="B110" s="47" t="s">
        <v>4</v>
      </c>
      <c r="C110" s="49">
        <v>10</v>
      </c>
      <c r="D110" s="47" t="s">
        <v>48</v>
      </c>
      <c r="E110" s="47">
        <v>93</v>
      </c>
      <c r="F110" s="47">
        <v>14</v>
      </c>
      <c r="G110" s="47">
        <v>79</v>
      </c>
      <c r="H110" s="150">
        <v>0</v>
      </c>
      <c r="I110" s="47">
        <v>22</v>
      </c>
      <c r="J110" s="47" t="s">
        <v>146</v>
      </c>
      <c r="P110" s="9"/>
    </row>
    <row r="111" spans="1:16">
      <c r="A111" s="47" t="s">
        <v>570</v>
      </c>
      <c r="B111" s="47" t="s">
        <v>4</v>
      </c>
      <c r="C111" s="47" t="s">
        <v>578</v>
      </c>
      <c r="D111" s="35" t="s">
        <v>290</v>
      </c>
      <c r="E111" s="47">
        <v>99</v>
      </c>
      <c r="F111" s="47">
        <v>16</v>
      </c>
      <c r="G111" s="47">
        <v>83</v>
      </c>
      <c r="H111" s="150">
        <v>0</v>
      </c>
      <c r="I111" s="47">
        <v>21</v>
      </c>
      <c r="J111" s="47" t="s">
        <v>146</v>
      </c>
      <c r="P111" s="9"/>
    </row>
    <row r="112" spans="1:16">
      <c r="A112" s="47" t="s">
        <v>570</v>
      </c>
      <c r="B112" s="47" t="s">
        <v>4</v>
      </c>
      <c r="C112" s="47" t="s">
        <v>586</v>
      </c>
      <c r="D112" s="47" t="s">
        <v>63</v>
      </c>
      <c r="E112" s="47">
        <v>99</v>
      </c>
      <c r="F112" s="47">
        <v>15</v>
      </c>
      <c r="G112" s="47">
        <v>84</v>
      </c>
      <c r="H112" s="150">
        <v>0</v>
      </c>
      <c r="I112" s="47">
        <v>20</v>
      </c>
      <c r="J112" s="47" t="s">
        <v>146</v>
      </c>
      <c r="P112" s="9"/>
    </row>
    <row r="113" spans="1:16">
      <c r="A113" s="47" t="s">
        <v>570</v>
      </c>
      <c r="B113" s="47" t="s">
        <v>4</v>
      </c>
      <c r="C113" s="49">
        <v>11</v>
      </c>
      <c r="D113" s="35" t="s">
        <v>253</v>
      </c>
      <c r="E113" s="47">
        <v>99</v>
      </c>
      <c r="F113" s="47">
        <v>15</v>
      </c>
      <c r="G113" s="47">
        <v>84</v>
      </c>
      <c r="H113" s="150">
        <v>0</v>
      </c>
      <c r="I113" s="47">
        <v>19</v>
      </c>
      <c r="J113" s="47" t="s">
        <v>146</v>
      </c>
      <c r="P113" s="9"/>
    </row>
    <row r="114" spans="1:16">
      <c r="A114" s="47" t="s">
        <v>570</v>
      </c>
      <c r="B114" s="47" t="s">
        <v>4</v>
      </c>
      <c r="C114" s="47" t="s">
        <v>588</v>
      </c>
      <c r="D114" s="47" t="s">
        <v>329</v>
      </c>
      <c r="E114" s="47">
        <v>103</v>
      </c>
      <c r="F114" s="47">
        <v>19</v>
      </c>
      <c r="G114" s="47">
        <v>84</v>
      </c>
      <c r="H114" s="150">
        <v>0</v>
      </c>
      <c r="I114" s="47">
        <v>18</v>
      </c>
      <c r="J114" s="47" t="s">
        <v>146</v>
      </c>
      <c r="P114" s="9"/>
    </row>
    <row r="115" spans="1:16">
      <c r="A115" s="47" t="s">
        <v>571</v>
      </c>
      <c r="B115" s="47" t="s">
        <v>12</v>
      </c>
      <c r="C115" s="49">
        <v>1</v>
      </c>
      <c r="D115" s="47" t="s">
        <v>61</v>
      </c>
      <c r="E115" s="47">
        <v>95</v>
      </c>
      <c r="F115" s="47">
        <v>26</v>
      </c>
      <c r="G115" s="47">
        <v>69</v>
      </c>
      <c r="H115" s="150">
        <v>30</v>
      </c>
      <c r="I115" s="47">
        <v>100</v>
      </c>
      <c r="J115" s="47" t="s">
        <v>146</v>
      </c>
      <c r="P115" s="9"/>
    </row>
    <row r="116" spans="1:16">
      <c r="A116" s="47" t="s">
        <v>571</v>
      </c>
      <c r="B116" s="47" t="s">
        <v>12</v>
      </c>
      <c r="C116" s="49">
        <v>2</v>
      </c>
      <c r="D116" s="47" t="s">
        <v>14</v>
      </c>
      <c r="E116" s="47">
        <v>93</v>
      </c>
      <c r="F116" s="47">
        <v>23</v>
      </c>
      <c r="G116" s="47">
        <v>70</v>
      </c>
      <c r="H116" s="150">
        <v>15</v>
      </c>
      <c r="I116" s="47">
        <v>60</v>
      </c>
      <c r="J116" s="47" t="s">
        <v>146</v>
      </c>
      <c r="P116" s="9"/>
    </row>
    <row r="117" spans="1:16">
      <c r="A117" s="47" t="s">
        <v>571</v>
      </c>
      <c r="B117" s="47" t="s">
        <v>12</v>
      </c>
      <c r="C117" s="49">
        <v>3</v>
      </c>
      <c r="D117" s="47" t="s">
        <v>18</v>
      </c>
      <c r="E117" s="47">
        <v>94</v>
      </c>
      <c r="F117" s="47">
        <v>23</v>
      </c>
      <c r="G117" s="47">
        <v>71</v>
      </c>
      <c r="H117" s="150">
        <v>10</v>
      </c>
      <c r="I117" s="47">
        <v>40</v>
      </c>
      <c r="J117" s="47" t="s">
        <v>146</v>
      </c>
      <c r="P117" s="9"/>
    </row>
    <row r="118" spans="1:16">
      <c r="A118" s="47" t="s">
        <v>571</v>
      </c>
      <c r="B118" s="47" t="s">
        <v>12</v>
      </c>
      <c r="C118" s="49">
        <v>4</v>
      </c>
      <c r="D118" s="47" t="s">
        <v>24</v>
      </c>
      <c r="E118" s="47">
        <v>93</v>
      </c>
      <c r="F118" s="47">
        <v>20</v>
      </c>
      <c r="G118" s="47">
        <v>73</v>
      </c>
      <c r="H118" s="150">
        <v>5</v>
      </c>
      <c r="I118" s="47">
        <v>30</v>
      </c>
      <c r="J118" s="47" t="s">
        <v>146</v>
      </c>
      <c r="P118" s="9"/>
    </row>
    <row r="119" spans="1:16">
      <c r="A119" s="47" t="s">
        <v>571</v>
      </c>
      <c r="B119" s="47" t="s">
        <v>12</v>
      </c>
      <c r="C119" s="49">
        <v>5</v>
      </c>
      <c r="D119" s="47" t="s">
        <v>74</v>
      </c>
      <c r="E119" s="47">
        <v>100</v>
      </c>
      <c r="F119" s="47">
        <v>24</v>
      </c>
      <c r="G119" s="47">
        <v>76</v>
      </c>
      <c r="H119" s="150">
        <v>0</v>
      </c>
      <c r="I119" s="47">
        <v>29</v>
      </c>
      <c r="J119" s="47" t="s">
        <v>146</v>
      </c>
      <c r="P119" s="9"/>
    </row>
    <row r="120" spans="1:16">
      <c r="A120" s="47" t="s">
        <v>571</v>
      </c>
      <c r="B120" s="47" t="s">
        <v>12</v>
      </c>
      <c r="C120" s="49">
        <v>6</v>
      </c>
      <c r="D120" s="35" t="s">
        <v>59</v>
      </c>
      <c r="E120" s="47">
        <v>100</v>
      </c>
      <c r="F120" s="47">
        <v>24</v>
      </c>
      <c r="G120" s="47">
        <v>76</v>
      </c>
      <c r="H120" s="150">
        <v>0</v>
      </c>
      <c r="I120" s="47">
        <v>28</v>
      </c>
      <c r="J120" s="47" t="s">
        <v>146</v>
      </c>
      <c r="P120" s="9"/>
    </row>
    <row r="121" spans="1:16">
      <c r="A121" s="47" t="s">
        <v>571</v>
      </c>
      <c r="B121" s="47" t="s">
        <v>12</v>
      </c>
      <c r="C121" s="49">
        <v>7</v>
      </c>
      <c r="D121" s="47" t="s">
        <v>40</v>
      </c>
      <c r="E121" s="47">
        <v>97</v>
      </c>
      <c r="F121" s="47">
        <v>21</v>
      </c>
      <c r="G121" s="47">
        <v>76</v>
      </c>
      <c r="H121" s="150">
        <v>0</v>
      </c>
      <c r="I121" s="47">
        <v>27</v>
      </c>
      <c r="J121" s="47" t="s">
        <v>146</v>
      </c>
      <c r="P121" s="9"/>
    </row>
    <row r="122" spans="1:16">
      <c r="A122" s="47" t="s">
        <v>571</v>
      </c>
      <c r="B122" s="47" t="s">
        <v>12</v>
      </c>
      <c r="C122" s="49">
        <v>8</v>
      </c>
      <c r="D122" s="47" t="s">
        <v>83</v>
      </c>
      <c r="E122" s="47">
        <v>98</v>
      </c>
      <c r="F122" s="47">
        <v>22</v>
      </c>
      <c r="G122" s="47">
        <v>76</v>
      </c>
      <c r="H122" s="150">
        <v>0</v>
      </c>
      <c r="I122" s="47">
        <v>26</v>
      </c>
      <c r="J122" s="47" t="s">
        <v>146</v>
      </c>
      <c r="P122" s="9"/>
    </row>
    <row r="123" spans="1:16">
      <c r="A123" s="47" t="s">
        <v>571</v>
      </c>
      <c r="B123" s="47" t="s">
        <v>12</v>
      </c>
      <c r="C123" s="49">
        <v>9</v>
      </c>
      <c r="D123" s="47" t="s">
        <v>54</v>
      </c>
      <c r="E123" s="47">
        <v>107</v>
      </c>
      <c r="F123" s="47">
        <v>30</v>
      </c>
      <c r="G123" s="47">
        <v>77</v>
      </c>
      <c r="H123" s="150">
        <v>0</v>
      </c>
      <c r="I123" s="47">
        <v>25</v>
      </c>
      <c r="J123" s="47" t="s">
        <v>146</v>
      </c>
      <c r="P123" s="9"/>
    </row>
    <row r="124" spans="1:16">
      <c r="A124" s="47" t="s">
        <v>571</v>
      </c>
      <c r="B124" s="47" t="s">
        <v>12</v>
      </c>
      <c r="C124" s="49">
        <v>10</v>
      </c>
      <c r="D124" s="47" t="s">
        <v>73</v>
      </c>
      <c r="E124" s="47">
        <v>104</v>
      </c>
      <c r="F124" s="47">
        <v>25</v>
      </c>
      <c r="G124" s="47">
        <v>79</v>
      </c>
      <c r="H124" s="150">
        <v>0</v>
      </c>
      <c r="I124" s="47">
        <v>24</v>
      </c>
      <c r="J124" s="47" t="s">
        <v>146</v>
      </c>
      <c r="P124" s="9"/>
    </row>
    <row r="125" spans="1:16">
      <c r="A125" s="47" t="s">
        <v>571</v>
      </c>
      <c r="B125" s="47" t="s">
        <v>12</v>
      </c>
      <c r="C125" s="49">
        <v>11</v>
      </c>
      <c r="D125" s="47" t="s">
        <v>37</v>
      </c>
      <c r="E125" s="47">
        <v>99</v>
      </c>
      <c r="F125" s="47">
        <v>20</v>
      </c>
      <c r="G125" s="47">
        <v>79</v>
      </c>
      <c r="H125" s="150">
        <v>0</v>
      </c>
      <c r="I125" s="47">
        <v>23</v>
      </c>
      <c r="J125" s="47" t="s">
        <v>146</v>
      </c>
      <c r="P125" s="9"/>
    </row>
    <row r="126" spans="1:16">
      <c r="A126" s="47" t="s">
        <v>571</v>
      </c>
      <c r="B126" s="47" t="s">
        <v>12</v>
      </c>
      <c r="C126" s="49">
        <v>12</v>
      </c>
      <c r="D126" s="47" t="s">
        <v>58</v>
      </c>
      <c r="E126" s="47">
        <v>107</v>
      </c>
      <c r="F126" s="47">
        <v>27</v>
      </c>
      <c r="G126" s="47">
        <v>80</v>
      </c>
      <c r="H126" s="150">
        <v>0</v>
      </c>
      <c r="I126" s="47">
        <v>22</v>
      </c>
      <c r="J126" s="47" t="s">
        <v>146</v>
      </c>
      <c r="P126" s="9"/>
    </row>
    <row r="127" spans="1:16">
      <c r="A127" s="47" t="s">
        <v>571</v>
      </c>
      <c r="B127" s="47" t="s">
        <v>12</v>
      </c>
      <c r="C127" s="49">
        <v>13</v>
      </c>
      <c r="D127" s="47" t="s">
        <v>27</v>
      </c>
      <c r="E127" s="47">
        <v>100</v>
      </c>
      <c r="F127" s="47">
        <v>20</v>
      </c>
      <c r="G127" s="47">
        <v>80</v>
      </c>
      <c r="H127" s="150">
        <v>0</v>
      </c>
      <c r="I127" s="47">
        <v>21</v>
      </c>
      <c r="J127" s="47" t="s">
        <v>146</v>
      </c>
      <c r="P127" s="9"/>
    </row>
    <row r="128" spans="1:16">
      <c r="A128" s="47" t="s">
        <v>571</v>
      </c>
      <c r="B128" s="47" t="s">
        <v>12</v>
      </c>
      <c r="C128" s="49">
        <v>14</v>
      </c>
      <c r="D128" s="47" t="s">
        <v>66</v>
      </c>
      <c r="E128" s="47">
        <v>111</v>
      </c>
      <c r="F128" s="47">
        <v>20</v>
      </c>
      <c r="G128" s="47">
        <v>91</v>
      </c>
      <c r="H128" s="150">
        <v>0</v>
      </c>
      <c r="I128" s="47">
        <v>20</v>
      </c>
      <c r="J128" s="47" t="s">
        <v>146</v>
      </c>
      <c r="P128" s="9"/>
    </row>
    <row r="129" spans="1:16">
      <c r="A129" s="47" t="s">
        <v>571</v>
      </c>
      <c r="B129" s="47" t="s">
        <v>12</v>
      </c>
      <c r="C129" s="49">
        <v>15</v>
      </c>
      <c r="D129" s="47" t="s">
        <v>44</v>
      </c>
      <c r="E129" s="47">
        <v>93</v>
      </c>
      <c r="F129" s="47">
        <v>0</v>
      </c>
      <c r="G129" s="47">
        <v>93</v>
      </c>
      <c r="H129" s="150">
        <v>0</v>
      </c>
      <c r="I129" s="47">
        <v>15</v>
      </c>
      <c r="J129" s="47" t="s">
        <v>146</v>
      </c>
      <c r="P129" s="9"/>
    </row>
    <row r="130" spans="1:16">
      <c r="A130" s="47" t="s">
        <v>572</v>
      </c>
      <c r="B130" s="47" t="s">
        <v>0</v>
      </c>
      <c r="C130" s="49">
        <v>1</v>
      </c>
      <c r="D130" s="47" t="s">
        <v>26</v>
      </c>
      <c r="E130" s="47">
        <v>115</v>
      </c>
      <c r="F130" s="47">
        <v>47</v>
      </c>
      <c r="G130" s="47">
        <v>68</v>
      </c>
      <c r="H130" s="150">
        <v>30</v>
      </c>
      <c r="I130" s="47">
        <v>100</v>
      </c>
      <c r="J130" s="47" t="s">
        <v>146</v>
      </c>
      <c r="P130" s="9"/>
    </row>
    <row r="131" spans="1:16">
      <c r="A131" s="47" t="s">
        <v>572</v>
      </c>
      <c r="B131" s="47" t="s">
        <v>0</v>
      </c>
      <c r="C131" s="49">
        <v>2</v>
      </c>
      <c r="D131" s="47" t="s">
        <v>31</v>
      </c>
      <c r="E131" s="47">
        <v>96</v>
      </c>
      <c r="F131" s="47">
        <v>25</v>
      </c>
      <c r="G131" s="47">
        <v>71</v>
      </c>
      <c r="H131" s="150">
        <v>15</v>
      </c>
      <c r="I131" s="47">
        <v>60</v>
      </c>
      <c r="J131" s="47" t="s">
        <v>146</v>
      </c>
      <c r="P131" s="9"/>
    </row>
    <row r="132" spans="1:16">
      <c r="A132" s="47" t="s">
        <v>572</v>
      </c>
      <c r="B132" s="47" t="s">
        <v>0</v>
      </c>
      <c r="C132" s="49">
        <v>3</v>
      </c>
      <c r="D132" s="47" t="s">
        <v>39</v>
      </c>
      <c r="E132" s="47">
        <v>95</v>
      </c>
      <c r="F132" s="47">
        <v>24</v>
      </c>
      <c r="G132" s="47">
        <v>71</v>
      </c>
      <c r="H132" s="150">
        <v>10</v>
      </c>
      <c r="I132" s="47">
        <v>40</v>
      </c>
      <c r="J132" s="47" t="s">
        <v>146</v>
      </c>
      <c r="P132" s="9"/>
    </row>
    <row r="133" spans="1:16">
      <c r="A133" s="47" t="s">
        <v>572</v>
      </c>
      <c r="B133" s="47" t="s">
        <v>0</v>
      </c>
      <c r="C133" s="49">
        <v>4</v>
      </c>
      <c r="D133" s="47" t="s">
        <v>50</v>
      </c>
      <c r="E133" s="47">
        <v>100</v>
      </c>
      <c r="F133" s="47">
        <v>28</v>
      </c>
      <c r="G133" s="47">
        <v>72</v>
      </c>
      <c r="H133" s="150">
        <v>5</v>
      </c>
      <c r="I133" s="47">
        <v>30</v>
      </c>
      <c r="J133" s="47" t="s">
        <v>146</v>
      </c>
      <c r="P133" s="9"/>
    </row>
    <row r="134" spans="1:16">
      <c r="A134" s="47" t="s">
        <v>572</v>
      </c>
      <c r="B134" s="47" t="s">
        <v>0</v>
      </c>
      <c r="C134" s="49">
        <v>5</v>
      </c>
      <c r="D134" s="47" t="s">
        <v>57</v>
      </c>
      <c r="E134" s="47">
        <v>105</v>
      </c>
      <c r="F134" s="47">
        <v>32</v>
      </c>
      <c r="G134" s="47">
        <v>73</v>
      </c>
      <c r="H134" s="150">
        <v>0</v>
      </c>
      <c r="I134" s="47">
        <v>29</v>
      </c>
      <c r="J134" s="47" t="s">
        <v>146</v>
      </c>
      <c r="P134" s="9"/>
    </row>
    <row r="135" spans="1:16">
      <c r="A135" s="47" t="s">
        <v>572</v>
      </c>
      <c r="B135" s="47" t="s">
        <v>0</v>
      </c>
      <c r="C135" s="49">
        <v>6</v>
      </c>
      <c r="D135" s="47" t="s">
        <v>185</v>
      </c>
      <c r="E135" s="47">
        <v>111</v>
      </c>
      <c r="F135" s="47">
        <v>37</v>
      </c>
      <c r="G135" s="47">
        <v>74</v>
      </c>
      <c r="H135" s="150">
        <v>0</v>
      </c>
      <c r="I135" s="47">
        <v>28</v>
      </c>
      <c r="J135" s="47" t="s">
        <v>146</v>
      </c>
      <c r="P135" s="9"/>
    </row>
    <row r="136" spans="1:16">
      <c r="A136" s="47" t="s">
        <v>572</v>
      </c>
      <c r="B136" s="47" t="s">
        <v>0</v>
      </c>
      <c r="C136" s="49">
        <v>7</v>
      </c>
      <c r="D136" s="47" t="s">
        <v>16</v>
      </c>
      <c r="E136" s="47">
        <v>113</v>
      </c>
      <c r="F136" s="47">
        <v>38</v>
      </c>
      <c r="G136" s="47">
        <v>75</v>
      </c>
      <c r="H136" s="150">
        <v>0</v>
      </c>
      <c r="I136" s="47">
        <v>27</v>
      </c>
      <c r="J136" s="47" t="s">
        <v>146</v>
      </c>
      <c r="P136" s="9"/>
    </row>
    <row r="137" spans="1:16">
      <c r="A137" s="47" t="s">
        <v>572</v>
      </c>
      <c r="B137" s="47" t="s">
        <v>0</v>
      </c>
      <c r="C137" s="49">
        <v>8</v>
      </c>
      <c r="D137" s="47" t="s">
        <v>89</v>
      </c>
      <c r="E137" s="47">
        <v>104</v>
      </c>
      <c r="F137" s="47">
        <v>29</v>
      </c>
      <c r="G137" s="47">
        <v>75</v>
      </c>
      <c r="H137" s="150">
        <v>0</v>
      </c>
      <c r="I137" s="47">
        <v>26</v>
      </c>
      <c r="J137" s="47" t="s">
        <v>146</v>
      </c>
      <c r="P137" s="9"/>
    </row>
    <row r="138" spans="1:16">
      <c r="A138" s="47" t="s">
        <v>572</v>
      </c>
      <c r="B138" s="47" t="s">
        <v>0</v>
      </c>
      <c r="C138" s="49">
        <v>9</v>
      </c>
      <c r="D138" s="47" t="s">
        <v>36</v>
      </c>
      <c r="E138" s="47">
        <v>120</v>
      </c>
      <c r="F138" s="47">
        <v>45</v>
      </c>
      <c r="G138" s="47">
        <v>75</v>
      </c>
      <c r="H138" s="150">
        <v>0</v>
      </c>
      <c r="I138" s="47">
        <v>25</v>
      </c>
      <c r="J138" s="47" t="s">
        <v>146</v>
      </c>
      <c r="P138" s="9"/>
    </row>
    <row r="139" spans="1:16">
      <c r="A139" s="47" t="s">
        <v>572</v>
      </c>
      <c r="B139" s="47" t="s">
        <v>0</v>
      </c>
      <c r="C139" s="49">
        <v>10</v>
      </c>
      <c r="D139" s="47" t="s">
        <v>47</v>
      </c>
      <c r="E139" s="47">
        <v>102</v>
      </c>
      <c r="F139" s="47">
        <v>26</v>
      </c>
      <c r="G139" s="47">
        <v>76</v>
      </c>
      <c r="H139" s="150">
        <v>0</v>
      </c>
      <c r="I139" s="47">
        <v>24</v>
      </c>
      <c r="J139" s="47" t="s">
        <v>146</v>
      </c>
      <c r="P139" s="9"/>
    </row>
    <row r="140" spans="1:16">
      <c r="A140" s="47" t="s">
        <v>572</v>
      </c>
      <c r="B140" s="47" t="s">
        <v>0</v>
      </c>
      <c r="C140" s="49">
        <v>11</v>
      </c>
      <c r="D140" s="47" t="s">
        <v>11</v>
      </c>
      <c r="E140" s="47">
        <v>127</v>
      </c>
      <c r="F140" s="47">
        <v>51</v>
      </c>
      <c r="G140" s="47">
        <v>76</v>
      </c>
      <c r="H140" s="150">
        <v>0</v>
      </c>
      <c r="I140" s="47">
        <v>23</v>
      </c>
      <c r="J140" s="47" t="s">
        <v>146</v>
      </c>
      <c r="P140" s="9"/>
    </row>
    <row r="141" spans="1:16">
      <c r="A141" s="47" t="s">
        <v>572</v>
      </c>
      <c r="B141" s="47" t="s">
        <v>0</v>
      </c>
      <c r="C141" s="49">
        <v>12</v>
      </c>
      <c r="D141" s="47" t="s">
        <v>49</v>
      </c>
      <c r="E141" s="47">
        <v>107</v>
      </c>
      <c r="F141" s="47">
        <v>31</v>
      </c>
      <c r="G141" s="47">
        <v>76</v>
      </c>
      <c r="H141" s="150">
        <v>0</v>
      </c>
      <c r="I141" s="47">
        <v>22</v>
      </c>
      <c r="J141" s="47" t="s">
        <v>146</v>
      </c>
      <c r="P141" s="9"/>
    </row>
    <row r="142" spans="1:16">
      <c r="A142" s="47" t="s">
        <v>572</v>
      </c>
      <c r="B142" s="47" t="s">
        <v>0</v>
      </c>
      <c r="C142" s="49">
        <v>13</v>
      </c>
      <c r="D142" s="35" t="s">
        <v>87</v>
      </c>
      <c r="E142" s="47">
        <v>108</v>
      </c>
      <c r="F142" s="47">
        <v>29</v>
      </c>
      <c r="G142" s="47">
        <v>79</v>
      </c>
      <c r="H142" s="150">
        <v>0</v>
      </c>
      <c r="I142" s="47">
        <v>21</v>
      </c>
      <c r="J142" s="47" t="s">
        <v>146</v>
      </c>
      <c r="P142" s="9"/>
    </row>
    <row r="143" spans="1:16">
      <c r="A143" s="47" t="s">
        <v>572</v>
      </c>
      <c r="B143" s="47" t="s">
        <v>0</v>
      </c>
      <c r="C143" s="49">
        <v>14</v>
      </c>
      <c r="D143" s="35" t="s">
        <v>423</v>
      </c>
      <c r="E143" s="47">
        <v>104</v>
      </c>
      <c r="F143" s="47">
        <v>25</v>
      </c>
      <c r="G143" s="47">
        <v>79</v>
      </c>
      <c r="H143" s="150">
        <v>0</v>
      </c>
      <c r="I143" s="47">
        <v>20</v>
      </c>
      <c r="J143" s="47" t="s">
        <v>146</v>
      </c>
      <c r="P143" s="9"/>
    </row>
    <row r="144" spans="1:16">
      <c r="A144" s="47" t="s">
        <v>572</v>
      </c>
      <c r="B144" s="47" t="s">
        <v>0</v>
      </c>
      <c r="C144" s="49">
        <v>15</v>
      </c>
      <c r="D144" s="35" t="s">
        <v>310</v>
      </c>
      <c r="E144" s="47">
        <v>114</v>
      </c>
      <c r="F144" s="47">
        <v>35</v>
      </c>
      <c r="G144" s="47">
        <v>79</v>
      </c>
      <c r="H144" s="150">
        <v>0</v>
      </c>
      <c r="I144" s="47">
        <v>19</v>
      </c>
      <c r="J144" s="47" t="s">
        <v>146</v>
      </c>
      <c r="P144" s="9"/>
    </row>
    <row r="145" spans="1:16">
      <c r="A145" s="47" t="s">
        <v>572</v>
      </c>
      <c r="B145" s="47" t="s">
        <v>0</v>
      </c>
      <c r="C145" s="49">
        <v>16</v>
      </c>
      <c r="D145" s="47" t="s">
        <v>1</v>
      </c>
      <c r="E145" s="47">
        <v>117</v>
      </c>
      <c r="F145" s="47">
        <v>35</v>
      </c>
      <c r="G145" s="47">
        <v>82</v>
      </c>
      <c r="H145" s="150">
        <v>0</v>
      </c>
      <c r="I145" s="47">
        <v>18</v>
      </c>
      <c r="J145" s="47" t="s">
        <v>146</v>
      </c>
      <c r="P145" s="9"/>
    </row>
    <row r="146" spans="1:16">
      <c r="A146" s="47" t="s">
        <v>572</v>
      </c>
      <c r="B146" s="47" t="s">
        <v>0</v>
      </c>
      <c r="C146" s="49">
        <v>17</v>
      </c>
      <c r="D146" s="47" t="s">
        <v>70</v>
      </c>
      <c r="E146" s="47">
        <v>115</v>
      </c>
      <c r="F146" s="47">
        <v>31</v>
      </c>
      <c r="G146" s="47">
        <v>84</v>
      </c>
      <c r="H146" s="150">
        <v>0</v>
      </c>
      <c r="I146" s="47">
        <v>17</v>
      </c>
      <c r="J146" s="47" t="s">
        <v>146</v>
      </c>
      <c r="P146" s="9"/>
    </row>
    <row r="147" spans="1:16">
      <c r="A147" s="47" t="s">
        <v>572</v>
      </c>
      <c r="B147" s="47" t="s">
        <v>0</v>
      </c>
      <c r="C147" s="49">
        <v>18</v>
      </c>
      <c r="D147" s="47" t="s">
        <v>35</v>
      </c>
      <c r="E147" s="47">
        <v>115</v>
      </c>
      <c r="F147" s="47">
        <v>30</v>
      </c>
      <c r="G147" s="47">
        <v>85</v>
      </c>
      <c r="H147" s="150">
        <v>0</v>
      </c>
      <c r="I147" s="47">
        <v>16</v>
      </c>
      <c r="J147" s="47" t="s">
        <v>146</v>
      </c>
      <c r="P147" s="9"/>
    </row>
    <row r="148" spans="1:16">
      <c r="A148" s="47" t="s">
        <v>572</v>
      </c>
      <c r="B148" s="47" t="s">
        <v>0</v>
      </c>
      <c r="C148" s="49">
        <v>19</v>
      </c>
      <c r="D148" s="47" t="s">
        <v>81</v>
      </c>
      <c r="E148" s="47">
        <v>109</v>
      </c>
      <c r="F148" s="47">
        <v>24</v>
      </c>
      <c r="G148" s="47">
        <v>85</v>
      </c>
      <c r="H148" s="150">
        <v>0</v>
      </c>
      <c r="I148" s="47">
        <v>15</v>
      </c>
      <c r="J148" s="47" t="s">
        <v>146</v>
      </c>
      <c r="P148" s="9"/>
    </row>
    <row r="149" spans="1:16">
      <c r="A149" s="47" t="s">
        <v>572</v>
      </c>
      <c r="B149" s="47" t="s">
        <v>0</v>
      </c>
      <c r="C149" s="49">
        <v>21</v>
      </c>
      <c r="D149" s="47" t="s">
        <v>38</v>
      </c>
      <c r="E149" s="47">
        <v>123</v>
      </c>
      <c r="F149" s="47">
        <v>31</v>
      </c>
      <c r="G149" s="47">
        <v>92</v>
      </c>
      <c r="H149" s="150">
        <v>0</v>
      </c>
      <c r="I149" s="47">
        <v>0</v>
      </c>
      <c r="J149" s="47" t="s">
        <v>146</v>
      </c>
      <c r="P149" s="9"/>
    </row>
    <row r="150" spans="1:16">
      <c r="A150" s="47" t="s">
        <v>572</v>
      </c>
      <c r="B150" s="47" t="s">
        <v>0</v>
      </c>
      <c r="C150" s="49">
        <v>22</v>
      </c>
      <c r="D150" s="47" t="s">
        <v>65</v>
      </c>
      <c r="E150" s="47">
        <v>125</v>
      </c>
      <c r="F150" s="47">
        <v>31</v>
      </c>
      <c r="G150" s="47">
        <v>94</v>
      </c>
      <c r="H150" s="150">
        <v>0</v>
      </c>
      <c r="I150" s="47">
        <v>0</v>
      </c>
      <c r="J150" s="47" t="s">
        <v>146</v>
      </c>
      <c r="P150" s="9"/>
    </row>
    <row r="151" spans="1:16">
      <c r="A151" s="47" t="s">
        <v>572</v>
      </c>
      <c r="B151" s="47" t="s">
        <v>0</v>
      </c>
      <c r="C151" s="49">
        <v>20</v>
      </c>
      <c r="D151" s="47" t="s">
        <v>88</v>
      </c>
      <c r="E151" s="47">
        <v>126</v>
      </c>
      <c r="F151" s="47">
        <v>40</v>
      </c>
      <c r="G151" s="47">
        <v>86</v>
      </c>
      <c r="H151" s="150">
        <v>0</v>
      </c>
      <c r="I151" s="47">
        <v>0</v>
      </c>
      <c r="J151" s="47" t="s">
        <v>146</v>
      </c>
      <c r="P151" s="9"/>
    </row>
    <row r="152" spans="1:16">
      <c r="A152" s="47" t="s">
        <v>574</v>
      </c>
      <c r="B152" s="47" t="s">
        <v>10</v>
      </c>
      <c r="C152" s="49">
        <v>9</v>
      </c>
      <c r="D152" s="47" t="s">
        <v>509</v>
      </c>
      <c r="E152" s="47" t="s">
        <v>449</v>
      </c>
      <c r="F152" s="47">
        <v>24</v>
      </c>
      <c r="G152" s="47" t="s">
        <v>449</v>
      </c>
      <c r="H152" s="150">
        <v>0</v>
      </c>
      <c r="I152" s="47">
        <v>0</v>
      </c>
      <c r="J152" s="47" t="s">
        <v>146</v>
      </c>
      <c r="P152" s="9"/>
    </row>
    <row r="153" spans="1:16">
      <c r="A153" s="47" t="s">
        <v>574</v>
      </c>
      <c r="B153" s="47" t="s">
        <v>10</v>
      </c>
      <c r="C153" s="49">
        <v>2</v>
      </c>
      <c r="D153" s="47" t="s">
        <v>504</v>
      </c>
      <c r="E153" s="47">
        <v>90</v>
      </c>
      <c r="F153" s="47">
        <v>10</v>
      </c>
      <c r="G153" s="47">
        <v>80</v>
      </c>
      <c r="H153" s="150">
        <v>0</v>
      </c>
      <c r="I153" s="47">
        <v>0</v>
      </c>
      <c r="J153" s="47" t="s">
        <v>146</v>
      </c>
      <c r="P153" s="9"/>
    </row>
    <row r="154" spans="1:16">
      <c r="A154" s="47" t="s">
        <v>574</v>
      </c>
      <c r="B154" s="47" t="s">
        <v>10</v>
      </c>
      <c r="C154" s="49">
        <v>8</v>
      </c>
      <c r="D154" s="47" t="s">
        <v>508</v>
      </c>
      <c r="E154" s="47" t="s">
        <v>449</v>
      </c>
      <c r="F154" s="47">
        <v>22</v>
      </c>
      <c r="G154" s="47" t="s">
        <v>449</v>
      </c>
      <c r="H154" s="150">
        <v>0</v>
      </c>
      <c r="I154" s="47">
        <v>0</v>
      </c>
      <c r="J154" s="47" t="s">
        <v>146</v>
      </c>
      <c r="P154" s="9"/>
    </row>
    <row r="155" spans="1:16">
      <c r="A155" s="47" t="s">
        <v>574</v>
      </c>
      <c r="B155" s="47" t="s">
        <v>10</v>
      </c>
      <c r="C155" s="49">
        <v>10</v>
      </c>
      <c r="D155" s="35" t="s">
        <v>603</v>
      </c>
      <c r="E155" s="47" t="s">
        <v>449</v>
      </c>
      <c r="F155" s="47">
        <v>15</v>
      </c>
      <c r="G155" s="47" t="s">
        <v>449</v>
      </c>
      <c r="H155" s="150">
        <v>0</v>
      </c>
      <c r="I155" s="47">
        <v>0</v>
      </c>
      <c r="J155" s="47" t="s">
        <v>146</v>
      </c>
      <c r="P155" s="9"/>
    </row>
    <row r="156" spans="1:16">
      <c r="A156" s="47" t="s">
        <v>574</v>
      </c>
      <c r="B156" s="47" t="s">
        <v>10</v>
      </c>
      <c r="C156" s="49">
        <v>7</v>
      </c>
      <c r="D156" s="47" t="s">
        <v>507</v>
      </c>
      <c r="E156" s="47" t="s">
        <v>449</v>
      </c>
      <c r="F156" s="47">
        <v>0</v>
      </c>
      <c r="G156" s="47" t="s">
        <v>449</v>
      </c>
      <c r="H156" s="150">
        <v>0</v>
      </c>
      <c r="I156" s="47">
        <v>0</v>
      </c>
      <c r="J156" s="47" t="s">
        <v>146</v>
      </c>
      <c r="P156" s="9"/>
    </row>
    <row r="157" spans="1:16">
      <c r="A157" s="47" t="s">
        <v>574</v>
      </c>
      <c r="B157" s="47" t="s">
        <v>10</v>
      </c>
      <c r="C157" s="49">
        <v>6</v>
      </c>
      <c r="D157" s="47" t="s">
        <v>46</v>
      </c>
      <c r="E157" s="47">
        <v>89</v>
      </c>
      <c r="F157" s="47">
        <v>0</v>
      </c>
      <c r="G157" s="47">
        <v>89</v>
      </c>
      <c r="H157" s="150">
        <v>0</v>
      </c>
      <c r="I157" s="47">
        <v>0</v>
      </c>
      <c r="J157" s="47" t="s">
        <v>146</v>
      </c>
      <c r="P157" s="9"/>
    </row>
    <row r="158" spans="1:16">
      <c r="A158" s="47" t="s">
        <v>574</v>
      </c>
      <c r="B158" s="47" t="s">
        <v>10</v>
      </c>
      <c r="C158" s="49">
        <v>4</v>
      </c>
      <c r="D158" s="47" t="s">
        <v>62</v>
      </c>
      <c r="E158" s="47">
        <v>87</v>
      </c>
      <c r="F158" s="47">
        <v>0</v>
      </c>
      <c r="G158" s="47">
        <v>87</v>
      </c>
      <c r="H158" s="150">
        <v>0</v>
      </c>
      <c r="I158" s="47">
        <v>0</v>
      </c>
      <c r="J158" s="47" t="s">
        <v>146</v>
      </c>
      <c r="P158" s="9"/>
    </row>
    <row r="159" spans="1:16">
      <c r="A159" s="47" t="s">
        <v>574</v>
      </c>
      <c r="B159" s="47" t="s">
        <v>10</v>
      </c>
      <c r="C159" s="49">
        <v>11</v>
      </c>
      <c r="D159" s="47" t="s">
        <v>511</v>
      </c>
      <c r="E159" s="47" t="s">
        <v>449</v>
      </c>
      <c r="F159" s="47">
        <v>21</v>
      </c>
      <c r="G159" s="47" t="s">
        <v>449</v>
      </c>
      <c r="H159" s="150">
        <v>0</v>
      </c>
      <c r="I159" s="47">
        <v>0</v>
      </c>
      <c r="J159" s="47" t="s">
        <v>146</v>
      </c>
      <c r="P159" s="9"/>
    </row>
    <row r="160" spans="1:16">
      <c r="A160" s="47" t="s">
        <v>574</v>
      </c>
      <c r="B160" s="47" t="s">
        <v>10</v>
      </c>
      <c r="C160" s="49">
        <v>3</v>
      </c>
      <c r="D160" s="47" t="s">
        <v>505</v>
      </c>
      <c r="E160" s="47">
        <v>94</v>
      </c>
      <c r="F160" s="47">
        <v>10</v>
      </c>
      <c r="G160" s="47">
        <v>84</v>
      </c>
      <c r="H160" s="150">
        <v>0</v>
      </c>
      <c r="I160" s="47">
        <v>0</v>
      </c>
      <c r="J160" s="47" t="s">
        <v>146</v>
      </c>
      <c r="P160" s="9"/>
    </row>
    <row r="161" spans="1:16">
      <c r="A161" s="47" t="s">
        <v>574</v>
      </c>
      <c r="B161" s="47" t="s">
        <v>10</v>
      </c>
      <c r="C161" s="49">
        <v>1</v>
      </c>
      <c r="D161" s="47" t="s">
        <v>503</v>
      </c>
      <c r="E161" s="47">
        <v>114</v>
      </c>
      <c r="F161" s="47">
        <v>37</v>
      </c>
      <c r="G161" s="47">
        <v>77</v>
      </c>
      <c r="H161" s="150">
        <v>0</v>
      </c>
      <c r="I161" s="47">
        <v>0</v>
      </c>
      <c r="J161" s="47" t="s">
        <v>146</v>
      </c>
      <c r="P161" s="9"/>
    </row>
    <row r="162" spans="1:16">
      <c r="A162" s="47" t="s">
        <v>574</v>
      </c>
      <c r="B162" s="47" t="s">
        <v>10</v>
      </c>
      <c r="C162" s="49">
        <v>5</v>
      </c>
      <c r="D162" s="47" t="s">
        <v>506</v>
      </c>
      <c r="E162" s="47">
        <v>97</v>
      </c>
      <c r="F162" s="47">
        <v>8</v>
      </c>
      <c r="G162" s="47">
        <v>89</v>
      </c>
      <c r="H162" s="150">
        <v>0</v>
      </c>
      <c r="I162" s="47">
        <v>0</v>
      </c>
      <c r="J162" s="47" t="s">
        <v>146</v>
      </c>
      <c r="P162" s="9"/>
    </row>
    <row r="163" spans="1:16">
      <c r="A163" s="47" t="s">
        <v>575</v>
      </c>
      <c r="B163" s="35" t="s">
        <v>2</v>
      </c>
      <c r="C163" s="35" t="s">
        <v>561</v>
      </c>
      <c r="D163" s="47" t="s">
        <v>8</v>
      </c>
      <c r="E163" s="35">
        <v>84</v>
      </c>
      <c r="F163" s="36">
        <v>9</v>
      </c>
      <c r="G163" s="36">
        <v>75</v>
      </c>
      <c r="H163" s="45">
        <v>30</v>
      </c>
      <c r="I163" s="49">
        <v>100</v>
      </c>
      <c r="J163" s="35" t="s">
        <v>562</v>
      </c>
      <c r="P163" s="9"/>
    </row>
    <row r="164" spans="1:16">
      <c r="A164" s="47" t="s">
        <v>575</v>
      </c>
      <c r="B164" s="35" t="s">
        <v>2</v>
      </c>
      <c r="C164" s="35" t="s">
        <v>563</v>
      </c>
      <c r="D164" s="35" t="s">
        <v>78</v>
      </c>
      <c r="E164" s="36">
        <v>90</v>
      </c>
      <c r="F164" s="36">
        <v>14</v>
      </c>
      <c r="G164" s="36">
        <v>76</v>
      </c>
      <c r="H164" s="45">
        <v>15</v>
      </c>
      <c r="I164" s="49">
        <v>60</v>
      </c>
      <c r="J164" s="35" t="s">
        <v>562</v>
      </c>
      <c r="P164" s="9"/>
    </row>
    <row r="165" spans="1:16">
      <c r="A165" s="47" t="s">
        <v>575</v>
      </c>
      <c r="B165" s="35" t="s">
        <v>2</v>
      </c>
      <c r="C165" s="35" t="s">
        <v>564</v>
      </c>
      <c r="D165" s="35" t="s">
        <v>56</v>
      </c>
      <c r="E165" s="36">
        <v>93</v>
      </c>
      <c r="F165" s="36">
        <v>14</v>
      </c>
      <c r="G165" s="36">
        <v>79</v>
      </c>
      <c r="H165" s="45">
        <v>10</v>
      </c>
      <c r="I165" s="49">
        <v>40</v>
      </c>
      <c r="J165" s="35" t="s">
        <v>562</v>
      </c>
      <c r="P165" s="9"/>
    </row>
    <row r="166" spans="1:16">
      <c r="A166" s="47" t="s">
        <v>575</v>
      </c>
      <c r="B166" s="35" t="s">
        <v>2</v>
      </c>
      <c r="C166" s="35" t="s">
        <v>566</v>
      </c>
      <c r="D166" s="47" t="s">
        <v>3</v>
      </c>
      <c r="E166" s="36">
        <v>90</v>
      </c>
      <c r="F166" s="36">
        <v>11</v>
      </c>
      <c r="G166" s="36">
        <v>79</v>
      </c>
      <c r="H166" s="45">
        <v>5</v>
      </c>
      <c r="I166" s="49">
        <v>30</v>
      </c>
      <c r="J166" s="35" t="s">
        <v>562</v>
      </c>
      <c r="P166" s="9"/>
    </row>
    <row r="167" spans="1:16">
      <c r="A167" s="47" t="s">
        <v>575</v>
      </c>
      <c r="B167" s="35" t="s">
        <v>2</v>
      </c>
      <c r="C167" s="35" t="s">
        <v>567</v>
      </c>
      <c r="D167" s="35" t="s">
        <v>41</v>
      </c>
      <c r="E167" s="36">
        <v>93</v>
      </c>
      <c r="F167" s="36">
        <v>14</v>
      </c>
      <c r="G167" s="36">
        <v>79</v>
      </c>
      <c r="H167" s="45">
        <v>0</v>
      </c>
      <c r="I167" s="49">
        <v>29</v>
      </c>
      <c r="J167" s="35" t="s">
        <v>562</v>
      </c>
      <c r="P167" s="9"/>
    </row>
    <row r="168" spans="1:16">
      <c r="A168" s="47" t="s">
        <v>575</v>
      </c>
      <c r="B168" s="35" t="s">
        <v>2</v>
      </c>
      <c r="C168" s="35" t="s">
        <v>568</v>
      </c>
      <c r="D168" s="35" t="s">
        <v>67</v>
      </c>
      <c r="E168" s="36">
        <v>94</v>
      </c>
      <c r="F168" s="36">
        <v>12</v>
      </c>
      <c r="G168" s="36">
        <v>82</v>
      </c>
      <c r="H168" s="45">
        <v>0</v>
      </c>
      <c r="I168" s="49">
        <v>28</v>
      </c>
      <c r="J168" s="35" t="s">
        <v>562</v>
      </c>
      <c r="P168" s="9"/>
    </row>
    <row r="169" spans="1:16">
      <c r="A169" s="47" t="s">
        <v>575</v>
      </c>
      <c r="B169" s="35" t="s">
        <v>2</v>
      </c>
      <c r="C169" s="35" t="s">
        <v>570</v>
      </c>
      <c r="D169" s="47" t="s">
        <v>17</v>
      </c>
      <c r="E169" s="36">
        <v>98</v>
      </c>
      <c r="F169" s="36">
        <v>16</v>
      </c>
      <c r="G169" s="36">
        <v>82</v>
      </c>
      <c r="H169" s="45">
        <v>0</v>
      </c>
      <c r="I169" s="49">
        <v>27</v>
      </c>
      <c r="J169" s="35" t="s">
        <v>562</v>
      </c>
      <c r="P169" s="9"/>
    </row>
    <row r="170" spans="1:16">
      <c r="A170" s="47" t="s">
        <v>575</v>
      </c>
      <c r="B170" s="35" t="s">
        <v>2</v>
      </c>
      <c r="C170" s="35" t="s">
        <v>571</v>
      </c>
      <c r="D170" s="35" t="s">
        <v>55</v>
      </c>
      <c r="E170" s="36">
        <v>90</v>
      </c>
      <c r="F170" s="36">
        <v>6</v>
      </c>
      <c r="G170" s="36">
        <v>84</v>
      </c>
      <c r="H170" s="45">
        <v>0</v>
      </c>
      <c r="I170" s="49">
        <v>26</v>
      </c>
      <c r="J170" s="35" t="s">
        <v>562</v>
      </c>
      <c r="P170" s="9"/>
    </row>
    <row r="171" spans="1:16">
      <c r="A171" s="47" t="s">
        <v>575</v>
      </c>
      <c r="B171" s="35" t="s">
        <v>2</v>
      </c>
      <c r="C171" s="35" t="s">
        <v>572</v>
      </c>
      <c r="D171" s="35" t="s">
        <v>573</v>
      </c>
      <c r="E171" s="36">
        <v>99</v>
      </c>
      <c r="F171" s="36">
        <v>14</v>
      </c>
      <c r="G171" s="36">
        <v>85</v>
      </c>
      <c r="H171" s="45">
        <v>0</v>
      </c>
      <c r="I171" s="49">
        <v>25</v>
      </c>
      <c r="J171" s="35" t="s">
        <v>562</v>
      </c>
      <c r="P171" s="9"/>
    </row>
    <row r="172" spans="1:16">
      <c r="A172" s="47" t="s">
        <v>575</v>
      </c>
      <c r="B172" s="35" t="s">
        <v>2</v>
      </c>
      <c r="C172" s="35" t="s">
        <v>574</v>
      </c>
      <c r="D172" s="35" t="s">
        <v>52</v>
      </c>
      <c r="E172" s="36">
        <v>88</v>
      </c>
      <c r="F172" s="36">
        <v>3</v>
      </c>
      <c r="G172" s="36">
        <v>85</v>
      </c>
      <c r="H172" s="45">
        <v>0</v>
      </c>
      <c r="I172" s="49">
        <v>24</v>
      </c>
      <c r="J172" s="35" t="s">
        <v>562</v>
      </c>
      <c r="P172" s="9"/>
    </row>
    <row r="173" spans="1:16">
      <c r="A173" s="47" t="s">
        <v>575</v>
      </c>
      <c r="B173" s="35" t="s">
        <v>2</v>
      </c>
      <c r="C173" s="35" t="s">
        <v>575</v>
      </c>
      <c r="D173" s="35" t="s">
        <v>34</v>
      </c>
      <c r="E173" s="36">
        <v>103</v>
      </c>
      <c r="F173" s="36">
        <v>12</v>
      </c>
      <c r="G173" s="36">
        <v>91</v>
      </c>
      <c r="H173" s="45">
        <v>0</v>
      </c>
      <c r="I173" s="49">
        <v>23</v>
      </c>
      <c r="J173" s="35" t="s">
        <v>562</v>
      </c>
      <c r="P173" s="9"/>
    </row>
    <row r="174" spans="1:16">
      <c r="A174" s="47" t="s">
        <v>575</v>
      </c>
      <c r="B174" s="35" t="s">
        <v>2</v>
      </c>
      <c r="C174" s="35" t="s">
        <v>578</v>
      </c>
      <c r="D174" s="47" t="s">
        <v>28</v>
      </c>
      <c r="E174" s="36" t="s">
        <v>449</v>
      </c>
      <c r="F174" s="36"/>
      <c r="G174" s="36"/>
      <c r="H174" s="45">
        <v>0</v>
      </c>
      <c r="I174" s="49">
        <v>0</v>
      </c>
      <c r="J174" s="35" t="s">
        <v>562</v>
      </c>
      <c r="P174" s="9"/>
    </row>
    <row r="175" spans="1:16">
      <c r="A175" s="47" t="s">
        <v>578</v>
      </c>
      <c r="B175" s="35" t="s">
        <v>4</v>
      </c>
      <c r="C175" s="35" t="s">
        <v>561</v>
      </c>
      <c r="D175" s="35" t="s">
        <v>576</v>
      </c>
      <c r="E175" s="36">
        <v>91</v>
      </c>
      <c r="F175" s="36">
        <v>19</v>
      </c>
      <c r="G175" s="36">
        <v>72</v>
      </c>
      <c r="H175" s="45">
        <v>30</v>
      </c>
      <c r="I175" s="49">
        <v>100</v>
      </c>
      <c r="J175" s="35" t="s">
        <v>562</v>
      </c>
      <c r="P175" s="9"/>
    </row>
    <row r="176" spans="1:16">
      <c r="A176" s="47" t="s">
        <v>578</v>
      </c>
      <c r="B176" s="35" t="s">
        <v>4</v>
      </c>
      <c r="C176" s="35" t="s">
        <v>563</v>
      </c>
      <c r="D176" s="35" t="s">
        <v>85</v>
      </c>
      <c r="E176" s="36">
        <v>91</v>
      </c>
      <c r="F176" s="36">
        <v>16</v>
      </c>
      <c r="G176" s="36">
        <v>75</v>
      </c>
      <c r="H176" s="45">
        <v>15</v>
      </c>
      <c r="I176" s="49">
        <v>60</v>
      </c>
      <c r="J176" s="35" t="s">
        <v>562</v>
      </c>
      <c r="P176" s="9"/>
    </row>
    <row r="177" spans="1:16">
      <c r="A177" s="47" t="s">
        <v>578</v>
      </c>
      <c r="B177" s="35" t="s">
        <v>4</v>
      </c>
      <c r="C177" s="35" t="s">
        <v>564</v>
      </c>
      <c r="D177" s="35" t="s">
        <v>376</v>
      </c>
      <c r="E177" s="36">
        <v>90</v>
      </c>
      <c r="F177" s="36">
        <v>15</v>
      </c>
      <c r="G177" s="36">
        <v>75</v>
      </c>
      <c r="H177" s="45">
        <v>10</v>
      </c>
      <c r="I177" s="49">
        <v>40</v>
      </c>
      <c r="J177" s="35" t="s">
        <v>562</v>
      </c>
      <c r="P177" s="9"/>
    </row>
    <row r="178" spans="1:16">
      <c r="A178" s="47" t="s">
        <v>578</v>
      </c>
      <c r="B178" s="35" t="s">
        <v>4</v>
      </c>
      <c r="C178" s="35" t="s">
        <v>566</v>
      </c>
      <c r="D178" s="35" t="s">
        <v>290</v>
      </c>
      <c r="E178" s="36">
        <v>94</v>
      </c>
      <c r="F178" s="36">
        <v>16</v>
      </c>
      <c r="G178" s="36">
        <v>78</v>
      </c>
      <c r="H178" s="45">
        <v>5</v>
      </c>
      <c r="I178" s="49">
        <v>30</v>
      </c>
      <c r="J178" s="35" t="s">
        <v>562</v>
      </c>
      <c r="P178" s="9"/>
    </row>
    <row r="179" spans="1:16">
      <c r="A179" s="47" t="s">
        <v>578</v>
      </c>
      <c r="B179" s="35" t="s">
        <v>4</v>
      </c>
      <c r="C179" s="35" t="s">
        <v>567</v>
      </c>
      <c r="D179" s="47" t="s">
        <v>29</v>
      </c>
      <c r="E179" s="36">
        <v>96</v>
      </c>
      <c r="F179" s="36">
        <v>18</v>
      </c>
      <c r="G179" s="36">
        <v>78</v>
      </c>
      <c r="H179" s="45">
        <v>0</v>
      </c>
      <c r="I179" s="49">
        <v>29</v>
      </c>
      <c r="J179" s="35" t="s">
        <v>562</v>
      </c>
      <c r="P179" s="9"/>
    </row>
    <row r="180" spans="1:16">
      <c r="A180" s="47" t="s">
        <v>578</v>
      </c>
      <c r="B180" s="35" t="s">
        <v>4</v>
      </c>
      <c r="C180" s="35" t="s">
        <v>568</v>
      </c>
      <c r="D180" s="35" t="s">
        <v>75</v>
      </c>
      <c r="E180" s="36">
        <v>99</v>
      </c>
      <c r="F180" s="36">
        <v>19</v>
      </c>
      <c r="G180" s="36">
        <v>80</v>
      </c>
      <c r="H180" s="45">
        <v>0</v>
      </c>
      <c r="I180" s="49">
        <v>28</v>
      </c>
      <c r="J180" s="35" t="s">
        <v>562</v>
      </c>
      <c r="P180" s="9"/>
    </row>
    <row r="181" spans="1:16">
      <c r="A181" s="47" t="s">
        <v>578</v>
      </c>
      <c r="B181" s="35" t="s">
        <v>4</v>
      </c>
      <c r="C181" s="35" t="s">
        <v>570</v>
      </c>
      <c r="D181" s="35" t="s">
        <v>53</v>
      </c>
      <c r="E181" s="36">
        <v>100</v>
      </c>
      <c r="F181" s="36">
        <v>20</v>
      </c>
      <c r="G181" s="36">
        <v>80</v>
      </c>
      <c r="H181" s="45">
        <v>0</v>
      </c>
      <c r="I181" s="49">
        <v>27</v>
      </c>
      <c r="J181" s="35" t="s">
        <v>562</v>
      </c>
      <c r="P181" s="9"/>
    </row>
    <row r="182" spans="1:16">
      <c r="A182" s="47" t="s">
        <v>578</v>
      </c>
      <c r="B182" s="35" t="s">
        <v>4</v>
      </c>
      <c r="C182" s="35" t="s">
        <v>571</v>
      </c>
      <c r="D182" s="35" t="s">
        <v>253</v>
      </c>
      <c r="E182" s="36">
        <v>97</v>
      </c>
      <c r="F182" s="36">
        <v>16</v>
      </c>
      <c r="G182" s="36">
        <v>81</v>
      </c>
      <c r="H182" s="45">
        <v>0</v>
      </c>
      <c r="I182" s="49">
        <v>26</v>
      </c>
      <c r="J182" s="35" t="s">
        <v>562</v>
      </c>
      <c r="P182" s="9"/>
    </row>
    <row r="183" spans="1:16">
      <c r="A183" s="47" t="s">
        <v>578</v>
      </c>
      <c r="B183" s="35" t="s">
        <v>4</v>
      </c>
      <c r="C183" s="35" t="s">
        <v>572</v>
      </c>
      <c r="D183" s="35" t="s">
        <v>43</v>
      </c>
      <c r="E183" s="36">
        <v>97</v>
      </c>
      <c r="F183" s="36">
        <v>15</v>
      </c>
      <c r="G183" s="36">
        <v>82</v>
      </c>
      <c r="H183" s="45">
        <v>0</v>
      </c>
      <c r="I183" s="49">
        <v>25</v>
      </c>
      <c r="J183" s="35" t="s">
        <v>562</v>
      </c>
      <c r="P183" s="9"/>
    </row>
    <row r="184" spans="1:16">
      <c r="A184" s="47" t="s">
        <v>578</v>
      </c>
      <c r="B184" s="35" t="s">
        <v>4</v>
      </c>
      <c r="C184" s="35" t="s">
        <v>574</v>
      </c>
      <c r="D184" s="47" t="s">
        <v>82</v>
      </c>
      <c r="E184" s="36">
        <v>101</v>
      </c>
      <c r="F184" s="36">
        <v>18</v>
      </c>
      <c r="G184" s="36">
        <v>83</v>
      </c>
      <c r="H184" s="45">
        <v>0</v>
      </c>
      <c r="I184" s="49">
        <v>24</v>
      </c>
      <c r="J184" s="35" t="s">
        <v>562</v>
      </c>
      <c r="P184" s="9"/>
    </row>
    <row r="185" spans="1:16">
      <c r="A185" s="47" t="s">
        <v>578</v>
      </c>
      <c r="B185" s="35" t="s">
        <v>4</v>
      </c>
      <c r="C185" s="35" t="s">
        <v>575</v>
      </c>
      <c r="D185" s="35" t="s">
        <v>84</v>
      </c>
      <c r="E185" s="36">
        <v>98</v>
      </c>
      <c r="F185" s="36">
        <v>14</v>
      </c>
      <c r="G185" s="36">
        <v>84</v>
      </c>
      <c r="H185" s="45">
        <v>0</v>
      </c>
      <c r="I185" s="49">
        <v>23</v>
      </c>
      <c r="J185" s="35" t="s">
        <v>562</v>
      </c>
      <c r="P185" s="9"/>
    </row>
    <row r="186" spans="1:16">
      <c r="A186" s="47" t="s">
        <v>578</v>
      </c>
      <c r="B186" s="35" t="s">
        <v>4</v>
      </c>
      <c r="C186" s="35" t="s">
        <v>578</v>
      </c>
      <c r="D186" s="35" t="s">
        <v>72</v>
      </c>
      <c r="E186" s="36">
        <v>98</v>
      </c>
      <c r="F186" s="36">
        <v>14</v>
      </c>
      <c r="G186" s="36">
        <v>84</v>
      </c>
      <c r="H186" s="45">
        <v>0</v>
      </c>
      <c r="I186" s="49">
        <v>22</v>
      </c>
      <c r="J186" s="35" t="s">
        <v>562</v>
      </c>
      <c r="P186" s="9"/>
    </row>
    <row r="187" spans="1:16">
      <c r="A187" s="47" t="s">
        <v>578</v>
      </c>
      <c r="B187" s="35" t="s">
        <v>4</v>
      </c>
      <c r="C187" s="35" t="s">
        <v>586</v>
      </c>
      <c r="D187" s="35" t="s">
        <v>48</v>
      </c>
      <c r="E187" s="36">
        <v>101</v>
      </c>
      <c r="F187" s="36">
        <v>17</v>
      </c>
      <c r="G187" s="36">
        <v>84</v>
      </c>
      <c r="H187" s="45">
        <v>0</v>
      </c>
      <c r="I187" s="49">
        <v>21</v>
      </c>
      <c r="J187" s="35" t="s">
        <v>562</v>
      </c>
      <c r="P187" s="9"/>
    </row>
    <row r="188" spans="1:16">
      <c r="A188" s="47" t="s">
        <v>578</v>
      </c>
      <c r="B188" s="35" t="s">
        <v>4</v>
      </c>
      <c r="C188" s="35" t="s">
        <v>588</v>
      </c>
      <c r="D188" s="35" t="s">
        <v>63</v>
      </c>
      <c r="E188" s="36">
        <v>101</v>
      </c>
      <c r="F188" s="36">
        <v>16</v>
      </c>
      <c r="G188" s="36">
        <v>85</v>
      </c>
      <c r="H188" s="45">
        <v>0</v>
      </c>
      <c r="I188" s="49">
        <v>20</v>
      </c>
      <c r="J188" s="35" t="s">
        <v>562</v>
      </c>
      <c r="P188" s="9"/>
    </row>
    <row r="189" spans="1:16">
      <c r="A189" s="51">
        <v>13</v>
      </c>
      <c r="B189" s="35" t="s">
        <v>12</v>
      </c>
      <c r="C189" s="35" t="s">
        <v>561</v>
      </c>
      <c r="D189" s="35" t="s">
        <v>42</v>
      </c>
      <c r="E189" s="36">
        <v>99</v>
      </c>
      <c r="F189" s="36">
        <v>29</v>
      </c>
      <c r="G189" s="36">
        <v>70</v>
      </c>
      <c r="H189" s="45">
        <v>30</v>
      </c>
      <c r="I189" s="49">
        <v>100</v>
      </c>
      <c r="J189" s="35" t="s">
        <v>562</v>
      </c>
      <c r="P189" s="9"/>
    </row>
    <row r="190" spans="1:16">
      <c r="A190" s="51">
        <v>13</v>
      </c>
      <c r="B190" s="35" t="s">
        <v>12</v>
      </c>
      <c r="C190" s="35" t="s">
        <v>563</v>
      </c>
      <c r="D190" s="35" t="s">
        <v>61</v>
      </c>
      <c r="E190" s="36">
        <v>96</v>
      </c>
      <c r="F190" s="36">
        <v>23</v>
      </c>
      <c r="G190" s="36">
        <v>73</v>
      </c>
      <c r="H190" s="45">
        <v>15</v>
      </c>
      <c r="I190" s="49">
        <v>60</v>
      </c>
      <c r="J190" s="35" t="s">
        <v>562</v>
      </c>
      <c r="P190" s="9"/>
    </row>
    <row r="191" spans="1:16">
      <c r="A191" s="51">
        <v>13</v>
      </c>
      <c r="B191" s="35" t="s">
        <v>12</v>
      </c>
      <c r="C191" s="35" t="s">
        <v>564</v>
      </c>
      <c r="D191" s="35" t="s">
        <v>269</v>
      </c>
      <c r="E191" s="36">
        <v>97</v>
      </c>
      <c r="F191" s="36">
        <v>24</v>
      </c>
      <c r="G191" s="36">
        <v>73</v>
      </c>
      <c r="H191" s="45">
        <v>10</v>
      </c>
      <c r="I191" s="49">
        <v>40</v>
      </c>
      <c r="J191" s="35" t="s">
        <v>562</v>
      </c>
      <c r="P191" s="9"/>
    </row>
    <row r="192" spans="1:16">
      <c r="A192" s="51">
        <v>13</v>
      </c>
      <c r="B192" s="35" t="s">
        <v>12</v>
      </c>
      <c r="C192" s="35" t="s">
        <v>566</v>
      </c>
      <c r="D192" s="35" t="s">
        <v>66</v>
      </c>
      <c r="E192" s="36">
        <v>95</v>
      </c>
      <c r="F192" s="36">
        <v>22</v>
      </c>
      <c r="G192" s="36">
        <v>73</v>
      </c>
      <c r="H192" s="45">
        <v>5</v>
      </c>
      <c r="I192" s="49">
        <v>30</v>
      </c>
      <c r="J192" s="35" t="s">
        <v>562</v>
      </c>
      <c r="P192" s="9"/>
    </row>
    <row r="193" spans="1:16">
      <c r="A193" s="51">
        <v>13</v>
      </c>
      <c r="B193" s="35" t="s">
        <v>12</v>
      </c>
      <c r="C193" s="35" t="s">
        <v>567</v>
      </c>
      <c r="D193" s="35" t="s">
        <v>37</v>
      </c>
      <c r="E193" s="36">
        <v>95</v>
      </c>
      <c r="F193" s="36">
        <v>21</v>
      </c>
      <c r="G193" s="36">
        <v>74</v>
      </c>
      <c r="H193" s="45">
        <v>0</v>
      </c>
      <c r="I193" s="49">
        <v>29</v>
      </c>
      <c r="J193" s="35" t="s">
        <v>562</v>
      </c>
      <c r="P193" s="9"/>
    </row>
    <row r="194" spans="1:16">
      <c r="A194" s="51">
        <v>13</v>
      </c>
      <c r="B194" s="35" t="s">
        <v>12</v>
      </c>
      <c r="C194" s="35" t="s">
        <v>568</v>
      </c>
      <c r="D194" s="47" t="s">
        <v>24</v>
      </c>
      <c r="E194" s="36">
        <v>95</v>
      </c>
      <c r="F194" s="36">
        <v>20</v>
      </c>
      <c r="G194" s="36">
        <v>75</v>
      </c>
      <c r="H194" s="45">
        <v>0</v>
      </c>
      <c r="I194" s="49">
        <v>28</v>
      </c>
      <c r="J194" s="35" t="s">
        <v>562</v>
      </c>
      <c r="P194" s="9"/>
    </row>
    <row r="195" spans="1:16">
      <c r="A195" s="51">
        <v>13</v>
      </c>
      <c r="B195" s="35" t="s">
        <v>12</v>
      </c>
      <c r="C195" s="35" t="s">
        <v>570</v>
      </c>
      <c r="D195" s="35" t="s">
        <v>83</v>
      </c>
      <c r="E195" s="36">
        <v>99</v>
      </c>
      <c r="F195" s="36">
        <v>23</v>
      </c>
      <c r="G195" s="36">
        <v>76</v>
      </c>
      <c r="H195" s="45">
        <v>0</v>
      </c>
      <c r="I195" s="49">
        <v>27</v>
      </c>
      <c r="J195" s="35" t="s">
        <v>562</v>
      </c>
      <c r="P195" s="9"/>
    </row>
    <row r="196" spans="1:16">
      <c r="A196" s="51">
        <v>13</v>
      </c>
      <c r="B196" s="35" t="s">
        <v>12</v>
      </c>
      <c r="C196" s="35" t="s">
        <v>571</v>
      </c>
      <c r="D196" s="35" t="s">
        <v>32</v>
      </c>
      <c r="E196" s="36">
        <v>99</v>
      </c>
      <c r="F196" s="36">
        <v>23</v>
      </c>
      <c r="G196" s="36">
        <v>76</v>
      </c>
      <c r="H196" s="45">
        <v>0</v>
      </c>
      <c r="I196" s="49">
        <v>26</v>
      </c>
      <c r="J196" s="35" t="s">
        <v>562</v>
      </c>
      <c r="P196" s="9"/>
    </row>
    <row r="197" spans="1:16">
      <c r="A197" s="51">
        <v>13</v>
      </c>
      <c r="B197" s="35" t="s">
        <v>12</v>
      </c>
      <c r="C197" s="35" t="s">
        <v>572</v>
      </c>
      <c r="D197" s="35" t="s">
        <v>54</v>
      </c>
      <c r="E197" s="36">
        <v>106</v>
      </c>
      <c r="F197" s="36">
        <v>29</v>
      </c>
      <c r="G197" s="36">
        <v>77</v>
      </c>
      <c r="H197" s="45">
        <v>0</v>
      </c>
      <c r="I197" s="49">
        <v>25</v>
      </c>
      <c r="J197" s="35" t="s">
        <v>562</v>
      </c>
      <c r="P197" s="9"/>
    </row>
    <row r="198" spans="1:16">
      <c r="A198" s="51">
        <v>13</v>
      </c>
      <c r="B198" s="35" t="s">
        <v>12</v>
      </c>
      <c r="C198" s="35" t="s">
        <v>574</v>
      </c>
      <c r="D198" s="47" t="s">
        <v>44</v>
      </c>
      <c r="E198" s="36">
        <v>100</v>
      </c>
      <c r="F198" s="36">
        <v>24</v>
      </c>
      <c r="G198" s="36">
        <v>76</v>
      </c>
      <c r="H198" s="45">
        <v>0</v>
      </c>
      <c r="I198" s="49">
        <v>24</v>
      </c>
      <c r="J198" s="35" t="s">
        <v>562</v>
      </c>
      <c r="P198" s="9"/>
    </row>
    <row r="199" spans="1:16">
      <c r="A199" s="51">
        <v>13</v>
      </c>
      <c r="B199" s="35" t="s">
        <v>12</v>
      </c>
      <c r="C199" s="35" t="s">
        <v>575</v>
      </c>
      <c r="D199" s="47" t="s">
        <v>18</v>
      </c>
      <c r="E199" s="36">
        <v>101</v>
      </c>
      <c r="F199" s="36">
        <v>24</v>
      </c>
      <c r="G199" s="36">
        <v>77</v>
      </c>
      <c r="H199" s="45">
        <v>0</v>
      </c>
      <c r="I199" s="49">
        <v>23</v>
      </c>
      <c r="J199" s="35" t="s">
        <v>562</v>
      </c>
      <c r="P199" s="9"/>
    </row>
    <row r="200" spans="1:16">
      <c r="A200" s="51">
        <v>13</v>
      </c>
      <c r="B200" s="35" t="s">
        <v>12</v>
      </c>
      <c r="C200" s="35" t="s">
        <v>578</v>
      </c>
      <c r="D200" s="35" t="s">
        <v>71</v>
      </c>
      <c r="E200" s="36">
        <v>102</v>
      </c>
      <c r="F200" s="36">
        <v>25</v>
      </c>
      <c r="G200" s="36">
        <v>77</v>
      </c>
      <c r="H200" s="45">
        <v>0</v>
      </c>
      <c r="I200" s="49">
        <v>22</v>
      </c>
      <c r="J200" s="35" t="s">
        <v>562</v>
      </c>
      <c r="P200" s="9"/>
    </row>
    <row r="201" spans="1:16">
      <c r="A201" s="51">
        <v>13</v>
      </c>
      <c r="B201" s="35" t="s">
        <v>12</v>
      </c>
      <c r="C201" s="35" t="s">
        <v>586</v>
      </c>
      <c r="D201" s="47" t="s">
        <v>14</v>
      </c>
      <c r="E201" s="36">
        <v>102</v>
      </c>
      <c r="F201" s="36">
        <v>24</v>
      </c>
      <c r="G201" s="36">
        <v>78</v>
      </c>
      <c r="H201" s="45">
        <v>0</v>
      </c>
      <c r="I201" s="49">
        <v>21</v>
      </c>
      <c r="J201" s="35" t="s">
        <v>562</v>
      </c>
      <c r="P201" s="9"/>
    </row>
    <row r="202" spans="1:16">
      <c r="A202" s="51">
        <v>13</v>
      </c>
      <c r="B202" s="35" t="s">
        <v>12</v>
      </c>
      <c r="C202" s="35" t="s">
        <v>588</v>
      </c>
      <c r="D202" s="35" t="s">
        <v>40</v>
      </c>
      <c r="E202" s="36">
        <v>99</v>
      </c>
      <c r="F202" s="36">
        <v>21</v>
      </c>
      <c r="G202" s="36">
        <v>78</v>
      </c>
      <c r="H202" s="45">
        <v>0</v>
      </c>
      <c r="I202" s="49">
        <v>20</v>
      </c>
      <c r="J202" s="35" t="s">
        <v>562</v>
      </c>
      <c r="P202" s="9"/>
    </row>
    <row r="203" spans="1:16">
      <c r="A203" s="51">
        <v>13</v>
      </c>
      <c r="B203" s="35" t="s">
        <v>12</v>
      </c>
      <c r="C203" s="35" t="s">
        <v>591</v>
      </c>
      <c r="D203" s="35" t="s">
        <v>60</v>
      </c>
      <c r="E203" s="36">
        <v>102</v>
      </c>
      <c r="F203" s="36">
        <v>23</v>
      </c>
      <c r="G203" s="36">
        <v>79</v>
      </c>
      <c r="H203" s="45">
        <v>0</v>
      </c>
      <c r="I203" s="49">
        <v>19</v>
      </c>
      <c r="J203" s="35" t="s">
        <v>562</v>
      </c>
      <c r="P203" s="9"/>
    </row>
    <row r="204" spans="1:16">
      <c r="A204" s="51">
        <v>13</v>
      </c>
      <c r="B204" s="35" t="s">
        <v>12</v>
      </c>
      <c r="C204" s="35" t="s">
        <v>592</v>
      </c>
      <c r="D204" s="35" t="s">
        <v>59</v>
      </c>
      <c r="E204" s="36">
        <v>111</v>
      </c>
      <c r="F204" s="36">
        <v>25</v>
      </c>
      <c r="G204" s="36">
        <v>86</v>
      </c>
      <c r="H204" s="45">
        <v>0</v>
      </c>
      <c r="I204" s="49">
        <v>18</v>
      </c>
      <c r="J204" s="35" t="s">
        <v>562</v>
      </c>
      <c r="P204" s="9"/>
    </row>
    <row r="205" spans="1:16">
      <c r="A205" s="51">
        <v>13</v>
      </c>
      <c r="B205" s="35" t="s">
        <v>12</v>
      </c>
      <c r="C205" s="35" t="s">
        <v>593</v>
      </c>
      <c r="D205" s="47" t="s">
        <v>13</v>
      </c>
      <c r="E205" s="36">
        <v>113</v>
      </c>
      <c r="F205" s="36">
        <v>25</v>
      </c>
      <c r="G205" s="36">
        <v>88</v>
      </c>
      <c r="H205" s="45">
        <v>0</v>
      </c>
      <c r="I205" s="49">
        <v>17</v>
      </c>
      <c r="J205" s="35" t="s">
        <v>562</v>
      </c>
      <c r="P205" s="9"/>
    </row>
    <row r="206" spans="1:16">
      <c r="A206" s="11">
        <v>14</v>
      </c>
      <c r="B206" s="35" t="s">
        <v>0</v>
      </c>
      <c r="C206" s="35" t="s">
        <v>561</v>
      </c>
      <c r="D206" s="35" t="s">
        <v>70</v>
      </c>
      <c r="E206" s="36">
        <v>104</v>
      </c>
      <c r="F206" s="36">
        <v>30</v>
      </c>
      <c r="G206" s="36">
        <v>74</v>
      </c>
      <c r="H206" s="45">
        <v>30</v>
      </c>
      <c r="I206" s="49">
        <v>100</v>
      </c>
      <c r="J206" s="35" t="s">
        <v>562</v>
      </c>
      <c r="P206" s="9"/>
    </row>
    <row r="207" spans="1:16">
      <c r="A207" s="11">
        <v>14</v>
      </c>
      <c r="B207" s="35" t="s">
        <v>0</v>
      </c>
      <c r="C207" s="35" t="s">
        <v>563</v>
      </c>
      <c r="D207" s="35" t="s">
        <v>50</v>
      </c>
      <c r="E207" s="36">
        <v>103</v>
      </c>
      <c r="F207" s="36">
        <v>29</v>
      </c>
      <c r="G207" s="36">
        <v>74</v>
      </c>
      <c r="H207" s="45">
        <v>15</v>
      </c>
      <c r="I207" s="49">
        <v>60</v>
      </c>
      <c r="J207" s="35" t="s">
        <v>562</v>
      </c>
      <c r="P207" s="9"/>
    </row>
    <row r="208" spans="1:16">
      <c r="A208" s="11">
        <v>14</v>
      </c>
      <c r="B208" s="35" t="s">
        <v>0</v>
      </c>
      <c r="C208" s="35" t="s">
        <v>564</v>
      </c>
      <c r="D208" s="35" t="s">
        <v>88</v>
      </c>
      <c r="E208" s="36">
        <v>114</v>
      </c>
      <c r="F208" s="36">
        <v>39</v>
      </c>
      <c r="G208" s="36">
        <v>75</v>
      </c>
      <c r="H208" s="45">
        <v>10</v>
      </c>
      <c r="I208" s="49">
        <v>40</v>
      </c>
      <c r="J208" s="35" t="s">
        <v>562</v>
      </c>
      <c r="P208" s="9"/>
    </row>
    <row r="209" spans="1:16">
      <c r="A209" s="11">
        <v>14</v>
      </c>
      <c r="B209" s="35" t="s">
        <v>0</v>
      </c>
      <c r="C209" s="35" t="s">
        <v>566</v>
      </c>
      <c r="D209" s="47" t="s">
        <v>26</v>
      </c>
      <c r="E209" s="36">
        <v>121</v>
      </c>
      <c r="F209" s="36">
        <v>46</v>
      </c>
      <c r="G209" s="36">
        <v>75</v>
      </c>
      <c r="H209" s="45">
        <v>5</v>
      </c>
      <c r="I209" s="49">
        <v>30</v>
      </c>
      <c r="J209" s="35" t="s">
        <v>562</v>
      </c>
      <c r="P209" s="9"/>
    </row>
    <row r="210" spans="1:16">
      <c r="A210" s="11">
        <v>14</v>
      </c>
      <c r="B210" s="35" t="s">
        <v>0</v>
      </c>
      <c r="C210" s="35" t="s">
        <v>567</v>
      </c>
      <c r="D210" s="47" t="s">
        <v>1</v>
      </c>
      <c r="E210" s="36">
        <v>114</v>
      </c>
      <c r="F210" s="36">
        <v>38</v>
      </c>
      <c r="G210" s="36">
        <v>76</v>
      </c>
      <c r="H210" s="45">
        <v>0</v>
      </c>
      <c r="I210" s="49">
        <v>29</v>
      </c>
      <c r="J210" s="35" t="s">
        <v>562</v>
      </c>
      <c r="P210" s="9"/>
    </row>
    <row r="211" spans="1:16">
      <c r="A211" s="11">
        <v>14</v>
      </c>
      <c r="B211" s="107" t="s">
        <v>12</v>
      </c>
      <c r="C211" s="35" t="s">
        <v>568</v>
      </c>
      <c r="D211" s="107" t="s">
        <v>74</v>
      </c>
      <c r="E211" s="36">
        <v>102</v>
      </c>
      <c r="F211" s="36">
        <v>26</v>
      </c>
      <c r="G211" s="36">
        <v>76</v>
      </c>
      <c r="H211" s="45">
        <v>0</v>
      </c>
      <c r="I211" s="49">
        <v>28</v>
      </c>
      <c r="J211" s="35" t="s">
        <v>562</v>
      </c>
      <c r="P211" s="9"/>
    </row>
    <row r="212" spans="1:16">
      <c r="A212" s="11">
        <v>14</v>
      </c>
      <c r="B212" s="35" t="s">
        <v>0</v>
      </c>
      <c r="C212" s="35" t="s">
        <v>570</v>
      </c>
      <c r="D212" s="35" t="s">
        <v>38</v>
      </c>
      <c r="E212" s="36">
        <v>109</v>
      </c>
      <c r="F212" s="36">
        <v>30</v>
      </c>
      <c r="G212" s="36">
        <v>79</v>
      </c>
      <c r="H212" s="45">
        <v>0</v>
      </c>
      <c r="I212" s="49">
        <v>27</v>
      </c>
      <c r="J212" s="35" t="s">
        <v>562</v>
      </c>
      <c r="P212" s="9"/>
    </row>
    <row r="213" spans="1:16">
      <c r="A213" s="11">
        <v>14</v>
      </c>
      <c r="B213" s="35" t="s">
        <v>0</v>
      </c>
      <c r="C213" s="35" t="s">
        <v>571</v>
      </c>
      <c r="D213" s="35" t="s">
        <v>81</v>
      </c>
      <c r="E213" s="36">
        <v>103</v>
      </c>
      <c r="F213" s="36">
        <v>25</v>
      </c>
      <c r="G213" s="36">
        <v>78</v>
      </c>
      <c r="H213" s="45">
        <v>0</v>
      </c>
      <c r="I213" s="49">
        <v>26</v>
      </c>
      <c r="J213" s="35" t="s">
        <v>562</v>
      </c>
      <c r="P213" s="9"/>
    </row>
    <row r="214" spans="1:16">
      <c r="A214" s="11">
        <v>14</v>
      </c>
      <c r="B214" s="35" t="s">
        <v>0</v>
      </c>
      <c r="C214" s="35" t="s">
        <v>572</v>
      </c>
      <c r="D214" s="47" t="s">
        <v>11</v>
      </c>
      <c r="E214" s="36">
        <v>129</v>
      </c>
      <c r="F214" s="36">
        <v>50</v>
      </c>
      <c r="G214" s="36">
        <v>79</v>
      </c>
      <c r="H214" s="45">
        <v>0</v>
      </c>
      <c r="I214" s="49">
        <v>25</v>
      </c>
      <c r="J214" s="35" t="s">
        <v>562</v>
      </c>
      <c r="P214" s="9"/>
    </row>
    <row r="215" spans="1:16">
      <c r="A215" s="11">
        <v>14</v>
      </c>
      <c r="B215" s="35" t="s">
        <v>0</v>
      </c>
      <c r="C215" s="35" t="s">
        <v>574</v>
      </c>
      <c r="D215" s="35" t="s">
        <v>57</v>
      </c>
      <c r="E215" s="36">
        <v>111</v>
      </c>
      <c r="F215" s="36">
        <v>33</v>
      </c>
      <c r="G215" s="36">
        <v>78</v>
      </c>
      <c r="H215" s="45">
        <v>0</v>
      </c>
      <c r="I215" s="49">
        <v>24</v>
      </c>
      <c r="J215" s="35" t="s">
        <v>562</v>
      </c>
      <c r="P215" s="9"/>
    </row>
    <row r="216" spans="1:16">
      <c r="A216" s="11">
        <v>14</v>
      </c>
      <c r="B216" s="35" t="s">
        <v>0</v>
      </c>
      <c r="C216" s="35" t="s">
        <v>575</v>
      </c>
      <c r="D216" s="35" t="s">
        <v>423</v>
      </c>
      <c r="E216" s="36">
        <v>105</v>
      </c>
      <c r="F216" s="36">
        <v>26</v>
      </c>
      <c r="G216" s="36">
        <v>79</v>
      </c>
      <c r="H216" s="45">
        <v>0</v>
      </c>
      <c r="I216" s="49">
        <v>23</v>
      </c>
      <c r="J216" s="35" t="s">
        <v>562</v>
      </c>
      <c r="P216" s="9"/>
    </row>
    <row r="217" spans="1:16">
      <c r="A217" s="11">
        <v>14</v>
      </c>
      <c r="B217" s="35" t="s">
        <v>0</v>
      </c>
      <c r="C217" s="35" t="s">
        <v>578</v>
      </c>
      <c r="D217" s="35" t="s">
        <v>594</v>
      </c>
      <c r="E217" s="36">
        <v>134</v>
      </c>
      <c r="F217" s="36">
        <v>55</v>
      </c>
      <c r="G217" s="36">
        <v>79</v>
      </c>
      <c r="H217" s="45">
        <v>0</v>
      </c>
      <c r="I217" s="49">
        <v>22</v>
      </c>
      <c r="J217" s="35" t="s">
        <v>562</v>
      </c>
      <c r="P217" s="9"/>
    </row>
    <row r="218" spans="1:16">
      <c r="A218" s="11">
        <v>14</v>
      </c>
      <c r="B218" s="35" t="s">
        <v>0</v>
      </c>
      <c r="C218" s="35" t="s">
        <v>586</v>
      </c>
      <c r="D218" s="35" t="s">
        <v>87</v>
      </c>
      <c r="E218" s="36">
        <v>110</v>
      </c>
      <c r="F218" s="36">
        <v>30</v>
      </c>
      <c r="G218" s="36">
        <v>80</v>
      </c>
      <c r="H218" s="45">
        <v>0</v>
      </c>
      <c r="I218" s="49">
        <v>21</v>
      </c>
      <c r="J218" s="35" t="s">
        <v>562</v>
      </c>
      <c r="P218" s="9"/>
    </row>
    <row r="219" spans="1:16">
      <c r="A219" s="11">
        <v>14</v>
      </c>
      <c r="B219" s="35" t="s">
        <v>0</v>
      </c>
      <c r="C219" s="35" t="s">
        <v>588</v>
      </c>
      <c r="D219" s="35" t="s">
        <v>31</v>
      </c>
      <c r="E219" s="36">
        <v>108</v>
      </c>
      <c r="F219" s="36">
        <v>27</v>
      </c>
      <c r="G219" s="36">
        <v>81</v>
      </c>
      <c r="H219" s="45">
        <v>0</v>
      </c>
      <c r="I219" s="49">
        <v>20</v>
      </c>
      <c r="J219" s="35" t="s">
        <v>562</v>
      </c>
      <c r="P219" s="9"/>
    </row>
    <row r="220" spans="1:16">
      <c r="A220" s="11">
        <v>14</v>
      </c>
      <c r="B220" s="35" t="s">
        <v>0</v>
      </c>
      <c r="C220" s="35" t="s">
        <v>591</v>
      </c>
      <c r="D220" s="47" t="s">
        <v>7</v>
      </c>
      <c r="E220" s="36">
        <v>110</v>
      </c>
      <c r="F220" s="36">
        <v>25</v>
      </c>
      <c r="G220" s="36">
        <v>85</v>
      </c>
      <c r="H220" s="45">
        <v>0</v>
      </c>
      <c r="I220" s="49">
        <v>19</v>
      </c>
      <c r="J220" s="35" t="s">
        <v>562</v>
      </c>
      <c r="P220" s="9"/>
    </row>
    <row r="221" spans="1:16">
      <c r="A221" s="11">
        <v>14</v>
      </c>
      <c r="B221" s="35" t="s">
        <v>0</v>
      </c>
      <c r="C221" s="35" t="s">
        <v>592</v>
      </c>
      <c r="D221" s="35" t="s">
        <v>39</v>
      </c>
      <c r="E221" s="36">
        <v>112</v>
      </c>
      <c r="F221" s="36">
        <v>24</v>
      </c>
      <c r="G221" s="36">
        <v>88</v>
      </c>
      <c r="H221" s="45">
        <v>0</v>
      </c>
      <c r="I221" s="49">
        <v>18</v>
      </c>
      <c r="J221" s="35" t="s">
        <v>562</v>
      </c>
      <c r="P221" s="9"/>
    </row>
    <row r="222" spans="1:16">
      <c r="A222" s="11">
        <v>14</v>
      </c>
      <c r="B222" s="35" t="s">
        <v>0</v>
      </c>
      <c r="C222" s="35" t="s">
        <v>593</v>
      </c>
      <c r="D222" s="35" t="s">
        <v>584</v>
      </c>
      <c r="E222" s="36">
        <v>134</v>
      </c>
      <c r="F222" s="36">
        <v>38</v>
      </c>
      <c r="G222" s="36">
        <v>96</v>
      </c>
      <c r="H222" s="45">
        <v>0</v>
      </c>
      <c r="I222" s="49">
        <v>17</v>
      </c>
      <c r="J222" s="35" t="s">
        <v>562</v>
      </c>
      <c r="P222" s="9"/>
    </row>
    <row r="223" spans="1:16">
      <c r="A223" s="11">
        <v>14</v>
      </c>
      <c r="B223" s="35" t="s">
        <v>0</v>
      </c>
      <c r="C223" s="35" t="s">
        <v>595</v>
      </c>
      <c r="D223" s="35" t="s">
        <v>47</v>
      </c>
      <c r="E223" s="36">
        <v>123</v>
      </c>
      <c r="F223" s="36">
        <v>26</v>
      </c>
      <c r="G223" s="36">
        <v>97</v>
      </c>
      <c r="H223" s="45">
        <v>0</v>
      </c>
      <c r="I223" s="49">
        <v>16</v>
      </c>
      <c r="J223" s="35" t="s">
        <v>562</v>
      </c>
      <c r="P223" s="9"/>
    </row>
    <row r="224" spans="1:16">
      <c r="A224" s="11">
        <v>14</v>
      </c>
      <c r="B224" s="35" t="s">
        <v>0</v>
      </c>
      <c r="C224" s="35" t="s">
        <v>596</v>
      </c>
      <c r="D224" s="47" t="s">
        <v>9</v>
      </c>
      <c r="E224" s="36">
        <v>150</v>
      </c>
      <c r="F224" s="36">
        <v>38</v>
      </c>
      <c r="G224" s="36">
        <v>112</v>
      </c>
      <c r="H224" s="45">
        <v>0</v>
      </c>
      <c r="I224" s="49">
        <v>15</v>
      </c>
      <c r="J224" s="35" t="s">
        <v>562</v>
      </c>
      <c r="P224" s="9"/>
    </row>
    <row r="225" spans="1:16">
      <c r="A225" s="11">
        <v>14</v>
      </c>
      <c r="B225" s="35" t="s">
        <v>0</v>
      </c>
      <c r="C225" s="35" t="s">
        <v>597</v>
      </c>
      <c r="D225" s="35" t="s">
        <v>598</v>
      </c>
      <c r="E225" s="36" t="s">
        <v>449</v>
      </c>
      <c r="F225" s="36"/>
      <c r="G225" s="36"/>
      <c r="H225" s="45">
        <v>0</v>
      </c>
      <c r="I225" s="49">
        <v>0</v>
      </c>
      <c r="J225" s="35" t="s">
        <v>562</v>
      </c>
      <c r="P225" s="9"/>
    </row>
    <row r="226" spans="1:16">
      <c r="A226" s="11">
        <v>15</v>
      </c>
      <c r="B226" s="35" t="s">
        <v>10</v>
      </c>
      <c r="C226" s="35" t="s">
        <v>561</v>
      </c>
      <c r="D226" s="35" t="s">
        <v>601</v>
      </c>
      <c r="E226" s="36">
        <v>95</v>
      </c>
      <c r="F226" s="36">
        <v>0</v>
      </c>
      <c r="G226" s="36">
        <v>95</v>
      </c>
      <c r="H226" s="45">
        <v>0</v>
      </c>
      <c r="I226" s="49">
        <v>0</v>
      </c>
      <c r="J226" s="35" t="s">
        <v>562</v>
      </c>
      <c r="P226" s="9"/>
    </row>
    <row r="227" spans="1:16">
      <c r="A227" s="11">
        <v>15</v>
      </c>
      <c r="B227" s="35" t="s">
        <v>10</v>
      </c>
      <c r="C227" s="35" t="s">
        <v>563</v>
      </c>
      <c r="D227" s="35" t="s">
        <v>170</v>
      </c>
      <c r="E227" s="36" t="s">
        <v>624</v>
      </c>
      <c r="F227" s="36" t="s">
        <v>623</v>
      </c>
      <c r="G227" s="36" t="s">
        <v>624</v>
      </c>
      <c r="H227" s="45">
        <v>0</v>
      </c>
      <c r="I227" s="49">
        <v>0</v>
      </c>
      <c r="J227" s="35" t="s">
        <v>562</v>
      </c>
      <c r="P227" s="9"/>
    </row>
    <row r="228" spans="1:16">
      <c r="A228" s="11">
        <v>15</v>
      </c>
      <c r="B228" s="35" t="s">
        <v>10</v>
      </c>
      <c r="C228" s="35" t="s">
        <v>564</v>
      </c>
      <c r="D228" s="47" t="s">
        <v>509</v>
      </c>
      <c r="E228" s="36">
        <v>101</v>
      </c>
      <c r="F228" s="36">
        <v>0</v>
      </c>
      <c r="G228" s="36">
        <v>101</v>
      </c>
      <c r="H228" s="45">
        <v>0</v>
      </c>
      <c r="I228" s="49">
        <v>0</v>
      </c>
      <c r="J228" s="35" t="s">
        <v>562</v>
      </c>
      <c r="P228" s="9"/>
    </row>
    <row r="229" spans="1:16">
      <c r="A229" s="11">
        <v>15</v>
      </c>
      <c r="B229" s="35" t="s">
        <v>10</v>
      </c>
      <c r="C229" s="35" t="s">
        <v>566</v>
      </c>
      <c r="D229" s="47" t="s">
        <v>508</v>
      </c>
      <c r="E229" s="36">
        <v>104</v>
      </c>
      <c r="F229" s="36">
        <v>0</v>
      </c>
      <c r="G229" s="36">
        <v>104</v>
      </c>
      <c r="H229" s="45">
        <v>0</v>
      </c>
      <c r="I229" s="49">
        <v>0</v>
      </c>
      <c r="J229" s="35" t="s">
        <v>562</v>
      </c>
      <c r="P229" s="9"/>
    </row>
    <row r="230" spans="1:16">
      <c r="A230" s="11">
        <v>15</v>
      </c>
      <c r="B230" s="35" t="s">
        <v>10</v>
      </c>
      <c r="C230" s="35" t="s">
        <v>567</v>
      </c>
      <c r="D230" s="35" t="s">
        <v>505</v>
      </c>
      <c r="E230" s="36">
        <v>117</v>
      </c>
      <c r="F230" s="36">
        <v>0</v>
      </c>
      <c r="G230" s="36">
        <v>117</v>
      </c>
      <c r="H230" s="45">
        <v>0</v>
      </c>
      <c r="I230" s="49">
        <v>0</v>
      </c>
      <c r="J230" s="35" t="s">
        <v>562</v>
      </c>
      <c r="P230" s="9"/>
    </row>
    <row r="231" spans="1:16">
      <c r="A231" s="11">
        <v>15</v>
      </c>
      <c r="B231" s="35" t="s">
        <v>10</v>
      </c>
      <c r="C231" s="35" t="s">
        <v>568</v>
      </c>
      <c r="D231" s="35" t="s">
        <v>603</v>
      </c>
      <c r="E231" s="36" t="s">
        <v>449</v>
      </c>
      <c r="F231" s="36"/>
      <c r="G231" s="36"/>
      <c r="H231" s="45">
        <v>0</v>
      </c>
      <c r="I231" s="49">
        <v>0</v>
      </c>
      <c r="J231" s="35" t="s">
        <v>562</v>
      </c>
      <c r="P231" s="9"/>
    </row>
    <row r="232" spans="1:16">
      <c r="A232" s="11">
        <v>15</v>
      </c>
      <c r="B232" s="35" t="s">
        <v>10</v>
      </c>
      <c r="C232" s="35" t="s">
        <v>570</v>
      </c>
      <c r="D232" s="35" t="s">
        <v>511</v>
      </c>
      <c r="E232" s="36" t="s">
        <v>449</v>
      </c>
      <c r="F232" s="36"/>
      <c r="G232" s="36"/>
      <c r="H232" s="45">
        <v>0</v>
      </c>
      <c r="I232" s="49">
        <v>0</v>
      </c>
      <c r="J232" s="35" t="s">
        <v>562</v>
      </c>
      <c r="P232" s="9"/>
    </row>
    <row r="233" spans="1:16">
      <c r="A233" s="11">
        <v>15</v>
      </c>
      <c r="B233" s="35" t="s">
        <v>10</v>
      </c>
      <c r="C233" s="35" t="s">
        <v>571</v>
      </c>
      <c r="D233" s="35" t="s">
        <v>689</v>
      </c>
      <c r="E233" s="36" t="s">
        <v>449</v>
      </c>
      <c r="F233" s="36"/>
      <c r="G233" s="36"/>
      <c r="H233" s="45">
        <v>0</v>
      </c>
      <c r="I233" s="49">
        <v>0</v>
      </c>
      <c r="J233" s="35" t="s">
        <v>562</v>
      </c>
      <c r="P233" s="9"/>
    </row>
    <row r="234" spans="1:16">
      <c r="A234" s="11">
        <v>15</v>
      </c>
      <c r="B234" s="35" t="s">
        <v>10</v>
      </c>
      <c r="C234" s="35" t="s">
        <v>572</v>
      </c>
      <c r="D234" s="35" t="s">
        <v>608</v>
      </c>
      <c r="E234" s="36" t="s">
        <v>449</v>
      </c>
      <c r="F234" s="36"/>
      <c r="G234" s="36"/>
      <c r="H234" s="45">
        <v>0</v>
      </c>
      <c r="I234" s="49">
        <v>0</v>
      </c>
      <c r="J234" s="35" t="s">
        <v>562</v>
      </c>
      <c r="P234" s="9"/>
    </row>
    <row r="235" spans="1:16">
      <c r="A235" s="11">
        <v>15</v>
      </c>
      <c r="B235" s="35" t="s">
        <v>10</v>
      </c>
      <c r="C235" s="35" t="s">
        <v>574</v>
      </c>
      <c r="D235" s="35" t="s">
        <v>602</v>
      </c>
      <c r="E235" s="36" t="s">
        <v>449</v>
      </c>
      <c r="F235" s="36"/>
      <c r="G235" s="36"/>
      <c r="H235" s="45">
        <v>0</v>
      </c>
      <c r="I235" s="49">
        <v>0</v>
      </c>
      <c r="J235" s="35" t="s">
        <v>562</v>
      </c>
      <c r="P235" s="9"/>
    </row>
    <row r="236" spans="1:16">
      <c r="A236" s="11">
        <v>15</v>
      </c>
      <c r="B236" s="35" t="s">
        <v>10</v>
      </c>
      <c r="C236" s="35" t="s">
        <v>575</v>
      </c>
      <c r="D236" s="35" t="s">
        <v>600</v>
      </c>
      <c r="E236" s="36" t="s">
        <v>449</v>
      </c>
      <c r="F236" s="36"/>
      <c r="G236" s="36"/>
      <c r="H236" s="45">
        <v>0</v>
      </c>
      <c r="I236" s="49">
        <v>0</v>
      </c>
      <c r="J236" s="35" t="s">
        <v>562</v>
      </c>
      <c r="P236" s="9"/>
    </row>
    <row r="237" spans="1:16">
      <c r="A237" s="11">
        <v>15</v>
      </c>
      <c r="B237" s="35" t="s">
        <v>10</v>
      </c>
      <c r="C237" s="35" t="s">
        <v>578</v>
      </c>
      <c r="D237" s="35" t="s">
        <v>609</v>
      </c>
      <c r="E237" s="36" t="s">
        <v>449</v>
      </c>
      <c r="F237" s="36"/>
      <c r="G237" s="36"/>
      <c r="H237" s="45">
        <v>0</v>
      </c>
      <c r="I237" s="49">
        <v>0</v>
      </c>
      <c r="J237" s="35" t="s">
        <v>562</v>
      </c>
      <c r="P237" s="9"/>
    </row>
    <row r="238" spans="1:16">
      <c r="A238" s="11">
        <v>15</v>
      </c>
      <c r="B238" s="35" t="s">
        <v>10</v>
      </c>
      <c r="C238" s="35" t="s">
        <v>586</v>
      </c>
      <c r="D238" s="35" t="s">
        <v>606</v>
      </c>
      <c r="E238" s="36" t="s">
        <v>449</v>
      </c>
      <c r="F238" s="36"/>
      <c r="G238" s="36"/>
      <c r="H238" s="45">
        <v>0</v>
      </c>
      <c r="I238" s="49">
        <v>0</v>
      </c>
      <c r="J238" s="35" t="s">
        <v>562</v>
      </c>
      <c r="P238" s="9"/>
    </row>
    <row r="239" spans="1:16">
      <c r="A239" s="11">
        <v>15</v>
      </c>
      <c r="B239" s="35" t="s">
        <v>10</v>
      </c>
      <c r="C239" s="35" t="s">
        <v>588</v>
      </c>
      <c r="D239" s="35" t="s">
        <v>604</v>
      </c>
      <c r="E239" s="36" t="s">
        <v>449</v>
      </c>
      <c r="F239" s="36"/>
      <c r="G239" s="36"/>
      <c r="H239" s="45">
        <v>0</v>
      </c>
      <c r="I239" s="49">
        <v>0</v>
      </c>
      <c r="J239" s="35" t="s">
        <v>562</v>
      </c>
      <c r="P239" s="9"/>
    </row>
    <row r="240" spans="1:16">
      <c r="A240" s="11">
        <v>15</v>
      </c>
      <c r="B240" s="35" t="s">
        <v>10</v>
      </c>
      <c r="C240" s="35" t="s">
        <v>591</v>
      </c>
      <c r="D240" s="35" t="s">
        <v>611</v>
      </c>
      <c r="E240" s="36" t="s">
        <v>449</v>
      </c>
      <c r="F240" s="36"/>
      <c r="G240" s="36"/>
      <c r="H240" s="45">
        <v>0</v>
      </c>
      <c r="I240" s="49">
        <v>0</v>
      </c>
      <c r="J240" s="35" t="s">
        <v>562</v>
      </c>
      <c r="P240" s="9"/>
    </row>
    <row r="241" spans="1:16">
      <c r="A241" s="11">
        <v>15</v>
      </c>
      <c r="B241" s="35" t="s">
        <v>10</v>
      </c>
      <c r="C241" s="35" t="s">
        <v>592</v>
      </c>
      <c r="D241" s="35" t="s">
        <v>605</v>
      </c>
      <c r="E241" s="36" t="s">
        <v>449</v>
      </c>
      <c r="F241" s="36"/>
      <c r="G241" s="36"/>
      <c r="H241" s="45">
        <v>0</v>
      </c>
      <c r="I241" s="49">
        <v>0</v>
      </c>
      <c r="J241" s="35" t="s">
        <v>562</v>
      </c>
      <c r="P241" s="9"/>
    </row>
    <row r="242" spans="1:16">
      <c r="A242" s="11">
        <v>15</v>
      </c>
      <c r="B242" s="35" t="s">
        <v>10</v>
      </c>
      <c r="C242" s="35" t="s">
        <v>593</v>
      </c>
      <c r="D242" s="35" t="s">
        <v>607</v>
      </c>
      <c r="E242" s="36" t="s">
        <v>449</v>
      </c>
      <c r="F242" s="36"/>
      <c r="G242" s="36"/>
      <c r="H242" s="45">
        <v>0</v>
      </c>
      <c r="I242" s="49">
        <v>0</v>
      </c>
      <c r="J242" s="35" t="s">
        <v>562</v>
      </c>
      <c r="P242" s="9"/>
    </row>
    <row r="243" spans="1:16">
      <c r="A243" s="11">
        <v>16</v>
      </c>
      <c r="B243" s="102" t="s">
        <v>2</v>
      </c>
      <c r="C243" s="102" t="s">
        <v>561</v>
      </c>
      <c r="D243" s="102" t="s">
        <v>573</v>
      </c>
      <c r="E243" s="102" t="s">
        <v>627</v>
      </c>
      <c r="F243" s="102" t="s">
        <v>588</v>
      </c>
      <c r="G243" s="154">
        <v>72</v>
      </c>
      <c r="H243" s="103">
        <v>50</v>
      </c>
      <c r="I243" s="104">
        <v>200</v>
      </c>
      <c r="J243" s="102" t="s">
        <v>628</v>
      </c>
      <c r="P243" s="9"/>
    </row>
    <row r="244" spans="1:16">
      <c r="A244" s="11">
        <v>16</v>
      </c>
      <c r="B244" s="102" t="s">
        <v>2</v>
      </c>
      <c r="C244" s="102" t="s">
        <v>563</v>
      </c>
      <c r="D244" s="102" t="s">
        <v>41</v>
      </c>
      <c r="E244" s="102" t="s">
        <v>629</v>
      </c>
      <c r="F244" s="102" t="s">
        <v>588</v>
      </c>
      <c r="G244" s="154">
        <v>74</v>
      </c>
      <c r="H244" s="103">
        <v>20</v>
      </c>
      <c r="I244" s="104">
        <v>100</v>
      </c>
      <c r="J244" s="102" t="s">
        <v>628</v>
      </c>
      <c r="P244" s="9"/>
    </row>
    <row r="245" spans="1:16">
      <c r="A245" s="11">
        <v>16</v>
      </c>
      <c r="B245" s="102" t="s">
        <v>2</v>
      </c>
      <c r="C245" s="102" t="s">
        <v>564</v>
      </c>
      <c r="D245" s="102" t="s">
        <v>64</v>
      </c>
      <c r="E245" s="102" t="s">
        <v>630</v>
      </c>
      <c r="F245" s="102" t="s">
        <v>564</v>
      </c>
      <c r="G245" s="154">
        <v>74</v>
      </c>
      <c r="H245" s="103">
        <v>15</v>
      </c>
      <c r="I245" s="104">
        <v>85</v>
      </c>
      <c r="J245" s="102" t="s">
        <v>628</v>
      </c>
      <c r="P245" s="9"/>
    </row>
    <row r="246" spans="1:16">
      <c r="A246" s="11">
        <v>16</v>
      </c>
      <c r="B246" s="102" t="s">
        <v>2</v>
      </c>
      <c r="C246" s="102" t="s">
        <v>566</v>
      </c>
      <c r="D246" s="102" t="s">
        <v>8</v>
      </c>
      <c r="E246" s="102" t="s">
        <v>632</v>
      </c>
      <c r="F246" s="102" t="s">
        <v>571</v>
      </c>
      <c r="G246" s="154">
        <v>76</v>
      </c>
      <c r="H246" s="103">
        <v>10</v>
      </c>
      <c r="I246" s="104">
        <v>70</v>
      </c>
      <c r="J246" s="102" t="s">
        <v>628</v>
      </c>
      <c r="P246" s="9"/>
    </row>
    <row r="247" spans="1:16">
      <c r="A247" s="11">
        <v>16</v>
      </c>
      <c r="B247" s="102" t="s">
        <v>2</v>
      </c>
      <c r="C247" s="102" t="s">
        <v>567</v>
      </c>
      <c r="D247" s="102" t="s">
        <v>240</v>
      </c>
      <c r="E247" s="102" t="s">
        <v>633</v>
      </c>
      <c r="F247" s="102" t="s">
        <v>571</v>
      </c>
      <c r="G247" s="154">
        <v>77</v>
      </c>
      <c r="H247" s="103">
        <v>0</v>
      </c>
      <c r="I247" s="104">
        <v>60</v>
      </c>
      <c r="J247" s="102" t="s">
        <v>628</v>
      </c>
      <c r="P247" s="9"/>
    </row>
    <row r="248" spans="1:16">
      <c r="A248" s="11">
        <v>16</v>
      </c>
      <c r="B248" s="102" t="s">
        <v>2</v>
      </c>
      <c r="C248" s="102" t="s">
        <v>568</v>
      </c>
      <c r="D248" s="102" t="s">
        <v>3</v>
      </c>
      <c r="E248" s="102" t="s">
        <v>629</v>
      </c>
      <c r="F248" s="102" t="s">
        <v>574</v>
      </c>
      <c r="G248" s="154">
        <v>78</v>
      </c>
      <c r="H248" s="103">
        <v>0</v>
      </c>
      <c r="I248" s="104">
        <v>55</v>
      </c>
      <c r="J248" s="102" t="s">
        <v>628</v>
      </c>
      <c r="P248" s="9"/>
    </row>
    <row r="249" spans="1:16">
      <c r="A249" s="11">
        <v>16</v>
      </c>
      <c r="B249" s="102" t="s">
        <v>2</v>
      </c>
      <c r="C249" s="102" t="s">
        <v>570</v>
      </c>
      <c r="D249" s="102" t="s">
        <v>33</v>
      </c>
      <c r="E249" s="102" t="s">
        <v>635</v>
      </c>
      <c r="F249" s="102" t="s">
        <v>571</v>
      </c>
      <c r="G249" s="154">
        <v>79</v>
      </c>
      <c r="H249" s="103">
        <v>0</v>
      </c>
      <c r="I249" s="104">
        <v>50</v>
      </c>
      <c r="J249" s="102" t="s">
        <v>628</v>
      </c>
      <c r="P249" s="9"/>
    </row>
    <row r="250" spans="1:16">
      <c r="A250" s="11">
        <v>16</v>
      </c>
      <c r="B250" s="102" t="s">
        <v>2</v>
      </c>
      <c r="C250" s="102" t="s">
        <v>571</v>
      </c>
      <c r="D250" s="102" t="s">
        <v>34</v>
      </c>
      <c r="E250" s="102" t="s">
        <v>636</v>
      </c>
      <c r="F250" s="102" t="s">
        <v>578</v>
      </c>
      <c r="G250" s="154">
        <v>80</v>
      </c>
      <c r="H250" s="103">
        <v>0</v>
      </c>
      <c r="I250" s="104">
        <v>45</v>
      </c>
      <c r="J250" s="102" t="s">
        <v>628</v>
      </c>
      <c r="P250" s="9"/>
    </row>
    <row r="251" spans="1:16">
      <c r="A251" s="11">
        <v>16</v>
      </c>
      <c r="B251" s="102" t="s">
        <v>2</v>
      </c>
      <c r="C251" s="102" t="s">
        <v>572</v>
      </c>
      <c r="D251" s="102" t="s">
        <v>742</v>
      </c>
      <c r="E251" s="102" t="s">
        <v>638</v>
      </c>
      <c r="F251" s="102" t="s">
        <v>571</v>
      </c>
      <c r="G251" s="154">
        <v>81</v>
      </c>
      <c r="H251" s="103">
        <v>0</v>
      </c>
      <c r="I251" s="104">
        <v>40</v>
      </c>
      <c r="J251" s="102" t="s">
        <v>628</v>
      </c>
      <c r="P251" s="9"/>
    </row>
    <row r="252" spans="1:16">
      <c r="A252" s="11">
        <v>16</v>
      </c>
      <c r="B252" s="102" t="s">
        <v>2</v>
      </c>
      <c r="C252" s="102" t="s">
        <v>574</v>
      </c>
      <c r="D252" s="102" t="s">
        <v>67</v>
      </c>
      <c r="E252" s="102" t="s">
        <v>639</v>
      </c>
      <c r="F252" s="102" t="s">
        <v>578</v>
      </c>
      <c r="G252" s="154">
        <v>83</v>
      </c>
      <c r="H252" s="103">
        <v>0</v>
      </c>
      <c r="I252" s="104">
        <v>35</v>
      </c>
      <c r="J252" s="102" t="s">
        <v>628</v>
      </c>
      <c r="P252" s="9"/>
    </row>
    <row r="253" spans="1:16">
      <c r="A253" s="11">
        <v>16</v>
      </c>
      <c r="B253" s="102" t="s">
        <v>2</v>
      </c>
      <c r="C253" s="102" t="s">
        <v>575</v>
      </c>
      <c r="D253" s="102" t="s">
        <v>52</v>
      </c>
      <c r="E253" s="102" t="s">
        <v>638</v>
      </c>
      <c r="F253" s="102" t="s">
        <v>564</v>
      </c>
      <c r="G253" s="154">
        <v>86</v>
      </c>
      <c r="H253" s="103">
        <v>0</v>
      </c>
      <c r="I253" s="104">
        <v>30</v>
      </c>
      <c r="J253" s="102" t="s">
        <v>628</v>
      </c>
      <c r="P253" s="9"/>
    </row>
    <row r="254" spans="1:16">
      <c r="A254" s="11">
        <v>16</v>
      </c>
      <c r="B254" s="102" t="s">
        <v>2</v>
      </c>
      <c r="C254" s="102" t="s">
        <v>578</v>
      </c>
      <c r="D254" s="102" t="s">
        <v>28</v>
      </c>
      <c r="E254" s="102" t="s">
        <v>640</v>
      </c>
      <c r="F254" s="102" t="s">
        <v>595</v>
      </c>
      <c r="G254" s="154">
        <v>88</v>
      </c>
      <c r="H254" s="103">
        <v>0</v>
      </c>
      <c r="I254" s="104">
        <v>25</v>
      </c>
      <c r="J254" s="102" t="s">
        <v>628</v>
      </c>
      <c r="P254" s="9"/>
    </row>
    <row r="255" spans="1:16">
      <c r="A255" s="11">
        <v>17</v>
      </c>
      <c r="B255" s="102" t="s">
        <v>4</v>
      </c>
      <c r="C255" s="102" t="s">
        <v>561</v>
      </c>
      <c r="D255" s="102" t="s">
        <v>412</v>
      </c>
      <c r="E255" s="102" t="s">
        <v>638</v>
      </c>
      <c r="F255" s="102" t="s">
        <v>596</v>
      </c>
      <c r="G255" s="154">
        <v>70</v>
      </c>
      <c r="H255" s="103">
        <v>50</v>
      </c>
      <c r="I255" s="104">
        <v>200</v>
      </c>
      <c r="J255" s="102" t="s">
        <v>628</v>
      </c>
    </row>
    <row r="256" spans="1:16">
      <c r="A256" s="11">
        <v>17</v>
      </c>
      <c r="B256" s="102" t="s">
        <v>4</v>
      </c>
      <c r="C256" s="102" t="s">
        <v>563</v>
      </c>
      <c r="D256" s="102" t="s">
        <v>6</v>
      </c>
      <c r="E256" s="102" t="s">
        <v>636</v>
      </c>
      <c r="F256" s="102" t="s">
        <v>643</v>
      </c>
      <c r="G256" s="154">
        <v>71</v>
      </c>
      <c r="H256" s="103">
        <v>20</v>
      </c>
      <c r="I256" s="104">
        <v>100</v>
      </c>
      <c r="J256" s="102" t="s">
        <v>628</v>
      </c>
    </row>
    <row r="257" spans="1:16">
      <c r="A257" s="11">
        <v>17</v>
      </c>
      <c r="B257" s="102" t="s">
        <v>4</v>
      </c>
      <c r="C257" s="102" t="s">
        <v>564</v>
      </c>
      <c r="D257" s="35" t="s">
        <v>652</v>
      </c>
      <c r="E257" s="35" t="s">
        <v>653</v>
      </c>
      <c r="F257" s="102" t="s">
        <v>596</v>
      </c>
      <c r="G257" s="36" t="s">
        <v>696</v>
      </c>
      <c r="H257" s="37">
        <v>15</v>
      </c>
      <c r="I257" s="36">
        <v>85</v>
      </c>
      <c r="J257" s="102" t="s">
        <v>628</v>
      </c>
    </row>
    <row r="258" spans="1:16">
      <c r="A258" s="11">
        <v>17</v>
      </c>
      <c r="B258" s="102" t="s">
        <v>4</v>
      </c>
      <c r="C258" s="102" t="s">
        <v>566</v>
      </c>
      <c r="D258" s="102" t="s">
        <v>29</v>
      </c>
      <c r="E258" s="102" t="s">
        <v>639</v>
      </c>
      <c r="F258" s="102" t="s">
        <v>596</v>
      </c>
      <c r="G258" s="154">
        <v>76</v>
      </c>
      <c r="H258" s="103">
        <v>10</v>
      </c>
      <c r="I258" s="104">
        <v>70</v>
      </c>
      <c r="J258" s="102" t="s">
        <v>628</v>
      </c>
    </row>
    <row r="259" spans="1:16">
      <c r="A259" s="11">
        <v>17</v>
      </c>
      <c r="B259" s="102" t="s">
        <v>4</v>
      </c>
      <c r="C259" s="102" t="s">
        <v>567</v>
      </c>
      <c r="D259" s="47" t="s">
        <v>82</v>
      </c>
      <c r="E259" s="102" t="s">
        <v>624</v>
      </c>
      <c r="F259" s="102" t="s">
        <v>596</v>
      </c>
      <c r="G259" s="154">
        <v>77</v>
      </c>
      <c r="H259" s="103">
        <v>0</v>
      </c>
      <c r="I259" s="104">
        <v>60</v>
      </c>
      <c r="J259" s="102" t="s">
        <v>628</v>
      </c>
    </row>
    <row r="260" spans="1:16">
      <c r="A260" s="11">
        <v>17</v>
      </c>
      <c r="B260" s="102" t="s">
        <v>4</v>
      </c>
      <c r="C260" s="102" t="s">
        <v>568</v>
      </c>
      <c r="D260" s="102" t="s">
        <v>84</v>
      </c>
      <c r="E260" s="102" t="s">
        <v>639</v>
      </c>
      <c r="F260" s="102" t="s">
        <v>592</v>
      </c>
      <c r="G260" s="154">
        <v>79</v>
      </c>
      <c r="H260" s="103">
        <v>0</v>
      </c>
      <c r="I260" s="104">
        <v>55</v>
      </c>
      <c r="J260" s="102" t="s">
        <v>628</v>
      </c>
    </row>
    <row r="261" spans="1:16">
      <c r="A261" s="11">
        <v>17</v>
      </c>
      <c r="B261" s="102" t="s">
        <v>4</v>
      </c>
      <c r="C261" s="102" t="s">
        <v>570</v>
      </c>
      <c r="D261" s="102" t="s">
        <v>376</v>
      </c>
      <c r="E261" s="102" t="s">
        <v>645</v>
      </c>
      <c r="F261" s="102" t="s">
        <v>593</v>
      </c>
      <c r="G261" s="154">
        <v>80</v>
      </c>
      <c r="H261" s="103">
        <v>0</v>
      </c>
      <c r="I261" s="104">
        <v>50</v>
      </c>
      <c r="J261" s="102" t="s">
        <v>628</v>
      </c>
    </row>
    <row r="262" spans="1:16">
      <c r="A262" s="11">
        <v>17</v>
      </c>
      <c r="B262" s="102" t="s">
        <v>4</v>
      </c>
      <c r="C262" s="102" t="s">
        <v>571</v>
      </c>
      <c r="D262" s="102" t="s">
        <v>72</v>
      </c>
      <c r="E262" s="102" t="s">
        <v>624</v>
      </c>
      <c r="F262" s="102" t="s">
        <v>592</v>
      </c>
      <c r="G262" s="154">
        <v>80</v>
      </c>
      <c r="H262" s="103">
        <v>0</v>
      </c>
      <c r="I262" s="104">
        <v>45</v>
      </c>
      <c r="J262" s="102" t="s">
        <v>628</v>
      </c>
    </row>
    <row r="263" spans="1:16">
      <c r="A263" s="11">
        <v>17</v>
      </c>
      <c r="B263" s="102" t="s">
        <v>4</v>
      </c>
      <c r="C263" s="102" t="s">
        <v>572</v>
      </c>
      <c r="D263" s="102" t="s">
        <v>79</v>
      </c>
      <c r="E263" s="102" t="s">
        <v>646</v>
      </c>
      <c r="F263" s="102" t="s">
        <v>647</v>
      </c>
      <c r="G263" s="154">
        <v>80</v>
      </c>
      <c r="H263" s="103">
        <v>0</v>
      </c>
      <c r="I263" s="104">
        <v>40</v>
      </c>
      <c r="J263" s="102" t="s">
        <v>628</v>
      </c>
    </row>
    <row r="264" spans="1:16">
      <c r="A264" s="11">
        <v>17</v>
      </c>
      <c r="B264" s="102" t="s">
        <v>4</v>
      </c>
      <c r="C264" s="102" t="s">
        <v>574</v>
      </c>
      <c r="D264" s="102" t="s">
        <v>576</v>
      </c>
      <c r="E264" s="102" t="s">
        <v>649</v>
      </c>
      <c r="F264" s="102" t="s">
        <v>597</v>
      </c>
      <c r="G264" s="154">
        <v>85</v>
      </c>
      <c r="H264" s="103">
        <v>0</v>
      </c>
      <c r="I264" s="104">
        <v>35</v>
      </c>
      <c r="J264" s="102" t="s">
        <v>628</v>
      </c>
    </row>
    <row r="265" spans="1:16">
      <c r="A265" s="11">
        <v>17</v>
      </c>
      <c r="B265" s="102" t="s">
        <v>4</v>
      </c>
      <c r="C265" s="102" t="s">
        <v>575</v>
      </c>
      <c r="D265" s="102" t="s">
        <v>253</v>
      </c>
      <c r="E265" s="102" t="s">
        <v>650</v>
      </c>
      <c r="F265" s="102" t="s">
        <v>595</v>
      </c>
      <c r="G265" s="154">
        <v>85</v>
      </c>
      <c r="H265" s="103">
        <v>0</v>
      </c>
      <c r="I265" s="104">
        <v>30</v>
      </c>
      <c r="J265" s="102" t="s">
        <v>628</v>
      </c>
    </row>
    <row r="266" spans="1:16">
      <c r="A266" s="11">
        <v>17</v>
      </c>
      <c r="B266" s="102" t="s">
        <v>4</v>
      </c>
      <c r="C266" s="102" t="s">
        <v>578</v>
      </c>
      <c r="D266" s="102" t="s">
        <v>48</v>
      </c>
      <c r="E266" s="102" t="s">
        <v>646</v>
      </c>
      <c r="F266" s="102" t="s">
        <v>593</v>
      </c>
      <c r="G266" s="154">
        <v>87</v>
      </c>
      <c r="H266" s="103">
        <v>0</v>
      </c>
      <c r="I266" s="104">
        <v>25</v>
      </c>
      <c r="J266" s="102" t="s">
        <v>628</v>
      </c>
      <c r="P266" s="9"/>
    </row>
    <row r="267" spans="1:16">
      <c r="A267" s="11">
        <v>18</v>
      </c>
      <c r="B267" s="102" t="s">
        <v>12</v>
      </c>
      <c r="C267" s="102" t="s">
        <v>561</v>
      </c>
      <c r="D267" s="102" t="s">
        <v>71</v>
      </c>
      <c r="E267" s="102" t="s">
        <v>661</v>
      </c>
      <c r="F267" s="102" t="s">
        <v>662</v>
      </c>
      <c r="G267" s="154">
        <v>71</v>
      </c>
      <c r="H267" s="103">
        <v>50</v>
      </c>
      <c r="I267" s="104">
        <v>200</v>
      </c>
      <c r="J267" s="102" t="s">
        <v>628</v>
      </c>
      <c r="P267" s="9"/>
    </row>
    <row r="268" spans="1:16">
      <c r="A268" s="11">
        <v>18</v>
      </c>
      <c r="B268" s="102" t="s">
        <v>12</v>
      </c>
      <c r="C268" s="102" t="s">
        <v>563</v>
      </c>
      <c r="D268" s="102" t="s">
        <v>54</v>
      </c>
      <c r="E268" s="102" t="s">
        <v>663</v>
      </c>
      <c r="F268" s="102" t="s">
        <v>664</v>
      </c>
      <c r="G268" s="154">
        <v>71</v>
      </c>
      <c r="H268" s="103">
        <v>20</v>
      </c>
      <c r="I268" s="104">
        <v>100</v>
      </c>
      <c r="J268" s="102" t="s">
        <v>628</v>
      </c>
      <c r="P268" s="9"/>
    </row>
    <row r="269" spans="1:16">
      <c r="A269" s="11">
        <v>18</v>
      </c>
      <c r="B269" s="102" t="s">
        <v>12</v>
      </c>
      <c r="C269" s="102" t="s">
        <v>564</v>
      </c>
      <c r="D269" s="102" t="s">
        <v>32</v>
      </c>
      <c r="E269" s="102" t="s">
        <v>653</v>
      </c>
      <c r="F269" s="102" t="s">
        <v>643</v>
      </c>
      <c r="G269" s="154">
        <v>73</v>
      </c>
      <c r="H269" s="103">
        <v>15</v>
      </c>
      <c r="I269" s="104">
        <v>85</v>
      </c>
      <c r="J269" s="102" t="s">
        <v>628</v>
      </c>
      <c r="P269" s="9"/>
    </row>
    <row r="270" spans="1:16">
      <c r="A270" s="11">
        <v>18</v>
      </c>
      <c r="B270" s="102" t="s">
        <v>12</v>
      </c>
      <c r="C270" s="102" t="s">
        <v>566</v>
      </c>
      <c r="D270" s="102" t="s">
        <v>59</v>
      </c>
      <c r="E270" s="102" t="s">
        <v>639</v>
      </c>
      <c r="F270" s="102" t="s">
        <v>643</v>
      </c>
      <c r="G270" s="154">
        <v>74</v>
      </c>
      <c r="H270" s="103">
        <v>10</v>
      </c>
      <c r="I270" s="104">
        <v>70</v>
      </c>
      <c r="J270" s="102" t="s">
        <v>628</v>
      </c>
      <c r="P270" s="9"/>
    </row>
    <row r="271" spans="1:16">
      <c r="A271" s="11">
        <v>18</v>
      </c>
      <c r="B271" s="102" t="s">
        <v>12</v>
      </c>
      <c r="C271" s="102" t="s">
        <v>567</v>
      </c>
      <c r="D271" s="102" t="s">
        <v>338</v>
      </c>
      <c r="E271" s="102" t="s">
        <v>639</v>
      </c>
      <c r="F271" s="102" t="s">
        <v>596</v>
      </c>
      <c r="G271" s="154">
        <v>76</v>
      </c>
      <c r="H271" s="103">
        <v>0</v>
      </c>
      <c r="I271" s="104">
        <v>60</v>
      </c>
      <c r="J271" s="102" t="s">
        <v>628</v>
      </c>
      <c r="P271" s="9"/>
    </row>
    <row r="272" spans="1:16">
      <c r="A272" s="11">
        <v>18</v>
      </c>
      <c r="B272" s="102" t="s">
        <v>12</v>
      </c>
      <c r="C272" s="102" t="s">
        <v>568</v>
      </c>
      <c r="D272" s="102" t="s">
        <v>83</v>
      </c>
      <c r="E272" s="102" t="s">
        <v>624</v>
      </c>
      <c r="F272" s="102" t="s">
        <v>596</v>
      </c>
      <c r="G272" s="154">
        <v>77</v>
      </c>
      <c r="H272" s="103">
        <v>0</v>
      </c>
      <c r="I272" s="104">
        <v>55</v>
      </c>
      <c r="J272" s="102" t="s">
        <v>628</v>
      </c>
      <c r="P272" s="9"/>
    </row>
    <row r="273" spans="1:16">
      <c r="A273" s="11">
        <v>18</v>
      </c>
      <c r="B273" s="102" t="s">
        <v>12</v>
      </c>
      <c r="C273" s="102" t="s">
        <v>570</v>
      </c>
      <c r="D273" s="102" t="s">
        <v>24</v>
      </c>
      <c r="E273" s="102" t="s">
        <v>668</v>
      </c>
      <c r="F273" s="102" t="s">
        <v>669</v>
      </c>
      <c r="G273" s="154">
        <v>78</v>
      </c>
      <c r="H273" s="103">
        <v>0</v>
      </c>
      <c r="I273" s="104">
        <v>50</v>
      </c>
      <c r="J273" s="102" t="s">
        <v>628</v>
      </c>
      <c r="P273" s="9"/>
    </row>
    <row r="274" spans="1:16">
      <c r="A274" s="11">
        <v>18</v>
      </c>
      <c r="B274" s="102" t="s">
        <v>12</v>
      </c>
      <c r="C274" s="102" t="s">
        <v>571</v>
      </c>
      <c r="D274" s="102" t="s">
        <v>61</v>
      </c>
      <c r="E274" s="102" t="s">
        <v>663</v>
      </c>
      <c r="F274" s="102" t="s">
        <v>669</v>
      </c>
      <c r="G274" s="154">
        <v>79</v>
      </c>
      <c r="H274" s="103">
        <v>0</v>
      </c>
      <c r="I274" s="104">
        <v>45</v>
      </c>
      <c r="J274" s="102" t="s">
        <v>628</v>
      </c>
      <c r="P274" s="9"/>
    </row>
    <row r="275" spans="1:16">
      <c r="A275" s="11">
        <v>18</v>
      </c>
      <c r="B275" s="102" t="s">
        <v>12</v>
      </c>
      <c r="C275" s="102" t="s">
        <v>572</v>
      </c>
      <c r="D275" s="47" t="s">
        <v>44</v>
      </c>
      <c r="E275" s="102" t="s">
        <v>672</v>
      </c>
      <c r="F275" s="102" t="s">
        <v>596</v>
      </c>
      <c r="G275" s="154">
        <v>80</v>
      </c>
      <c r="H275" s="103">
        <v>0</v>
      </c>
      <c r="I275" s="104">
        <v>40</v>
      </c>
      <c r="J275" s="102" t="s">
        <v>628</v>
      </c>
      <c r="P275" s="9"/>
    </row>
    <row r="276" spans="1:16">
      <c r="A276" s="11">
        <v>18</v>
      </c>
      <c r="B276" s="102" t="s">
        <v>12</v>
      </c>
      <c r="C276" s="102" t="s">
        <v>574</v>
      </c>
      <c r="D276" s="102" t="s">
        <v>14</v>
      </c>
      <c r="E276" s="102" t="s">
        <v>671</v>
      </c>
      <c r="F276" s="102" t="s">
        <v>662</v>
      </c>
      <c r="G276" s="154">
        <v>81</v>
      </c>
      <c r="H276" s="103">
        <v>0</v>
      </c>
      <c r="I276" s="104">
        <v>40</v>
      </c>
      <c r="J276" s="102" t="s">
        <v>628</v>
      </c>
      <c r="P276" s="9"/>
    </row>
    <row r="277" spans="1:16">
      <c r="A277" s="11">
        <v>18</v>
      </c>
      <c r="B277" s="102" t="s">
        <v>12</v>
      </c>
      <c r="C277" s="102" t="s">
        <v>575</v>
      </c>
      <c r="D277" s="102" t="s">
        <v>73</v>
      </c>
      <c r="E277" s="102" t="s">
        <v>646</v>
      </c>
      <c r="F277" s="102" t="s">
        <v>673</v>
      </c>
      <c r="G277" s="154">
        <v>81</v>
      </c>
      <c r="H277" s="103">
        <v>0</v>
      </c>
      <c r="I277" s="104">
        <v>30</v>
      </c>
      <c r="J277" s="102" t="s">
        <v>628</v>
      </c>
      <c r="P277" s="9"/>
    </row>
    <row r="278" spans="1:16">
      <c r="A278" s="11">
        <v>18</v>
      </c>
      <c r="B278" s="102" t="s">
        <v>12</v>
      </c>
      <c r="C278" s="102" t="s">
        <v>578</v>
      </c>
      <c r="D278" s="102" t="s">
        <v>66</v>
      </c>
      <c r="E278" s="102" t="s">
        <v>657</v>
      </c>
      <c r="F278" s="102" t="s">
        <v>596</v>
      </c>
      <c r="G278" s="154">
        <v>83</v>
      </c>
      <c r="H278" s="103">
        <v>0</v>
      </c>
      <c r="I278" s="104">
        <v>25</v>
      </c>
      <c r="J278" s="102" t="s">
        <v>628</v>
      </c>
      <c r="P278" s="9"/>
    </row>
    <row r="279" spans="1:16">
      <c r="A279" s="11">
        <v>18</v>
      </c>
      <c r="B279" s="102" t="s">
        <v>12</v>
      </c>
      <c r="C279" s="102" t="s">
        <v>586</v>
      </c>
      <c r="D279" s="102" t="s">
        <v>58</v>
      </c>
      <c r="E279" s="102" t="s">
        <v>655</v>
      </c>
      <c r="F279" s="102" t="s">
        <v>656</v>
      </c>
      <c r="G279" s="154">
        <v>83</v>
      </c>
      <c r="H279" s="103">
        <v>0</v>
      </c>
      <c r="I279" s="104">
        <v>24</v>
      </c>
      <c r="J279" s="102" t="s">
        <v>628</v>
      </c>
      <c r="P279" s="9"/>
    </row>
    <row r="280" spans="1:16">
      <c r="A280" s="11">
        <v>18</v>
      </c>
      <c r="B280" s="102" t="s">
        <v>12</v>
      </c>
      <c r="C280" s="102" t="s">
        <v>588</v>
      </c>
      <c r="D280" s="102" t="s">
        <v>40</v>
      </c>
      <c r="E280" s="102" t="s">
        <v>663</v>
      </c>
      <c r="F280" s="102" t="s">
        <v>595</v>
      </c>
      <c r="G280" s="154">
        <v>83</v>
      </c>
      <c r="H280" s="103">
        <v>0</v>
      </c>
      <c r="I280" s="104">
        <v>23</v>
      </c>
      <c r="J280" s="102" t="s">
        <v>628</v>
      </c>
      <c r="P280" s="9"/>
    </row>
    <row r="281" spans="1:16">
      <c r="A281" s="11">
        <v>18</v>
      </c>
      <c r="B281" s="102" t="s">
        <v>12</v>
      </c>
      <c r="C281" s="102" t="s">
        <v>591</v>
      </c>
      <c r="D281" s="102" t="s">
        <v>269</v>
      </c>
      <c r="E281" s="102" t="s">
        <v>649</v>
      </c>
      <c r="F281" s="102" t="s">
        <v>597</v>
      </c>
      <c r="G281" s="154">
        <v>85</v>
      </c>
      <c r="H281" s="103">
        <v>0</v>
      </c>
      <c r="I281" s="104">
        <v>22</v>
      </c>
      <c r="J281" s="102" t="s">
        <v>628</v>
      </c>
      <c r="P281" s="9"/>
    </row>
    <row r="282" spans="1:16">
      <c r="A282" s="11">
        <v>18</v>
      </c>
      <c r="B282" s="102" t="s">
        <v>12</v>
      </c>
      <c r="C282" s="102" t="s">
        <v>592</v>
      </c>
      <c r="D282" s="102" t="s">
        <v>13</v>
      </c>
      <c r="E282" s="102" t="s">
        <v>676</v>
      </c>
      <c r="F282" s="102" t="s">
        <v>677</v>
      </c>
      <c r="G282" s="154">
        <v>85</v>
      </c>
      <c r="H282" s="103">
        <v>0</v>
      </c>
      <c r="I282" s="104">
        <v>21</v>
      </c>
      <c r="J282" s="102" t="s">
        <v>628</v>
      </c>
      <c r="P282" s="9"/>
    </row>
    <row r="283" spans="1:16">
      <c r="A283" s="11">
        <v>18</v>
      </c>
      <c r="B283" s="102" t="s">
        <v>12</v>
      </c>
      <c r="C283" s="102" t="s">
        <v>593</v>
      </c>
      <c r="D283" s="102" t="s">
        <v>37</v>
      </c>
      <c r="E283" s="102" t="s">
        <v>657</v>
      </c>
      <c r="F283" s="102" t="s">
        <v>593</v>
      </c>
      <c r="G283" s="154">
        <v>85</v>
      </c>
      <c r="H283" s="103">
        <v>0</v>
      </c>
      <c r="I283" s="104">
        <v>20</v>
      </c>
      <c r="J283" s="102" t="s">
        <v>628</v>
      </c>
      <c r="P283" s="9"/>
    </row>
    <row r="284" spans="1:16">
      <c r="A284" s="11">
        <v>18</v>
      </c>
      <c r="B284" s="102" t="s">
        <v>12</v>
      </c>
      <c r="C284" s="102" t="s">
        <v>595</v>
      </c>
      <c r="D284" s="102" t="s">
        <v>18</v>
      </c>
      <c r="E284" s="102" t="s">
        <v>671</v>
      </c>
      <c r="F284" s="102" t="s">
        <v>669</v>
      </c>
      <c r="G284" s="154">
        <v>86</v>
      </c>
      <c r="H284" s="103">
        <v>0</v>
      </c>
      <c r="I284" s="104">
        <v>19</v>
      </c>
      <c r="J284" s="102" t="s">
        <v>628</v>
      </c>
      <c r="P284" s="9"/>
    </row>
    <row r="285" spans="1:16">
      <c r="A285" s="11">
        <v>18</v>
      </c>
      <c r="B285" s="102" t="s">
        <v>12</v>
      </c>
      <c r="C285" s="102" t="s">
        <v>596</v>
      </c>
      <c r="D285" s="102" t="s">
        <v>42</v>
      </c>
      <c r="E285" s="102" t="s">
        <v>658</v>
      </c>
      <c r="F285" s="102" t="s">
        <v>659</v>
      </c>
      <c r="G285" s="154">
        <v>92</v>
      </c>
      <c r="H285" s="103">
        <v>0</v>
      </c>
      <c r="I285" s="104">
        <v>18</v>
      </c>
      <c r="J285" s="102" t="s">
        <v>628</v>
      </c>
      <c r="P285" s="9"/>
    </row>
    <row r="286" spans="1:16">
      <c r="A286" s="11">
        <v>19</v>
      </c>
      <c r="B286" s="35" t="s">
        <v>0</v>
      </c>
      <c r="C286" s="102" t="s">
        <v>561</v>
      </c>
      <c r="D286" s="102" t="s">
        <v>49</v>
      </c>
      <c r="E286" s="102" t="s">
        <v>672</v>
      </c>
      <c r="F286" s="102" t="s">
        <v>659</v>
      </c>
      <c r="G286" s="154">
        <v>70</v>
      </c>
      <c r="H286" s="103">
        <v>50</v>
      </c>
      <c r="I286" s="104">
        <v>200</v>
      </c>
      <c r="J286" s="35" t="s">
        <v>628</v>
      </c>
      <c r="P286" s="9"/>
    </row>
    <row r="287" spans="1:16">
      <c r="A287" s="11">
        <v>19</v>
      </c>
      <c r="B287" s="35" t="s">
        <v>0</v>
      </c>
      <c r="C287" s="102" t="s">
        <v>563</v>
      </c>
      <c r="D287" s="102" t="s">
        <v>423</v>
      </c>
      <c r="E287" s="102" t="s">
        <v>653</v>
      </c>
      <c r="F287" s="102" t="s">
        <v>669</v>
      </c>
      <c r="G287" s="154">
        <v>72</v>
      </c>
      <c r="H287" s="103">
        <v>20</v>
      </c>
      <c r="I287" s="104">
        <v>100</v>
      </c>
      <c r="J287" s="35" t="s">
        <v>628</v>
      </c>
      <c r="P287" s="9"/>
    </row>
    <row r="288" spans="1:16">
      <c r="A288" s="11">
        <v>19</v>
      </c>
      <c r="B288" s="35" t="s">
        <v>0</v>
      </c>
      <c r="C288" s="102" t="s">
        <v>564</v>
      </c>
      <c r="D288" s="102" t="s">
        <v>47</v>
      </c>
      <c r="E288" s="102" t="s">
        <v>639</v>
      </c>
      <c r="F288" s="102" t="s">
        <v>673</v>
      </c>
      <c r="G288" s="154">
        <v>72</v>
      </c>
      <c r="H288" s="103">
        <v>15</v>
      </c>
      <c r="I288" s="104">
        <v>85</v>
      </c>
      <c r="J288" s="35" t="s">
        <v>628</v>
      </c>
      <c r="P288" s="9"/>
    </row>
    <row r="289" spans="1:16">
      <c r="A289" s="11">
        <v>19</v>
      </c>
      <c r="B289" s="35" t="s">
        <v>0</v>
      </c>
      <c r="C289" s="102" t="s">
        <v>566</v>
      </c>
      <c r="D289" s="102" t="s">
        <v>89</v>
      </c>
      <c r="E289" s="102" t="s">
        <v>663</v>
      </c>
      <c r="F289" s="102" t="s">
        <v>656</v>
      </c>
      <c r="G289" s="154">
        <v>75</v>
      </c>
      <c r="H289" s="103">
        <v>10</v>
      </c>
      <c r="I289" s="104">
        <v>70</v>
      </c>
      <c r="J289" s="35" t="s">
        <v>628</v>
      </c>
      <c r="P289" s="9"/>
    </row>
    <row r="290" spans="1:16">
      <c r="A290" s="11">
        <v>19</v>
      </c>
      <c r="B290" s="35" t="s">
        <v>0</v>
      </c>
      <c r="C290" s="102" t="s">
        <v>567</v>
      </c>
      <c r="D290" s="102" t="s">
        <v>1</v>
      </c>
      <c r="E290" s="102" t="s">
        <v>676</v>
      </c>
      <c r="F290" s="102" t="s">
        <v>701</v>
      </c>
      <c r="G290" s="154">
        <v>75</v>
      </c>
      <c r="H290" s="103">
        <v>0</v>
      </c>
      <c r="I290" s="104">
        <v>60</v>
      </c>
      <c r="J290" s="35" t="s">
        <v>628</v>
      </c>
      <c r="P290" s="9"/>
    </row>
    <row r="291" spans="1:16">
      <c r="A291" s="11">
        <v>19</v>
      </c>
      <c r="B291" s="35" t="s">
        <v>0</v>
      </c>
      <c r="C291" s="102" t="s">
        <v>568</v>
      </c>
      <c r="D291" s="102" t="s">
        <v>39</v>
      </c>
      <c r="E291" s="102" t="s">
        <v>663</v>
      </c>
      <c r="F291" s="102" t="s">
        <v>656</v>
      </c>
      <c r="G291" s="154">
        <v>75</v>
      </c>
      <c r="H291" s="103">
        <v>0</v>
      </c>
      <c r="I291" s="104">
        <v>55</v>
      </c>
      <c r="J291" s="35" t="s">
        <v>628</v>
      </c>
      <c r="P291" s="9"/>
    </row>
    <row r="292" spans="1:16">
      <c r="A292" s="11">
        <v>19</v>
      </c>
      <c r="B292" s="35" t="s">
        <v>0</v>
      </c>
      <c r="C292" s="102" t="s">
        <v>570</v>
      </c>
      <c r="D292" s="102" t="s">
        <v>88</v>
      </c>
      <c r="E292" s="102" t="s">
        <v>698</v>
      </c>
      <c r="F292" s="102" t="s">
        <v>699</v>
      </c>
      <c r="G292" s="154">
        <v>76</v>
      </c>
      <c r="H292" s="103">
        <v>0</v>
      </c>
      <c r="I292" s="104">
        <v>50</v>
      </c>
      <c r="J292" s="35" t="s">
        <v>628</v>
      </c>
      <c r="P292" s="9"/>
    </row>
    <row r="293" spans="1:16">
      <c r="A293" s="11">
        <v>19</v>
      </c>
      <c r="B293" s="35" t="s">
        <v>0</v>
      </c>
      <c r="C293" s="102" t="s">
        <v>571</v>
      </c>
      <c r="D293" s="102" t="s">
        <v>50</v>
      </c>
      <c r="E293" s="102" t="s">
        <v>676</v>
      </c>
      <c r="F293" s="102" t="s">
        <v>717</v>
      </c>
      <c r="G293" s="154">
        <v>79</v>
      </c>
      <c r="H293" s="103">
        <v>0</v>
      </c>
      <c r="I293" s="104">
        <v>45</v>
      </c>
      <c r="J293" s="35" t="s">
        <v>628</v>
      </c>
      <c r="P293" s="9"/>
    </row>
    <row r="294" spans="1:16">
      <c r="A294" s="11">
        <v>19</v>
      </c>
      <c r="B294" s="35" t="s">
        <v>0</v>
      </c>
      <c r="C294" s="35" t="s">
        <v>572</v>
      </c>
      <c r="D294" s="102" t="s">
        <v>31</v>
      </c>
      <c r="E294" s="102" t="s">
        <v>671</v>
      </c>
      <c r="F294" s="102" t="s">
        <v>659</v>
      </c>
      <c r="G294" s="36" t="s">
        <v>718</v>
      </c>
      <c r="H294" s="37">
        <v>0</v>
      </c>
      <c r="I294" s="104">
        <v>40</v>
      </c>
      <c r="J294" s="35" t="s">
        <v>628</v>
      </c>
      <c r="P294" s="9"/>
    </row>
    <row r="295" spans="1:16">
      <c r="A295" s="11">
        <v>19</v>
      </c>
      <c r="B295" s="35" t="s">
        <v>0</v>
      </c>
      <c r="C295" s="35" t="s">
        <v>574</v>
      </c>
      <c r="D295" s="102" t="s">
        <v>584</v>
      </c>
      <c r="E295" s="102" t="s">
        <v>698</v>
      </c>
      <c r="F295" s="102" t="s">
        <v>700</v>
      </c>
      <c r="G295" s="154">
        <v>81</v>
      </c>
      <c r="H295" s="103">
        <v>0</v>
      </c>
      <c r="I295" s="104">
        <v>40</v>
      </c>
      <c r="J295" s="35" t="s">
        <v>628</v>
      </c>
      <c r="P295" s="9"/>
    </row>
    <row r="296" spans="1:16">
      <c r="A296" s="11">
        <v>19</v>
      </c>
      <c r="B296" s="35" t="s">
        <v>0</v>
      </c>
      <c r="C296" s="35" t="s">
        <v>575</v>
      </c>
      <c r="D296" s="102" t="s">
        <v>87</v>
      </c>
      <c r="E296" s="102" t="s">
        <v>671</v>
      </c>
      <c r="F296" s="102" t="s">
        <v>656</v>
      </c>
      <c r="G296" s="154">
        <v>82</v>
      </c>
      <c r="H296" s="103">
        <v>0</v>
      </c>
      <c r="I296" s="104">
        <v>30</v>
      </c>
      <c r="J296" s="35" t="s">
        <v>628</v>
      </c>
      <c r="P296" s="9"/>
    </row>
    <row r="297" spans="1:16">
      <c r="A297" s="11">
        <v>19</v>
      </c>
      <c r="B297" s="35" t="s">
        <v>0</v>
      </c>
      <c r="C297" s="35" t="s">
        <v>578</v>
      </c>
      <c r="D297" s="102" t="s">
        <v>7</v>
      </c>
      <c r="E297" s="102" t="s">
        <v>646</v>
      </c>
      <c r="F297" s="102" t="s">
        <v>669</v>
      </c>
      <c r="G297" s="154">
        <v>82</v>
      </c>
      <c r="H297" s="103">
        <v>0</v>
      </c>
      <c r="I297" s="104">
        <v>25</v>
      </c>
      <c r="J297" s="35" t="s">
        <v>628</v>
      </c>
      <c r="P297" s="9"/>
    </row>
    <row r="298" spans="1:16">
      <c r="A298" s="11">
        <v>19</v>
      </c>
      <c r="B298" s="35" t="s">
        <v>0</v>
      </c>
      <c r="C298" s="35" t="s">
        <v>586</v>
      </c>
      <c r="D298" s="102" t="s">
        <v>36</v>
      </c>
      <c r="E298" s="102" t="s">
        <v>702</v>
      </c>
      <c r="F298" s="102" t="s">
        <v>703</v>
      </c>
      <c r="G298" s="154">
        <v>84</v>
      </c>
      <c r="H298" s="103">
        <v>0</v>
      </c>
      <c r="I298" s="104">
        <v>24</v>
      </c>
      <c r="J298" s="35" t="s">
        <v>628</v>
      </c>
      <c r="P298" s="9"/>
    </row>
    <row r="299" spans="1:16">
      <c r="A299" s="11">
        <v>19</v>
      </c>
      <c r="B299" s="35" t="s">
        <v>0</v>
      </c>
      <c r="C299" s="35" t="s">
        <v>588</v>
      </c>
      <c r="D299" s="102" t="s">
        <v>81</v>
      </c>
      <c r="E299" s="102" t="s">
        <v>704</v>
      </c>
      <c r="F299" s="102" t="s">
        <v>669</v>
      </c>
      <c r="G299" s="154">
        <v>85</v>
      </c>
      <c r="H299" s="103">
        <v>0</v>
      </c>
      <c r="I299" s="104">
        <v>23</v>
      </c>
      <c r="J299" s="35" t="s">
        <v>628</v>
      </c>
      <c r="P299" s="9"/>
    </row>
    <row r="300" spans="1:16">
      <c r="A300" s="11">
        <v>19</v>
      </c>
      <c r="B300" s="35" t="s">
        <v>0</v>
      </c>
      <c r="C300" s="35" t="s">
        <v>591</v>
      </c>
      <c r="D300" s="102" t="s">
        <v>11</v>
      </c>
      <c r="E300" s="102" t="s">
        <v>702</v>
      </c>
      <c r="F300" s="102" t="s">
        <v>705</v>
      </c>
      <c r="G300" s="154">
        <v>86</v>
      </c>
      <c r="H300" s="103">
        <v>0</v>
      </c>
      <c r="I300" s="104">
        <v>22</v>
      </c>
      <c r="J300" s="35" t="s">
        <v>628</v>
      </c>
      <c r="P300" s="9"/>
    </row>
    <row r="301" spans="1:16">
      <c r="A301" s="11">
        <v>19</v>
      </c>
      <c r="B301" s="35" t="s">
        <v>0</v>
      </c>
      <c r="C301" s="35" t="s">
        <v>592</v>
      </c>
      <c r="D301" s="102" t="s">
        <v>310</v>
      </c>
      <c r="E301" s="102" t="s">
        <v>706</v>
      </c>
      <c r="F301" s="102" t="s">
        <v>701</v>
      </c>
      <c r="G301" s="154">
        <v>87</v>
      </c>
      <c r="H301" s="103">
        <v>0</v>
      </c>
      <c r="I301" s="104">
        <v>21</v>
      </c>
      <c r="J301" s="35" t="s">
        <v>628</v>
      </c>
      <c r="P301" s="9"/>
    </row>
    <row r="302" spans="1:16">
      <c r="A302" s="11">
        <v>19</v>
      </c>
      <c r="B302" s="35" t="s">
        <v>0</v>
      </c>
      <c r="C302" s="35" t="s">
        <v>593</v>
      </c>
      <c r="D302" s="102" t="s">
        <v>594</v>
      </c>
      <c r="E302" s="102" t="s">
        <v>707</v>
      </c>
      <c r="F302" s="102" t="s">
        <v>708</v>
      </c>
      <c r="G302" s="36" t="s">
        <v>629</v>
      </c>
      <c r="H302" s="37">
        <v>0</v>
      </c>
      <c r="I302" s="104">
        <v>20</v>
      </c>
      <c r="J302" s="35" t="s">
        <v>628</v>
      </c>
      <c r="P302" s="9"/>
    </row>
    <row r="303" spans="1:16">
      <c r="A303" s="11">
        <v>19</v>
      </c>
      <c r="B303" s="35" t="s">
        <v>0</v>
      </c>
      <c r="C303" s="35" t="s">
        <v>595</v>
      </c>
      <c r="D303" s="102" t="s">
        <v>598</v>
      </c>
      <c r="E303" s="102" t="s">
        <v>702</v>
      </c>
      <c r="F303" s="102" t="s">
        <v>701</v>
      </c>
      <c r="G303" s="36" t="s">
        <v>709</v>
      </c>
      <c r="H303" s="37">
        <v>0</v>
      </c>
      <c r="I303" s="104">
        <v>19</v>
      </c>
      <c r="J303" s="35" t="s">
        <v>628</v>
      </c>
      <c r="P303" s="9"/>
    </row>
    <row r="304" spans="1:16">
      <c r="A304" s="11">
        <v>19</v>
      </c>
      <c r="B304" s="35" t="s">
        <v>0</v>
      </c>
      <c r="C304" s="35" t="s">
        <v>596</v>
      </c>
      <c r="D304" s="102" t="s">
        <v>9</v>
      </c>
      <c r="E304" s="102" t="s">
        <v>710</v>
      </c>
      <c r="F304" s="102" t="s">
        <v>719</v>
      </c>
      <c r="G304" s="154">
        <v>87</v>
      </c>
      <c r="H304" s="103">
        <v>0</v>
      </c>
      <c r="I304" s="104">
        <v>18</v>
      </c>
      <c r="J304" s="35" t="s">
        <v>628</v>
      </c>
      <c r="P304" s="9"/>
    </row>
    <row r="305" spans="1:16">
      <c r="A305" s="11">
        <v>19</v>
      </c>
      <c r="B305" s="35" t="s">
        <v>0</v>
      </c>
      <c r="C305" s="35" t="s">
        <v>597</v>
      </c>
      <c r="D305" s="102" t="s">
        <v>70</v>
      </c>
      <c r="E305" s="102" t="s">
        <v>711</v>
      </c>
      <c r="F305" s="102" t="s">
        <v>697</v>
      </c>
      <c r="G305" s="156" t="s">
        <v>663</v>
      </c>
      <c r="H305" s="37">
        <v>0</v>
      </c>
      <c r="I305" s="104">
        <v>17</v>
      </c>
      <c r="J305" s="35" t="s">
        <v>628</v>
      </c>
      <c r="P305" s="9"/>
    </row>
    <row r="306" spans="1:16">
      <c r="A306" s="11">
        <v>20</v>
      </c>
      <c r="B306" s="35" t="s">
        <v>10</v>
      </c>
      <c r="C306" s="35" t="s">
        <v>561</v>
      </c>
      <c r="D306" s="35" t="s">
        <v>689</v>
      </c>
      <c r="E306" s="35">
        <v>100</v>
      </c>
      <c r="F306" s="35">
        <v>19</v>
      </c>
      <c r="G306" s="35">
        <v>81</v>
      </c>
      <c r="H306" s="37">
        <v>0</v>
      </c>
      <c r="I306" s="35">
        <v>0</v>
      </c>
      <c r="J306" s="35" t="s">
        <v>628</v>
      </c>
    </row>
    <row r="307" spans="1:16">
      <c r="A307" s="11">
        <v>20</v>
      </c>
      <c r="B307" s="35" t="s">
        <v>10</v>
      </c>
      <c r="C307" s="35" t="s">
        <v>563</v>
      </c>
      <c r="D307" s="35" t="s">
        <v>692</v>
      </c>
      <c r="E307" s="35">
        <v>86</v>
      </c>
      <c r="F307" s="35">
        <v>0</v>
      </c>
      <c r="G307" s="35">
        <v>86</v>
      </c>
      <c r="H307" s="37">
        <v>0</v>
      </c>
      <c r="I307" s="35">
        <v>0</v>
      </c>
      <c r="J307" s="35" t="s">
        <v>628</v>
      </c>
    </row>
    <row r="308" spans="1:16">
      <c r="A308" s="11">
        <v>20</v>
      </c>
      <c r="B308" s="35" t="s">
        <v>10</v>
      </c>
      <c r="C308" s="35" t="s">
        <v>564</v>
      </c>
      <c r="D308" s="35" t="s">
        <v>691</v>
      </c>
      <c r="E308" s="35">
        <v>104</v>
      </c>
      <c r="F308" s="35">
        <v>0</v>
      </c>
      <c r="G308" s="35">
        <v>104</v>
      </c>
      <c r="H308" s="37">
        <v>0</v>
      </c>
      <c r="I308" s="35">
        <v>0</v>
      </c>
      <c r="J308" s="35" t="s">
        <v>628</v>
      </c>
    </row>
    <row r="309" spans="1:16">
      <c r="A309" s="11">
        <v>20</v>
      </c>
      <c r="B309" s="35" t="s">
        <v>10</v>
      </c>
      <c r="C309" s="35" t="s">
        <v>566</v>
      </c>
      <c r="D309" s="35" t="s">
        <v>688</v>
      </c>
      <c r="E309" s="35">
        <v>109</v>
      </c>
      <c r="F309" s="35">
        <v>0</v>
      </c>
      <c r="G309" s="35">
        <v>109</v>
      </c>
      <c r="H309" s="37">
        <v>0</v>
      </c>
      <c r="I309" s="35">
        <v>0</v>
      </c>
      <c r="J309" s="35" t="s">
        <v>628</v>
      </c>
    </row>
    <row r="310" spans="1:16">
      <c r="A310" s="11">
        <v>20</v>
      </c>
      <c r="B310" s="35" t="s">
        <v>10</v>
      </c>
      <c r="C310" s="35" t="s">
        <v>567</v>
      </c>
      <c r="D310" s="35" t="s">
        <v>690</v>
      </c>
      <c r="E310" s="35">
        <v>118</v>
      </c>
      <c r="F310" s="35">
        <v>0</v>
      </c>
      <c r="G310" s="35">
        <v>118</v>
      </c>
      <c r="H310" s="37">
        <v>0</v>
      </c>
      <c r="I310" s="35">
        <v>0</v>
      </c>
      <c r="J310" s="35" t="s">
        <v>628</v>
      </c>
    </row>
    <row r="311" spans="1:16">
      <c r="A311" s="11">
        <v>21</v>
      </c>
      <c r="B311" s="151" t="s">
        <v>2</v>
      </c>
      <c r="C311" s="151" t="s">
        <v>561</v>
      </c>
      <c r="D311" s="151" t="s">
        <v>34</v>
      </c>
      <c r="E311" s="151" t="s">
        <v>743</v>
      </c>
      <c r="F311" s="151" t="s">
        <v>578</v>
      </c>
      <c r="G311" s="152">
        <v>70</v>
      </c>
      <c r="H311" s="37">
        <v>30</v>
      </c>
      <c r="I311" s="49">
        <v>100</v>
      </c>
      <c r="J311" s="151" t="s">
        <v>767</v>
      </c>
    </row>
    <row r="312" spans="1:16">
      <c r="A312" s="11">
        <v>21</v>
      </c>
      <c r="B312" s="151" t="s">
        <v>2</v>
      </c>
      <c r="C312" s="151" t="s">
        <v>563</v>
      </c>
      <c r="D312" s="151" t="s">
        <v>56</v>
      </c>
      <c r="E312" s="151" t="s">
        <v>744</v>
      </c>
      <c r="F312" s="151" t="s">
        <v>597</v>
      </c>
      <c r="G312" s="152">
        <v>70</v>
      </c>
      <c r="H312" s="37">
        <v>15</v>
      </c>
      <c r="I312" s="49">
        <v>60</v>
      </c>
      <c r="J312" s="151" t="s">
        <v>767</v>
      </c>
    </row>
    <row r="313" spans="1:16">
      <c r="A313" s="11">
        <v>21</v>
      </c>
      <c r="B313" s="151" t="s">
        <v>2</v>
      </c>
      <c r="C313" s="151" t="s">
        <v>564</v>
      </c>
      <c r="D313" s="151" t="s">
        <v>55</v>
      </c>
      <c r="E313" s="151" t="s">
        <v>745</v>
      </c>
      <c r="F313" s="151" t="s">
        <v>572</v>
      </c>
      <c r="G313" s="152">
        <v>72</v>
      </c>
      <c r="H313" s="37">
        <v>10</v>
      </c>
      <c r="I313" s="49">
        <v>40</v>
      </c>
      <c r="J313" s="151" t="s">
        <v>767</v>
      </c>
    </row>
    <row r="314" spans="1:16">
      <c r="A314" s="11">
        <v>21</v>
      </c>
      <c r="B314" s="151" t="s">
        <v>2</v>
      </c>
      <c r="C314" s="151" t="s">
        <v>566</v>
      </c>
      <c r="D314" s="151" t="s">
        <v>3</v>
      </c>
      <c r="E314" s="151" t="s">
        <v>635</v>
      </c>
      <c r="F314" s="151" t="s">
        <v>578</v>
      </c>
      <c r="G314" s="152">
        <v>75</v>
      </c>
      <c r="H314" s="37">
        <v>5</v>
      </c>
      <c r="I314" s="49">
        <v>30</v>
      </c>
      <c r="J314" s="151" t="s">
        <v>767</v>
      </c>
    </row>
    <row r="315" spans="1:16">
      <c r="A315" s="11">
        <v>21</v>
      </c>
      <c r="B315" s="151" t="s">
        <v>2</v>
      </c>
      <c r="C315" s="151" t="s">
        <v>567</v>
      </c>
      <c r="D315" s="151" t="s">
        <v>573</v>
      </c>
      <c r="E315" s="151" t="s">
        <v>744</v>
      </c>
      <c r="F315" s="151" t="s">
        <v>588</v>
      </c>
      <c r="G315" s="152">
        <v>76</v>
      </c>
      <c r="H315" s="37">
        <v>0</v>
      </c>
      <c r="I315" s="49">
        <v>29</v>
      </c>
      <c r="J315" s="151" t="s">
        <v>767</v>
      </c>
    </row>
    <row r="316" spans="1:16">
      <c r="A316" s="11">
        <v>21</v>
      </c>
      <c r="B316" s="151" t="s">
        <v>2</v>
      </c>
      <c r="C316" s="151" t="s">
        <v>568</v>
      </c>
      <c r="D316" s="151" t="s">
        <v>328</v>
      </c>
      <c r="E316" s="151" t="s">
        <v>636</v>
      </c>
      <c r="F316" s="151" t="s">
        <v>586</v>
      </c>
      <c r="G316" s="152">
        <v>79</v>
      </c>
      <c r="H316" s="37">
        <v>0</v>
      </c>
      <c r="I316" s="49">
        <v>28</v>
      </c>
      <c r="J316" s="151" t="s">
        <v>767</v>
      </c>
    </row>
    <row r="317" spans="1:16">
      <c r="A317" s="11">
        <v>21</v>
      </c>
      <c r="B317" s="151" t="s">
        <v>2</v>
      </c>
      <c r="C317" s="151" t="s">
        <v>570</v>
      </c>
      <c r="D317" s="151" t="s">
        <v>78</v>
      </c>
      <c r="E317" s="151" t="s">
        <v>636</v>
      </c>
      <c r="F317" s="151" t="s">
        <v>578</v>
      </c>
      <c r="G317" s="152">
        <v>80</v>
      </c>
      <c r="H317" s="37">
        <v>0</v>
      </c>
      <c r="I317" s="49">
        <v>27</v>
      </c>
      <c r="J317" s="151" t="s">
        <v>767</v>
      </c>
    </row>
    <row r="318" spans="1:16">
      <c r="A318" s="11">
        <v>21</v>
      </c>
      <c r="B318" s="151" t="s">
        <v>2</v>
      </c>
      <c r="C318" s="151" t="s">
        <v>571</v>
      </c>
      <c r="D318" s="151" t="s">
        <v>385</v>
      </c>
      <c r="E318" s="151" t="s">
        <v>661</v>
      </c>
      <c r="F318" s="151" t="s">
        <v>592</v>
      </c>
      <c r="G318" s="152">
        <v>82</v>
      </c>
      <c r="H318" s="37">
        <v>0</v>
      </c>
      <c r="I318" s="49">
        <v>26</v>
      </c>
      <c r="J318" s="151" t="s">
        <v>767</v>
      </c>
    </row>
    <row r="319" spans="1:16">
      <c r="A319" s="11">
        <v>21</v>
      </c>
      <c r="B319" s="151" t="s">
        <v>2</v>
      </c>
      <c r="C319" s="151" t="s">
        <v>572</v>
      </c>
      <c r="D319" s="151" t="s">
        <v>52</v>
      </c>
      <c r="E319" s="151" t="s">
        <v>627</v>
      </c>
      <c r="F319" s="151" t="s">
        <v>564</v>
      </c>
      <c r="G319" s="152">
        <v>83</v>
      </c>
      <c r="H319" s="37">
        <v>0</v>
      </c>
      <c r="I319" s="49">
        <v>25</v>
      </c>
      <c r="J319" s="151" t="s">
        <v>767</v>
      </c>
    </row>
    <row r="320" spans="1:16">
      <c r="A320" s="11">
        <v>21</v>
      </c>
      <c r="B320" s="151" t="s">
        <v>2</v>
      </c>
      <c r="C320" s="151" t="s">
        <v>574</v>
      </c>
      <c r="D320" s="151" t="s">
        <v>17</v>
      </c>
      <c r="E320" s="151" t="s">
        <v>672</v>
      </c>
      <c r="F320" s="151" t="s">
        <v>591</v>
      </c>
      <c r="G320" s="152">
        <v>84</v>
      </c>
      <c r="H320" s="37">
        <v>0</v>
      </c>
      <c r="I320" s="49">
        <v>24</v>
      </c>
      <c r="J320" s="151" t="s">
        <v>767</v>
      </c>
    </row>
    <row r="321" spans="1:10">
      <c r="A321" s="11">
        <v>21</v>
      </c>
      <c r="B321" s="151" t="s">
        <v>2</v>
      </c>
      <c r="C321" s="151" t="s">
        <v>575</v>
      </c>
      <c r="D321" s="151" t="s">
        <v>28</v>
      </c>
      <c r="E321" s="151" t="s">
        <v>657</v>
      </c>
      <c r="F321" s="151" t="s">
        <v>593</v>
      </c>
      <c r="G321" s="152">
        <v>85</v>
      </c>
      <c r="H321" s="37">
        <v>0</v>
      </c>
      <c r="I321" s="49">
        <v>23</v>
      </c>
      <c r="J321" s="151" t="s">
        <v>767</v>
      </c>
    </row>
    <row r="322" spans="1:10">
      <c r="A322" s="11">
        <v>22</v>
      </c>
      <c r="B322" s="151" t="s">
        <v>4</v>
      </c>
      <c r="C322" s="151" t="s">
        <v>561</v>
      </c>
      <c r="D322" s="151" t="s">
        <v>72</v>
      </c>
      <c r="E322" s="151" t="s">
        <v>635</v>
      </c>
      <c r="F322" s="151" t="s">
        <v>588</v>
      </c>
      <c r="G322" s="152">
        <v>73</v>
      </c>
      <c r="H322" s="37">
        <v>30</v>
      </c>
      <c r="I322" s="49">
        <v>100</v>
      </c>
      <c r="J322" s="151" t="s">
        <v>767</v>
      </c>
    </row>
    <row r="323" spans="1:10">
      <c r="A323" s="11">
        <v>22</v>
      </c>
      <c r="B323" s="151" t="s">
        <v>4</v>
      </c>
      <c r="C323" s="151" t="s">
        <v>563</v>
      </c>
      <c r="D323" s="151" t="s">
        <v>6</v>
      </c>
      <c r="E323" s="151" t="s">
        <v>636</v>
      </c>
      <c r="F323" s="151" t="s">
        <v>595</v>
      </c>
      <c r="G323" s="152">
        <v>74</v>
      </c>
      <c r="H323" s="37">
        <v>15</v>
      </c>
      <c r="I323" s="49">
        <v>60</v>
      </c>
      <c r="J323" s="151" t="s">
        <v>767</v>
      </c>
    </row>
    <row r="324" spans="1:10">
      <c r="A324" s="11">
        <v>22</v>
      </c>
      <c r="B324" s="151" t="s">
        <v>4</v>
      </c>
      <c r="C324" s="151" t="s">
        <v>564</v>
      </c>
      <c r="D324" s="151" t="s">
        <v>75</v>
      </c>
      <c r="E324" s="151" t="s">
        <v>624</v>
      </c>
      <c r="F324" s="151" t="s">
        <v>643</v>
      </c>
      <c r="G324" s="152">
        <v>75</v>
      </c>
      <c r="H324" s="37">
        <v>10</v>
      </c>
      <c r="I324" s="49">
        <v>40</v>
      </c>
      <c r="J324" s="151" t="s">
        <v>767</v>
      </c>
    </row>
    <row r="325" spans="1:10">
      <c r="A325" s="11">
        <v>22</v>
      </c>
      <c r="B325" s="151" t="s">
        <v>4</v>
      </c>
      <c r="C325" s="151" t="s">
        <v>566</v>
      </c>
      <c r="D325" s="151" t="s">
        <v>80</v>
      </c>
      <c r="E325" s="151" t="s">
        <v>636</v>
      </c>
      <c r="F325" s="151" t="s">
        <v>593</v>
      </c>
      <c r="G325" s="152">
        <v>75</v>
      </c>
      <c r="H325" s="37">
        <v>5</v>
      </c>
      <c r="I325" s="49">
        <v>30</v>
      </c>
      <c r="J325" s="151" t="s">
        <v>767</v>
      </c>
    </row>
    <row r="326" spans="1:10">
      <c r="A326" s="11">
        <v>22</v>
      </c>
      <c r="B326" s="151" t="s">
        <v>4</v>
      </c>
      <c r="C326" s="151" t="s">
        <v>567</v>
      </c>
      <c r="D326" s="151" t="s">
        <v>387</v>
      </c>
      <c r="E326" s="151" t="s">
        <v>653</v>
      </c>
      <c r="F326" s="151" t="s">
        <v>595</v>
      </c>
      <c r="G326" s="152">
        <v>76</v>
      </c>
      <c r="H326" s="37">
        <v>0</v>
      </c>
      <c r="I326" s="49">
        <v>29</v>
      </c>
      <c r="J326" s="151" t="s">
        <v>767</v>
      </c>
    </row>
    <row r="327" spans="1:10">
      <c r="A327" s="11">
        <v>22</v>
      </c>
      <c r="B327" s="151" t="s">
        <v>4</v>
      </c>
      <c r="C327" s="151" t="s">
        <v>568</v>
      </c>
      <c r="D327" s="151" t="s">
        <v>29</v>
      </c>
      <c r="E327" s="151" t="s">
        <v>653</v>
      </c>
      <c r="F327" s="151" t="s">
        <v>593</v>
      </c>
      <c r="G327" s="152">
        <v>77</v>
      </c>
      <c r="H327" s="37">
        <v>0</v>
      </c>
      <c r="I327" s="49">
        <v>28</v>
      </c>
      <c r="J327" s="151" t="s">
        <v>767</v>
      </c>
    </row>
    <row r="328" spans="1:10">
      <c r="A328" s="11">
        <v>22</v>
      </c>
      <c r="B328" s="151" t="s">
        <v>4</v>
      </c>
      <c r="C328" s="151" t="s">
        <v>570</v>
      </c>
      <c r="D328" s="151" t="s">
        <v>15</v>
      </c>
      <c r="E328" s="151" t="s">
        <v>645</v>
      </c>
      <c r="F328" s="151" t="s">
        <v>596</v>
      </c>
      <c r="G328" s="152">
        <v>78</v>
      </c>
      <c r="H328" s="37">
        <v>0</v>
      </c>
      <c r="I328" s="49">
        <v>27</v>
      </c>
      <c r="J328" s="151" t="s">
        <v>767</v>
      </c>
    </row>
    <row r="329" spans="1:10">
      <c r="A329" s="11">
        <v>22</v>
      </c>
      <c r="B329" s="151" t="s">
        <v>4</v>
      </c>
      <c r="C329" s="151" t="s">
        <v>571</v>
      </c>
      <c r="D329" s="151" t="s">
        <v>79</v>
      </c>
      <c r="E329" s="151" t="s">
        <v>650</v>
      </c>
      <c r="F329" s="151" t="s">
        <v>677</v>
      </c>
      <c r="G329" s="152">
        <v>78</v>
      </c>
      <c r="H329" s="37">
        <v>0</v>
      </c>
      <c r="I329" s="49">
        <v>26</v>
      </c>
      <c r="J329" s="151" t="s">
        <v>767</v>
      </c>
    </row>
    <row r="330" spans="1:10">
      <c r="A330" s="11">
        <v>22</v>
      </c>
      <c r="B330" s="151" t="s">
        <v>4</v>
      </c>
      <c r="C330" s="151" t="s">
        <v>572</v>
      </c>
      <c r="D330" s="151" t="s">
        <v>84</v>
      </c>
      <c r="E330" s="151" t="s">
        <v>744</v>
      </c>
      <c r="F330" s="151" t="s">
        <v>578</v>
      </c>
      <c r="G330" s="152">
        <v>78</v>
      </c>
      <c r="H330" s="37">
        <v>0</v>
      </c>
      <c r="I330" s="49">
        <v>25</v>
      </c>
      <c r="J330" s="151" t="s">
        <v>767</v>
      </c>
    </row>
    <row r="331" spans="1:10">
      <c r="A331" s="11">
        <v>22</v>
      </c>
      <c r="B331" s="151" t="s">
        <v>4</v>
      </c>
      <c r="C331" s="151" t="s">
        <v>574</v>
      </c>
      <c r="D331" s="151" t="s">
        <v>412</v>
      </c>
      <c r="E331" s="151" t="s">
        <v>639</v>
      </c>
      <c r="F331" s="151" t="s">
        <v>592</v>
      </c>
      <c r="G331" s="152">
        <v>79</v>
      </c>
      <c r="H331" s="37">
        <v>0</v>
      </c>
      <c r="I331" s="49">
        <v>24</v>
      </c>
      <c r="J331" s="151" t="s">
        <v>767</v>
      </c>
    </row>
    <row r="332" spans="1:10">
      <c r="A332" s="11">
        <v>22</v>
      </c>
      <c r="B332" s="151" t="s">
        <v>4</v>
      </c>
      <c r="C332" s="151" t="s">
        <v>575</v>
      </c>
      <c r="D332" s="151" t="s">
        <v>253</v>
      </c>
      <c r="E332" s="151" t="s">
        <v>645</v>
      </c>
      <c r="F332" s="151" t="s">
        <v>592</v>
      </c>
      <c r="G332" s="152">
        <v>81</v>
      </c>
      <c r="H332" s="37">
        <v>0</v>
      </c>
      <c r="I332" s="49">
        <v>23</v>
      </c>
      <c r="J332" s="151" t="s">
        <v>767</v>
      </c>
    </row>
    <row r="333" spans="1:10">
      <c r="A333" s="11">
        <v>22</v>
      </c>
      <c r="B333" s="151" t="s">
        <v>4</v>
      </c>
      <c r="C333" s="151" t="s">
        <v>578</v>
      </c>
      <c r="D333" s="151" t="s">
        <v>82</v>
      </c>
      <c r="E333" s="151" t="s">
        <v>672</v>
      </c>
      <c r="F333" s="151" t="s">
        <v>595</v>
      </c>
      <c r="G333" s="152">
        <v>81</v>
      </c>
      <c r="H333" s="37">
        <v>0</v>
      </c>
      <c r="I333" s="49">
        <v>22</v>
      </c>
      <c r="J333" s="151" t="s">
        <v>767</v>
      </c>
    </row>
    <row r="334" spans="1:10">
      <c r="A334" s="11">
        <v>22</v>
      </c>
      <c r="B334" s="151" t="s">
        <v>4</v>
      </c>
      <c r="C334" s="151" t="s">
        <v>586</v>
      </c>
      <c r="D334" s="151" t="s">
        <v>48</v>
      </c>
      <c r="E334" s="151" t="s">
        <v>661</v>
      </c>
      <c r="F334" s="151" t="s">
        <v>591</v>
      </c>
      <c r="G334" s="152">
        <v>83</v>
      </c>
      <c r="H334" s="37">
        <v>0</v>
      </c>
      <c r="I334" s="49">
        <v>21</v>
      </c>
      <c r="J334" s="151" t="s">
        <v>767</v>
      </c>
    </row>
    <row r="335" spans="1:10">
      <c r="A335" s="11">
        <v>22</v>
      </c>
      <c r="B335" s="151" t="s">
        <v>4</v>
      </c>
      <c r="C335" s="151" t="s">
        <v>588</v>
      </c>
      <c r="D335" s="151" t="s">
        <v>63</v>
      </c>
      <c r="E335" s="151" t="s">
        <v>672</v>
      </c>
      <c r="F335" s="151" t="s">
        <v>592</v>
      </c>
      <c r="G335" s="152">
        <v>83</v>
      </c>
      <c r="H335" s="37">
        <v>0</v>
      </c>
      <c r="I335" s="49">
        <v>20</v>
      </c>
      <c r="J335" s="151" t="s">
        <v>767</v>
      </c>
    </row>
    <row r="336" spans="1:10">
      <c r="A336" s="11">
        <v>23</v>
      </c>
      <c r="B336" s="151" t="s">
        <v>12</v>
      </c>
      <c r="C336" s="151" t="s">
        <v>561</v>
      </c>
      <c r="D336" s="151" t="s">
        <v>58</v>
      </c>
      <c r="E336" s="151" t="s">
        <v>709</v>
      </c>
      <c r="F336" s="151" t="s">
        <v>656</v>
      </c>
      <c r="G336" s="152">
        <v>67</v>
      </c>
      <c r="H336" s="37">
        <v>30</v>
      </c>
      <c r="I336" s="49">
        <v>100</v>
      </c>
      <c r="J336" s="151" t="s">
        <v>767</v>
      </c>
    </row>
    <row r="337" spans="1:10">
      <c r="A337" s="11">
        <v>23</v>
      </c>
      <c r="B337" s="151" t="s">
        <v>12</v>
      </c>
      <c r="C337" s="151" t="s">
        <v>563</v>
      </c>
      <c r="D337" s="151" t="s">
        <v>24</v>
      </c>
      <c r="E337" s="151" t="s">
        <v>636</v>
      </c>
      <c r="F337" s="151" t="s">
        <v>596</v>
      </c>
      <c r="G337" s="152">
        <v>73</v>
      </c>
      <c r="H337" s="37">
        <v>15</v>
      </c>
      <c r="I337" s="49">
        <v>60</v>
      </c>
      <c r="J337" s="151" t="s">
        <v>767</v>
      </c>
    </row>
    <row r="338" spans="1:10">
      <c r="A338" s="11">
        <v>23</v>
      </c>
      <c r="B338" s="151" t="s">
        <v>12</v>
      </c>
      <c r="C338" s="151" t="s">
        <v>564</v>
      </c>
      <c r="D338" s="151" t="s">
        <v>83</v>
      </c>
      <c r="E338" s="151" t="s">
        <v>645</v>
      </c>
      <c r="F338" s="151" t="s">
        <v>673</v>
      </c>
      <c r="G338" s="152">
        <v>74</v>
      </c>
      <c r="H338" s="37">
        <v>10</v>
      </c>
      <c r="I338" s="49">
        <v>40</v>
      </c>
      <c r="J338" s="151" t="s">
        <v>767</v>
      </c>
    </row>
    <row r="339" spans="1:10">
      <c r="A339" s="11">
        <v>23</v>
      </c>
      <c r="B339" s="151" t="s">
        <v>12</v>
      </c>
      <c r="C339" s="151" t="s">
        <v>566</v>
      </c>
      <c r="D339" s="151" t="s">
        <v>18</v>
      </c>
      <c r="E339" s="151" t="s">
        <v>668</v>
      </c>
      <c r="F339" s="151" t="s">
        <v>677</v>
      </c>
      <c r="G339" s="152">
        <v>75</v>
      </c>
      <c r="H339" s="37">
        <v>5</v>
      </c>
      <c r="I339" s="49">
        <v>30</v>
      </c>
      <c r="J339" s="151" t="s">
        <v>767</v>
      </c>
    </row>
    <row r="340" spans="1:10">
      <c r="A340" s="11">
        <v>23</v>
      </c>
      <c r="B340" s="151" t="s">
        <v>12</v>
      </c>
      <c r="C340" s="151" t="s">
        <v>567</v>
      </c>
      <c r="D340" s="151" t="s">
        <v>59</v>
      </c>
      <c r="E340" s="151" t="s">
        <v>663</v>
      </c>
      <c r="F340" s="151" t="s">
        <v>673</v>
      </c>
      <c r="G340" s="152">
        <v>78</v>
      </c>
      <c r="H340" s="37">
        <v>0</v>
      </c>
      <c r="I340" s="49">
        <v>29</v>
      </c>
      <c r="J340" s="151" t="s">
        <v>767</v>
      </c>
    </row>
    <row r="341" spans="1:10">
      <c r="A341" s="11">
        <v>23</v>
      </c>
      <c r="B341" s="151" t="s">
        <v>12</v>
      </c>
      <c r="C341" s="151" t="s">
        <v>568</v>
      </c>
      <c r="D341" s="151" t="s">
        <v>40</v>
      </c>
      <c r="E341" s="151" t="s">
        <v>672</v>
      </c>
      <c r="F341" s="151" t="s">
        <v>597</v>
      </c>
      <c r="G341" s="152">
        <v>79</v>
      </c>
      <c r="H341" s="37">
        <v>0</v>
      </c>
      <c r="I341" s="49">
        <v>28</v>
      </c>
      <c r="J341" s="151" t="s">
        <v>767</v>
      </c>
    </row>
    <row r="342" spans="1:10">
      <c r="A342" s="11">
        <v>23</v>
      </c>
      <c r="B342" s="151" t="s">
        <v>12</v>
      </c>
      <c r="C342" s="151" t="s">
        <v>570</v>
      </c>
      <c r="D342" s="151" t="s">
        <v>14</v>
      </c>
      <c r="E342" s="151" t="s">
        <v>650</v>
      </c>
      <c r="F342" s="151" t="s">
        <v>647</v>
      </c>
      <c r="G342" s="152">
        <v>79</v>
      </c>
      <c r="H342" s="37">
        <v>0</v>
      </c>
      <c r="I342" s="49">
        <v>27</v>
      </c>
      <c r="J342" s="151" t="s">
        <v>767</v>
      </c>
    </row>
    <row r="343" spans="1:10">
      <c r="A343" s="11">
        <v>23</v>
      </c>
      <c r="B343" s="151" t="s">
        <v>12</v>
      </c>
      <c r="C343" s="151" t="s">
        <v>571</v>
      </c>
      <c r="D343" s="151" t="s">
        <v>399</v>
      </c>
      <c r="E343" s="151" t="s">
        <v>649</v>
      </c>
      <c r="F343" s="151" t="s">
        <v>677</v>
      </c>
      <c r="G343" s="152">
        <v>80</v>
      </c>
      <c r="H343" s="37">
        <v>0</v>
      </c>
      <c r="I343" s="49">
        <v>26</v>
      </c>
      <c r="J343" s="151" t="s">
        <v>767</v>
      </c>
    </row>
    <row r="344" spans="1:10">
      <c r="A344" s="11">
        <v>23</v>
      </c>
      <c r="B344" s="151" t="s">
        <v>12</v>
      </c>
      <c r="C344" s="151" t="s">
        <v>572</v>
      </c>
      <c r="D344" s="151" t="s">
        <v>338</v>
      </c>
      <c r="E344" s="151" t="s">
        <v>655</v>
      </c>
      <c r="F344" s="151" t="s">
        <v>669</v>
      </c>
      <c r="G344" s="152">
        <v>87</v>
      </c>
      <c r="H344" s="37">
        <v>0</v>
      </c>
      <c r="I344" s="49">
        <v>25</v>
      </c>
      <c r="J344" s="151" t="s">
        <v>767</v>
      </c>
    </row>
    <row r="345" spans="1:10">
      <c r="A345" s="11">
        <v>23</v>
      </c>
      <c r="B345" s="151" t="s">
        <v>12</v>
      </c>
      <c r="C345" s="151" t="s">
        <v>574</v>
      </c>
      <c r="D345" s="151" t="s">
        <v>74</v>
      </c>
      <c r="E345" s="151" t="s">
        <v>781</v>
      </c>
      <c r="F345" s="151" t="s">
        <v>647</v>
      </c>
      <c r="G345" s="152">
        <v>87</v>
      </c>
      <c r="H345" s="37">
        <v>0</v>
      </c>
      <c r="I345" s="49">
        <v>24</v>
      </c>
      <c r="J345" s="151" t="s">
        <v>767</v>
      </c>
    </row>
    <row r="346" spans="1:10">
      <c r="A346" s="11">
        <v>24</v>
      </c>
      <c r="B346" s="151" t="s">
        <v>0</v>
      </c>
      <c r="C346" s="151" t="s">
        <v>561</v>
      </c>
      <c r="D346" s="151" t="s">
        <v>185</v>
      </c>
      <c r="E346" s="151" t="s">
        <v>663</v>
      </c>
      <c r="F346" s="151" t="s">
        <v>746</v>
      </c>
      <c r="G346" s="152">
        <v>65</v>
      </c>
      <c r="H346" s="37">
        <v>30</v>
      </c>
      <c r="I346" s="49">
        <v>100</v>
      </c>
      <c r="J346" s="151" t="s">
        <v>767</v>
      </c>
    </row>
    <row r="347" spans="1:10">
      <c r="A347" s="11">
        <v>24</v>
      </c>
      <c r="B347" s="151" t="s">
        <v>0</v>
      </c>
      <c r="C347" s="151" t="s">
        <v>563</v>
      </c>
      <c r="D347" s="151" t="s">
        <v>57</v>
      </c>
      <c r="E347" s="151" t="s">
        <v>645</v>
      </c>
      <c r="F347" s="151" t="s">
        <v>747</v>
      </c>
      <c r="G347" s="152">
        <v>65</v>
      </c>
      <c r="H347" s="37">
        <v>15</v>
      </c>
      <c r="I347" s="49">
        <v>60</v>
      </c>
      <c r="J347" s="151" t="s">
        <v>767</v>
      </c>
    </row>
    <row r="348" spans="1:10">
      <c r="A348" s="11">
        <v>24</v>
      </c>
      <c r="B348" s="151" t="s">
        <v>0</v>
      </c>
      <c r="C348" s="151" t="s">
        <v>564</v>
      </c>
      <c r="D348" s="151" t="s">
        <v>88</v>
      </c>
      <c r="E348" s="151" t="s">
        <v>640</v>
      </c>
      <c r="F348" s="151" t="s">
        <v>748</v>
      </c>
      <c r="G348" s="152">
        <v>66</v>
      </c>
      <c r="H348" s="37">
        <v>10</v>
      </c>
      <c r="I348" s="49">
        <v>40</v>
      </c>
      <c r="J348" s="151" t="s">
        <v>767</v>
      </c>
    </row>
    <row r="349" spans="1:10">
      <c r="A349" s="11">
        <v>24</v>
      </c>
      <c r="B349" s="151" t="s">
        <v>0</v>
      </c>
      <c r="C349" s="151" t="s">
        <v>566</v>
      </c>
      <c r="D349" s="151" t="s">
        <v>39</v>
      </c>
      <c r="E349" s="151" t="s">
        <v>653</v>
      </c>
      <c r="F349" s="151" t="s">
        <v>673</v>
      </c>
      <c r="G349" s="152">
        <v>71</v>
      </c>
      <c r="H349" s="37">
        <v>5</v>
      </c>
      <c r="I349" s="49">
        <v>30</v>
      </c>
      <c r="J349" s="151" t="s">
        <v>767</v>
      </c>
    </row>
    <row r="350" spans="1:10">
      <c r="A350" s="11">
        <v>24</v>
      </c>
      <c r="B350" s="151" t="s">
        <v>0</v>
      </c>
      <c r="C350" s="151" t="s">
        <v>567</v>
      </c>
      <c r="D350" s="151" t="s">
        <v>11</v>
      </c>
      <c r="E350" s="151" t="s">
        <v>782</v>
      </c>
      <c r="F350" s="151" t="s">
        <v>783</v>
      </c>
      <c r="G350" s="152">
        <v>73</v>
      </c>
      <c r="H350" s="37">
        <v>0</v>
      </c>
      <c r="I350" s="49">
        <v>29</v>
      </c>
      <c r="J350" s="151" t="s">
        <v>767</v>
      </c>
    </row>
    <row r="351" spans="1:10">
      <c r="A351" s="11">
        <v>24</v>
      </c>
      <c r="B351" s="151" t="s">
        <v>0</v>
      </c>
      <c r="C351" s="151" t="s">
        <v>568</v>
      </c>
      <c r="D351" s="151" t="s">
        <v>31</v>
      </c>
      <c r="E351" s="151" t="s">
        <v>668</v>
      </c>
      <c r="F351" s="151" t="s">
        <v>656</v>
      </c>
      <c r="G351" s="152">
        <v>74</v>
      </c>
      <c r="H351" s="37">
        <v>0</v>
      </c>
      <c r="I351" s="49">
        <v>28</v>
      </c>
      <c r="J351" s="151" t="s">
        <v>767</v>
      </c>
    </row>
    <row r="352" spans="1:10">
      <c r="A352" s="11">
        <v>24</v>
      </c>
      <c r="B352" s="151" t="s">
        <v>0</v>
      </c>
      <c r="C352" s="151" t="s">
        <v>570</v>
      </c>
      <c r="D352" s="151" t="s">
        <v>36</v>
      </c>
      <c r="E352" s="151" t="s">
        <v>784</v>
      </c>
      <c r="F352" s="151" t="s">
        <v>703</v>
      </c>
      <c r="G352" s="152">
        <v>75</v>
      </c>
      <c r="H352" s="37">
        <v>0</v>
      </c>
      <c r="I352" s="49">
        <v>27</v>
      </c>
      <c r="J352" s="151" t="s">
        <v>767</v>
      </c>
    </row>
    <row r="353" spans="1:10">
      <c r="A353" s="11">
        <v>24</v>
      </c>
      <c r="B353" s="151" t="s">
        <v>0</v>
      </c>
      <c r="C353" s="151" t="s">
        <v>571</v>
      </c>
      <c r="D353" s="151" t="s">
        <v>87</v>
      </c>
      <c r="E353" s="151" t="s">
        <v>646</v>
      </c>
      <c r="F353" s="151" t="s">
        <v>659</v>
      </c>
      <c r="G353" s="152">
        <v>75</v>
      </c>
      <c r="H353" s="37">
        <v>0</v>
      </c>
      <c r="I353" s="49">
        <v>26</v>
      </c>
      <c r="J353" s="151" t="s">
        <v>767</v>
      </c>
    </row>
    <row r="354" spans="1:10">
      <c r="A354" s="11">
        <v>24</v>
      </c>
      <c r="B354" s="151" t="s">
        <v>0</v>
      </c>
      <c r="C354" s="151" t="s">
        <v>572</v>
      </c>
      <c r="D354" s="151" t="s">
        <v>49</v>
      </c>
      <c r="E354" s="151" t="s">
        <v>704</v>
      </c>
      <c r="F354" s="151" t="s">
        <v>664</v>
      </c>
      <c r="G354" s="152">
        <v>77</v>
      </c>
      <c r="H354" s="37">
        <v>0</v>
      </c>
      <c r="I354" s="49">
        <v>25</v>
      </c>
      <c r="J354" s="151" t="s">
        <v>767</v>
      </c>
    </row>
    <row r="355" spans="1:10">
      <c r="A355" s="11">
        <v>24</v>
      </c>
      <c r="B355" s="151" t="s">
        <v>0</v>
      </c>
      <c r="C355" s="151" t="s">
        <v>574</v>
      </c>
      <c r="D355" s="151" t="s">
        <v>16</v>
      </c>
      <c r="E355" s="151" t="s">
        <v>785</v>
      </c>
      <c r="F355" s="151" t="s">
        <v>699</v>
      </c>
      <c r="G355" s="152">
        <v>78</v>
      </c>
      <c r="H355" s="37">
        <v>0</v>
      </c>
      <c r="I355" s="49">
        <v>24</v>
      </c>
      <c r="J355" s="151" t="s">
        <v>767</v>
      </c>
    </row>
    <row r="356" spans="1:10">
      <c r="A356" s="11">
        <v>24</v>
      </c>
      <c r="B356" s="151" t="s">
        <v>0</v>
      </c>
      <c r="C356" s="151" t="s">
        <v>575</v>
      </c>
      <c r="D356" s="151" t="s">
        <v>47</v>
      </c>
      <c r="E356" s="151" t="s">
        <v>649</v>
      </c>
      <c r="F356" s="151" t="s">
        <v>656</v>
      </c>
      <c r="G356" s="152">
        <v>79</v>
      </c>
      <c r="H356" s="37">
        <v>0</v>
      </c>
      <c r="I356" s="49">
        <v>23</v>
      </c>
      <c r="J356" s="151" t="s">
        <v>767</v>
      </c>
    </row>
    <row r="357" spans="1:10">
      <c r="A357" s="11">
        <v>24</v>
      </c>
      <c r="B357" s="151" t="s">
        <v>0</v>
      </c>
      <c r="C357" s="151" t="s">
        <v>578</v>
      </c>
      <c r="D357" s="151" t="s">
        <v>65</v>
      </c>
      <c r="E357" s="151" t="s">
        <v>786</v>
      </c>
      <c r="F357" s="151" t="s">
        <v>717</v>
      </c>
      <c r="G357" s="152">
        <v>87</v>
      </c>
      <c r="H357" s="37">
        <v>0</v>
      </c>
      <c r="I357" s="49">
        <v>22</v>
      </c>
      <c r="J357" s="151" t="s">
        <v>767</v>
      </c>
    </row>
    <row r="358" spans="1:10">
      <c r="A358" s="11">
        <v>24</v>
      </c>
      <c r="B358" s="151" t="s">
        <v>0</v>
      </c>
      <c r="C358" s="151" t="s">
        <v>586</v>
      </c>
      <c r="D358" s="151" t="s">
        <v>19</v>
      </c>
      <c r="E358" s="151" t="s">
        <v>787</v>
      </c>
      <c r="F358" s="151" t="s">
        <v>700</v>
      </c>
      <c r="G358" s="152">
        <v>97</v>
      </c>
      <c r="H358" s="37">
        <v>0</v>
      </c>
      <c r="I358" s="49">
        <v>21</v>
      </c>
      <c r="J358" s="151" t="s">
        <v>767</v>
      </c>
    </row>
    <row r="359" spans="1:10">
      <c r="A359" s="11">
        <v>24</v>
      </c>
      <c r="B359" s="151" t="s">
        <v>0</v>
      </c>
      <c r="C359" s="151" t="s">
        <v>588</v>
      </c>
      <c r="D359" s="151" t="s">
        <v>35</v>
      </c>
      <c r="E359" s="151" t="s">
        <v>449</v>
      </c>
      <c r="F359" s="151" t="s">
        <v>664</v>
      </c>
      <c r="G359" s="152" t="s">
        <v>449</v>
      </c>
      <c r="H359" s="37">
        <v>0</v>
      </c>
      <c r="I359" s="49">
        <v>0</v>
      </c>
      <c r="J359" s="151" t="s">
        <v>767</v>
      </c>
    </row>
    <row r="360" spans="1:10">
      <c r="A360" s="11">
        <v>25</v>
      </c>
      <c r="B360" s="151" t="s">
        <v>789</v>
      </c>
      <c r="C360" s="151" t="s">
        <v>561</v>
      </c>
      <c r="D360" s="151" t="s">
        <v>790</v>
      </c>
      <c r="E360" s="151" t="s">
        <v>635</v>
      </c>
      <c r="F360" s="151" t="s">
        <v>623</v>
      </c>
      <c r="G360" s="152">
        <v>87</v>
      </c>
      <c r="H360" s="37">
        <v>0</v>
      </c>
      <c r="I360" s="49">
        <v>0</v>
      </c>
      <c r="J360" s="151" t="s">
        <v>767</v>
      </c>
    </row>
    <row r="361" spans="1:10">
      <c r="A361" s="11">
        <v>25</v>
      </c>
      <c r="B361" s="151" t="s">
        <v>789</v>
      </c>
      <c r="C361" s="151" t="s">
        <v>563</v>
      </c>
      <c r="D361" s="151" t="s">
        <v>791</v>
      </c>
      <c r="E361" s="151" t="s">
        <v>744</v>
      </c>
      <c r="F361" s="151" t="s">
        <v>623</v>
      </c>
      <c r="G361" s="152">
        <v>90</v>
      </c>
      <c r="H361" s="37">
        <v>0</v>
      </c>
      <c r="I361" s="49">
        <v>0</v>
      </c>
      <c r="J361" s="151" t="s">
        <v>767</v>
      </c>
    </row>
    <row r="362" spans="1:10">
      <c r="A362" s="11">
        <v>25</v>
      </c>
      <c r="B362" s="151" t="s">
        <v>789</v>
      </c>
      <c r="C362" s="151" t="s">
        <v>564</v>
      </c>
      <c r="D362" s="151" t="s">
        <v>792</v>
      </c>
      <c r="E362" s="151" t="s">
        <v>668</v>
      </c>
      <c r="F362" s="151" t="s">
        <v>623</v>
      </c>
      <c r="G362" s="152">
        <v>100</v>
      </c>
      <c r="H362" s="37">
        <v>0</v>
      </c>
      <c r="I362" s="49">
        <v>0</v>
      </c>
      <c r="J362" s="151" t="s">
        <v>767</v>
      </c>
    </row>
    <row r="363" spans="1:10">
      <c r="A363" s="11">
        <v>25</v>
      </c>
      <c r="B363" s="151" t="s">
        <v>789</v>
      </c>
      <c r="C363" s="151" t="s">
        <v>566</v>
      </c>
      <c r="D363" s="151" t="s">
        <v>793</v>
      </c>
      <c r="E363" s="151" t="s">
        <v>668</v>
      </c>
      <c r="F363" s="151" t="s">
        <v>623</v>
      </c>
      <c r="G363" s="152">
        <v>100</v>
      </c>
      <c r="H363" s="37">
        <v>0</v>
      </c>
      <c r="I363" s="49">
        <v>0</v>
      </c>
      <c r="J363" s="151" t="s">
        <v>767</v>
      </c>
    </row>
    <row r="364" spans="1:10">
      <c r="A364" s="11">
        <v>26</v>
      </c>
      <c r="B364" s="35" t="s">
        <v>2</v>
      </c>
      <c r="C364" s="35" t="s">
        <v>561</v>
      </c>
      <c r="D364" s="35" t="s">
        <v>741</v>
      </c>
      <c r="E364" s="49">
        <v>79</v>
      </c>
      <c r="F364" s="49">
        <v>10</v>
      </c>
      <c r="G364" s="36">
        <v>69</v>
      </c>
      <c r="H364" s="37">
        <v>30</v>
      </c>
      <c r="I364" s="49">
        <v>100</v>
      </c>
      <c r="J364" s="35" t="s">
        <v>795</v>
      </c>
    </row>
    <row r="365" spans="1:10">
      <c r="A365" s="11">
        <v>26</v>
      </c>
      <c r="B365" s="35" t="s">
        <v>2</v>
      </c>
      <c r="C365" s="35" t="s">
        <v>563</v>
      </c>
      <c r="D365" s="35" t="s">
        <v>64</v>
      </c>
      <c r="E365" s="49">
        <v>74</v>
      </c>
      <c r="F365" s="49">
        <v>2</v>
      </c>
      <c r="G365" s="36">
        <v>72</v>
      </c>
      <c r="H365" s="37">
        <v>15</v>
      </c>
      <c r="I365" s="49">
        <v>60</v>
      </c>
      <c r="J365" s="35" t="s">
        <v>795</v>
      </c>
    </row>
    <row r="366" spans="1:10">
      <c r="A366" s="11">
        <v>26</v>
      </c>
      <c r="B366" s="35" t="s">
        <v>2</v>
      </c>
      <c r="C366" s="35" t="s">
        <v>564</v>
      </c>
      <c r="D366" s="35" t="s">
        <v>240</v>
      </c>
      <c r="E366" s="49">
        <v>78</v>
      </c>
      <c r="F366" s="49">
        <v>5</v>
      </c>
      <c r="G366" s="36">
        <v>73</v>
      </c>
      <c r="H366" s="37">
        <v>10</v>
      </c>
      <c r="I366" s="49">
        <v>40</v>
      </c>
      <c r="J366" s="35" t="s">
        <v>795</v>
      </c>
    </row>
    <row r="367" spans="1:10">
      <c r="A367" s="11">
        <v>26</v>
      </c>
      <c r="B367" s="35" t="s">
        <v>2</v>
      </c>
      <c r="C367" s="35" t="s">
        <v>566</v>
      </c>
      <c r="D367" s="35" t="s">
        <v>56</v>
      </c>
      <c r="E367" s="49">
        <v>89</v>
      </c>
      <c r="F367" s="49">
        <v>16</v>
      </c>
      <c r="G367" s="36">
        <v>73</v>
      </c>
      <c r="H367" s="37">
        <v>5</v>
      </c>
      <c r="I367" s="49">
        <v>30</v>
      </c>
      <c r="J367" s="35" t="s">
        <v>795</v>
      </c>
    </row>
    <row r="368" spans="1:10">
      <c r="A368" s="11">
        <v>26</v>
      </c>
      <c r="B368" s="35" t="s">
        <v>2</v>
      </c>
      <c r="C368" s="35" t="s">
        <v>567</v>
      </c>
      <c r="D368" s="35" t="s">
        <v>573</v>
      </c>
      <c r="E368" s="49">
        <v>90</v>
      </c>
      <c r="F368" s="49">
        <v>14</v>
      </c>
      <c r="G368" s="36">
        <v>76</v>
      </c>
      <c r="H368" s="37">
        <v>0</v>
      </c>
      <c r="I368" s="49">
        <v>29</v>
      </c>
      <c r="J368" s="35" t="s">
        <v>795</v>
      </c>
    </row>
    <row r="369" spans="1:10">
      <c r="A369" s="11">
        <v>26</v>
      </c>
      <c r="B369" s="35" t="s">
        <v>2</v>
      </c>
      <c r="C369" s="35" t="s">
        <v>568</v>
      </c>
      <c r="D369" s="35" t="s">
        <v>328</v>
      </c>
      <c r="E369" s="49">
        <v>88</v>
      </c>
      <c r="F369" s="49">
        <v>12</v>
      </c>
      <c r="G369" s="36">
        <v>76</v>
      </c>
      <c r="H369" s="37">
        <v>0</v>
      </c>
      <c r="I369" s="49">
        <v>28</v>
      </c>
      <c r="J369" s="35" t="s">
        <v>795</v>
      </c>
    </row>
    <row r="370" spans="1:10">
      <c r="A370" s="11">
        <v>26</v>
      </c>
      <c r="B370" s="35" t="s">
        <v>2</v>
      </c>
      <c r="C370" s="35" t="s">
        <v>570</v>
      </c>
      <c r="D370" s="35" t="s">
        <v>55</v>
      </c>
      <c r="E370" s="49">
        <v>82</v>
      </c>
      <c r="F370" s="49">
        <v>6</v>
      </c>
      <c r="G370" s="36">
        <v>76</v>
      </c>
      <c r="H370" s="37">
        <v>0</v>
      </c>
      <c r="I370" s="49">
        <v>27</v>
      </c>
      <c r="J370" s="35" t="s">
        <v>795</v>
      </c>
    </row>
    <row r="371" spans="1:10">
      <c r="A371" s="11">
        <v>26</v>
      </c>
      <c r="B371" s="35" t="s">
        <v>2</v>
      </c>
      <c r="C371" s="35" t="s">
        <v>571</v>
      </c>
      <c r="D371" s="35" t="s">
        <v>8</v>
      </c>
      <c r="E371" s="49">
        <v>82</v>
      </c>
      <c r="F371" s="49">
        <v>5</v>
      </c>
      <c r="G371" s="36">
        <v>77</v>
      </c>
      <c r="H371" s="37">
        <v>0</v>
      </c>
      <c r="I371" s="49">
        <v>26</v>
      </c>
      <c r="J371" s="35" t="s">
        <v>795</v>
      </c>
    </row>
    <row r="372" spans="1:10">
      <c r="A372" s="11">
        <v>26</v>
      </c>
      <c r="B372" s="35" t="s">
        <v>2</v>
      </c>
      <c r="C372" s="35" t="s">
        <v>572</v>
      </c>
      <c r="D372" s="35" t="s">
        <v>33</v>
      </c>
      <c r="E372" s="49">
        <v>86</v>
      </c>
      <c r="F372" s="49">
        <v>7</v>
      </c>
      <c r="G372" s="36">
        <v>79</v>
      </c>
      <c r="H372" s="37">
        <v>0</v>
      </c>
      <c r="I372" s="49">
        <v>25</v>
      </c>
      <c r="J372" s="35" t="s">
        <v>795</v>
      </c>
    </row>
    <row r="373" spans="1:10">
      <c r="A373" s="11">
        <v>26</v>
      </c>
      <c r="B373" s="35" t="s">
        <v>2</v>
      </c>
      <c r="C373" s="35" t="s">
        <v>574</v>
      </c>
      <c r="D373" s="35" t="s">
        <v>3</v>
      </c>
      <c r="E373" s="49">
        <v>89</v>
      </c>
      <c r="F373" s="49">
        <v>10</v>
      </c>
      <c r="G373" s="36">
        <v>79</v>
      </c>
      <c r="H373" s="37">
        <v>0</v>
      </c>
      <c r="I373" s="49">
        <v>24</v>
      </c>
      <c r="J373" s="35" t="s">
        <v>795</v>
      </c>
    </row>
    <row r="374" spans="1:10">
      <c r="A374" s="11">
        <v>26</v>
      </c>
      <c r="B374" s="35" t="s">
        <v>2</v>
      </c>
      <c r="C374" s="35" t="s">
        <v>575</v>
      </c>
      <c r="D374" s="35" t="s">
        <v>213</v>
      </c>
      <c r="E374" s="49">
        <v>93</v>
      </c>
      <c r="F374" s="49">
        <v>14</v>
      </c>
      <c r="G374" s="36">
        <v>79</v>
      </c>
      <c r="H374" s="37">
        <v>0</v>
      </c>
      <c r="I374" s="49">
        <v>23</v>
      </c>
      <c r="J374" s="35" t="s">
        <v>795</v>
      </c>
    </row>
    <row r="375" spans="1:10">
      <c r="A375" s="11">
        <v>26</v>
      </c>
      <c r="B375" s="35" t="s">
        <v>2</v>
      </c>
      <c r="C375" s="35" t="s">
        <v>578</v>
      </c>
      <c r="D375" s="35" t="s">
        <v>67</v>
      </c>
      <c r="E375" s="49">
        <v>91</v>
      </c>
      <c r="F375" s="49">
        <v>11</v>
      </c>
      <c r="G375" s="36">
        <v>80</v>
      </c>
      <c r="H375" s="37">
        <v>0</v>
      </c>
      <c r="I375" s="49">
        <v>22</v>
      </c>
      <c r="J375" s="35" t="s">
        <v>795</v>
      </c>
    </row>
    <row r="376" spans="1:10">
      <c r="A376" s="11">
        <v>26</v>
      </c>
      <c r="B376" s="35" t="s">
        <v>2</v>
      </c>
      <c r="C376" s="35" t="s">
        <v>586</v>
      </c>
      <c r="D376" s="35" t="s">
        <v>52</v>
      </c>
      <c r="E376" s="49">
        <v>85</v>
      </c>
      <c r="F376" s="49">
        <v>3</v>
      </c>
      <c r="G376" s="36">
        <v>82</v>
      </c>
      <c r="H376" s="37">
        <v>0</v>
      </c>
      <c r="I376" s="49">
        <v>21</v>
      </c>
      <c r="J376" s="35" t="s">
        <v>795</v>
      </c>
    </row>
    <row r="377" spans="1:10">
      <c r="A377" s="11">
        <v>26</v>
      </c>
      <c r="B377" s="35" t="s">
        <v>2</v>
      </c>
      <c r="C377" s="35" t="s">
        <v>588</v>
      </c>
      <c r="D377" s="35" t="s">
        <v>796</v>
      </c>
      <c r="E377" s="49">
        <v>96</v>
      </c>
      <c r="F377" s="49">
        <v>11</v>
      </c>
      <c r="G377" s="36">
        <v>85</v>
      </c>
      <c r="H377" s="37">
        <v>0</v>
      </c>
      <c r="I377" s="49">
        <v>20</v>
      </c>
      <c r="J377" s="35" t="s">
        <v>795</v>
      </c>
    </row>
    <row r="378" spans="1:10">
      <c r="A378" s="11">
        <v>26</v>
      </c>
      <c r="B378" s="35" t="s">
        <v>2</v>
      </c>
      <c r="C378" s="35" t="s">
        <v>591</v>
      </c>
      <c r="D378" s="35" t="s">
        <v>17</v>
      </c>
      <c r="E378" s="49">
        <v>100</v>
      </c>
      <c r="F378" s="49">
        <v>12</v>
      </c>
      <c r="G378" s="36">
        <v>88</v>
      </c>
      <c r="H378" s="37">
        <v>0</v>
      </c>
      <c r="I378" s="49">
        <v>19</v>
      </c>
      <c r="J378" s="35" t="s">
        <v>795</v>
      </c>
    </row>
    <row r="379" spans="1:10">
      <c r="A379" s="11">
        <v>27</v>
      </c>
      <c r="B379" s="35" t="s">
        <v>4</v>
      </c>
      <c r="C379" s="35" t="s">
        <v>561</v>
      </c>
      <c r="D379" s="35" t="s">
        <v>72</v>
      </c>
      <c r="E379" s="49">
        <v>78</v>
      </c>
      <c r="F379" s="49">
        <v>13</v>
      </c>
      <c r="G379" s="36">
        <v>65</v>
      </c>
      <c r="H379" s="37">
        <v>30</v>
      </c>
      <c r="I379" s="49">
        <v>100</v>
      </c>
      <c r="J379" s="35" t="s">
        <v>795</v>
      </c>
    </row>
    <row r="380" spans="1:10">
      <c r="A380" s="11">
        <v>27</v>
      </c>
      <c r="B380" s="35" t="s">
        <v>4</v>
      </c>
      <c r="C380" s="35" t="s">
        <v>563</v>
      </c>
      <c r="D380" s="35" t="s">
        <v>29</v>
      </c>
      <c r="E380" s="49">
        <v>84</v>
      </c>
      <c r="F380" s="49">
        <v>16</v>
      </c>
      <c r="G380" s="36">
        <v>68</v>
      </c>
      <c r="H380" s="37">
        <v>15</v>
      </c>
      <c r="I380" s="49">
        <v>60</v>
      </c>
      <c r="J380" s="35" t="s">
        <v>795</v>
      </c>
    </row>
    <row r="381" spans="1:10">
      <c r="A381" s="11">
        <v>27</v>
      </c>
      <c r="B381" s="35" t="s">
        <v>4</v>
      </c>
      <c r="C381" s="35" t="s">
        <v>564</v>
      </c>
      <c r="D381" s="35" t="s">
        <v>79</v>
      </c>
      <c r="E381" s="49">
        <v>92</v>
      </c>
      <c r="F381" s="49">
        <v>23</v>
      </c>
      <c r="G381" s="36">
        <v>69</v>
      </c>
      <c r="H381" s="37">
        <v>10</v>
      </c>
      <c r="I381" s="49">
        <v>40</v>
      </c>
      <c r="J381" s="35" t="s">
        <v>795</v>
      </c>
    </row>
    <row r="382" spans="1:10">
      <c r="A382" s="11">
        <v>27</v>
      </c>
      <c r="B382" s="35" t="s">
        <v>4</v>
      </c>
      <c r="C382" s="35" t="s">
        <v>566</v>
      </c>
      <c r="D382" s="35" t="s">
        <v>68</v>
      </c>
      <c r="E382" s="49">
        <v>85</v>
      </c>
      <c r="F382" s="49">
        <v>14</v>
      </c>
      <c r="G382" s="36">
        <v>71</v>
      </c>
      <c r="H382" s="37">
        <v>5</v>
      </c>
      <c r="I382" s="49">
        <v>30</v>
      </c>
      <c r="J382" s="35" t="s">
        <v>795</v>
      </c>
    </row>
    <row r="383" spans="1:10">
      <c r="A383" s="11">
        <v>27</v>
      </c>
      <c r="B383" s="35" t="s">
        <v>4</v>
      </c>
      <c r="C383" s="35" t="s">
        <v>567</v>
      </c>
      <c r="D383" s="35" t="s">
        <v>233</v>
      </c>
      <c r="E383" s="49">
        <v>94</v>
      </c>
      <c r="F383" s="49">
        <v>22</v>
      </c>
      <c r="G383" s="36">
        <v>72</v>
      </c>
      <c r="H383" s="37">
        <v>0</v>
      </c>
      <c r="I383" s="49">
        <v>29</v>
      </c>
      <c r="J383" s="35" t="s">
        <v>795</v>
      </c>
    </row>
    <row r="384" spans="1:10">
      <c r="A384" s="11">
        <v>27</v>
      </c>
      <c r="B384" s="35" t="s">
        <v>4</v>
      </c>
      <c r="C384" s="35" t="s">
        <v>568</v>
      </c>
      <c r="D384" s="35" t="s">
        <v>412</v>
      </c>
      <c r="E384" s="49">
        <v>88</v>
      </c>
      <c r="F384" s="49">
        <v>16</v>
      </c>
      <c r="G384" s="36">
        <v>72</v>
      </c>
      <c r="H384" s="37">
        <v>0</v>
      </c>
      <c r="I384" s="49">
        <v>28</v>
      </c>
      <c r="J384" s="35" t="s">
        <v>795</v>
      </c>
    </row>
    <row r="385" spans="1:10">
      <c r="A385" s="11">
        <v>27</v>
      </c>
      <c r="B385" s="35" t="s">
        <v>4</v>
      </c>
      <c r="C385" s="35" t="s">
        <v>570</v>
      </c>
      <c r="D385" s="35" t="s">
        <v>75</v>
      </c>
      <c r="E385" s="49">
        <v>93</v>
      </c>
      <c r="F385" s="49">
        <v>20</v>
      </c>
      <c r="G385" s="36">
        <v>73</v>
      </c>
      <c r="H385" s="37">
        <v>0</v>
      </c>
      <c r="I385" s="49">
        <v>27</v>
      </c>
      <c r="J385" s="35" t="s">
        <v>795</v>
      </c>
    </row>
    <row r="386" spans="1:10">
      <c r="A386" s="11">
        <v>27</v>
      </c>
      <c r="B386" s="35" t="s">
        <v>4</v>
      </c>
      <c r="C386" s="35" t="s">
        <v>571</v>
      </c>
      <c r="D386" s="35" t="s">
        <v>82</v>
      </c>
      <c r="E386" s="49">
        <v>93</v>
      </c>
      <c r="F386" s="49">
        <v>17</v>
      </c>
      <c r="G386" s="36">
        <v>76</v>
      </c>
      <c r="H386" s="37">
        <v>0</v>
      </c>
      <c r="I386" s="49">
        <v>26</v>
      </c>
      <c r="J386" s="35" t="s">
        <v>795</v>
      </c>
    </row>
    <row r="387" spans="1:10">
      <c r="A387" s="11">
        <v>27</v>
      </c>
      <c r="B387" s="35" t="s">
        <v>4</v>
      </c>
      <c r="C387" s="35" t="s">
        <v>572</v>
      </c>
      <c r="D387" s="35" t="s">
        <v>84</v>
      </c>
      <c r="E387" s="49">
        <v>88</v>
      </c>
      <c r="F387" s="49">
        <v>11</v>
      </c>
      <c r="G387" s="36">
        <v>77</v>
      </c>
      <c r="H387" s="37">
        <v>0</v>
      </c>
      <c r="I387" s="49">
        <v>25</v>
      </c>
      <c r="J387" s="35" t="s">
        <v>795</v>
      </c>
    </row>
    <row r="388" spans="1:10">
      <c r="A388" s="11">
        <v>27</v>
      </c>
      <c r="B388" s="35" t="s">
        <v>4</v>
      </c>
      <c r="C388" s="35" t="s">
        <v>574</v>
      </c>
      <c r="D388" s="35" t="s">
        <v>48</v>
      </c>
      <c r="E388" s="49">
        <v>90</v>
      </c>
      <c r="F388" s="49">
        <v>13</v>
      </c>
      <c r="G388" s="36">
        <v>77</v>
      </c>
      <c r="H388" s="37">
        <v>0</v>
      </c>
      <c r="I388" s="49">
        <v>24</v>
      </c>
      <c r="J388" s="35" t="s">
        <v>795</v>
      </c>
    </row>
    <row r="389" spans="1:10">
      <c r="A389" s="11">
        <v>27</v>
      </c>
      <c r="B389" s="35" t="s">
        <v>4</v>
      </c>
      <c r="C389" s="35" t="s">
        <v>575</v>
      </c>
      <c r="D389" s="35" t="s">
        <v>43</v>
      </c>
      <c r="E389" s="49">
        <v>92</v>
      </c>
      <c r="F389" s="49">
        <v>14</v>
      </c>
      <c r="G389" s="36">
        <v>78</v>
      </c>
      <c r="H389" s="37">
        <v>0</v>
      </c>
      <c r="I389" s="49">
        <v>23</v>
      </c>
      <c r="J389" s="35" t="s">
        <v>795</v>
      </c>
    </row>
    <row r="390" spans="1:10">
      <c r="A390" s="11">
        <v>27</v>
      </c>
      <c r="B390" s="35" t="s">
        <v>4</v>
      </c>
      <c r="C390" s="35" t="s">
        <v>578</v>
      </c>
      <c r="D390" s="35" t="s">
        <v>85</v>
      </c>
      <c r="E390" s="49">
        <v>91</v>
      </c>
      <c r="F390" s="49">
        <v>13</v>
      </c>
      <c r="G390" s="36">
        <v>78</v>
      </c>
      <c r="H390" s="37">
        <v>0</v>
      </c>
      <c r="I390" s="49">
        <v>22</v>
      </c>
      <c r="J390" s="35" t="s">
        <v>795</v>
      </c>
    </row>
    <row r="391" spans="1:10">
      <c r="A391" s="11">
        <v>27</v>
      </c>
      <c r="B391" s="35" t="s">
        <v>4</v>
      </c>
      <c r="C391" s="35" t="s">
        <v>586</v>
      </c>
      <c r="D391" s="35" t="s">
        <v>63</v>
      </c>
      <c r="E391" s="49">
        <v>92</v>
      </c>
      <c r="F391" s="49">
        <v>13</v>
      </c>
      <c r="G391" s="36">
        <v>79</v>
      </c>
      <c r="H391" s="37">
        <v>0</v>
      </c>
      <c r="I391" s="49">
        <v>21</v>
      </c>
      <c r="J391" s="35" t="s">
        <v>795</v>
      </c>
    </row>
    <row r="392" spans="1:10">
      <c r="A392" s="11">
        <v>27</v>
      </c>
      <c r="B392" s="35" t="s">
        <v>4</v>
      </c>
      <c r="C392" s="35" t="s">
        <v>588</v>
      </c>
      <c r="D392" s="35" t="s">
        <v>80</v>
      </c>
      <c r="E392" s="49">
        <v>96</v>
      </c>
      <c r="F392" s="49">
        <v>17</v>
      </c>
      <c r="G392" s="36">
        <v>79</v>
      </c>
      <c r="H392" s="37">
        <v>0</v>
      </c>
      <c r="I392" s="49">
        <v>20</v>
      </c>
      <c r="J392" s="35" t="s">
        <v>795</v>
      </c>
    </row>
    <row r="393" spans="1:10">
      <c r="A393" s="11">
        <v>27</v>
      </c>
      <c r="B393" s="35" t="s">
        <v>4</v>
      </c>
      <c r="C393" s="35" t="s">
        <v>591</v>
      </c>
      <c r="D393" s="35" t="s">
        <v>253</v>
      </c>
      <c r="E393" s="49">
        <v>95</v>
      </c>
      <c r="F393" s="49">
        <v>15</v>
      </c>
      <c r="G393" s="36">
        <v>80</v>
      </c>
      <c r="H393" s="37">
        <v>0</v>
      </c>
      <c r="I393" s="49">
        <v>19</v>
      </c>
      <c r="J393" s="35" t="s">
        <v>795</v>
      </c>
    </row>
    <row r="394" spans="1:10">
      <c r="A394" s="11">
        <v>27</v>
      </c>
      <c r="B394" s="35" t="s">
        <v>4</v>
      </c>
      <c r="C394" s="35" t="s">
        <v>592</v>
      </c>
      <c r="D394" s="35" t="s">
        <v>16</v>
      </c>
      <c r="E394" s="49">
        <v>117</v>
      </c>
      <c r="F394" s="49">
        <v>37</v>
      </c>
      <c r="G394" s="36">
        <v>80</v>
      </c>
      <c r="H394" s="37">
        <v>0</v>
      </c>
      <c r="I394" s="49">
        <v>18</v>
      </c>
      <c r="J394" s="35" t="s">
        <v>795</v>
      </c>
    </row>
    <row r="395" spans="1:10">
      <c r="A395" s="11">
        <v>27</v>
      </c>
      <c r="B395" s="35" t="s">
        <v>4</v>
      </c>
      <c r="C395" s="35" t="s">
        <v>593</v>
      </c>
      <c r="D395" s="35" t="s">
        <v>290</v>
      </c>
      <c r="E395" s="49">
        <v>103</v>
      </c>
      <c r="F395" s="49">
        <v>15</v>
      </c>
      <c r="G395" s="36">
        <v>88</v>
      </c>
      <c r="H395" s="37">
        <v>0</v>
      </c>
      <c r="I395" s="49">
        <v>17</v>
      </c>
      <c r="J395" s="35" t="s">
        <v>795</v>
      </c>
    </row>
    <row r="396" spans="1:10">
      <c r="A396" s="11">
        <v>27</v>
      </c>
      <c r="B396" s="35" t="s">
        <v>4</v>
      </c>
      <c r="C396" s="35" t="s">
        <v>595</v>
      </c>
      <c r="D396" s="35" t="s">
        <v>15</v>
      </c>
      <c r="E396" s="49">
        <v>108</v>
      </c>
      <c r="F396" s="49">
        <v>18</v>
      </c>
      <c r="G396" s="36">
        <v>90</v>
      </c>
      <c r="H396" s="37">
        <v>0</v>
      </c>
      <c r="I396" s="49">
        <v>16</v>
      </c>
      <c r="J396" s="35" t="s">
        <v>795</v>
      </c>
    </row>
    <row r="397" spans="1:10">
      <c r="A397" s="11">
        <v>28</v>
      </c>
      <c r="B397" s="35" t="s">
        <v>12</v>
      </c>
      <c r="C397" s="35" t="s">
        <v>561</v>
      </c>
      <c r="D397" s="35" t="s">
        <v>25</v>
      </c>
      <c r="E397" s="49">
        <v>89</v>
      </c>
      <c r="F397" s="49">
        <v>22</v>
      </c>
      <c r="G397" s="36">
        <v>67</v>
      </c>
      <c r="H397" s="37">
        <v>30</v>
      </c>
      <c r="I397" s="49">
        <v>100</v>
      </c>
      <c r="J397" s="35" t="s">
        <v>795</v>
      </c>
    </row>
    <row r="398" spans="1:10">
      <c r="A398" s="11">
        <v>28</v>
      </c>
      <c r="B398" s="35" t="s">
        <v>12</v>
      </c>
      <c r="C398" s="35" t="s">
        <v>563</v>
      </c>
      <c r="D398" s="35" t="s">
        <v>14</v>
      </c>
      <c r="E398" s="49">
        <v>92</v>
      </c>
      <c r="F398" s="49">
        <v>22</v>
      </c>
      <c r="G398" s="36">
        <v>70</v>
      </c>
      <c r="H398" s="37">
        <v>15</v>
      </c>
      <c r="I398" s="49">
        <v>60</v>
      </c>
      <c r="J398" s="35" t="s">
        <v>795</v>
      </c>
    </row>
    <row r="399" spans="1:10">
      <c r="A399" s="11">
        <v>28</v>
      </c>
      <c r="B399" s="35" t="s">
        <v>12</v>
      </c>
      <c r="C399" s="35" t="s">
        <v>564</v>
      </c>
      <c r="D399" s="35" t="s">
        <v>61</v>
      </c>
      <c r="E399" s="49">
        <v>91</v>
      </c>
      <c r="F399" s="49">
        <v>19</v>
      </c>
      <c r="G399" s="36">
        <v>72</v>
      </c>
      <c r="H399" s="37">
        <v>10</v>
      </c>
      <c r="I399" s="49">
        <v>40</v>
      </c>
      <c r="J399" s="35" t="s">
        <v>795</v>
      </c>
    </row>
    <row r="400" spans="1:10">
      <c r="A400" s="11">
        <v>28</v>
      </c>
      <c r="B400" s="35" t="s">
        <v>12</v>
      </c>
      <c r="C400" s="35" t="s">
        <v>566</v>
      </c>
      <c r="D400" s="35" t="s">
        <v>59</v>
      </c>
      <c r="E400" s="49">
        <v>96</v>
      </c>
      <c r="F400" s="49">
        <v>22</v>
      </c>
      <c r="G400" s="36">
        <v>74</v>
      </c>
      <c r="H400" s="37">
        <v>5</v>
      </c>
      <c r="I400" s="49">
        <v>30</v>
      </c>
      <c r="J400" s="35" t="s">
        <v>795</v>
      </c>
    </row>
    <row r="401" spans="1:10">
      <c r="A401" s="11">
        <v>28</v>
      </c>
      <c r="B401" s="35" t="s">
        <v>12</v>
      </c>
      <c r="C401" s="35" t="s">
        <v>567</v>
      </c>
      <c r="D401" s="35" t="s">
        <v>83</v>
      </c>
      <c r="E401" s="49">
        <v>95</v>
      </c>
      <c r="F401" s="49">
        <v>21</v>
      </c>
      <c r="G401" s="36">
        <v>74</v>
      </c>
      <c r="H401" s="37">
        <v>0</v>
      </c>
      <c r="I401" s="49">
        <v>29</v>
      </c>
      <c r="J401" s="35" t="s">
        <v>795</v>
      </c>
    </row>
    <row r="402" spans="1:10">
      <c r="A402" s="11">
        <v>28</v>
      </c>
      <c r="B402" s="35" t="s">
        <v>12</v>
      </c>
      <c r="C402" s="35" t="s">
        <v>568</v>
      </c>
      <c r="D402" s="35" t="s">
        <v>54</v>
      </c>
      <c r="E402" s="49">
        <v>101</v>
      </c>
      <c r="F402" s="49">
        <v>27</v>
      </c>
      <c r="G402" s="36">
        <v>74</v>
      </c>
      <c r="H402" s="37">
        <v>0</v>
      </c>
      <c r="I402" s="49">
        <v>28</v>
      </c>
      <c r="J402" s="35" t="s">
        <v>795</v>
      </c>
    </row>
    <row r="403" spans="1:10">
      <c r="A403" s="11">
        <v>28</v>
      </c>
      <c r="B403" s="35" t="s">
        <v>12</v>
      </c>
      <c r="C403" s="35" t="s">
        <v>570</v>
      </c>
      <c r="D403" s="35" t="s">
        <v>37</v>
      </c>
      <c r="E403" s="49">
        <v>94</v>
      </c>
      <c r="F403" s="49">
        <v>19</v>
      </c>
      <c r="G403" s="36">
        <v>75</v>
      </c>
      <c r="H403" s="37">
        <v>0</v>
      </c>
      <c r="I403" s="49">
        <v>27</v>
      </c>
      <c r="J403" s="35" t="s">
        <v>795</v>
      </c>
    </row>
    <row r="404" spans="1:10">
      <c r="A404" s="11">
        <v>28</v>
      </c>
      <c r="B404" s="35" t="s">
        <v>12</v>
      </c>
      <c r="C404" s="35" t="s">
        <v>571</v>
      </c>
      <c r="D404" s="35" t="s">
        <v>66</v>
      </c>
      <c r="E404" s="49">
        <v>94</v>
      </c>
      <c r="F404" s="49">
        <v>19</v>
      </c>
      <c r="G404" s="36">
        <v>75</v>
      </c>
      <c r="H404" s="37">
        <v>0</v>
      </c>
      <c r="I404" s="49">
        <v>26</v>
      </c>
      <c r="J404" s="35" t="s">
        <v>795</v>
      </c>
    </row>
    <row r="405" spans="1:10">
      <c r="A405" s="11">
        <v>28</v>
      </c>
      <c r="B405" s="35" t="s">
        <v>12</v>
      </c>
      <c r="C405" s="35" t="s">
        <v>572</v>
      </c>
      <c r="D405" s="35" t="s">
        <v>24</v>
      </c>
      <c r="E405" s="49">
        <v>95</v>
      </c>
      <c r="F405" s="49">
        <v>18</v>
      </c>
      <c r="G405" s="36">
        <v>77</v>
      </c>
      <c r="H405" s="37">
        <v>0</v>
      </c>
      <c r="I405" s="49">
        <v>25</v>
      </c>
      <c r="J405" s="35" t="s">
        <v>795</v>
      </c>
    </row>
    <row r="406" spans="1:10">
      <c r="A406" s="11">
        <v>28</v>
      </c>
      <c r="B406" s="35" t="s">
        <v>12</v>
      </c>
      <c r="C406" s="35" t="s">
        <v>574</v>
      </c>
      <c r="D406" s="35" t="s">
        <v>60</v>
      </c>
      <c r="E406" s="49">
        <v>98</v>
      </c>
      <c r="F406" s="49">
        <v>21</v>
      </c>
      <c r="G406" s="36">
        <v>77</v>
      </c>
      <c r="H406" s="37">
        <v>0</v>
      </c>
      <c r="I406" s="49">
        <v>24</v>
      </c>
      <c r="J406" s="35" t="s">
        <v>795</v>
      </c>
    </row>
    <row r="407" spans="1:10">
      <c r="A407" s="11">
        <v>28</v>
      </c>
      <c r="B407" s="35" t="s">
        <v>12</v>
      </c>
      <c r="C407" s="35" t="s">
        <v>575</v>
      </c>
      <c r="D407" s="35" t="s">
        <v>73</v>
      </c>
      <c r="E407" s="49">
        <v>100</v>
      </c>
      <c r="F407" s="49">
        <v>23</v>
      </c>
      <c r="G407" s="36">
        <v>77</v>
      </c>
      <c r="H407" s="37">
        <v>0</v>
      </c>
      <c r="I407" s="49">
        <v>23</v>
      </c>
      <c r="J407" s="35" t="s">
        <v>795</v>
      </c>
    </row>
    <row r="408" spans="1:10">
      <c r="A408" s="11">
        <v>28</v>
      </c>
      <c r="B408" s="35" t="s">
        <v>12</v>
      </c>
      <c r="C408" s="35" t="s">
        <v>578</v>
      </c>
      <c r="D408" s="35" t="s">
        <v>74</v>
      </c>
      <c r="E408" s="49">
        <v>101</v>
      </c>
      <c r="F408" s="49">
        <v>21</v>
      </c>
      <c r="G408" s="36">
        <v>80</v>
      </c>
      <c r="H408" s="37">
        <v>0</v>
      </c>
      <c r="I408" s="49">
        <v>22</v>
      </c>
      <c r="J408" s="35" t="s">
        <v>795</v>
      </c>
    </row>
    <row r="409" spans="1:10">
      <c r="A409" s="11">
        <v>28</v>
      </c>
      <c r="B409" s="35" t="s">
        <v>12</v>
      </c>
      <c r="C409" s="35" t="s">
        <v>586</v>
      </c>
      <c r="D409" s="35" t="s">
        <v>40</v>
      </c>
      <c r="E409" s="49">
        <v>100</v>
      </c>
      <c r="F409" s="49">
        <v>20</v>
      </c>
      <c r="G409" s="36">
        <v>80</v>
      </c>
      <c r="H409" s="37">
        <v>0</v>
      </c>
      <c r="I409" s="49">
        <v>21</v>
      </c>
      <c r="J409" s="35" t="s">
        <v>795</v>
      </c>
    </row>
    <row r="410" spans="1:10">
      <c r="A410" s="11">
        <v>28</v>
      </c>
      <c r="B410" s="35" t="s">
        <v>12</v>
      </c>
      <c r="C410" s="35" t="s">
        <v>588</v>
      </c>
      <c r="D410" s="35" t="s">
        <v>13</v>
      </c>
      <c r="E410" s="49">
        <v>112</v>
      </c>
      <c r="F410" s="49">
        <v>25</v>
      </c>
      <c r="G410" s="36">
        <v>87</v>
      </c>
      <c r="H410" s="37">
        <v>0</v>
      </c>
      <c r="I410" s="49">
        <v>20</v>
      </c>
      <c r="J410" s="35" t="s">
        <v>795</v>
      </c>
    </row>
    <row r="411" spans="1:10">
      <c r="A411" s="11">
        <v>28</v>
      </c>
      <c r="B411" s="35" t="s">
        <v>12</v>
      </c>
      <c r="C411" s="35" t="s">
        <v>591</v>
      </c>
      <c r="D411" s="35" t="s">
        <v>269</v>
      </c>
      <c r="E411" s="49">
        <v>56</v>
      </c>
      <c r="F411" s="49">
        <v>21</v>
      </c>
      <c r="G411" s="36">
        <v>35</v>
      </c>
      <c r="H411" s="37">
        <v>0</v>
      </c>
      <c r="I411" s="49">
        <v>0</v>
      </c>
      <c r="J411" s="35" t="s">
        <v>795</v>
      </c>
    </row>
    <row r="412" spans="1:10">
      <c r="A412" s="11">
        <v>29</v>
      </c>
      <c r="B412" s="35" t="s">
        <v>0</v>
      </c>
      <c r="C412" s="35" t="s">
        <v>561</v>
      </c>
      <c r="D412" s="35" t="s">
        <v>1</v>
      </c>
      <c r="E412" s="49">
        <v>98</v>
      </c>
      <c r="F412" s="49">
        <v>36</v>
      </c>
      <c r="G412" s="36">
        <v>62</v>
      </c>
      <c r="H412" s="37">
        <v>30</v>
      </c>
      <c r="I412" s="49">
        <v>100</v>
      </c>
      <c r="J412" s="35" t="s">
        <v>795</v>
      </c>
    </row>
    <row r="413" spans="1:10">
      <c r="A413" s="11">
        <v>29</v>
      </c>
      <c r="B413" s="35" t="s">
        <v>0</v>
      </c>
      <c r="C413" s="35" t="s">
        <v>563</v>
      </c>
      <c r="D413" s="35" t="s">
        <v>89</v>
      </c>
      <c r="E413" s="49">
        <v>97</v>
      </c>
      <c r="F413" s="49">
        <v>28</v>
      </c>
      <c r="G413" s="36">
        <v>69</v>
      </c>
      <c r="H413" s="37">
        <v>15</v>
      </c>
      <c r="I413" s="49">
        <v>60</v>
      </c>
      <c r="J413" s="35" t="s">
        <v>795</v>
      </c>
    </row>
    <row r="414" spans="1:10">
      <c r="A414" s="11">
        <v>29</v>
      </c>
      <c r="B414" s="35" t="s">
        <v>0</v>
      </c>
      <c r="C414" s="35" t="s">
        <v>564</v>
      </c>
      <c r="D414" s="35" t="s">
        <v>39</v>
      </c>
      <c r="E414" s="49">
        <v>90</v>
      </c>
      <c r="F414" s="49">
        <v>21</v>
      </c>
      <c r="G414" s="36">
        <v>69</v>
      </c>
      <c r="H414" s="37">
        <v>10</v>
      </c>
      <c r="I414" s="49">
        <v>40</v>
      </c>
      <c r="J414" s="35" t="s">
        <v>795</v>
      </c>
    </row>
    <row r="415" spans="1:10">
      <c r="A415" s="11">
        <v>29</v>
      </c>
      <c r="B415" s="35" t="s">
        <v>0</v>
      </c>
      <c r="C415" s="35" t="s">
        <v>566</v>
      </c>
      <c r="D415" s="35" t="s">
        <v>57</v>
      </c>
      <c r="E415" s="49">
        <v>98</v>
      </c>
      <c r="F415" s="49">
        <v>29</v>
      </c>
      <c r="G415" s="36">
        <v>69</v>
      </c>
      <c r="H415" s="37">
        <v>5</v>
      </c>
      <c r="I415" s="49">
        <v>30</v>
      </c>
      <c r="J415" s="35" t="s">
        <v>795</v>
      </c>
    </row>
    <row r="416" spans="1:10">
      <c r="A416" s="11">
        <v>29</v>
      </c>
      <c r="B416" s="35" t="s">
        <v>0</v>
      </c>
      <c r="C416" s="35" t="s">
        <v>567</v>
      </c>
      <c r="D416" s="35" t="s">
        <v>70</v>
      </c>
      <c r="E416" s="49">
        <v>98</v>
      </c>
      <c r="F416" s="49">
        <v>27</v>
      </c>
      <c r="G416" s="36">
        <v>71</v>
      </c>
      <c r="H416" s="37">
        <v>0</v>
      </c>
      <c r="I416" s="49">
        <v>29</v>
      </c>
      <c r="J416" s="35" t="s">
        <v>795</v>
      </c>
    </row>
    <row r="417" spans="1:10">
      <c r="A417" s="11">
        <v>29</v>
      </c>
      <c r="B417" s="35" t="s">
        <v>0</v>
      </c>
      <c r="C417" s="35" t="s">
        <v>568</v>
      </c>
      <c r="D417" s="35" t="s">
        <v>88</v>
      </c>
      <c r="E417" s="49">
        <v>107</v>
      </c>
      <c r="F417" s="49">
        <v>35</v>
      </c>
      <c r="G417" s="36">
        <v>72</v>
      </c>
      <c r="H417" s="37">
        <v>0</v>
      </c>
      <c r="I417" s="49">
        <v>28</v>
      </c>
      <c r="J417" s="35" t="s">
        <v>795</v>
      </c>
    </row>
    <row r="418" spans="1:10">
      <c r="A418" s="11">
        <v>29</v>
      </c>
      <c r="B418" s="35" t="s">
        <v>0</v>
      </c>
      <c r="C418" s="35" t="s">
        <v>570</v>
      </c>
      <c r="D418" s="35" t="s">
        <v>47</v>
      </c>
      <c r="E418" s="49">
        <v>99</v>
      </c>
      <c r="F418" s="49">
        <v>25</v>
      </c>
      <c r="G418" s="36">
        <v>74</v>
      </c>
      <c r="H418" s="37">
        <v>0</v>
      </c>
      <c r="I418" s="49">
        <v>27</v>
      </c>
      <c r="J418" s="35" t="s">
        <v>795</v>
      </c>
    </row>
    <row r="419" spans="1:10">
      <c r="A419" s="11">
        <v>29</v>
      </c>
      <c r="B419" s="35" t="s">
        <v>0</v>
      </c>
      <c r="C419" s="35" t="s">
        <v>571</v>
      </c>
      <c r="D419" s="35" t="s">
        <v>423</v>
      </c>
      <c r="E419" s="49">
        <v>97</v>
      </c>
      <c r="F419" s="49">
        <v>23</v>
      </c>
      <c r="G419" s="36">
        <v>74</v>
      </c>
      <c r="H419" s="37">
        <v>0</v>
      </c>
      <c r="I419" s="49">
        <v>26</v>
      </c>
      <c r="J419" s="35" t="s">
        <v>795</v>
      </c>
    </row>
    <row r="420" spans="1:10">
      <c r="A420" s="11">
        <v>29</v>
      </c>
      <c r="B420" s="35" t="s">
        <v>0</v>
      </c>
      <c r="C420" s="35" t="s">
        <v>572</v>
      </c>
      <c r="D420" s="35" t="s">
        <v>49</v>
      </c>
      <c r="E420" s="49">
        <v>97</v>
      </c>
      <c r="F420" s="49">
        <v>23</v>
      </c>
      <c r="G420" s="36">
        <v>74</v>
      </c>
      <c r="H420" s="37">
        <v>0</v>
      </c>
      <c r="I420" s="49">
        <v>25</v>
      </c>
      <c r="J420" s="35" t="s">
        <v>795</v>
      </c>
    </row>
    <row r="421" spans="1:10">
      <c r="A421" s="11">
        <v>29</v>
      </c>
      <c r="B421" s="35" t="s">
        <v>0</v>
      </c>
      <c r="C421" s="35" t="s">
        <v>574</v>
      </c>
      <c r="D421" s="35" t="s">
        <v>38</v>
      </c>
      <c r="E421" s="49">
        <v>102</v>
      </c>
      <c r="F421" s="49">
        <v>27</v>
      </c>
      <c r="G421" s="36">
        <v>75</v>
      </c>
      <c r="H421" s="37">
        <v>0</v>
      </c>
      <c r="I421" s="49">
        <v>24</v>
      </c>
      <c r="J421" s="35" t="s">
        <v>795</v>
      </c>
    </row>
    <row r="422" spans="1:10">
      <c r="A422" s="11">
        <v>29</v>
      </c>
      <c r="B422" s="35" t="s">
        <v>0</v>
      </c>
      <c r="C422" s="35" t="s">
        <v>575</v>
      </c>
      <c r="D422" s="35" t="s">
        <v>36</v>
      </c>
      <c r="E422" s="49">
        <v>116</v>
      </c>
      <c r="F422" s="49">
        <v>40</v>
      </c>
      <c r="G422" s="36">
        <v>76</v>
      </c>
      <c r="H422" s="37">
        <v>0</v>
      </c>
      <c r="I422" s="49">
        <v>23</v>
      </c>
      <c r="J422" s="35" t="s">
        <v>795</v>
      </c>
    </row>
    <row r="423" spans="1:10">
      <c r="A423" s="11">
        <v>29</v>
      </c>
      <c r="B423" s="35" t="s">
        <v>0</v>
      </c>
      <c r="C423" s="35" t="s">
        <v>578</v>
      </c>
      <c r="D423" s="35" t="s">
        <v>65</v>
      </c>
      <c r="E423" s="49">
        <v>108</v>
      </c>
      <c r="F423" s="49">
        <v>31</v>
      </c>
      <c r="G423" s="36">
        <v>77</v>
      </c>
      <c r="H423" s="37">
        <v>0</v>
      </c>
      <c r="I423" s="49">
        <v>22</v>
      </c>
      <c r="J423" s="35" t="s">
        <v>795</v>
      </c>
    </row>
    <row r="424" spans="1:10">
      <c r="A424" s="11">
        <v>29</v>
      </c>
      <c r="B424" s="35" t="s">
        <v>0</v>
      </c>
      <c r="C424" s="35" t="s">
        <v>586</v>
      </c>
      <c r="D424" s="35" t="s">
        <v>31</v>
      </c>
      <c r="E424" s="49">
        <v>101</v>
      </c>
      <c r="F424" s="49">
        <v>24</v>
      </c>
      <c r="G424" s="36">
        <v>77</v>
      </c>
      <c r="H424" s="37">
        <v>0</v>
      </c>
      <c r="I424" s="49">
        <v>21</v>
      </c>
      <c r="J424" s="35" t="s">
        <v>795</v>
      </c>
    </row>
    <row r="425" spans="1:10">
      <c r="A425" s="11">
        <v>29</v>
      </c>
      <c r="B425" s="35" t="s">
        <v>0</v>
      </c>
      <c r="C425" s="35" t="s">
        <v>588</v>
      </c>
      <c r="D425" s="35" t="s">
        <v>7</v>
      </c>
      <c r="E425" s="49">
        <v>99</v>
      </c>
      <c r="F425" s="49">
        <v>19</v>
      </c>
      <c r="G425" s="36">
        <v>80</v>
      </c>
      <c r="H425" s="37">
        <v>0</v>
      </c>
      <c r="I425" s="49">
        <v>20</v>
      </c>
      <c r="J425" s="35" t="s">
        <v>795</v>
      </c>
    </row>
    <row r="426" spans="1:10">
      <c r="A426" s="11">
        <v>29</v>
      </c>
      <c r="B426" s="35" t="s">
        <v>0</v>
      </c>
      <c r="C426" s="35" t="s">
        <v>591</v>
      </c>
      <c r="D426" s="35" t="s">
        <v>11</v>
      </c>
      <c r="E426" s="49">
        <v>130</v>
      </c>
      <c r="F426" s="49">
        <v>46</v>
      </c>
      <c r="G426" s="36">
        <v>84</v>
      </c>
      <c r="H426" s="37">
        <v>0</v>
      </c>
      <c r="I426" s="49">
        <v>19</v>
      </c>
      <c r="J426" s="35" t="s">
        <v>795</v>
      </c>
    </row>
    <row r="427" spans="1:10">
      <c r="A427" s="11">
        <v>29</v>
      </c>
      <c r="B427" s="35" t="s">
        <v>0</v>
      </c>
      <c r="C427" s="35" t="s">
        <v>592</v>
      </c>
      <c r="D427" s="35" t="s">
        <v>236</v>
      </c>
      <c r="E427" s="49">
        <v>119</v>
      </c>
      <c r="F427" s="49">
        <v>36</v>
      </c>
      <c r="G427" s="36">
        <v>83</v>
      </c>
      <c r="H427" s="37">
        <v>0</v>
      </c>
      <c r="I427" s="49">
        <v>18</v>
      </c>
      <c r="J427" s="35" t="s">
        <v>795</v>
      </c>
    </row>
    <row r="428" spans="1:10">
      <c r="A428" s="11">
        <v>29</v>
      </c>
      <c r="B428" s="35" t="s">
        <v>0</v>
      </c>
      <c r="C428" s="35" t="s">
        <v>593</v>
      </c>
      <c r="D428" s="35" t="s">
        <v>35</v>
      </c>
      <c r="E428" s="49">
        <v>116</v>
      </c>
      <c r="F428" s="49">
        <v>28</v>
      </c>
      <c r="G428" s="36">
        <v>88</v>
      </c>
      <c r="H428" s="37">
        <v>0</v>
      </c>
      <c r="I428" s="49">
        <v>17</v>
      </c>
      <c r="J428" s="35" t="s">
        <v>795</v>
      </c>
    </row>
    <row r="429" spans="1:10">
      <c r="A429" s="11">
        <v>29</v>
      </c>
      <c r="B429" s="35" t="s">
        <v>0</v>
      </c>
      <c r="C429" s="35" t="s">
        <v>595</v>
      </c>
      <c r="D429" s="35" t="s">
        <v>19</v>
      </c>
      <c r="E429" s="49">
        <v>122</v>
      </c>
      <c r="F429" s="49">
        <v>32</v>
      </c>
      <c r="G429" s="36">
        <v>90</v>
      </c>
      <c r="H429" s="37">
        <v>0</v>
      </c>
      <c r="I429" s="49">
        <v>16</v>
      </c>
      <c r="J429" s="35" t="s">
        <v>795</v>
      </c>
    </row>
    <row r="430" spans="1:10">
      <c r="A430" s="11">
        <v>29</v>
      </c>
      <c r="B430" s="35" t="s">
        <v>0</v>
      </c>
      <c r="C430" s="35" t="s">
        <v>596</v>
      </c>
      <c r="D430" s="35" t="s">
        <v>9</v>
      </c>
      <c r="E430" s="49">
        <v>130</v>
      </c>
      <c r="F430" s="49">
        <v>34</v>
      </c>
      <c r="G430" s="36">
        <v>96</v>
      </c>
      <c r="H430" s="37">
        <v>0</v>
      </c>
      <c r="I430" s="49">
        <v>15</v>
      </c>
      <c r="J430" s="35" t="s">
        <v>795</v>
      </c>
    </row>
    <row r="431" spans="1:10">
      <c r="A431" s="11">
        <v>30</v>
      </c>
      <c r="B431" s="35" t="s">
        <v>789</v>
      </c>
      <c r="C431" s="35" t="s">
        <v>568</v>
      </c>
      <c r="D431" s="35" t="s">
        <v>802</v>
      </c>
      <c r="E431" s="49">
        <v>103</v>
      </c>
      <c r="F431" s="49">
        <v>0</v>
      </c>
      <c r="G431" s="36">
        <v>103</v>
      </c>
      <c r="H431" s="37">
        <v>0</v>
      </c>
      <c r="I431" s="49">
        <v>0</v>
      </c>
      <c r="J431" s="35" t="s">
        <v>795</v>
      </c>
    </row>
    <row r="432" spans="1:10">
      <c r="A432" s="11">
        <v>30</v>
      </c>
      <c r="B432" s="35" t="s">
        <v>789</v>
      </c>
      <c r="C432" s="35" t="s">
        <v>563</v>
      </c>
      <c r="D432" s="35" t="s">
        <v>508</v>
      </c>
      <c r="E432" s="49">
        <v>94</v>
      </c>
      <c r="F432" s="49">
        <v>0</v>
      </c>
      <c r="G432" s="36">
        <v>94</v>
      </c>
      <c r="H432" s="37">
        <v>0</v>
      </c>
      <c r="I432" s="49">
        <v>0</v>
      </c>
      <c r="J432" s="35" t="s">
        <v>795</v>
      </c>
    </row>
    <row r="433" spans="1:10">
      <c r="A433" s="11">
        <v>30</v>
      </c>
      <c r="B433" s="35" t="s">
        <v>789</v>
      </c>
      <c r="C433" s="35" t="s">
        <v>571</v>
      </c>
      <c r="D433" s="35" t="s">
        <v>803</v>
      </c>
      <c r="E433" s="49">
        <v>111</v>
      </c>
      <c r="F433" s="49">
        <v>0</v>
      </c>
      <c r="G433" s="36">
        <v>111</v>
      </c>
      <c r="H433" s="37">
        <v>0</v>
      </c>
      <c r="I433" s="49">
        <v>0</v>
      </c>
      <c r="J433" s="35" t="s">
        <v>795</v>
      </c>
    </row>
    <row r="434" spans="1:10">
      <c r="A434" s="11">
        <v>30</v>
      </c>
      <c r="B434" s="35" t="s">
        <v>789</v>
      </c>
      <c r="C434" s="35" t="s">
        <v>561</v>
      </c>
      <c r="D434" s="35" t="s">
        <v>34</v>
      </c>
      <c r="E434" s="49">
        <v>84</v>
      </c>
      <c r="F434" s="49">
        <v>9</v>
      </c>
      <c r="G434" s="36">
        <v>75</v>
      </c>
      <c r="H434" s="37">
        <v>0</v>
      </c>
      <c r="I434" s="49">
        <v>0</v>
      </c>
      <c r="J434" s="35" t="s">
        <v>795</v>
      </c>
    </row>
    <row r="435" spans="1:10">
      <c r="A435" s="11">
        <v>30</v>
      </c>
      <c r="B435" s="35" t="s">
        <v>789</v>
      </c>
      <c r="C435" s="35" t="s">
        <v>570</v>
      </c>
      <c r="D435" s="35" t="s">
        <v>804</v>
      </c>
      <c r="E435" s="49">
        <v>104</v>
      </c>
      <c r="F435" s="49">
        <v>0</v>
      </c>
      <c r="G435" s="36">
        <v>104</v>
      </c>
      <c r="H435" s="37">
        <v>0</v>
      </c>
      <c r="I435" s="49">
        <v>0</v>
      </c>
      <c r="J435" s="35" t="s">
        <v>795</v>
      </c>
    </row>
    <row r="436" spans="1:10">
      <c r="A436" s="11">
        <v>30</v>
      </c>
      <c r="B436" s="35" t="s">
        <v>789</v>
      </c>
      <c r="C436" s="35" t="s">
        <v>566</v>
      </c>
      <c r="D436" s="35" t="s">
        <v>805</v>
      </c>
      <c r="E436" s="49">
        <v>98</v>
      </c>
      <c r="F436" s="49">
        <v>0</v>
      </c>
      <c r="G436" s="36">
        <v>98</v>
      </c>
      <c r="H436" s="37">
        <v>0</v>
      </c>
      <c r="I436" s="49">
        <v>0</v>
      </c>
      <c r="J436" s="35" t="s">
        <v>795</v>
      </c>
    </row>
    <row r="437" spans="1:10">
      <c r="A437" s="11">
        <v>30</v>
      </c>
      <c r="B437" s="35" t="s">
        <v>789</v>
      </c>
      <c r="C437" s="35" t="s">
        <v>564</v>
      </c>
      <c r="D437" s="35" t="s">
        <v>806</v>
      </c>
      <c r="E437" s="49">
        <v>95</v>
      </c>
      <c r="F437" s="49">
        <v>0</v>
      </c>
      <c r="G437" s="36">
        <v>95</v>
      </c>
      <c r="H437" s="37">
        <v>0</v>
      </c>
      <c r="I437" s="49">
        <v>0</v>
      </c>
      <c r="J437" s="35" t="s">
        <v>795</v>
      </c>
    </row>
    <row r="438" spans="1:10">
      <c r="A438" s="11">
        <v>30</v>
      </c>
      <c r="B438" s="35" t="s">
        <v>789</v>
      </c>
      <c r="C438" s="35" t="s">
        <v>567</v>
      </c>
      <c r="D438" s="35" t="s">
        <v>611</v>
      </c>
      <c r="E438" s="49">
        <v>99</v>
      </c>
      <c r="F438" s="49">
        <v>0</v>
      </c>
      <c r="G438" s="36">
        <v>99</v>
      </c>
      <c r="H438" s="37">
        <v>0</v>
      </c>
      <c r="I438" s="49">
        <v>0</v>
      </c>
      <c r="J438" s="35" t="s">
        <v>795</v>
      </c>
    </row>
  </sheetData>
  <autoFilter ref="A1:J438" xr:uid="{20ECB902-1BED-4FC4-B94D-46B51ADD5241}">
    <sortState xmlns:xlrd2="http://schemas.microsoft.com/office/spreadsheetml/2017/richdata2" ref="A2:J304">
      <sortCondition ref="A2:A304"/>
      <sortCondition descending="1" ref="I2:I304"/>
    </sortState>
  </autoFilter>
  <sortState xmlns:xlrd2="http://schemas.microsoft.com/office/spreadsheetml/2017/richdata2" ref="S2:S96">
    <sortCondition ref="S2:S96"/>
  </sortState>
  <phoneticPr fontId="31" type="noConversion"/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E0D81-E5E8-440D-9895-0E3197AA52DF}">
  <sheetPr>
    <pageSetUpPr fitToPage="1"/>
  </sheetPr>
  <dimension ref="A1:AO1004"/>
  <sheetViews>
    <sheetView tabSelected="1" workbookViewId="0">
      <pane xSplit="4" ySplit="4" topLeftCell="K5" activePane="bottomRight" state="frozen"/>
      <selection pane="topRight" activeCell="E1" sqref="E1"/>
      <selection pane="bottomLeft" activeCell="A5" sqref="A5"/>
      <selection pane="bottomRight" activeCell="AJ38" sqref="AJ38:AM38"/>
    </sheetView>
  </sheetViews>
  <sheetFormatPr defaultColWidth="11.87890625" defaultRowHeight="15" customHeight="1"/>
  <cols>
    <col min="1" max="1" width="20.3515625" style="59" customWidth="1"/>
    <col min="2" max="2" width="15.17578125" style="59" customWidth="1"/>
    <col min="3" max="3" width="18.8203125" style="59" customWidth="1"/>
    <col min="4" max="4" width="16.703125" style="59" customWidth="1"/>
    <col min="5" max="6" width="11.05859375" style="59" hidden="1" customWidth="1"/>
    <col min="7" max="7" width="11.64453125" style="59" hidden="1" customWidth="1"/>
    <col min="8" max="9" width="11.05859375" style="59" hidden="1" customWidth="1"/>
    <col min="10" max="10" width="16.703125" style="59" hidden="1" customWidth="1"/>
    <col min="11" max="11" width="16.234375" style="59" hidden="1" customWidth="1"/>
    <col min="12" max="12" width="13.52734375" style="59" hidden="1" customWidth="1"/>
    <col min="13" max="13" width="13.41015625" style="59" hidden="1" customWidth="1"/>
    <col min="14" max="14" width="15.76171875" style="59" hidden="1" customWidth="1"/>
    <col min="15" max="15" width="24.5859375" style="59" hidden="1" customWidth="1"/>
    <col min="16" max="16" width="11.29296875" style="59" customWidth="1"/>
    <col min="17" max="17" width="11.05859375" style="59" customWidth="1"/>
    <col min="18" max="18" width="13.17578125" style="59" hidden="1" customWidth="1"/>
    <col min="19" max="19" width="13.76171875" style="59" hidden="1" customWidth="1"/>
    <col min="20" max="20" width="14.8203125" style="59" hidden="1" customWidth="1"/>
    <col min="21" max="21" width="13.52734375" style="59" hidden="1" customWidth="1"/>
    <col min="22" max="22" width="13.87890625" style="59" hidden="1" customWidth="1"/>
    <col min="23" max="23" width="14.234375" style="59" hidden="1" customWidth="1"/>
    <col min="24" max="26" width="11.05859375" style="59" hidden="1" customWidth="1"/>
    <col min="27" max="27" width="14.9375" style="59" hidden="1" customWidth="1"/>
    <col min="28" max="31" width="11.05859375" style="59" hidden="1" customWidth="1"/>
    <col min="32" max="32" width="16.234375" style="59" customWidth="1"/>
    <col min="33" max="33" width="30.8203125" style="59" hidden="1" customWidth="1"/>
    <col min="34" max="34" width="11.87890625" style="59"/>
    <col min="35" max="35" width="6.5859375" style="59" customWidth="1"/>
    <col min="36" max="36" width="19.9375" style="59" bestFit="1" customWidth="1"/>
    <col min="37" max="16384" width="11.87890625" style="59"/>
  </cols>
  <sheetData>
    <row r="1" spans="1:39" ht="26.25" customHeight="1">
      <c r="A1" s="101" t="s">
        <v>716</v>
      </c>
      <c r="B1" s="100"/>
      <c r="C1" s="100"/>
      <c r="D1" s="99"/>
      <c r="E1" s="92"/>
      <c r="F1" s="92"/>
      <c r="G1" s="94"/>
      <c r="H1" s="97"/>
      <c r="I1" s="94"/>
      <c r="J1" s="94"/>
      <c r="K1" s="94"/>
      <c r="L1" s="94"/>
      <c r="M1" s="94"/>
      <c r="N1" s="92"/>
      <c r="O1" s="92"/>
      <c r="P1" s="92"/>
      <c r="Q1" s="96"/>
      <c r="R1" s="98">
        <v>45482</v>
      </c>
      <c r="S1" s="94"/>
      <c r="T1" s="92"/>
      <c r="U1" s="92"/>
      <c r="V1" s="92"/>
      <c r="W1" s="95"/>
      <c r="X1" s="94"/>
      <c r="Y1" s="92"/>
      <c r="Z1" s="94"/>
      <c r="AA1" s="93"/>
      <c r="AB1" s="92"/>
      <c r="AC1" s="92"/>
      <c r="AD1" s="92"/>
      <c r="AE1" s="92"/>
      <c r="AF1" s="92"/>
      <c r="AG1" s="60" t="s">
        <v>137</v>
      </c>
    </row>
    <row r="2" spans="1:39" ht="15.75" customHeight="1">
      <c r="B2" s="92"/>
      <c r="C2" s="92"/>
      <c r="D2" s="95"/>
      <c r="E2" s="92"/>
      <c r="F2" s="92"/>
      <c r="G2" s="94"/>
      <c r="H2" s="97"/>
      <c r="I2" s="94"/>
      <c r="J2" s="94"/>
      <c r="K2" s="94"/>
      <c r="L2" s="94"/>
      <c r="M2" s="94"/>
      <c r="N2" s="92"/>
      <c r="O2" s="92"/>
      <c r="P2" s="92"/>
      <c r="Q2" s="96"/>
      <c r="R2" s="92"/>
      <c r="S2" s="94"/>
      <c r="T2" s="92"/>
      <c r="U2" s="92"/>
      <c r="V2" s="92"/>
      <c r="W2" s="95"/>
      <c r="X2" s="94"/>
      <c r="Y2" s="92"/>
      <c r="Z2" s="94"/>
      <c r="AA2" s="93"/>
      <c r="AB2" s="92"/>
      <c r="AC2" s="92"/>
      <c r="AD2" s="92"/>
      <c r="AE2" s="92"/>
      <c r="AG2" s="60"/>
    </row>
    <row r="3" spans="1:39" ht="27" customHeight="1">
      <c r="D3" s="64"/>
      <c r="E3" s="90"/>
      <c r="F3" s="90" t="s">
        <v>138</v>
      </c>
      <c r="G3" s="71" t="s">
        <v>139</v>
      </c>
      <c r="H3" s="90" t="s">
        <v>138</v>
      </c>
      <c r="I3" s="71" t="s">
        <v>139</v>
      </c>
      <c r="J3" s="71" t="s">
        <v>138</v>
      </c>
      <c r="K3" s="71" t="s">
        <v>139</v>
      </c>
      <c r="L3" s="71" t="s">
        <v>138</v>
      </c>
      <c r="M3" s="71" t="s">
        <v>139</v>
      </c>
      <c r="N3" s="90" t="s">
        <v>138</v>
      </c>
      <c r="O3" s="90" t="s">
        <v>139</v>
      </c>
      <c r="P3" s="90" t="s">
        <v>138</v>
      </c>
      <c r="Q3" s="91" t="s">
        <v>139</v>
      </c>
      <c r="R3" s="90" t="s">
        <v>138</v>
      </c>
      <c r="S3" s="71" t="s">
        <v>139</v>
      </c>
      <c r="T3" s="90" t="s">
        <v>138</v>
      </c>
      <c r="U3" s="90" t="s">
        <v>139</v>
      </c>
      <c r="V3" s="90" t="s">
        <v>138</v>
      </c>
      <c r="W3" s="71" t="s">
        <v>139</v>
      </c>
      <c r="X3" s="71" t="s">
        <v>138</v>
      </c>
      <c r="Y3" s="90" t="s">
        <v>139</v>
      </c>
      <c r="Z3" s="71" t="s">
        <v>138</v>
      </c>
      <c r="AA3" s="91" t="s">
        <v>139</v>
      </c>
      <c r="AB3" s="90" t="s">
        <v>138</v>
      </c>
      <c r="AC3" s="90" t="s">
        <v>139</v>
      </c>
      <c r="AD3" s="90" t="s">
        <v>138</v>
      </c>
      <c r="AE3" s="90" t="s">
        <v>139</v>
      </c>
      <c r="AG3" s="60"/>
    </row>
    <row r="4" spans="1:39" ht="47">
      <c r="A4" s="89" t="s">
        <v>103</v>
      </c>
      <c r="B4" s="89" t="s">
        <v>140</v>
      </c>
      <c r="C4" s="89" t="s">
        <v>141</v>
      </c>
      <c r="D4" s="82" t="s">
        <v>142</v>
      </c>
      <c r="E4" s="88" t="s">
        <v>143</v>
      </c>
      <c r="F4" s="84" t="s">
        <v>144</v>
      </c>
      <c r="G4" s="87" t="s">
        <v>145</v>
      </c>
      <c r="H4" s="84" t="s">
        <v>146</v>
      </c>
      <c r="I4" s="87" t="s">
        <v>146</v>
      </c>
      <c r="J4" s="86" t="s">
        <v>513</v>
      </c>
      <c r="K4" s="87" t="s">
        <v>513</v>
      </c>
      <c r="L4" s="86" t="s">
        <v>715</v>
      </c>
      <c r="M4" s="87" t="s">
        <v>715</v>
      </c>
      <c r="N4" s="84" t="s">
        <v>765</v>
      </c>
      <c r="O4" s="83" t="s">
        <v>765</v>
      </c>
      <c r="P4" s="146" t="s">
        <v>862</v>
      </c>
      <c r="Q4" s="147" t="s">
        <v>862</v>
      </c>
      <c r="R4" s="84"/>
      <c r="S4" s="87"/>
      <c r="T4" s="84"/>
      <c r="U4" s="83"/>
      <c r="V4" s="84"/>
      <c r="W4" s="87"/>
      <c r="X4" s="86"/>
      <c r="Y4" s="83"/>
      <c r="Z4" s="86"/>
      <c r="AA4" s="85"/>
      <c r="AB4" s="84"/>
      <c r="AC4" s="83"/>
      <c r="AD4" s="84"/>
      <c r="AE4" s="83"/>
      <c r="AF4" s="82" t="s">
        <v>147</v>
      </c>
      <c r="AG4" s="60"/>
    </row>
    <row r="5" spans="1:39" ht="20" customHeight="1">
      <c r="A5" s="68" t="s">
        <v>1</v>
      </c>
      <c r="B5" s="68" t="s">
        <v>148</v>
      </c>
      <c r="C5" s="68" t="s">
        <v>149</v>
      </c>
      <c r="D5" s="64">
        <v>0</v>
      </c>
      <c r="E5" s="63"/>
      <c r="F5" s="63">
        <v>16</v>
      </c>
      <c r="G5" s="63"/>
      <c r="H5" s="63">
        <f>8</f>
        <v>8</v>
      </c>
      <c r="I5" s="63">
        <v>16</v>
      </c>
      <c r="J5" s="63">
        <v>3</v>
      </c>
      <c r="K5" s="63"/>
      <c r="L5" s="63">
        <v>4</v>
      </c>
      <c r="M5" s="63">
        <v>11</v>
      </c>
      <c r="N5" s="63"/>
      <c r="O5" s="63"/>
      <c r="P5" s="63">
        <v>46</v>
      </c>
      <c r="Q5" s="62"/>
      <c r="R5" s="63"/>
      <c r="S5" s="63"/>
      <c r="T5" s="63"/>
      <c r="U5" s="63"/>
      <c r="V5" s="63"/>
      <c r="W5" s="63"/>
      <c r="X5" s="63"/>
      <c r="Y5" s="63"/>
      <c r="Z5" s="63"/>
      <c r="AA5" s="62"/>
      <c r="AB5" s="63"/>
      <c r="AC5" s="63"/>
      <c r="AD5" s="63"/>
      <c r="AE5" s="63"/>
      <c r="AF5" s="63">
        <f t="shared" ref="AF5:AF145" si="0">D5+E5+F5-G5+H5-I5+J5-K5+L5-M5+N5-O5+P5-Q5+R5-S5+T5-U5+V5-W5+X5-Y5+Z5-AA5+AB5-AC5+AD5-AE5</f>
        <v>50</v>
      </c>
      <c r="AG5" s="60"/>
      <c r="AH5" s="64"/>
      <c r="AI5" s="81"/>
      <c r="AJ5" s="27"/>
      <c r="AK5" s="27"/>
      <c r="AL5" s="27"/>
      <c r="AM5" s="57"/>
    </row>
    <row r="6" spans="1:39" ht="15.75" customHeight="1">
      <c r="A6" s="68" t="s">
        <v>150</v>
      </c>
      <c r="B6" s="68" t="s">
        <v>151</v>
      </c>
      <c r="C6" s="68" t="s">
        <v>152</v>
      </c>
      <c r="D6" s="64">
        <v>0</v>
      </c>
      <c r="E6" s="63"/>
      <c r="F6" s="63"/>
      <c r="G6" s="63"/>
      <c r="H6" s="63"/>
      <c r="I6" s="63"/>
      <c r="J6" s="63">
        <v>18</v>
      </c>
      <c r="K6" s="63"/>
      <c r="L6" s="63"/>
      <c r="M6" s="63"/>
      <c r="N6" s="63"/>
      <c r="O6" s="63"/>
      <c r="P6" s="63"/>
      <c r="Q6" s="62"/>
      <c r="R6" s="63"/>
      <c r="S6" s="63"/>
      <c r="T6" s="63"/>
      <c r="U6" s="63"/>
      <c r="V6" s="63"/>
      <c r="W6" s="63"/>
      <c r="X6" s="63"/>
      <c r="Y6" s="63"/>
      <c r="Z6" s="63"/>
      <c r="AA6" s="62"/>
      <c r="AB6" s="63"/>
      <c r="AC6" s="63"/>
      <c r="AD6" s="63"/>
      <c r="AE6" s="63"/>
      <c r="AF6" s="63">
        <f t="shared" si="0"/>
        <v>18</v>
      </c>
      <c r="AG6" s="60"/>
      <c r="AH6" s="64"/>
      <c r="AI6" s="81"/>
      <c r="AJ6"/>
      <c r="AK6" s="27"/>
      <c r="AL6" s="27"/>
      <c r="AM6" s="57"/>
    </row>
    <row r="7" spans="1:39" ht="15" customHeight="1">
      <c r="A7" s="68" t="s">
        <v>3</v>
      </c>
      <c r="B7" s="68" t="s">
        <v>153</v>
      </c>
      <c r="C7" s="68" t="s">
        <v>154</v>
      </c>
      <c r="D7" s="64">
        <v>0</v>
      </c>
      <c r="E7" s="63"/>
      <c r="F7" s="63"/>
      <c r="G7" s="63"/>
      <c r="H7" s="63">
        <f>4+5</f>
        <v>9</v>
      </c>
      <c r="I7" s="63"/>
      <c r="J7" s="63">
        <v>5</v>
      </c>
      <c r="K7" s="63"/>
      <c r="L7" s="63"/>
      <c r="M7" s="63"/>
      <c r="N7" s="63">
        <v>15</v>
      </c>
      <c r="O7" s="63">
        <v>14</v>
      </c>
      <c r="P7" s="63">
        <v>3</v>
      </c>
      <c r="Q7" s="62">
        <v>5</v>
      </c>
      <c r="R7" s="63"/>
      <c r="S7" s="63"/>
      <c r="T7" s="63"/>
      <c r="U7" s="63"/>
      <c r="V7" s="63"/>
      <c r="W7" s="63"/>
      <c r="X7" s="63"/>
      <c r="Y7" s="63"/>
      <c r="Z7" s="63"/>
      <c r="AA7" s="62"/>
      <c r="AB7" s="63"/>
      <c r="AC7" s="63"/>
      <c r="AD7" s="63"/>
      <c r="AE7" s="63"/>
      <c r="AF7" s="63">
        <f t="shared" si="0"/>
        <v>13</v>
      </c>
      <c r="AG7" s="60"/>
      <c r="AH7" s="64"/>
      <c r="AI7" s="81"/>
      <c r="AJ7" s="27"/>
      <c r="AK7" s="27"/>
      <c r="AL7" s="27"/>
      <c r="AM7" s="57"/>
    </row>
    <row r="8" spans="1:39" ht="16.5" customHeight="1">
      <c r="A8" s="68" t="s">
        <v>5</v>
      </c>
      <c r="B8" s="68" t="s">
        <v>155</v>
      </c>
      <c r="C8" s="68" t="s">
        <v>156</v>
      </c>
      <c r="D8" s="64">
        <f>40+16</f>
        <v>56</v>
      </c>
      <c r="E8" s="63"/>
      <c r="F8" s="63"/>
      <c r="G8" s="63"/>
      <c r="H8" s="63"/>
      <c r="I8" s="63"/>
      <c r="J8" s="63">
        <f>30+10+18</f>
        <v>58</v>
      </c>
      <c r="K8" s="63"/>
      <c r="L8" s="63">
        <v>10</v>
      </c>
      <c r="M8" s="63"/>
      <c r="N8" s="63"/>
      <c r="O8" s="63"/>
      <c r="P8" s="63"/>
      <c r="Q8" s="62"/>
      <c r="R8" s="63"/>
      <c r="S8" s="63"/>
      <c r="T8" s="63"/>
      <c r="U8" s="63"/>
      <c r="V8" s="63"/>
      <c r="W8" s="63"/>
      <c r="X8" s="63"/>
      <c r="Y8" s="63"/>
      <c r="Z8" s="63"/>
      <c r="AA8" s="62"/>
      <c r="AB8" s="63"/>
      <c r="AC8" s="63"/>
      <c r="AD8" s="63"/>
      <c r="AE8" s="63"/>
      <c r="AF8" s="63">
        <f t="shared" si="0"/>
        <v>124</v>
      </c>
      <c r="AG8" s="60" t="s">
        <v>157</v>
      </c>
      <c r="AH8" s="64"/>
      <c r="AI8" s="81"/>
      <c r="AJ8" s="27"/>
      <c r="AK8" s="27"/>
      <c r="AL8" s="27"/>
      <c r="AM8" s="57"/>
    </row>
    <row r="9" spans="1:39" ht="15.75" customHeight="1">
      <c r="A9" s="68" t="s">
        <v>6</v>
      </c>
      <c r="B9" s="68" t="s">
        <v>158</v>
      </c>
      <c r="C9" s="68" t="s">
        <v>159</v>
      </c>
      <c r="D9" s="64">
        <v>0</v>
      </c>
      <c r="E9" s="63"/>
      <c r="F9" s="63">
        <v>15</v>
      </c>
      <c r="G9" s="63"/>
      <c r="H9" s="63"/>
      <c r="I9" s="63"/>
      <c r="J9" s="63"/>
      <c r="K9" s="63"/>
      <c r="L9" s="63">
        <f>20+6</f>
        <v>26</v>
      </c>
      <c r="M9" s="63"/>
      <c r="N9" s="63">
        <v>24</v>
      </c>
      <c r="O9" s="63"/>
      <c r="P9" s="63"/>
      <c r="Q9" s="62"/>
      <c r="R9" s="63"/>
      <c r="S9" s="63"/>
      <c r="T9" s="63"/>
      <c r="U9" s="63"/>
      <c r="V9" s="63"/>
      <c r="W9" s="63"/>
      <c r="X9" s="63"/>
      <c r="Y9" s="63"/>
      <c r="Z9" s="63"/>
      <c r="AA9" s="62"/>
      <c r="AB9" s="63"/>
      <c r="AC9" s="63"/>
      <c r="AD9" s="63"/>
      <c r="AE9" s="63"/>
      <c r="AF9" s="63">
        <f t="shared" si="0"/>
        <v>65</v>
      </c>
      <c r="AG9" s="60"/>
      <c r="AH9" s="64"/>
      <c r="AI9" s="81"/>
      <c r="AJ9" s="27"/>
      <c r="AK9" s="27"/>
      <c r="AL9" s="27"/>
      <c r="AM9" s="57"/>
    </row>
    <row r="10" spans="1:39" ht="15.75" customHeight="1">
      <c r="A10" s="68" t="s">
        <v>160</v>
      </c>
      <c r="B10" s="68" t="s">
        <v>161</v>
      </c>
      <c r="C10" s="68" t="s">
        <v>162</v>
      </c>
      <c r="D10" s="64"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2"/>
      <c r="R10" s="63"/>
      <c r="S10" s="63"/>
      <c r="T10" s="63"/>
      <c r="U10" s="63"/>
      <c r="V10" s="63"/>
      <c r="W10" s="63"/>
      <c r="X10" s="63"/>
      <c r="Y10" s="63"/>
      <c r="Z10" s="63"/>
      <c r="AA10" s="62"/>
      <c r="AB10" s="63"/>
      <c r="AC10" s="63"/>
      <c r="AD10" s="63"/>
      <c r="AE10" s="63"/>
      <c r="AF10" s="63">
        <f t="shared" si="0"/>
        <v>0</v>
      </c>
      <c r="AG10" s="60"/>
      <c r="AH10" s="64"/>
      <c r="AI10" s="81"/>
      <c r="AJ10" s="157"/>
      <c r="AK10" s="27"/>
      <c r="AL10" s="157"/>
      <c r="AM10" s="163"/>
    </row>
    <row r="11" spans="1:39" ht="15.75" customHeight="1">
      <c r="A11" s="68" t="s">
        <v>7</v>
      </c>
      <c r="B11" s="68" t="s">
        <v>163</v>
      </c>
      <c r="C11" s="68" t="s">
        <v>164</v>
      </c>
      <c r="D11" s="64">
        <v>0</v>
      </c>
      <c r="E11" s="63"/>
      <c r="F11" s="63">
        <v>28</v>
      </c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2"/>
      <c r="R11" s="63"/>
      <c r="S11" s="63"/>
      <c r="T11" s="63"/>
      <c r="U11" s="63"/>
      <c r="V11" s="63"/>
      <c r="W11" s="63"/>
      <c r="X11" s="63"/>
      <c r="Y11" s="63"/>
      <c r="Z11" s="63"/>
      <c r="AA11" s="62"/>
      <c r="AB11" s="63"/>
      <c r="AC11" s="63"/>
      <c r="AD11" s="63"/>
      <c r="AE11" s="63"/>
      <c r="AF11" s="63">
        <f t="shared" si="0"/>
        <v>28</v>
      </c>
      <c r="AG11" s="60"/>
      <c r="AH11" s="64"/>
      <c r="AI11" s="81"/>
      <c r="AJ11" s="157"/>
      <c r="AK11" s="27"/>
      <c r="AL11" s="27"/>
      <c r="AM11" s="57"/>
    </row>
    <row r="12" spans="1:39" ht="15.75" customHeight="1">
      <c r="A12" s="68" t="s">
        <v>165</v>
      </c>
      <c r="B12" s="68" t="s">
        <v>166</v>
      </c>
      <c r="C12" s="68" t="s">
        <v>167</v>
      </c>
      <c r="D12" s="64"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2"/>
      <c r="R12" s="63"/>
      <c r="S12" s="63"/>
      <c r="T12" s="63"/>
      <c r="U12" s="63"/>
      <c r="V12" s="63"/>
      <c r="W12" s="63"/>
      <c r="X12" s="63"/>
      <c r="Y12" s="63"/>
      <c r="Z12" s="63"/>
      <c r="AA12" s="62"/>
      <c r="AB12" s="63"/>
      <c r="AC12" s="63"/>
      <c r="AD12" s="63"/>
      <c r="AE12" s="63"/>
      <c r="AF12" s="63">
        <f t="shared" si="0"/>
        <v>0</v>
      </c>
      <c r="AG12" s="60"/>
      <c r="AH12" s="64"/>
      <c r="AI12" s="81"/>
      <c r="AJ12" s="157"/>
      <c r="AK12" s="27"/>
      <c r="AL12" s="27"/>
      <c r="AM12" s="57"/>
    </row>
    <row r="13" spans="1:39" ht="15.75" customHeight="1">
      <c r="A13" s="68" t="s">
        <v>168</v>
      </c>
      <c r="B13" s="68" t="s">
        <v>155</v>
      </c>
      <c r="C13" s="68" t="s">
        <v>169</v>
      </c>
      <c r="D13" s="64">
        <v>0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2"/>
      <c r="R13" s="63"/>
      <c r="S13" s="63"/>
      <c r="T13" s="63"/>
      <c r="U13" s="63"/>
      <c r="V13" s="63"/>
      <c r="W13" s="63"/>
      <c r="X13" s="63"/>
      <c r="Y13" s="63"/>
      <c r="Z13" s="63"/>
      <c r="AA13" s="62"/>
      <c r="AB13" s="63"/>
      <c r="AC13" s="63"/>
      <c r="AD13" s="63"/>
      <c r="AE13" s="63"/>
      <c r="AF13" s="63">
        <f t="shared" si="0"/>
        <v>0</v>
      </c>
      <c r="AG13" s="60"/>
      <c r="AH13" s="64"/>
      <c r="AI13" s="81"/>
      <c r="AJ13" s="157"/>
      <c r="AK13" s="27"/>
      <c r="AL13" s="27"/>
      <c r="AM13" s="57"/>
    </row>
    <row r="14" spans="1:39" ht="15.75" customHeight="1">
      <c r="A14" s="68" t="s">
        <v>170</v>
      </c>
      <c r="B14" s="68" t="s">
        <v>171</v>
      </c>
      <c r="C14" s="68" t="s">
        <v>172</v>
      </c>
      <c r="D14" s="64">
        <v>20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2"/>
      <c r="R14" s="63"/>
      <c r="S14" s="63"/>
      <c r="T14" s="63"/>
      <c r="U14" s="63"/>
      <c r="V14" s="63"/>
      <c r="W14" s="63"/>
      <c r="X14" s="63"/>
      <c r="Y14" s="63"/>
      <c r="Z14" s="63"/>
      <c r="AA14" s="62"/>
      <c r="AB14" s="63"/>
      <c r="AC14" s="63"/>
      <c r="AD14" s="63"/>
      <c r="AE14" s="63"/>
      <c r="AF14" s="63">
        <f t="shared" si="0"/>
        <v>20</v>
      </c>
      <c r="AG14" s="60"/>
      <c r="AH14" s="64"/>
      <c r="AI14" s="81"/>
      <c r="AJ14" s="157"/>
      <c r="AK14" s="27"/>
      <c r="AL14" s="27"/>
      <c r="AM14" s="57"/>
    </row>
    <row r="15" spans="1:39" ht="15.75" customHeight="1">
      <c r="A15" s="68" t="s">
        <v>173</v>
      </c>
      <c r="B15" s="68" t="s">
        <v>174</v>
      </c>
      <c r="C15" s="68" t="s">
        <v>175</v>
      </c>
      <c r="D15" s="64">
        <v>0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2"/>
      <c r="R15" s="63"/>
      <c r="S15" s="63"/>
      <c r="T15" s="63"/>
      <c r="U15" s="63"/>
      <c r="V15" s="63"/>
      <c r="W15" s="63"/>
      <c r="X15" s="63"/>
      <c r="Y15" s="63"/>
      <c r="Z15" s="63"/>
      <c r="AA15" s="62"/>
      <c r="AB15" s="63"/>
      <c r="AC15" s="63"/>
      <c r="AD15" s="63"/>
      <c r="AE15" s="63"/>
      <c r="AF15" s="63">
        <f t="shared" si="0"/>
        <v>0</v>
      </c>
      <c r="AG15" s="60"/>
      <c r="AH15" s="64"/>
      <c r="AI15" s="81"/>
      <c r="AJ15" s="157"/>
      <c r="AK15" s="27"/>
      <c r="AL15" s="27"/>
      <c r="AM15" s="27"/>
    </row>
    <row r="16" spans="1:39" ht="15.75" customHeight="1">
      <c r="A16" s="68" t="s">
        <v>176</v>
      </c>
      <c r="B16" s="68" t="s">
        <v>177</v>
      </c>
      <c r="C16" s="68" t="s">
        <v>178</v>
      </c>
      <c r="D16" s="64">
        <v>0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2"/>
      <c r="R16" s="63"/>
      <c r="S16" s="63"/>
      <c r="T16" s="63"/>
      <c r="U16" s="63"/>
      <c r="V16" s="63"/>
      <c r="W16" s="63"/>
      <c r="X16" s="63"/>
      <c r="Y16" s="63"/>
      <c r="Z16" s="63"/>
      <c r="AA16" s="62"/>
      <c r="AB16" s="63"/>
      <c r="AC16" s="63"/>
      <c r="AD16" s="63"/>
      <c r="AE16" s="63"/>
      <c r="AF16" s="63">
        <f t="shared" si="0"/>
        <v>0</v>
      </c>
      <c r="AG16" s="60"/>
      <c r="AH16" s="64"/>
      <c r="AI16" s="81"/>
      <c r="AJ16" s="159"/>
      <c r="AK16" s="27"/>
      <c r="AL16" s="27"/>
      <c r="AM16" s="27"/>
    </row>
    <row r="17" spans="1:39" ht="15.75" customHeight="1">
      <c r="A17" s="68" t="s">
        <v>8</v>
      </c>
      <c r="B17" s="65" t="s">
        <v>179</v>
      </c>
      <c r="C17" s="65" t="s">
        <v>180</v>
      </c>
      <c r="D17" s="64">
        <v>0</v>
      </c>
      <c r="E17" s="61"/>
      <c r="F17" s="63"/>
      <c r="G17" s="63"/>
      <c r="H17" s="61"/>
      <c r="I17" s="63"/>
      <c r="J17" s="63">
        <f>30+16</f>
        <v>46</v>
      </c>
      <c r="K17" s="63"/>
      <c r="L17" s="63">
        <f>10</f>
        <v>10</v>
      </c>
      <c r="M17" s="63"/>
      <c r="N17" s="61"/>
      <c r="O17" s="61"/>
      <c r="P17" s="63"/>
      <c r="Q17" s="62"/>
      <c r="R17" s="61"/>
      <c r="S17" s="63"/>
      <c r="T17" s="61"/>
      <c r="U17" s="61"/>
      <c r="V17" s="61"/>
      <c r="W17" s="63"/>
      <c r="X17" s="63"/>
      <c r="Y17" s="61"/>
      <c r="Z17" s="63"/>
      <c r="AA17" s="62"/>
      <c r="AB17" s="61"/>
      <c r="AC17" s="61"/>
      <c r="AD17" s="61"/>
      <c r="AE17" s="61"/>
      <c r="AF17" s="63">
        <f t="shared" si="0"/>
        <v>56</v>
      </c>
      <c r="AG17" s="60"/>
      <c r="AH17" s="64"/>
      <c r="AI17" s="81"/>
      <c r="AJ17" s="162"/>
      <c r="AK17" s="143"/>
      <c r="AL17" s="143"/>
      <c r="AM17" s="143"/>
    </row>
    <row r="18" spans="1:39" ht="15.75" customHeight="1">
      <c r="A18" s="68" t="s">
        <v>9</v>
      </c>
      <c r="B18" s="65" t="s">
        <v>181</v>
      </c>
      <c r="C18" s="65" t="s">
        <v>180</v>
      </c>
      <c r="D18" s="64">
        <v>0</v>
      </c>
      <c r="E18" s="61"/>
      <c r="F18" s="63"/>
      <c r="G18" s="63"/>
      <c r="H18" s="61"/>
      <c r="I18" s="63"/>
      <c r="J18" s="63"/>
      <c r="K18" s="63"/>
      <c r="L18" s="63"/>
      <c r="M18" s="63"/>
      <c r="N18" s="61"/>
      <c r="O18" s="61"/>
      <c r="P18" s="63"/>
      <c r="Q18" s="62"/>
      <c r="R18" s="61"/>
      <c r="S18" s="63"/>
      <c r="T18" s="61"/>
      <c r="U18" s="61"/>
      <c r="V18" s="61"/>
      <c r="W18" s="63"/>
      <c r="X18" s="63"/>
      <c r="Y18" s="61"/>
      <c r="Z18" s="63"/>
      <c r="AA18" s="62"/>
      <c r="AB18" s="61"/>
      <c r="AC18" s="61"/>
      <c r="AD18" s="61"/>
      <c r="AE18" s="61"/>
      <c r="AF18" s="63">
        <f t="shared" si="0"/>
        <v>0</v>
      </c>
      <c r="AG18" s="60"/>
      <c r="AH18" s="64"/>
      <c r="AI18" s="81"/>
      <c r="AJ18" s="157"/>
      <c r="AK18" s="27"/>
      <c r="AL18" s="27"/>
      <c r="AM18" s="57"/>
    </row>
    <row r="19" spans="1:39" ht="15.75" customHeight="1">
      <c r="A19" s="68" t="s">
        <v>182</v>
      </c>
      <c r="B19" s="68" t="s">
        <v>183</v>
      </c>
      <c r="C19" s="68" t="s">
        <v>184</v>
      </c>
      <c r="D19" s="64">
        <v>0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2"/>
      <c r="R19" s="63"/>
      <c r="S19" s="63"/>
      <c r="T19" s="63"/>
      <c r="U19" s="63"/>
      <c r="V19" s="63"/>
      <c r="W19" s="63"/>
      <c r="X19" s="63"/>
      <c r="Y19" s="63"/>
      <c r="Z19" s="63"/>
      <c r="AA19" s="62"/>
      <c r="AB19" s="63"/>
      <c r="AC19" s="63"/>
      <c r="AD19" s="63"/>
      <c r="AE19" s="63"/>
      <c r="AF19" s="63">
        <f t="shared" si="0"/>
        <v>0</v>
      </c>
      <c r="AG19" s="60"/>
      <c r="AH19" s="64"/>
      <c r="AI19" s="81"/>
      <c r="AJ19" s="157"/>
      <c r="AK19" s="27"/>
      <c r="AL19" s="27"/>
      <c r="AM19" s="57"/>
    </row>
    <row r="20" spans="1:39" ht="15.75" customHeight="1">
      <c r="A20" s="68" t="s">
        <v>185</v>
      </c>
      <c r="B20" s="68" t="s">
        <v>186</v>
      </c>
      <c r="C20" s="68" t="s">
        <v>187</v>
      </c>
      <c r="D20" s="64">
        <v>53</v>
      </c>
      <c r="E20" s="63"/>
      <c r="F20" s="63"/>
      <c r="G20" s="63"/>
      <c r="H20" s="63"/>
      <c r="I20" s="63"/>
      <c r="J20" s="63"/>
      <c r="K20" s="63"/>
      <c r="L20" s="63"/>
      <c r="M20" s="63"/>
      <c r="N20" s="63">
        <v>40</v>
      </c>
      <c r="O20" s="63"/>
      <c r="P20" s="63"/>
      <c r="Q20" s="62"/>
      <c r="R20" s="63"/>
      <c r="S20" s="63"/>
      <c r="T20" s="63"/>
      <c r="U20" s="63"/>
      <c r="V20" s="63"/>
      <c r="W20" s="63"/>
      <c r="X20" s="63"/>
      <c r="Y20" s="63"/>
      <c r="Z20" s="63"/>
      <c r="AA20" s="62"/>
      <c r="AB20" s="63"/>
      <c r="AC20" s="63"/>
      <c r="AD20" s="63"/>
      <c r="AE20" s="63"/>
      <c r="AF20" s="63">
        <f t="shared" si="0"/>
        <v>93</v>
      </c>
      <c r="AG20" s="60"/>
      <c r="AH20" s="64"/>
      <c r="AI20" s="81"/>
      <c r="AJ20" s="157"/>
      <c r="AK20" s="27"/>
      <c r="AL20" s="27"/>
      <c r="AM20" s="57"/>
    </row>
    <row r="21" spans="1:39" ht="15.75" customHeight="1">
      <c r="A21" s="68" t="s">
        <v>188</v>
      </c>
      <c r="B21" s="68" t="s">
        <v>189</v>
      </c>
      <c r="C21" s="68" t="s">
        <v>187</v>
      </c>
      <c r="D21" s="64">
        <v>0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2"/>
      <c r="R21" s="63"/>
      <c r="S21" s="63"/>
      <c r="T21" s="63"/>
      <c r="U21" s="63"/>
      <c r="V21" s="63"/>
      <c r="W21" s="63"/>
      <c r="X21" s="63"/>
      <c r="Y21" s="63"/>
      <c r="Z21" s="63"/>
      <c r="AA21" s="62"/>
      <c r="AB21" s="63"/>
      <c r="AC21" s="63"/>
      <c r="AD21" s="63"/>
      <c r="AE21" s="63"/>
      <c r="AF21" s="63">
        <f t="shared" si="0"/>
        <v>0</v>
      </c>
      <c r="AG21" s="60"/>
      <c r="AH21" s="64"/>
      <c r="AI21" s="81"/>
      <c r="AJ21" s="157"/>
      <c r="AK21" s="27"/>
      <c r="AL21" s="27"/>
      <c r="AM21" s="57"/>
    </row>
    <row r="22" spans="1:39" ht="15.75" customHeight="1">
      <c r="A22" s="68" t="s">
        <v>11</v>
      </c>
      <c r="B22" s="68" t="s">
        <v>190</v>
      </c>
      <c r="C22" s="68" t="s">
        <v>191</v>
      </c>
      <c r="D22" s="64">
        <v>7</v>
      </c>
      <c r="E22" s="63"/>
      <c r="F22" s="63"/>
      <c r="G22" s="63">
        <v>7</v>
      </c>
      <c r="H22" s="63"/>
      <c r="I22" s="63"/>
      <c r="J22" s="63"/>
      <c r="K22" s="63"/>
      <c r="L22" s="63">
        <v>4</v>
      </c>
      <c r="M22" s="63"/>
      <c r="N22" s="63">
        <v>4</v>
      </c>
      <c r="O22" s="63"/>
      <c r="P22" s="63"/>
      <c r="Q22" s="62"/>
      <c r="R22" s="63"/>
      <c r="S22" s="63"/>
      <c r="T22" s="63"/>
      <c r="U22" s="63"/>
      <c r="V22" s="63"/>
      <c r="W22" s="63"/>
      <c r="X22" s="63"/>
      <c r="Y22" s="63"/>
      <c r="Z22" s="63"/>
      <c r="AA22" s="62"/>
      <c r="AB22" s="63"/>
      <c r="AC22" s="63"/>
      <c r="AD22" s="63"/>
      <c r="AE22" s="63"/>
      <c r="AF22" s="63">
        <f t="shared" si="0"/>
        <v>8</v>
      </c>
      <c r="AG22" s="60"/>
      <c r="AH22" s="64"/>
      <c r="AI22" s="81"/>
      <c r="AJ22" s="157"/>
      <c r="AK22" s="27"/>
      <c r="AL22" s="27"/>
      <c r="AM22" s="27"/>
    </row>
    <row r="23" spans="1:39" ht="15.75" customHeight="1">
      <c r="A23" s="68" t="s">
        <v>192</v>
      </c>
      <c r="B23" s="68" t="s">
        <v>193</v>
      </c>
      <c r="C23" s="68" t="s">
        <v>194</v>
      </c>
      <c r="D23" s="64">
        <v>0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2"/>
      <c r="R23" s="63"/>
      <c r="S23" s="63"/>
      <c r="T23" s="63"/>
      <c r="U23" s="63"/>
      <c r="V23" s="63"/>
      <c r="W23" s="63"/>
      <c r="X23" s="63"/>
      <c r="Y23" s="63"/>
      <c r="Z23" s="63"/>
      <c r="AA23" s="62"/>
      <c r="AB23" s="63"/>
      <c r="AC23" s="63"/>
      <c r="AD23" s="63"/>
      <c r="AE23" s="63"/>
      <c r="AF23" s="63">
        <f t="shared" si="0"/>
        <v>0</v>
      </c>
      <c r="AG23" s="60"/>
      <c r="AH23" s="64"/>
      <c r="AI23" s="81"/>
      <c r="AJ23" s="159"/>
      <c r="AK23" s="27"/>
      <c r="AL23" s="27"/>
      <c r="AM23" s="27"/>
    </row>
    <row r="24" spans="1:39" ht="15.75" customHeight="1">
      <c r="A24" s="68" t="s">
        <v>13</v>
      </c>
      <c r="B24" s="68" t="s">
        <v>195</v>
      </c>
      <c r="C24" s="68" t="s">
        <v>196</v>
      </c>
      <c r="D24" s="64">
        <v>0</v>
      </c>
      <c r="E24" s="63"/>
      <c r="F24" s="63">
        <v>4</v>
      </c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2"/>
      <c r="R24" s="63"/>
      <c r="S24" s="63"/>
      <c r="T24" s="63"/>
      <c r="U24" s="63"/>
      <c r="V24" s="63"/>
      <c r="W24" s="63"/>
      <c r="X24" s="63"/>
      <c r="Y24" s="63"/>
      <c r="Z24" s="63"/>
      <c r="AA24" s="62"/>
      <c r="AB24" s="63"/>
      <c r="AC24" s="63"/>
      <c r="AD24" s="63"/>
      <c r="AE24" s="63"/>
      <c r="AF24" s="63">
        <f t="shared" si="0"/>
        <v>4</v>
      </c>
      <c r="AG24" s="60"/>
      <c r="AH24" s="64"/>
      <c r="AI24" s="81"/>
      <c r="AJ24" s="162"/>
      <c r="AK24" s="143"/>
      <c r="AL24" s="143"/>
      <c r="AM24" s="143"/>
    </row>
    <row r="25" spans="1:39" ht="15.75" customHeight="1">
      <c r="A25" s="68" t="s">
        <v>197</v>
      </c>
      <c r="B25" s="68" t="s">
        <v>198</v>
      </c>
      <c r="C25" s="68" t="s">
        <v>199</v>
      </c>
      <c r="D25" s="64">
        <v>0</v>
      </c>
      <c r="E25" s="61"/>
      <c r="F25" s="63"/>
      <c r="G25" s="63"/>
      <c r="H25" s="61"/>
      <c r="I25" s="72"/>
      <c r="J25" s="72"/>
      <c r="K25" s="63"/>
      <c r="L25" s="63"/>
      <c r="M25" s="63"/>
      <c r="N25" s="61"/>
      <c r="O25" s="61"/>
      <c r="P25" s="63"/>
      <c r="Q25" s="62"/>
      <c r="R25" s="61"/>
      <c r="S25" s="63"/>
      <c r="T25" s="61"/>
      <c r="U25" s="61"/>
      <c r="V25" s="61"/>
      <c r="W25" s="63"/>
      <c r="X25" s="63"/>
      <c r="Y25" s="61"/>
      <c r="Z25" s="63"/>
      <c r="AA25" s="62"/>
      <c r="AB25" s="61"/>
      <c r="AC25" s="61"/>
      <c r="AD25" s="61"/>
      <c r="AE25" s="61"/>
      <c r="AF25" s="63">
        <f t="shared" si="0"/>
        <v>0</v>
      </c>
      <c r="AG25" s="60"/>
      <c r="AH25" s="64"/>
      <c r="AI25" s="81"/>
      <c r="AJ25" s="27"/>
      <c r="AK25" s="27"/>
      <c r="AL25" s="27"/>
      <c r="AM25" s="57"/>
    </row>
    <row r="26" spans="1:39" ht="15.75" customHeight="1">
      <c r="A26" s="68" t="s">
        <v>14</v>
      </c>
      <c r="B26" s="68" t="s">
        <v>200</v>
      </c>
      <c r="C26" s="68" t="s">
        <v>201</v>
      </c>
      <c r="D26" s="64">
        <v>83</v>
      </c>
      <c r="E26" s="63"/>
      <c r="F26" s="63">
        <v>28</v>
      </c>
      <c r="G26" s="63">
        <v>60</v>
      </c>
      <c r="H26" s="63">
        <f>15</f>
        <v>15</v>
      </c>
      <c r="I26" s="63"/>
      <c r="J26" s="63">
        <f>10+10</f>
        <v>20</v>
      </c>
      <c r="K26" s="63"/>
      <c r="L26" s="63">
        <f>15</f>
        <v>15</v>
      </c>
      <c r="M26" s="63">
        <v>86</v>
      </c>
      <c r="N26" s="63"/>
      <c r="O26" s="63"/>
      <c r="P26" s="63">
        <v>23</v>
      </c>
      <c r="Q26" s="62"/>
      <c r="R26" s="63"/>
      <c r="S26" s="63"/>
      <c r="T26" s="63"/>
      <c r="U26" s="63"/>
      <c r="V26" s="63"/>
      <c r="W26" s="63"/>
      <c r="X26" s="63"/>
      <c r="Y26" s="63"/>
      <c r="Z26" s="63"/>
      <c r="AA26" s="62"/>
      <c r="AB26" s="63"/>
      <c r="AC26" s="63"/>
      <c r="AD26" s="63"/>
      <c r="AE26" s="63"/>
      <c r="AF26" s="63">
        <f t="shared" si="0"/>
        <v>38</v>
      </c>
      <c r="AG26" s="60"/>
      <c r="AH26" s="64"/>
      <c r="AI26" s="81"/>
      <c r="AJ26" s="27"/>
      <c r="AK26" s="27"/>
      <c r="AL26" s="27"/>
      <c r="AM26" s="57"/>
    </row>
    <row r="27" spans="1:39" ht="15.75" customHeight="1">
      <c r="A27" s="68" t="s">
        <v>202</v>
      </c>
      <c r="B27" s="68" t="s">
        <v>203</v>
      </c>
      <c r="C27" s="68" t="s">
        <v>204</v>
      </c>
      <c r="D27" s="64">
        <v>0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2"/>
      <c r="R27" s="63"/>
      <c r="S27" s="63"/>
      <c r="T27" s="63"/>
      <c r="U27" s="63"/>
      <c r="V27" s="63"/>
      <c r="W27" s="63"/>
      <c r="X27" s="63"/>
      <c r="Y27" s="63"/>
      <c r="Z27" s="63"/>
      <c r="AA27" s="62"/>
      <c r="AB27" s="63"/>
      <c r="AC27" s="63"/>
      <c r="AD27" s="63"/>
      <c r="AE27" s="63"/>
      <c r="AF27" s="63">
        <f t="shared" si="0"/>
        <v>0</v>
      </c>
      <c r="AG27" s="60"/>
      <c r="AH27" s="64"/>
      <c r="AI27" s="80"/>
      <c r="AJ27" s="27"/>
      <c r="AK27" s="27"/>
      <c r="AL27" s="27"/>
      <c r="AM27" s="57"/>
    </row>
    <row r="28" spans="1:39" ht="15.75" customHeight="1">
      <c r="A28" s="68" t="s">
        <v>15</v>
      </c>
      <c r="B28" s="68" t="s">
        <v>205</v>
      </c>
      <c r="C28" s="68" t="s">
        <v>206</v>
      </c>
      <c r="D28" s="64">
        <v>0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2"/>
      <c r="R28" s="63"/>
      <c r="S28" s="63"/>
      <c r="T28" s="63"/>
      <c r="U28" s="63"/>
      <c r="V28" s="63"/>
      <c r="W28" s="63"/>
      <c r="X28" s="63"/>
      <c r="Y28" s="63"/>
      <c r="Z28" s="63"/>
      <c r="AA28" s="62"/>
      <c r="AB28" s="63"/>
      <c r="AC28" s="63"/>
      <c r="AD28" s="63"/>
      <c r="AE28" s="63"/>
      <c r="AF28" s="63">
        <f t="shared" si="0"/>
        <v>0</v>
      </c>
      <c r="AG28" s="60"/>
      <c r="AH28" s="64"/>
      <c r="AI28" s="80"/>
      <c r="AJ28" s="27"/>
      <c r="AK28" s="27"/>
      <c r="AL28" s="27"/>
      <c r="AM28" s="27"/>
    </row>
    <row r="29" spans="1:39" ht="15.75" customHeight="1">
      <c r="A29" s="68" t="s">
        <v>16</v>
      </c>
      <c r="B29" s="68" t="s">
        <v>207</v>
      </c>
      <c r="C29" s="68" t="s">
        <v>206</v>
      </c>
      <c r="D29" s="64">
        <v>20</v>
      </c>
      <c r="E29" s="63"/>
      <c r="F29" s="63">
        <v>30</v>
      </c>
      <c r="G29" s="63">
        <v>20</v>
      </c>
      <c r="H29" s="63"/>
      <c r="I29" s="63">
        <v>30</v>
      </c>
      <c r="J29" s="63"/>
      <c r="K29" s="63"/>
      <c r="L29" s="63"/>
      <c r="M29" s="63"/>
      <c r="N29" s="63"/>
      <c r="O29" s="63"/>
      <c r="P29" s="63"/>
      <c r="Q29" s="62"/>
      <c r="R29" s="63"/>
      <c r="S29" s="63"/>
      <c r="T29" s="63"/>
      <c r="U29" s="63"/>
      <c r="V29" s="63"/>
      <c r="W29" s="63"/>
      <c r="X29" s="63"/>
      <c r="Y29" s="63"/>
      <c r="Z29" s="63"/>
      <c r="AA29" s="62"/>
      <c r="AB29" s="63"/>
      <c r="AC29" s="63"/>
      <c r="AD29" s="63"/>
      <c r="AE29" s="63"/>
      <c r="AF29" s="63">
        <f t="shared" si="0"/>
        <v>0</v>
      </c>
      <c r="AG29" s="60"/>
      <c r="AH29" s="64"/>
      <c r="AI29" s="80"/>
      <c r="AJ29" s="142"/>
      <c r="AK29" s="27"/>
      <c r="AL29" s="27"/>
      <c r="AM29" s="27"/>
    </row>
    <row r="30" spans="1:39" ht="15.75" customHeight="1">
      <c r="A30" s="68" t="s">
        <v>208</v>
      </c>
      <c r="B30" s="68" t="s">
        <v>148</v>
      </c>
      <c r="C30" s="68" t="s">
        <v>209</v>
      </c>
      <c r="D30" s="64">
        <v>0</v>
      </c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2"/>
      <c r="R30" s="63"/>
      <c r="S30" s="63"/>
      <c r="T30" s="63"/>
      <c r="U30" s="63"/>
      <c r="V30" s="63"/>
      <c r="W30" s="63"/>
      <c r="X30" s="63"/>
      <c r="Y30" s="63"/>
      <c r="Z30" s="63"/>
      <c r="AA30" s="62"/>
      <c r="AB30" s="63"/>
      <c r="AC30" s="63"/>
      <c r="AD30" s="63"/>
      <c r="AE30" s="63"/>
      <c r="AF30" s="63">
        <f t="shared" si="0"/>
        <v>0</v>
      </c>
      <c r="AG30" s="60"/>
      <c r="AH30" s="64"/>
      <c r="AI30" s="80"/>
      <c r="AJ30" s="162"/>
      <c r="AK30" s="143"/>
      <c r="AL30" s="143"/>
      <c r="AM30" s="143"/>
    </row>
    <row r="31" spans="1:39" ht="15.75" customHeight="1">
      <c r="A31" s="68" t="s">
        <v>210</v>
      </c>
      <c r="B31" s="68" t="s">
        <v>211</v>
      </c>
      <c r="C31" s="68" t="s">
        <v>212</v>
      </c>
      <c r="D31" s="64">
        <v>0</v>
      </c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2"/>
      <c r="R31" s="63"/>
      <c r="S31" s="63"/>
      <c r="T31" s="63"/>
      <c r="U31" s="63"/>
      <c r="V31" s="63"/>
      <c r="W31" s="63"/>
      <c r="X31" s="63"/>
      <c r="Y31" s="63"/>
      <c r="Z31" s="63"/>
      <c r="AA31" s="62"/>
      <c r="AB31" s="63"/>
      <c r="AC31" s="63"/>
      <c r="AD31" s="63"/>
      <c r="AE31" s="63"/>
      <c r="AF31" s="63">
        <f t="shared" si="0"/>
        <v>0</v>
      </c>
      <c r="AG31" s="60"/>
      <c r="AH31" s="64"/>
      <c r="AI31" s="80"/>
      <c r="AJ31" s="157"/>
      <c r="AK31" s="164"/>
      <c r="AL31" s="165"/>
      <c r="AM31" s="57"/>
    </row>
    <row r="32" spans="1:39" ht="15.75" customHeight="1">
      <c r="A32" s="68" t="s">
        <v>213</v>
      </c>
      <c r="B32" s="68" t="s">
        <v>214</v>
      </c>
      <c r="C32" s="68" t="s">
        <v>212</v>
      </c>
      <c r="D32" s="64">
        <v>0</v>
      </c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2"/>
      <c r="R32" s="63"/>
      <c r="S32" s="63"/>
      <c r="T32" s="63"/>
      <c r="U32" s="63"/>
      <c r="V32" s="63"/>
      <c r="W32" s="63"/>
      <c r="X32" s="63"/>
      <c r="Y32" s="63"/>
      <c r="Z32" s="63"/>
      <c r="AA32" s="62"/>
      <c r="AB32" s="63"/>
      <c r="AC32" s="63"/>
      <c r="AD32" s="63"/>
      <c r="AE32" s="63"/>
      <c r="AF32" s="63">
        <f t="shared" si="0"/>
        <v>0</v>
      </c>
      <c r="AG32" s="60"/>
      <c r="AH32" s="64"/>
      <c r="AI32" s="80"/>
      <c r="AJ32" s="157"/>
      <c r="AK32" s="164"/>
      <c r="AL32" s="165"/>
      <c r="AM32" s="57"/>
    </row>
    <row r="33" spans="1:39" ht="15.75" customHeight="1">
      <c r="A33" s="68" t="s">
        <v>17</v>
      </c>
      <c r="B33" s="68" t="s">
        <v>215</v>
      </c>
      <c r="C33" s="68" t="s">
        <v>216</v>
      </c>
      <c r="D33" s="64">
        <v>13</v>
      </c>
      <c r="E33" s="63"/>
      <c r="F33" s="63"/>
      <c r="G33" s="63">
        <v>13</v>
      </c>
      <c r="H33" s="63">
        <f>2</f>
        <v>2</v>
      </c>
      <c r="I33" s="63"/>
      <c r="J33" s="63"/>
      <c r="K33" s="63"/>
      <c r="L33" s="63"/>
      <c r="M33" s="63"/>
      <c r="N33" s="63">
        <v>10</v>
      </c>
      <c r="O33" s="63"/>
      <c r="P33" s="63"/>
      <c r="Q33" s="62"/>
      <c r="R33" s="63"/>
      <c r="S33" s="63"/>
      <c r="T33" s="63"/>
      <c r="U33" s="63"/>
      <c r="V33" s="63"/>
      <c r="W33" s="63"/>
      <c r="X33" s="63"/>
      <c r="Y33" s="63"/>
      <c r="Z33" s="63"/>
      <c r="AA33" s="62"/>
      <c r="AB33" s="63"/>
      <c r="AC33" s="63"/>
      <c r="AD33" s="63"/>
      <c r="AE33" s="63"/>
      <c r="AF33" s="63">
        <f t="shared" si="0"/>
        <v>12</v>
      </c>
      <c r="AG33" s="60"/>
      <c r="AH33" s="64"/>
      <c r="AJ33" s="157"/>
      <c r="AK33" s="164"/>
      <c r="AL33" s="165"/>
      <c r="AM33" s="57"/>
    </row>
    <row r="34" spans="1:39" ht="15.75" customHeight="1">
      <c r="A34" s="68" t="s">
        <v>18</v>
      </c>
      <c r="B34" s="68" t="s">
        <v>161</v>
      </c>
      <c r="C34" s="68" t="s">
        <v>217</v>
      </c>
      <c r="D34" s="64">
        <v>0</v>
      </c>
      <c r="E34" s="63"/>
      <c r="F34" s="63"/>
      <c r="G34" s="63"/>
      <c r="H34" s="63">
        <f>27+10</f>
        <v>37</v>
      </c>
      <c r="I34" s="63"/>
      <c r="J34" s="63"/>
      <c r="K34" s="63">
        <v>37</v>
      </c>
      <c r="L34" s="63"/>
      <c r="M34" s="63"/>
      <c r="N34" s="63">
        <v>8</v>
      </c>
      <c r="O34" s="63"/>
      <c r="P34" s="63"/>
      <c r="Q34" s="62"/>
      <c r="R34" s="63"/>
      <c r="S34" s="63"/>
      <c r="T34" s="63"/>
      <c r="U34" s="63"/>
      <c r="V34" s="63"/>
      <c r="W34" s="63"/>
      <c r="X34" s="63"/>
      <c r="Y34" s="63"/>
      <c r="Z34" s="63"/>
      <c r="AA34" s="62"/>
      <c r="AB34" s="63"/>
      <c r="AC34" s="63"/>
      <c r="AD34" s="63"/>
      <c r="AE34" s="63"/>
      <c r="AF34" s="63">
        <f t="shared" si="0"/>
        <v>8</v>
      </c>
      <c r="AG34" s="60"/>
      <c r="AH34" s="64"/>
      <c r="AI34" s="80"/>
      <c r="AJ34" s="157"/>
      <c r="AK34" s="164"/>
      <c r="AL34" s="165"/>
      <c r="AM34" s="57"/>
    </row>
    <row r="35" spans="1:39" ht="15.75" customHeight="1">
      <c r="A35" s="68" t="s">
        <v>19</v>
      </c>
      <c r="B35" s="68" t="s">
        <v>218</v>
      </c>
      <c r="C35" s="68" t="s">
        <v>219</v>
      </c>
      <c r="D35" s="64">
        <v>0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2"/>
      <c r="R35" s="63"/>
      <c r="S35" s="63"/>
      <c r="T35" s="63"/>
      <c r="U35" s="63"/>
      <c r="V35" s="63"/>
      <c r="W35" s="63"/>
      <c r="X35" s="63"/>
      <c r="Y35" s="63"/>
      <c r="Z35" s="63"/>
      <c r="AA35" s="62"/>
      <c r="AB35" s="63"/>
      <c r="AC35" s="63"/>
      <c r="AD35" s="63"/>
      <c r="AE35" s="63"/>
      <c r="AF35" s="63">
        <f t="shared" si="0"/>
        <v>0</v>
      </c>
      <c r="AG35" s="60"/>
      <c r="AH35" s="64"/>
      <c r="AJ35" s="157"/>
      <c r="AK35" s="164"/>
      <c r="AL35" s="165"/>
      <c r="AM35" s="57"/>
    </row>
    <row r="36" spans="1:39" ht="15.75" customHeight="1">
      <c r="A36" s="68" t="s">
        <v>220</v>
      </c>
      <c r="B36" s="68" t="s">
        <v>221</v>
      </c>
      <c r="C36" s="68" t="s">
        <v>222</v>
      </c>
      <c r="D36" s="64">
        <v>14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2"/>
      <c r="R36" s="63"/>
      <c r="S36" s="63"/>
      <c r="T36" s="63"/>
      <c r="U36" s="63"/>
      <c r="V36" s="63"/>
      <c r="W36" s="63"/>
      <c r="X36" s="63"/>
      <c r="Y36" s="63"/>
      <c r="Z36" s="63"/>
      <c r="AA36" s="62"/>
      <c r="AB36" s="63"/>
      <c r="AC36" s="63"/>
      <c r="AD36" s="63"/>
      <c r="AE36" s="63"/>
      <c r="AF36" s="63">
        <f t="shared" si="0"/>
        <v>14</v>
      </c>
      <c r="AG36" s="60"/>
      <c r="AH36" s="64"/>
      <c r="AJ36" s="157"/>
      <c r="AK36" s="164"/>
      <c r="AL36" s="165"/>
      <c r="AM36" s="57"/>
    </row>
    <row r="37" spans="1:39" ht="15.75" customHeight="1">
      <c r="A37" s="68" t="s">
        <v>223</v>
      </c>
      <c r="B37" s="68" t="s">
        <v>224</v>
      </c>
      <c r="C37" s="68" t="s">
        <v>222</v>
      </c>
      <c r="D37" s="64">
        <v>0</v>
      </c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2"/>
      <c r="R37" s="63"/>
      <c r="S37" s="63"/>
      <c r="T37" s="63"/>
      <c r="U37" s="63"/>
      <c r="V37" s="63"/>
      <c r="W37" s="63"/>
      <c r="X37" s="63"/>
      <c r="Y37" s="63"/>
      <c r="Z37" s="63"/>
      <c r="AA37" s="62"/>
      <c r="AB37" s="63"/>
      <c r="AC37" s="63"/>
      <c r="AD37" s="63"/>
      <c r="AE37" s="63"/>
      <c r="AF37" s="63">
        <f t="shared" si="0"/>
        <v>0</v>
      </c>
      <c r="AG37" s="60"/>
      <c r="AH37" s="64"/>
      <c r="AJ37" s="157"/>
      <c r="AK37" s="164"/>
      <c r="AL37" s="165"/>
      <c r="AM37" s="57"/>
    </row>
    <row r="38" spans="1:39" ht="15.75" customHeight="1">
      <c r="A38" s="68" t="s">
        <v>225</v>
      </c>
      <c r="B38" s="68" t="s">
        <v>226</v>
      </c>
      <c r="C38" s="68" t="s">
        <v>227</v>
      </c>
      <c r="D38" s="64">
        <v>0</v>
      </c>
      <c r="E38" s="61"/>
      <c r="F38" s="63"/>
      <c r="G38" s="63"/>
      <c r="H38" s="61"/>
      <c r="I38" s="72"/>
      <c r="J38" s="72"/>
      <c r="K38" s="63"/>
      <c r="L38" s="63"/>
      <c r="M38" s="63"/>
      <c r="N38" s="61"/>
      <c r="O38" s="61"/>
      <c r="P38" s="63"/>
      <c r="Q38" s="62"/>
      <c r="R38" s="61"/>
      <c r="S38" s="63"/>
      <c r="T38" s="61"/>
      <c r="U38" s="61"/>
      <c r="V38" s="61"/>
      <c r="W38" s="63"/>
      <c r="X38" s="63"/>
      <c r="Y38" s="61"/>
      <c r="Z38" s="63"/>
      <c r="AA38" s="62"/>
      <c r="AB38" s="61"/>
      <c r="AC38" s="61"/>
      <c r="AD38" s="61"/>
      <c r="AE38" s="61"/>
      <c r="AF38" s="63">
        <f t="shared" si="0"/>
        <v>0</v>
      </c>
      <c r="AG38" s="60"/>
      <c r="AH38" s="64"/>
      <c r="AJ38" s="157"/>
      <c r="AK38" s="164"/>
      <c r="AL38" s="165"/>
      <c r="AM38" s="57"/>
    </row>
    <row r="39" spans="1:39" ht="15.75" customHeight="1">
      <c r="A39" s="68" t="s">
        <v>228</v>
      </c>
      <c r="B39" s="68" t="s">
        <v>229</v>
      </c>
      <c r="C39" s="68" t="s">
        <v>230</v>
      </c>
      <c r="D39" s="64">
        <v>0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2"/>
      <c r="R39" s="63"/>
      <c r="S39" s="63"/>
      <c r="T39" s="63"/>
      <c r="U39" s="63"/>
      <c r="V39" s="63"/>
      <c r="W39" s="63"/>
      <c r="X39" s="63"/>
      <c r="Y39" s="63"/>
      <c r="Z39" s="63"/>
      <c r="AA39" s="62"/>
      <c r="AB39" s="63"/>
      <c r="AC39" s="63"/>
      <c r="AD39" s="63"/>
      <c r="AE39" s="63"/>
      <c r="AF39" s="63">
        <f t="shared" si="0"/>
        <v>0</v>
      </c>
      <c r="AG39" s="60"/>
      <c r="AH39" s="64"/>
      <c r="AM39" s="63"/>
    </row>
    <row r="40" spans="1:39" ht="15.75" customHeight="1">
      <c r="A40" s="68" t="s">
        <v>652</v>
      </c>
      <c r="B40" s="65" t="s">
        <v>260</v>
      </c>
      <c r="C40" s="65" t="s">
        <v>714</v>
      </c>
      <c r="D40" s="64">
        <v>0</v>
      </c>
      <c r="E40" s="61"/>
      <c r="F40" s="63"/>
      <c r="G40" s="63"/>
      <c r="H40" s="61"/>
      <c r="I40" s="63"/>
      <c r="J40" s="63"/>
      <c r="K40" s="63"/>
      <c r="L40" s="63">
        <f>15</f>
        <v>15</v>
      </c>
      <c r="M40" s="63"/>
      <c r="N40" s="61"/>
      <c r="O40" s="61"/>
      <c r="P40" s="63"/>
      <c r="Q40" s="62"/>
      <c r="R40" s="61"/>
      <c r="S40" s="63"/>
      <c r="T40" s="61"/>
      <c r="U40" s="61"/>
      <c r="V40" s="61"/>
      <c r="W40" s="63"/>
      <c r="X40" s="63"/>
      <c r="Y40" s="61"/>
      <c r="Z40" s="63"/>
      <c r="AA40" s="62"/>
      <c r="AB40" s="61"/>
      <c r="AC40" s="61"/>
      <c r="AD40" s="61"/>
      <c r="AE40" s="61"/>
      <c r="AF40" s="63">
        <f t="shared" si="0"/>
        <v>15</v>
      </c>
      <c r="AG40" s="60"/>
      <c r="AH40" s="64"/>
      <c r="AM40" s="63"/>
    </row>
    <row r="41" spans="1:39" ht="15.75" customHeight="1">
      <c r="A41" s="68" t="s">
        <v>21</v>
      </c>
      <c r="B41" s="65" t="s">
        <v>231</v>
      </c>
      <c r="C41" s="65" t="s">
        <v>232</v>
      </c>
      <c r="D41" s="64">
        <v>0</v>
      </c>
      <c r="E41" s="61"/>
      <c r="F41" s="63"/>
      <c r="G41" s="63"/>
      <c r="H41" s="61"/>
      <c r="I41" s="63"/>
      <c r="J41" s="63"/>
      <c r="K41" s="63"/>
      <c r="L41" s="63"/>
      <c r="M41" s="63"/>
      <c r="N41" s="61"/>
      <c r="O41" s="61"/>
      <c r="P41" s="63"/>
      <c r="Q41" s="62"/>
      <c r="R41" s="61"/>
      <c r="S41" s="63"/>
      <c r="T41" s="61"/>
      <c r="U41" s="61"/>
      <c r="V41" s="61"/>
      <c r="W41" s="63"/>
      <c r="X41" s="63"/>
      <c r="Y41" s="61"/>
      <c r="Z41" s="63"/>
      <c r="AA41" s="62"/>
      <c r="AB41" s="61"/>
      <c r="AC41" s="61"/>
      <c r="AD41" s="61"/>
      <c r="AE41" s="61"/>
      <c r="AF41" s="63">
        <f t="shared" si="0"/>
        <v>0</v>
      </c>
      <c r="AG41" s="60"/>
      <c r="AH41" s="64"/>
      <c r="AM41" s="63"/>
    </row>
    <row r="42" spans="1:39" ht="15.75" customHeight="1">
      <c r="A42" s="68" t="s">
        <v>233</v>
      </c>
      <c r="B42" s="68" t="s">
        <v>234</v>
      </c>
      <c r="C42" s="68" t="s">
        <v>235</v>
      </c>
      <c r="D42" s="64">
        <v>0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2"/>
      <c r="R42" s="63"/>
      <c r="S42" s="63"/>
      <c r="T42" s="63"/>
      <c r="U42" s="63"/>
      <c r="V42" s="63"/>
      <c r="W42" s="79"/>
      <c r="X42" s="63"/>
      <c r="Y42" s="63"/>
      <c r="Z42" s="63"/>
      <c r="AA42" s="62"/>
      <c r="AB42" s="63"/>
      <c r="AC42" s="63"/>
      <c r="AD42" s="63"/>
      <c r="AE42" s="63"/>
      <c r="AF42" s="63">
        <f t="shared" si="0"/>
        <v>0</v>
      </c>
      <c r="AG42" s="60"/>
      <c r="AH42" s="64"/>
      <c r="AM42" s="63"/>
    </row>
    <row r="43" spans="1:39" ht="15.75" customHeight="1">
      <c r="A43" s="68" t="s">
        <v>236</v>
      </c>
      <c r="B43" s="68" t="s">
        <v>237</v>
      </c>
      <c r="C43" s="68" t="s">
        <v>235</v>
      </c>
      <c r="D43" s="64">
        <v>0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2"/>
      <c r="R43" s="63"/>
      <c r="S43" s="63"/>
      <c r="T43" s="63"/>
      <c r="U43" s="63"/>
      <c r="V43" s="63"/>
      <c r="W43" s="63"/>
      <c r="X43" s="63"/>
      <c r="Y43" s="63"/>
      <c r="Z43" s="63"/>
      <c r="AA43" s="62"/>
      <c r="AB43" s="63"/>
      <c r="AC43" s="63"/>
      <c r="AD43" s="63"/>
      <c r="AE43" s="63"/>
      <c r="AF43" s="63">
        <f t="shared" si="0"/>
        <v>0</v>
      </c>
      <c r="AG43" s="60"/>
      <c r="AH43" s="64"/>
      <c r="AM43" s="63"/>
    </row>
    <row r="44" spans="1:39" ht="15.75" customHeight="1">
      <c r="A44" s="68" t="s">
        <v>238</v>
      </c>
      <c r="B44" s="68" t="s">
        <v>155</v>
      </c>
      <c r="C44" s="68" t="s">
        <v>239</v>
      </c>
      <c r="D44" s="64">
        <v>0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2"/>
      <c r="R44" s="63"/>
      <c r="S44" s="63"/>
      <c r="T44" s="63"/>
      <c r="U44" s="63"/>
      <c r="V44" s="63"/>
      <c r="W44" s="63"/>
      <c r="X44" s="63"/>
      <c r="Y44" s="63"/>
      <c r="Z44" s="63"/>
      <c r="AA44" s="62"/>
      <c r="AB44" s="63"/>
      <c r="AC44" s="63"/>
      <c r="AD44" s="63"/>
      <c r="AE44" s="63"/>
      <c r="AF44" s="63">
        <f t="shared" si="0"/>
        <v>0</v>
      </c>
      <c r="AG44" s="60"/>
      <c r="AH44" s="64"/>
      <c r="AM44" s="63"/>
    </row>
    <row r="45" spans="1:39" ht="15.75" customHeight="1">
      <c r="A45" s="68" t="s">
        <v>240</v>
      </c>
      <c r="B45" s="68" t="s">
        <v>241</v>
      </c>
      <c r="C45" s="68" t="s">
        <v>242</v>
      </c>
      <c r="D45" s="64">
        <v>0</v>
      </c>
      <c r="E45" s="63"/>
      <c r="F45" s="63"/>
      <c r="G45" s="63"/>
      <c r="H45" s="63"/>
      <c r="I45" s="63"/>
      <c r="J45" s="63"/>
      <c r="K45" s="63"/>
      <c r="L45" s="63">
        <f>18</f>
        <v>18</v>
      </c>
      <c r="M45" s="63"/>
      <c r="N45" s="63"/>
      <c r="O45" s="63">
        <v>18</v>
      </c>
      <c r="P45" s="63">
        <v>10</v>
      </c>
      <c r="Q45" s="62"/>
      <c r="R45" s="63"/>
      <c r="S45" s="63"/>
      <c r="T45" s="63"/>
      <c r="U45" s="63"/>
      <c r="V45" s="63"/>
      <c r="W45" s="63"/>
      <c r="X45" s="63"/>
      <c r="Y45" s="63"/>
      <c r="Z45" s="63"/>
      <c r="AA45" s="62"/>
      <c r="AB45" s="63"/>
      <c r="AC45" s="63"/>
      <c r="AD45" s="63"/>
      <c r="AE45" s="63"/>
      <c r="AF45" s="63">
        <f t="shared" si="0"/>
        <v>10</v>
      </c>
      <c r="AG45" s="60"/>
      <c r="AH45" s="64"/>
      <c r="AJ45" s="63"/>
      <c r="AM45" s="63"/>
    </row>
    <row r="46" spans="1:39" ht="18.75" customHeight="1">
      <c r="A46" s="68" t="s">
        <v>22</v>
      </c>
      <c r="B46" s="68" t="s">
        <v>243</v>
      </c>
      <c r="C46" s="68" t="s">
        <v>244</v>
      </c>
      <c r="D46" s="64">
        <v>0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2"/>
      <c r="R46" s="63"/>
      <c r="S46" s="63"/>
      <c r="T46" s="63"/>
      <c r="U46" s="63"/>
      <c r="V46" s="63"/>
      <c r="W46" s="63"/>
      <c r="X46" s="63"/>
      <c r="Y46" s="63"/>
      <c r="Z46" s="63"/>
      <c r="AA46" s="62"/>
      <c r="AB46" s="63"/>
      <c r="AC46" s="63"/>
      <c r="AD46" s="63"/>
      <c r="AE46" s="63"/>
      <c r="AF46" s="63">
        <f t="shared" si="0"/>
        <v>0</v>
      </c>
      <c r="AG46" s="60"/>
      <c r="AH46" s="64"/>
      <c r="AJ46" s="63"/>
      <c r="AM46" s="72"/>
    </row>
    <row r="47" spans="1:39" ht="15.75" customHeight="1">
      <c r="A47" s="68" t="s">
        <v>23</v>
      </c>
      <c r="B47" s="68" t="s">
        <v>245</v>
      </c>
      <c r="C47" s="68" t="s">
        <v>246</v>
      </c>
      <c r="D47" s="64">
        <v>0</v>
      </c>
      <c r="E47" s="63"/>
      <c r="F47" s="63">
        <v>15</v>
      </c>
      <c r="G47" s="63"/>
      <c r="H47" s="63"/>
      <c r="I47" s="63"/>
      <c r="J47" s="63"/>
      <c r="K47" s="63"/>
      <c r="L47" s="63"/>
      <c r="M47" s="63"/>
      <c r="N47" s="63"/>
      <c r="O47" s="63"/>
      <c r="P47" s="63">
        <v>30</v>
      </c>
      <c r="Q47" s="62"/>
      <c r="R47" s="63"/>
      <c r="S47" s="63"/>
      <c r="T47" s="63"/>
      <c r="U47" s="63"/>
      <c r="V47" s="63"/>
      <c r="W47" s="63"/>
      <c r="X47" s="63"/>
      <c r="Y47" s="63"/>
      <c r="Z47" s="63"/>
      <c r="AA47" s="62"/>
      <c r="AB47" s="63"/>
      <c r="AC47" s="63"/>
      <c r="AD47" s="63"/>
      <c r="AE47" s="63"/>
      <c r="AF47" s="63">
        <f t="shared" si="0"/>
        <v>45</v>
      </c>
      <c r="AG47" s="60"/>
      <c r="AH47" s="64"/>
      <c r="AJ47" s="63"/>
      <c r="AM47" s="63"/>
    </row>
    <row r="48" spans="1:39" ht="15.75" customHeight="1">
      <c r="A48" s="68" t="s">
        <v>24</v>
      </c>
      <c r="B48" s="68" t="s">
        <v>247</v>
      </c>
      <c r="C48" s="68" t="s">
        <v>248</v>
      </c>
      <c r="D48" s="64">
        <v>0</v>
      </c>
      <c r="E48" s="63"/>
      <c r="F48" s="63"/>
      <c r="G48" s="63"/>
      <c r="H48" s="63">
        <f>5</f>
        <v>5</v>
      </c>
      <c r="I48" s="63"/>
      <c r="J48" s="63"/>
      <c r="K48" s="63"/>
      <c r="L48" s="63">
        <f>30</f>
        <v>30</v>
      </c>
      <c r="M48" s="63"/>
      <c r="N48" s="63">
        <v>22</v>
      </c>
      <c r="O48" s="63"/>
      <c r="P48" s="63">
        <v>32</v>
      </c>
      <c r="Q48" s="62"/>
      <c r="R48" s="63"/>
      <c r="S48" s="63"/>
      <c r="T48" s="63"/>
      <c r="U48" s="63"/>
      <c r="V48" s="63"/>
      <c r="W48" s="63"/>
      <c r="X48" s="63"/>
      <c r="Y48" s="63"/>
      <c r="Z48" s="63"/>
      <c r="AA48" s="62"/>
      <c r="AB48" s="63"/>
      <c r="AC48" s="63"/>
      <c r="AD48" s="63"/>
      <c r="AE48" s="63"/>
      <c r="AF48" s="63">
        <f t="shared" si="0"/>
        <v>89</v>
      </c>
      <c r="AG48" s="60"/>
      <c r="AH48" s="64"/>
      <c r="AJ48" s="125"/>
      <c r="AK48" s="125"/>
      <c r="AM48" s="63"/>
    </row>
    <row r="49" spans="1:39" ht="15.75" customHeight="1">
      <c r="A49" s="68" t="s">
        <v>25</v>
      </c>
      <c r="B49" s="68" t="s">
        <v>249</v>
      </c>
      <c r="C49" s="68" t="s">
        <v>250</v>
      </c>
      <c r="D49" s="64">
        <v>20</v>
      </c>
      <c r="E49" s="63"/>
      <c r="F49" s="63"/>
      <c r="G49" s="63">
        <v>20</v>
      </c>
      <c r="H49" s="63"/>
      <c r="I49" s="63"/>
      <c r="J49" s="72"/>
      <c r="K49" s="63"/>
      <c r="L49" s="63"/>
      <c r="M49" s="63"/>
      <c r="N49" s="63"/>
      <c r="O49" s="63"/>
      <c r="P49" s="63">
        <v>30</v>
      </c>
      <c r="Q49" s="62"/>
      <c r="R49" s="63"/>
      <c r="S49" s="63"/>
      <c r="T49" s="63"/>
      <c r="U49" s="63"/>
      <c r="V49" s="63"/>
      <c r="W49" s="63"/>
      <c r="X49" s="63"/>
      <c r="Y49" s="63"/>
      <c r="Z49" s="63"/>
      <c r="AA49" s="62"/>
      <c r="AB49" s="63"/>
      <c r="AC49" s="63"/>
      <c r="AD49" s="63"/>
      <c r="AE49" s="63"/>
      <c r="AF49" s="63">
        <f t="shared" si="0"/>
        <v>30</v>
      </c>
      <c r="AG49" s="60"/>
      <c r="AH49" s="64"/>
      <c r="AJ49" s="126"/>
      <c r="AK49" s="127"/>
      <c r="AM49" s="63"/>
    </row>
    <row r="50" spans="1:39" ht="15.75" customHeight="1">
      <c r="A50" s="68" t="s">
        <v>26</v>
      </c>
      <c r="B50" s="65" t="s">
        <v>251</v>
      </c>
      <c r="C50" s="65" t="s">
        <v>252</v>
      </c>
      <c r="D50" s="64">
        <v>0</v>
      </c>
      <c r="E50" s="61"/>
      <c r="F50" s="63"/>
      <c r="G50" s="63"/>
      <c r="H50" s="61">
        <f>30</f>
        <v>30</v>
      </c>
      <c r="I50" s="63"/>
      <c r="J50" s="63">
        <v>5</v>
      </c>
      <c r="K50" s="63"/>
      <c r="L50" s="63"/>
      <c r="M50" s="63"/>
      <c r="N50" s="61"/>
      <c r="O50" s="61"/>
      <c r="P50" s="63"/>
      <c r="Q50" s="62"/>
      <c r="R50" s="61"/>
      <c r="S50" s="63"/>
      <c r="T50" s="61"/>
      <c r="U50" s="61"/>
      <c r="V50" s="61"/>
      <c r="W50" s="63"/>
      <c r="X50" s="63"/>
      <c r="Y50" s="61"/>
      <c r="Z50" s="63"/>
      <c r="AA50" s="62"/>
      <c r="AB50" s="61"/>
      <c r="AC50" s="61"/>
      <c r="AD50" s="61"/>
      <c r="AE50" s="61"/>
      <c r="AF50" s="63">
        <f t="shared" si="0"/>
        <v>35</v>
      </c>
      <c r="AG50" s="60"/>
      <c r="AH50" s="64"/>
      <c r="AJ50" s="125"/>
      <c r="AK50" s="125"/>
      <c r="AM50" s="63"/>
    </row>
    <row r="51" spans="1:39" ht="15.75" customHeight="1">
      <c r="A51" s="68" t="s">
        <v>253</v>
      </c>
      <c r="B51" s="68" t="s">
        <v>254</v>
      </c>
      <c r="C51" s="68" t="s">
        <v>255</v>
      </c>
      <c r="D51" s="64">
        <v>0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2"/>
      <c r="R51" s="63"/>
      <c r="S51" s="63"/>
      <c r="T51" s="63"/>
      <c r="U51" s="63"/>
      <c r="V51" s="63"/>
      <c r="W51" s="63"/>
      <c r="X51" s="63"/>
      <c r="Y51" s="63"/>
      <c r="Z51" s="63"/>
      <c r="AA51" s="62"/>
      <c r="AB51" s="63"/>
      <c r="AC51" s="63"/>
      <c r="AD51" s="63"/>
      <c r="AE51" s="63"/>
      <c r="AF51" s="63">
        <f t="shared" si="0"/>
        <v>0</v>
      </c>
      <c r="AG51" s="60"/>
      <c r="AH51" s="64"/>
      <c r="AJ51" s="126"/>
      <c r="AK51" s="127"/>
      <c r="AM51" s="63"/>
    </row>
    <row r="52" spans="1:39" ht="15.75" customHeight="1">
      <c r="A52" s="68" t="s">
        <v>256</v>
      </c>
      <c r="B52" s="68" t="s">
        <v>257</v>
      </c>
      <c r="C52" s="68" t="s">
        <v>258</v>
      </c>
      <c r="D52" s="64">
        <v>0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2"/>
      <c r="R52" s="63"/>
      <c r="S52" s="63"/>
      <c r="T52" s="63"/>
      <c r="U52" s="63"/>
      <c r="V52" s="63"/>
      <c r="W52" s="63"/>
      <c r="X52" s="63"/>
      <c r="Y52" s="63"/>
      <c r="Z52" s="63"/>
      <c r="AA52" s="62"/>
      <c r="AB52" s="63"/>
      <c r="AC52" s="63"/>
      <c r="AD52" s="63"/>
      <c r="AE52" s="63"/>
      <c r="AF52" s="63">
        <f t="shared" si="0"/>
        <v>0</v>
      </c>
      <c r="AG52" s="60"/>
      <c r="AH52" s="64"/>
      <c r="AM52" s="63"/>
    </row>
    <row r="53" spans="1:39" ht="15.75" customHeight="1">
      <c r="A53" s="68" t="s">
        <v>259</v>
      </c>
      <c r="B53" s="68" t="s">
        <v>260</v>
      </c>
      <c r="C53" s="68" t="s">
        <v>261</v>
      </c>
      <c r="D53" s="64">
        <v>0</v>
      </c>
      <c r="E53" s="61"/>
      <c r="F53" s="63"/>
      <c r="G53" s="63"/>
      <c r="H53" s="61"/>
      <c r="I53" s="72"/>
      <c r="J53" s="72"/>
      <c r="K53" s="63"/>
      <c r="L53" s="63"/>
      <c r="M53" s="63"/>
      <c r="N53" s="61"/>
      <c r="O53" s="61"/>
      <c r="P53" s="63"/>
      <c r="Q53" s="62"/>
      <c r="R53" s="61"/>
      <c r="S53" s="63"/>
      <c r="T53" s="61"/>
      <c r="U53" s="61"/>
      <c r="V53" s="61"/>
      <c r="W53" s="63"/>
      <c r="X53" s="63"/>
      <c r="Y53" s="61"/>
      <c r="Z53" s="63"/>
      <c r="AA53" s="62"/>
      <c r="AB53" s="61"/>
      <c r="AC53" s="61"/>
      <c r="AD53" s="61"/>
      <c r="AE53" s="61"/>
      <c r="AF53" s="63">
        <f t="shared" si="0"/>
        <v>0</v>
      </c>
      <c r="AG53" s="60"/>
      <c r="AH53" s="64"/>
      <c r="AM53" s="63"/>
    </row>
    <row r="54" spans="1:39" ht="15.75" customHeight="1">
      <c r="A54" s="68" t="s">
        <v>27</v>
      </c>
      <c r="B54" s="64" t="s">
        <v>262</v>
      </c>
      <c r="C54" s="64" t="s">
        <v>263</v>
      </c>
      <c r="D54" s="64">
        <v>24</v>
      </c>
      <c r="E54" s="63"/>
      <c r="F54" s="63"/>
      <c r="G54" s="63"/>
      <c r="H54" s="61"/>
      <c r="I54" s="72"/>
      <c r="J54" s="72"/>
      <c r="K54" s="63"/>
      <c r="L54" s="63"/>
      <c r="M54" s="63"/>
      <c r="N54" s="63"/>
      <c r="O54" s="63"/>
      <c r="P54" s="63"/>
      <c r="Q54" s="62"/>
      <c r="R54" s="63"/>
      <c r="S54" s="63"/>
      <c r="T54" s="63"/>
      <c r="U54" s="63"/>
      <c r="V54" s="63"/>
      <c r="W54" s="63"/>
      <c r="X54" s="63"/>
      <c r="Y54" s="63"/>
      <c r="Z54" s="63"/>
      <c r="AA54" s="62"/>
      <c r="AB54" s="63"/>
      <c r="AC54" s="63"/>
      <c r="AD54" s="63"/>
      <c r="AE54" s="63"/>
      <c r="AF54" s="63">
        <f t="shared" si="0"/>
        <v>24</v>
      </c>
      <c r="AG54" s="60" t="s">
        <v>264</v>
      </c>
      <c r="AH54" s="64"/>
      <c r="AM54" s="63"/>
    </row>
    <row r="55" spans="1:39" ht="15.75" customHeight="1">
      <c r="A55" s="68" t="s">
        <v>28</v>
      </c>
      <c r="B55" s="68" t="s">
        <v>265</v>
      </c>
      <c r="C55" s="68" t="s">
        <v>266</v>
      </c>
      <c r="D55" s="64">
        <v>0</v>
      </c>
      <c r="E55" s="63">
        <f>20*2</f>
        <v>40</v>
      </c>
      <c r="F55" s="63"/>
      <c r="G55" s="63">
        <v>20</v>
      </c>
      <c r="H55" s="63"/>
      <c r="I55" s="63"/>
      <c r="J55" s="63">
        <v>8</v>
      </c>
      <c r="K55" s="63"/>
      <c r="L55" s="63">
        <v>10</v>
      </c>
      <c r="M55" s="63"/>
      <c r="N55" s="63">
        <v>12</v>
      </c>
      <c r="O55" s="63"/>
      <c r="P55" s="63"/>
      <c r="Q55" s="62"/>
      <c r="R55" s="63"/>
      <c r="S55" s="63"/>
      <c r="T55" s="63"/>
      <c r="U55" s="63"/>
      <c r="V55" s="63"/>
      <c r="W55" s="63"/>
      <c r="X55" s="63"/>
      <c r="Y55" s="63"/>
      <c r="Z55" s="63"/>
      <c r="AA55" s="62"/>
      <c r="AB55" s="63"/>
      <c r="AC55" s="63"/>
      <c r="AD55" s="63"/>
      <c r="AE55" s="63"/>
      <c r="AF55" s="63">
        <f t="shared" si="0"/>
        <v>50</v>
      </c>
      <c r="AG55" s="60"/>
      <c r="AH55" s="64"/>
      <c r="AM55" s="63"/>
    </row>
    <row r="56" spans="1:39" ht="15.75" customHeight="1">
      <c r="A56" s="68" t="s">
        <v>29</v>
      </c>
      <c r="B56" s="68" t="s">
        <v>267</v>
      </c>
      <c r="C56" s="68" t="s">
        <v>268</v>
      </c>
      <c r="D56" s="64">
        <v>40</v>
      </c>
      <c r="E56" s="63"/>
      <c r="F56" s="63">
        <v>30</v>
      </c>
      <c r="G56" s="63"/>
      <c r="H56" s="63">
        <f>50+10+15</f>
        <v>75</v>
      </c>
      <c r="I56" s="63">
        <v>70</v>
      </c>
      <c r="J56" s="63"/>
      <c r="K56" s="63">
        <v>50</v>
      </c>
      <c r="L56" s="63">
        <f>10</f>
        <v>10</v>
      </c>
      <c r="M56" s="63">
        <v>25</v>
      </c>
      <c r="N56" s="63"/>
      <c r="O56" s="63">
        <v>10</v>
      </c>
      <c r="P56" s="63">
        <v>15</v>
      </c>
      <c r="Q56" s="62"/>
      <c r="R56" s="63"/>
      <c r="S56" s="63"/>
      <c r="T56" s="63"/>
      <c r="U56" s="63"/>
      <c r="V56" s="63"/>
      <c r="W56" s="63"/>
      <c r="X56" s="63"/>
      <c r="Y56" s="63"/>
      <c r="Z56" s="63"/>
      <c r="AA56" s="62"/>
      <c r="AB56" s="63"/>
      <c r="AC56" s="63"/>
      <c r="AD56" s="63"/>
      <c r="AE56" s="63"/>
      <c r="AF56" s="63">
        <f t="shared" si="0"/>
        <v>15</v>
      </c>
      <c r="AG56" s="60"/>
      <c r="AH56" s="64"/>
      <c r="AM56" s="63"/>
    </row>
    <row r="57" spans="1:39" ht="15.75" customHeight="1">
      <c r="A57" s="68" t="s">
        <v>269</v>
      </c>
      <c r="B57" s="68" t="s">
        <v>270</v>
      </c>
      <c r="C57" s="68" t="s">
        <v>271</v>
      </c>
      <c r="D57" s="64">
        <v>0</v>
      </c>
      <c r="E57" s="63"/>
      <c r="F57" s="63"/>
      <c r="G57" s="63"/>
      <c r="H57" s="63"/>
      <c r="I57" s="63"/>
      <c r="J57" s="63">
        <f>10</f>
        <v>10</v>
      </c>
      <c r="K57" s="63"/>
      <c r="L57" s="63"/>
      <c r="M57" s="63"/>
      <c r="N57" s="63"/>
      <c r="O57" s="63"/>
      <c r="P57" s="63"/>
      <c r="Q57" s="62"/>
      <c r="R57" s="63"/>
      <c r="S57" s="63"/>
      <c r="T57" s="63"/>
      <c r="U57" s="63"/>
      <c r="V57" s="63"/>
      <c r="W57" s="63"/>
      <c r="X57" s="63"/>
      <c r="Y57" s="63"/>
      <c r="Z57" s="63"/>
      <c r="AA57" s="62"/>
      <c r="AB57" s="63"/>
      <c r="AC57" s="63"/>
      <c r="AD57" s="63"/>
      <c r="AE57" s="63"/>
      <c r="AF57" s="63">
        <f t="shared" si="0"/>
        <v>10</v>
      </c>
      <c r="AG57" s="60"/>
      <c r="AH57" s="64"/>
      <c r="AM57" s="63"/>
    </row>
    <row r="58" spans="1:39" ht="15.75" customHeight="1">
      <c r="A58" s="68" t="s">
        <v>272</v>
      </c>
      <c r="B58" s="68" t="s">
        <v>227</v>
      </c>
      <c r="C58" s="68" t="s">
        <v>273</v>
      </c>
      <c r="D58" s="64">
        <v>0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2"/>
      <c r="R58" s="63"/>
      <c r="S58" s="63"/>
      <c r="T58" s="63"/>
      <c r="U58" s="63"/>
      <c r="V58" s="63"/>
      <c r="W58" s="63"/>
      <c r="X58" s="63"/>
      <c r="Y58" s="63"/>
      <c r="Z58" s="63"/>
      <c r="AA58" s="62"/>
      <c r="AB58" s="63"/>
      <c r="AC58" s="63"/>
      <c r="AD58" s="63"/>
      <c r="AE58" s="63"/>
      <c r="AF58" s="63">
        <f t="shared" si="0"/>
        <v>0</v>
      </c>
      <c r="AG58" s="60"/>
      <c r="AH58" s="64"/>
      <c r="AM58" s="63"/>
    </row>
    <row r="59" spans="1:39" ht="15.75" customHeight="1">
      <c r="A59" s="68" t="s">
        <v>274</v>
      </c>
      <c r="B59" s="68" t="s">
        <v>161</v>
      </c>
      <c r="C59" s="68" t="s">
        <v>275</v>
      </c>
      <c r="D59" s="64">
        <v>0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2"/>
      <c r="R59" s="63"/>
      <c r="S59" s="63"/>
      <c r="T59" s="63"/>
      <c r="U59" s="63"/>
      <c r="V59" s="63"/>
      <c r="W59" s="63"/>
      <c r="X59" s="63"/>
      <c r="Y59" s="63"/>
      <c r="Z59" s="63"/>
      <c r="AA59" s="62"/>
      <c r="AB59" s="63"/>
      <c r="AC59" s="63"/>
      <c r="AD59" s="63"/>
      <c r="AE59" s="63"/>
      <c r="AF59" s="63">
        <f t="shared" si="0"/>
        <v>0</v>
      </c>
      <c r="AG59" s="60"/>
      <c r="AH59" s="64"/>
      <c r="AM59" s="63"/>
    </row>
    <row r="60" spans="1:39" ht="15.75" customHeight="1">
      <c r="A60" s="68" t="s">
        <v>31</v>
      </c>
      <c r="B60" s="68" t="s">
        <v>155</v>
      </c>
      <c r="C60" s="68" t="s">
        <v>276</v>
      </c>
      <c r="D60" s="64">
        <v>0</v>
      </c>
      <c r="E60" s="63"/>
      <c r="F60" s="63"/>
      <c r="G60" s="63"/>
      <c r="H60" s="63">
        <f>4+15</f>
        <v>19</v>
      </c>
      <c r="I60" s="63"/>
      <c r="J60" s="63">
        <v>3</v>
      </c>
      <c r="K60" s="63"/>
      <c r="L60" s="63"/>
      <c r="M60" s="63">
        <v>22</v>
      </c>
      <c r="N60" s="63">
        <v>10</v>
      </c>
      <c r="O60" s="63"/>
      <c r="P60" s="63">
        <v>12</v>
      </c>
      <c r="Q60" s="62"/>
      <c r="R60" s="63"/>
      <c r="S60" s="63"/>
      <c r="T60" s="63"/>
      <c r="U60" s="63"/>
      <c r="V60" s="63"/>
      <c r="W60" s="63"/>
      <c r="X60" s="63"/>
      <c r="Y60" s="63"/>
      <c r="Z60" s="63"/>
      <c r="AA60" s="62"/>
      <c r="AB60" s="63"/>
      <c r="AC60" s="63"/>
      <c r="AD60" s="63"/>
      <c r="AE60" s="63"/>
      <c r="AF60" s="63">
        <f t="shared" si="0"/>
        <v>22</v>
      </c>
      <c r="AG60" s="60"/>
      <c r="AH60" s="64"/>
      <c r="AM60" s="63"/>
    </row>
    <row r="61" spans="1:39" ht="15.75" customHeight="1">
      <c r="A61" s="68" t="s">
        <v>32</v>
      </c>
      <c r="B61" s="68" t="s">
        <v>277</v>
      </c>
      <c r="C61" s="68" t="s">
        <v>278</v>
      </c>
      <c r="D61" s="64">
        <v>53</v>
      </c>
      <c r="E61" s="63"/>
      <c r="F61" s="63">
        <v>44</v>
      </c>
      <c r="G61" s="63">
        <v>40</v>
      </c>
      <c r="H61" s="63"/>
      <c r="I61" s="63"/>
      <c r="J61" s="63">
        <v>10</v>
      </c>
      <c r="K61" s="63">
        <v>57</v>
      </c>
      <c r="L61" s="63">
        <f>15</f>
        <v>15</v>
      </c>
      <c r="M61" s="63"/>
      <c r="N61" s="63"/>
      <c r="O61" s="63"/>
      <c r="P61" s="63"/>
      <c r="Q61" s="62"/>
      <c r="R61" s="63"/>
      <c r="S61" s="63"/>
      <c r="T61" s="63"/>
      <c r="U61" s="63"/>
      <c r="V61" s="63"/>
      <c r="W61" s="63"/>
      <c r="X61" s="63"/>
      <c r="Y61" s="63"/>
      <c r="Z61" s="63"/>
      <c r="AA61" s="62"/>
      <c r="AB61" s="63"/>
      <c r="AC61" s="63"/>
      <c r="AD61" s="63"/>
      <c r="AE61" s="63"/>
      <c r="AF61" s="63">
        <f t="shared" si="0"/>
        <v>25</v>
      </c>
      <c r="AG61" s="60"/>
      <c r="AH61" s="64"/>
      <c r="AM61" s="63"/>
    </row>
    <row r="62" spans="1:39" ht="15.75" customHeight="1">
      <c r="A62" s="68" t="s">
        <v>33</v>
      </c>
      <c r="B62" s="68" t="s">
        <v>279</v>
      </c>
      <c r="C62" s="68" t="s">
        <v>278</v>
      </c>
      <c r="D62" s="64">
        <v>20</v>
      </c>
      <c r="E62" s="63"/>
      <c r="F62" s="63">
        <v>4</v>
      </c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2"/>
      <c r="R62" s="63"/>
      <c r="S62" s="63"/>
      <c r="T62" s="63"/>
      <c r="U62" s="63"/>
      <c r="V62" s="63"/>
      <c r="W62" s="63"/>
      <c r="X62" s="63"/>
      <c r="Y62" s="63"/>
      <c r="Z62" s="63"/>
      <c r="AA62" s="62"/>
      <c r="AB62" s="63"/>
      <c r="AC62" s="63"/>
      <c r="AD62" s="63"/>
      <c r="AE62" s="63"/>
      <c r="AF62" s="63">
        <f t="shared" si="0"/>
        <v>24</v>
      </c>
      <c r="AG62" s="60"/>
      <c r="AH62" s="64"/>
      <c r="AM62" s="63"/>
    </row>
    <row r="63" spans="1:39" ht="15.75" customHeight="1">
      <c r="A63" s="68" t="s">
        <v>34</v>
      </c>
      <c r="B63" s="68" t="s">
        <v>280</v>
      </c>
      <c r="C63" s="68" t="s">
        <v>278</v>
      </c>
      <c r="D63" s="78">
        <v>-4</v>
      </c>
      <c r="E63" s="63"/>
      <c r="F63" s="63"/>
      <c r="G63" s="63"/>
      <c r="H63" s="63">
        <f>10+30</f>
        <v>40</v>
      </c>
      <c r="I63" s="63"/>
      <c r="J63" s="63"/>
      <c r="K63" s="63"/>
      <c r="L63" s="63"/>
      <c r="M63" s="63"/>
      <c r="N63" s="63">
        <v>30</v>
      </c>
      <c r="O63" s="63"/>
      <c r="P63" s="63"/>
      <c r="Q63" s="62">
        <v>66</v>
      </c>
      <c r="R63" s="63"/>
      <c r="S63" s="63"/>
      <c r="T63" s="63"/>
      <c r="U63" s="63"/>
      <c r="V63" s="63"/>
      <c r="W63" s="63"/>
      <c r="X63" s="63"/>
      <c r="Y63" s="63"/>
      <c r="Z63" s="63"/>
      <c r="AA63" s="62"/>
      <c r="AB63" s="63"/>
      <c r="AC63" s="63"/>
      <c r="AD63" s="63"/>
      <c r="AE63" s="63"/>
      <c r="AF63" s="63">
        <f t="shared" si="0"/>
        <v>0</v>
      </c>
      <c r="AG63" s="60" t="s">
        <v>281</v>
      </c>
      <c r="AH63" s="64"/>
      <c r="AM63" s="63"/>
    </row>
    <row r="64" spans="1:39" ht="15.75" customHeight="1">
      <c r="A64" s="68" t="s">
        <v>35</v>
      </c>
      <c r="B64" s="68" t="s">
        <v>282</v>
      </c>
      <c r="C64" s="68" t="s">
        <v>283</v>
      </c>
      <c r="D64" s="64">
        <v>0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2"/>
      <c r="R64" s="63"/>
      <c r="S64" s="63"/>
      <c r="T64" s="63"/>
      <c r="U64" s="63"/>
      <c r="V64" s="63"/>
      <c r="W64" s="63"/>
      <c r="X64" s="63"/>
      <c r="Y64" s="63"/>
      <c r="Z64" s="63"/>
      <c r="AA64" s="62"/>
      <c r="AB64" s="63"/>
      <c r="AC64" s="63"/>
      <c r="AD64" s="63"/>
      <c r="AE64" s="63"/>
      <c r="AF64" s="63">
        <f t="shared" si="0"/>
        <v>0</v>
      </c>
      <c r="AG64" s="60"/>
      <c r="AH64" s="64"/>
      <c r="AM64" s="63"/>
    </row>
    <row r="65" spans="1:39" ht="15.75" customHeight="1">
      <c r="A65" s="68" t="s">
        <v>36</v>
      </c>
      <c r="B65" s="68" t="s">
        <v>284</v>
      </c>
      <c r="C65" s="68" t="s">
        <v>283</v>
      </c>
      <c r="D65" s="64">
        <v>0</v>
      </c>
      <c r="E65" s="63"/>
      <c r="F65" s="63"/>
      <c r="G65" s="63"/>
      <c r="H65" s="63">
        <f>4</f>
        <v>4</v>
      </c>
      <c r="I65" s="63"/>
      <c r="J65" s="63"/>
      <c r="K65" s="63"/>
      <c r="L65" s="63"/>
      <c r="M65" s="63"/>
      <c r="N65" s="63">
        <v>2</v>
      </c>
      <c r="O65" s="63">
        <v>4</v>
      </c>
      <c r="P65" s="63"/>
      <c r="Q65" s="62"/>
      <c r="R65" s="63"/>
      <c r="S65" s="63"/>
      <c r="T65" s="63"/>
      <c r="U65" s="63"/>
      <c r="V65" s="63"/>
      <c r="W65" s="63"/>
      <c r="X65" s="63"/>
      <c r="Y65" s="63"/>
      <c r="Z65" s="63"/>
      <c r="AA65" s="62"/>
      <c r="AB65" s="63"/>
      <c r="AC65" s="63"/>
      <c r="AD65" s="63"/>
      <c r="AE65" s="63"/>
      <c r="AF65" s="63">
        <f t="shared" si="0"/>
        <v>2</v>
      </c>
      <c r="AG65" s="60"/>
      <c r="AH65" s="64"/>
      <c r="AM65" s="63"/>
    </row>
    <row r="66" spans="1:39" ht="15.75" customHeight="1">
      <c r="A66" s="68" t="s">
        <v>285</v>
      </c>
      <c r="B66" s="68" t="s">
        <v>286</v>
      </c>
      <c r="C66" s="68" t="s">
        <v>287</v>
      </c>
      <c r="D66" s="64">
        <v>0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2"/>
      <c r="R66" s="63"/>
      <c r="S66" s="63"/>
      <c r="T66" s="63"/>
      <c r="U66" s="63"/>
      <c r="V66" s="63"/>
      <c r="W66" s="63"/>
      <c r="X66" s="63"/>
      <c r="Y66" s="63"/>
      <c r="Z66" s="63"/>
      <c r="AA66" s="62"/>
      <c r="AB66" s="63"/>
      <c r="AC66" s="63"/>
      <c r="AD66" s="63"/>
      <c r="AE66" s="63"/>
      <c r="AF66" s="63">
        <f t="shared" si="0"/>
        <v>0</v>
      </c>
      <c r="AG66" s="60"/>
      <c r="AH66" s="64"/>
      <c r="AM66" s="63"/>
    </row>
    <row r="67" spans="1:39" ht="15.75" customHeight="1">
      <c r="A67" s="68" t="s">
        <v>288</v>
      </c>
      <c r="B67" s="68" t="s">
        <v>153</v>
      </c>
      <c r="C67" s="68" t="s">
        <v>289</v>
      </c>
      <c r="D67" s="64">
        <v>0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2"/>
      <c r="R67" s="63"/>
      <c r="S67" s="63"/>
      <c r="T67" s="63"/>
      <c r="U67" s="63"/>
      <c r="V67" s="63"/>
      <c r="W67" s="63"/>
      <c r="X67" s="63"/>
      <c r="Y67" s="63"/>
      <c r="Z67" s="63"/>
      <c r="AA67" s="62"/>
      <c r="AB67" s="63"/>
      <c r="AC67" s="63"/>
      <c r="AD67" s="63"/>
      <c r="AE67" s="63"/>
      <c r="AF67" s="63">
        <f t="shared" si="0"/>
        <v>0</v>
      </c>
      <c r="AG67" s="60"/>
      <c r="AH67" s="64"/>
      <c r="AM67" s="63"/>
    </row>
    <row r="68" spans="1:39" ht="15.75" customHeight="1">
      <c r="A68" s="68" t="s">
        <v>290</v>
      </c>
      <c r="B68" s="65" t="s">
        <v>291</v>
      </c>
      <c r="C68" s="65" t="s">
        <v>292</v>
      </c>
      <c r="D68" s="64">
        <v>0</v>
      </c>
      <c r="E68" s="61"/>
      <c r="F68" s="63"/>
      <c r="G68" s="63"/>
      <c r="H68" s="61">
        <f>10+10</f>
        <v>20</v>
      </c>
      <c r="I68" s="63"/>
      <c r="J68" s="63">
        <f>5</f>
        <v>5</v>
      </c>
      <c r="K68" s="63"/>
      <c r="L68" s="63"/>
      <c r="M68" s="63"/>
      <c r="N68" s="61"/>
      <c r="O68" s="61"/>
      <c r="P68" s="63"/>
      <c r="Q68" s="62">
        <v>25</v>
      </c>
      <c r="R68" s="61"/>
      <c r="S68" s="63"/>
      <c r="T68" s="61"/>
      <c r="U68" s="61"/>
      <c r="V68" s="61"/>
      <c r="W68" s="63"/>
      <c r="X68" s="63"/>
      <c r="Y68" s="61"/>
      <c r="Z68" s="63"/>
      <c r="AA68" s="62"/>
      <c r="AB68" s="61"/>
      <c r="AC68" s="61"/>
      <c r="AD68" s="61"/>
      <c r="AE68" s="61"/>
      <c r="AF68" s="63">
        <f t="shared" si="0"/>
        <v>0</v>
      </c>
      <c r="AG68" s="60"/>
      <c r="AH68" s="64"/>
      <c r="AM68" s="63"/>
    </row>
    <row r="69" spans="1:39" ht="15.75" customHeight="1">
      <c r="A69" s="68" t="s">
        <v>38</v>
      </c>
      <c r="B69" s="65" t="s">
        <v>293</v>
      </c>
      <c r="C69" s="65" t="s">
        <v>292</v>
      </c>
      <c r="D69" s="64">
        <v>0</v>
      </c>
      <c r="E69" s="61"/>
      <c r="F69" s="63"/>
      <c r="G69" s="63"/>
      <c r="H69" s="61"/>
      <c r="I69" s="63"/>
      <c r="J69" s="63"/>
      <c r="K69" s="63"/>
      <c r="L69" s="63"/>
      <c r="M69" s="63"/>
      <c r="N69" s="61"/>
      <c r="O69" s="61"/>
      <c r="P69" s="63"/>
      <c r="Q69" s="62"/>
      <c r="R69" s="61"/>
      <c r="S69" s="63"/>
      <c r="T69" s="61"/>
      <c r="U69" s="61"/>
      <c r="V69" s="61"/>
      <c r="W69" s="63"/>
      <c r="X69" s="63"/>
      <c r="Y69" s="61"/>
      <c r="Z69" s="63"/>
      <c r="AA69" s="62"/>
      <c r="AB69" s="61"/>
      <c r="AC69" s="61"/>
      <c r="AD69" s="61"/>
      <c r="AE69" s="61"/>
      <c r="AF69" s="63">
        <f t="shared" si="0"/>
        <v>0</v>
      </c>
      <c r="AG69" s="60"/>
      <c r="AH69" s="64"/>
      <c r="AM69" s="63"/>
    </row>
    <row r="70" spans="1:39" ht="15.75" customHeight="1">
      <c r="A70" s="68" t="s">
        <v>39</v>
      </c>
      <c r="B70" s="68" t="s">
        <v>294</v>
      </c>
      <c r="C70" s="68" t="s">
        <v>295</v>
      </c>
      <c r="D70" s="64">
        <v>0</v>
      </c>
      <c r="E70" s="63"/>
      <c r="F70" s="63">
        <v>26</v>
      </c>
      <c r="G70" s="63"/>
      <c r="H70" s="63">
        <f>4+10</f>
        <v>14</v>
      </c>
      <c r="I70" s="63"/>
      <c r="J70" s="63">
        <v>6</v>
      </c>
      <c r="K70" s="63"/>
      <c r="L70" s="63">
        <f>8</f>
        <v>8</v>
      </c>
      <c r="M70" s="63">
        <v>46</v>
      </c>
      <c r="N70" s="63">
        <v>9</v>
      </c>
      <c r="O70" s="63"/>
      <c r="P70" s="63">
        <v>14</v>
      </c>
      <c r="Q70" s="62"/>
      <c r="R70" s="63"/>
      <c r="S70" s="63"/>
      <c r="T70" s="63"/>
      <c r="U70" s="63"/>
      <c r="V70" s="63"/>
      <c r="W70" s="63"/>
      <c r="X70" s="63"/>
      <c r="Y70" s="63"/>
      <c r="Z70" s="63"/>
      <c r="AA70" s="62"/>
      <c r="AB70" s="63"/>
      <c r="AC70" s="63"/>
      <c r="AD70" s="63"/>
      <c r="AE70" s="63"/>
      <c r="AF70" s="63">
        <f t="shared" si="0"/>
        <v>31</v>
      </c>
      <c r="AG70" s="60"/>
      <c r="AH70" s="64"/>
      <c r="AJ70" s="63"/>
      <c r="AM70" s="72"/>
    </row>
    <row r="71" spans="1:39" ht="15.75" customHeight="1">
      <c r="A71" s="68" t="s">
        <v>40</v>
      </c>
      <c r="B71" s="64" t="s">
        <v>227</v>
      </c>
      <c r="C71" s="64" t="s">
        <v>296</v>
      </c>
      <c r="D71" s="64">
        <v>130</v>
      </c>
      <c r="E71" s="63"/>
      <c r="F71" s="63">
        <v>30</v>
      </c>
      <c r="G71" s="63">
        <v>95</v>
      </c>
      <c r="H71" s="63"/>
      <c r="I71" s="63">
        <v>65</v>
      </c>
      <c r="J71" s="63"/>
      <c r="K71" s="63"/>
      <c r="L71" s="63"/>
      <c r="M71" s="63"/>
      <c r="N71" s="63"/>
      <c r="O71" s="63"/>
      <c r="P71" s="63"/>
      <c r="Q71" s="62"/>
      <c r="R71" s="63"/>
      <c r="S71" s="63"/>
      <c r="T71" s="63"/>
      <c r="U71" s="63"/>
      <c r="V71" s="63"/>
      <c r="W71" s="63"/>
      <c r="X71" s="63"/>
      <c r="Y71" s="63"/>
      <c r="Z71" s="63"/>
      <c r="AA71" s="62"/>
      <c r="AB71" s="63"/>
      <c r="AC71" s="63"/>
      <c r="AD71" s="63"/>
      <c r="AE71" s="63"/>
      <c r="AF71" s="63">
        <f t="shared" si="0"/>
        <v>0</v>
      </c>
      <c r="AG71" s="60" t="s">
        <v>297</v>
      </c>
      <c r="AH71" s="64"/>
      <c r="AJ71" s="63"/>
      <c r="AM71" s="63"/>
    </row>
    <row r="72" spans="1:39" ht="15.75" customHeight="1">
      <c r="A72" s="68" t="s">
        <v>41</v>
      </c>
      <c r="B72" s="68" t="s">
        <v>298</v>
      </c>
      <c r="C72" s="68" t="s">
        <v>299</v>
      </c>
      <c r="D72" s="64">
        <v>20</v>
      </c>
      <c r="E72" s="63"/>
      <c r="F72" s="63">
        <v>46</v>
      </c>
      <c r="G72" s="63"/>
      <c r="H72" s="63"/>
      <c r="I72" s="63"/>
      <c r="J72" s="63"/>
      <c r="K72" s="63"/>
      <c r="L72" s="63">
        <f>20</f>
        <v>20</v>
      </c>
      <c r="M72" s="63">
        <v>60</v>
      </c>
      <c r="N72" s="63"/>
      <c r="O72" s="63"/>
      <c r="P72" s="63"/>
      <c r="Q72" s="62"/>
      <c r="R72" s="63"/>
      <c r="S72" s="63"/>
      <c r="T72" s="63"/>
      <c r="U72" s="63"/>
      <c r="V72" s="63"/>
      <c r="W72" s="63"/>
      <c r="X72" s="63"/>
      <c r="Y72" s="63"/>
      <c r="Z72" s="63"/>
      <c r="AA72" s="62"/>
      <c r="AB72" s="63"/>
      <c r="AC72" s="63"/>
      <c r="AD72" s="63"/>
      <c r="AE72" s="63"/>
      <c r="AF72" s="63">
        <f t="shared" si="0"/>
        <v>26</v>
      </c>
      <c r="AG72" s="60"/>
      <c r="AH72" s="64"/>
      <c r="AJ72" s="63"/>
      <c r="AM72" s="63"/>
    </row>
    <row r="73" spans="1:39" ht="15.75" customHeight="1">
      <c r="A73" s="68" t="s">
        <v>42</v>
      </c>
      <c r="B73" s="68" t="s">
        <v>300</v>
      </c>
      <c r="C73" s="68" t="s">
        <v>299</v>
      </c>
      <c r="D73" s="64">
        <v>0</v>
      </c>
      <c r="E73" s="63"/>
      <c r="F73" s="63"/>
      <c r="G73" s="63"/>
      <c r="H73" s="63"/>
      <c r="I73" s="63"/>
      <c r="J73" s="63">
        <f>30+10</f>
        <v>40</v>
      </c>
      <c r="K73" s="63"/>
      <c r="L73" s="63"/>
      <c r="M73" s="63">
        <v>40</v>
      </c>
      <c r="N73" s="63"/>
      <c r="O73" s="63"/>
      <c r="P73" s="63"/>
      <c r="Q73" s="62"/>
      <c r="R73" s="63"/>
      <c r="S73" s="63"/>
      <c r="T73" s="63"/>
      <c r="U73" s="63"/>
      <c r="V73" s="63"/>
      <c r="W73" s="63"/>
      <c r="X73" s="63"/>
      <c r="Y73" s="63"/>
      <c r="Z73" s="63"/>
      <c r="AA73" s="62"/>
      <c r="AB73" s="63"/>
      <c r="AC73" s="63"/>
      <c r="AD73" s="63"/>
      <c r="AE73" s="63"/>
      <c r="AF73" s="63">
        <f t="shared" si="0"/>
        <v>0</v>
      </c>
      <c r="AG73" s="60"/>
      <c r="AH73" s="64"/>
      <c r="AJ73" s="126"/>
      <c r="AK73" s="127"/>
      <c r="AM73" s="63"/>
    </row>
    <row r="74" spans="1:39" ht="15.75" customHeight="1">
      <c r="A74" s="68" t="s">
        <v>43</v>
      </c>
      <c r="B74" s="68" t="s">
        <v>301</v>
      </c>
      <c r="C74" s="68" t="s">
        <v>302</v>
      </c>
      <c r="D74" s="64">
        <v>0</v>
      </c>
      <c r="E74" s="63"/>
      <c r="F74" s="63">
        <v>19</v>
      </c>
      <c r="G74" s="63"/>
      <c r="H74" s="63">
        <f>27</f>
        <v>27</v>
      </c>
      <c r="I74" s="63">
        <v>19</v>
      </c>
      <c r="J74" s="63">
        <v>10</v>
      </c>
      <c r="K74" s="63"/>
      <c r="L74" s="63"/>
      <c r="M74" s="63"/>
      <c r="N74" s="63"/>
      <c r="O74" s="63"/>
      <c r="P74" s="63"/>
      <c r="Q74" s="62">
        <v>37</v>
      </c>
      <c r="R74" s="63"/>
      <c r="S74" s="63"/>
      <c r="T74" s="63"/>
      <c r="U74" s="63"/>
      <c r="V74" s="63"/>
      <c r="W74" s="63"/>
      <c r="X74" s="63"/>
      <c r="Y74" s="63"/>
      <c r="Z74" s="63"/>
      <c r="AA74" s="62"/>
      <c r="AB74" s="63"/>
      <c r="AC74" s="63"/>
      <c r="AD74" s="63"/>
      <c r="AE74" s="63"/>
      <c r="AF74" s="63">
        <f t="shared" si="0"/>
        <v>0</v>
      </c>
      <c r="AG74" s="60"/>
      <c r="AH74" s="64"/>
      <c r="AJ74" s="125"/>
      <c r="AK74" s="125"/>
      <c r="AM74" s="63"/>
    </row>
    <row r="75" spans="1:39" ht="15.75" customHeight="1">
      <c r="A75" s="68" t="s">
        <v>303</v>
      </c>
      <c r="B75" s="68" t="s">
        <v>304</v>
      </c>
      <c r="C75" s="68" t="s">
        <v>305</v>
      </c>
      <c r="D75" s="64">
        <v>0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2"/>
      <c r="R75" s="63"/>
      <c r="S75" s="63"/>
      <c r="T75" s="63"/>
      <c r="U75" s="63"/>
      <c r="V75" s="63"/>
      <c r="W75" s="63"/>
      <c r="X75" s="63"/>
      <c r="Y75" s="63"/>
      <c r="Z75" s="63"/>
      <c r="AA75" s="62"/>
      <c r="AB75" s="63"/>
      <c r="AC75" s="63"/>
      <c r="AD75" s="63"/>
      <c r="AE75" s="63"/>
      <c r="AF75" s="63">
        <f t="shared" si="0"/>
        <v>0</v>
      </c>
      <c r="AG75" s="60"/>
      <c r="AH75" s="64"/>
      <c r="AJ75" s="125"/>
      <c r="AK75" s="125"/>
      <c r="AM75" s="63"/>
    </row>
    <row r="76" spans="1:39" ht="15.75" customHeight="1">
      <c r="A76" s="68" t="s">
        <v>306</v>
      </c>
      <c r="B76" s="68" t="s">
        <v>307</v>
      </c>
      <c r="C76" s="68" t="s">
        <v>305</v>
      </c>
      <c r="D76" s="64">
        <v>0</v>
      </c>
      <c r="E76" s="61"/>
      <c r="F76" s="63"/>
      <c r="G76" s="63"/>
      <c r="H76" s="61"/>
      <c r="I76" s="72"/>
      <c r="J76" s="72"/>
      <c r="K76" s="63"/>
      <c r="L76" s="63"/>
      <c r="M76" s="63"/>
      <c r="N76" s="61"/>
      <c r="O76" s="61"/>
      <c r="P76" s="63"/>
      <c r="Q76" s="62"/>
      <c r="R76" s="61"/>
      <c r="S76" s="63"/>
      <c r="T76" s="61"/>
      <c r="U76" s="61"/>
      <c r="V76" s="61"/>
      <c r="W76" s="63"/>
      <c r="X76" s="63"/>
      <c r="Y76" s="61"/>
      <c r="Z76" s="63"/>
      <c r="AA76" s="62"/>
      <c r="AB76" s="61"/>
      <c r="AC76" s="61"/>
      <c r="AD76" s="61"/>
      <c r="AE76" s="61"/>
      <c r="AF76" s="63">
        <f t="shared" si="0"/>
        <v>0</v>
      </c>
      <c r="AG76" s="60"/>
      <c r="AH76" s="64"/>
      <c r="AJ76" s="125"/>
      <c r="AK76" s="125"/>
      <c r="AM76" s="63"/>
    </row>
    <row r="77" spans="1:39" ht="15.75" customHeight="1">
      <c r="A77" s="68" t="s">
        <v>44</v>
      </c>
      <c r="B77" s="65" t="s">
        <v>198</v>
      </c>
      <c r="C77" s="65" t="s">
        <v>626</v>
      </c>
      <c r="D77" s="64">
        <v>0</v>
      </c>
      <c r="E77" s="61"/>
      <c r="F77" s="63"/>
      <c r="G77" s="63"/>
      <c r="H77" s="61"/>
      <c r="I77" s="63"/>
      <c r="J77" s="63">
        <v>5</v>
      </c>
      <c r="K77" s="63"/>
      <c r="L77" s="63"/>
      <c r="M77" s="63"/>
      <c r="N77" s="61"/>
      <c r="O77" s="61"/>
      <c r="P77" s="63"/>
      <c r="Q77" s="62"/>
      <c r="R77" s="61"/>
      <c r="S77" s="63"/>
      <c r="T77" s="61"/>
      <c r="U77" s="61"/>
      <c r="V77" s="61"/>
      <c r="W77" s="63"/>
      <c r="X77" s="63"/>
      <c r="Y77" s="61"/>
      <c r="Z77" s="63"/>
      <c r="AA77" s="62"/>
      <c r="AB77" s="61"/>
      <c r="AC77" s="61"/>
      <c r="AD77" s="61"/>
      <c r="AE77" s="61"/>
      <c r="AF77" s="63">
        <f t="shared" si="0"/>
        <v>5</v>
      </c>
      <c r="AG77" s="60"/>
      <c r="AH77" s="64"/>
      <c r="AJ77" s="125"/>
      <c r="AK77" s="125"/>
      <c r="AM77" s="63"/>
    </row>
    <row r="78" spans="1:39" ht="15.75" customHeight="1">
      <c r="A78" s="68" t="s">
        <v>45</v>
      </c>
      <c r="B78" s="65" t="s">
        <v>308</v>
      </c>
      <c r="C78" s="65" t="s">
        <v>309</v>
      </c>
      <c r="D78" s="64">
        <v>0</v>
      </c>
      <c r="E78" s="61"/>
      <c r="F78" s="63"/>
      <c r="G78" s="63"/>
      <c r="H78" s="61"/>
      <c r="I78" s="63"/>
      <c r="J78" s="63"/>
      <c r="K78" s="63"/>
      <c r="L78" s="63"/>
      <c r="M78" s="63"/>
      <c r="N78" s="61"/>
      <c r="O78" s="61"/>
      <c r="P78" s="63"/>
      <c r="Q78" s="62"/>
      <c r="R78" s="61"/>
      <c r="S78" s="63"/>
      <c r="T78" s="61"/>
      <c r="U78" s="61"/>
      <c r="V78" s="61"/>
      <c r="W78" s="63"/>
      <c r="X78" s="63"/>
      <c r="Y78" s="61"/>
      <c r="Z78" s="63"/>
      <c r="AA78" s="62"/>
      <c r="AB78" s="61"/>
      <c r="AC78" s="61"/>
      <c r="AD78" s="61"/>
      <c r="AE78" s="61"/>
      <c r="AF78" s="63">
        <f t="shared" si="0"/>
        <v>0</v>
      </c>
      <c r="AG78" s="60"/>
      <c r="AH78" s="64"/>
      <c r="AJ78" s="126"/>
      <c r="AK78" s="127"/>
      <c r="AM78" s="63"/>
    </row>
    <row r="79" spans="1:39" ht="15.75" customHeight="1">
      <c r="A79" s="68" t="s">
        <v>310</v>
      </c>
      <c r="B79" s="68" t="s">
        <v>311</v>
      </c>
      <c r="C79" s="68" t="s">
        <v>312</v>
      </c>
      <c r="D79" s="78">
        <v>-20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2"/>
      <c r="R79" s="63"/>
      <c r="S79" s="63"/>
      <c r="T79" s="63"/>
      <c r="U79" s="63"/>
      <c r="V79" s="63"/>
      <c r="W79" s="63"/>
      <c r="X79" s="63"/>
      <c r="Y79" s="63"/>
      <c r="Z79" s="63"/>
      <c r="AA79" s="62"/>
      <c r="AB79" s="63"/>
      <c r="AC79" s="63"/>
      <c r="AD79" s="63"/>
      <c r="AE79" s="63"/>
      <c r="AF79" s="149">
        <f t="shared" si="0"/>
        <v>-20</v>
      </c>
      <c r="AG79" s="60" t="s">
        <v>313</v>
      </c>
      <c r="AH79" s="64"/>
      <c r="AJ79" s="125"/>
      <c r="AK79" s="125"/>
      <c r="AM79" s="63"/>
    </row>
    <row r="80" spans="1:39" ht="15.75" customHeight="1">
      <c r="A80" s="68" t="s">
        <v>314</v>
      </c>
      <c r="B80" s="68" t="s">
        <v>315</v>
      </c>
      <c r="C80" s="68" t="s">
        <v>316</v>
      </c>
      <c r="D80" s="64">
        <v>0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2"/>
      <c r="R80" s="63"/>
      <c r="S80" s="63"/>
      <c r="T80" s="63"/>
      <c r="U80" s="63"/>
      <c r="V80" s="63"/>
      <c r="W80" s="63"/>
      <c r="X80" s="63"/>
      <c r="Y80" s="63"/>
      <c r="Z80" s="63"/>
      <c r="AA80" s="62"/>
      <c r="AB80" s="63"/>
      <c r="AC80" s="63"/>
      <c r="AD80" s="63"/>
      <c r="AE80" s="63"/>
      <c r="AF80" s="63">
        <f t="shared" si="0"/>
        <v>0</v>
      </c>
      <c r="AG80" s="60"/>
      <c r="AH80" s="64"/>
      <c r="AM80" s="63"/>
    </row>
    <row r="81" spans="1:39" ht="15.75" customHeight="1">
      <c r="A81" s="68" t="s">
        <v>47</v>
      </c>
      <c r="B81" s="68" t="s">
        <v>317</v>
      </c>
      <c r="C81" s="68" t="s">
        <v>318</v>
      </c>
      <c r="D81" s="64">
        <v>0</v>
      </c>
      <c r="E81" s="63"/>
      <c r="F81" s="63"/>
      <c r="G81" s="63"/>
      <c r="H81" s="63"/>
      <c r="I81" s="63"/>
      <c r="J81" s="63"/>
      <c r="K81" s="63"/>
      <c r="L81" s="63">
        <f>15+12</f>
        <v>27</v>
      </c>
      <c r="M81" s="63"/>
      <c r="N81" s="63"/>
      <c r="O81" s="63"/>
      <c r="P81" s="63"/>
      <c r="Q81" s="62"/>
      <c r="R81" s="63"/>
      <c r="S81" s="63"/>
      <c r="T81" s="63"/>
      <c r="U81" s="63"/>
      <c r="V81" s="63"/>
      <c r="W81" s="63"/>
      <c r="X81" s="63"/>
      <c r="Y81" s="63"/>
      <c r="Z81" s="63"/>
      <c r="AA81" s="62"/>
      <c r="AB81" s="63"/>
      <c r="AC81" s="63"/>
      <c r="AD81" s="63"/>
      <c r="AE81" s="63"/>
      <c r="AF81" s="63">
        <f t="shared" si="0"/>
        <v>27</v>
      </c>
      <c r="AG81" s="60"/>
      <c r="AH81" s="64"/>
      <c r="AM81" s="63"/>
    </row>
    <row r="82" spans="1:39" ht="15.75" customHeight="1">
      <c r="A82" s="68" t="s">
        <v>48</v>
      </c>
      <c r="B82" s="68" t="s">
        <v>241</v>
      </c>
      <c r="C82" s="68" t="s">
        <v>319</v>
      </c>
      <c r="D82" s="64">
        <v>31</v>
      </c>
      <c r="E82" s="63"/>
      <c r="F82" s="63">
        <v>8</v>
      </c>
      <c r="G82" s="63">
        <v>31</v>
      </c>
      <c r="H82" s="63"/>
      <c r="I82" s="63"/>
      <c r="J82" s="63"/>
      <c r="K82" s="63"/>
      <c r="L82" s="63">
        <v>10</v>
      </c>
      <c r="M82" s="63"/>
      <c r="N82" s="63"/>
      <c r="O82" s="63"/>
      <c r="P82" s="63">
        <v>4</v>
      </c>
      <c r="Q82" s="62"/>
      <c r="R82" s="63"/>
      <c r="S82" s="63"/>
      <c r="T82" s="63"/>
      <c r="U82" s="63"/>
      <c r="V82" s="63"/>
      <c r="W82" s="63"/>
      <c r="X82" s="63"/>
      <c r="Y82" s="63"/>
      <c r="Z82" s="63"/>
      <c r="AA82" s="62"/>
      <c r="AB82" s="63"/>
      <c r="AC82" s="63"/>
      <c r="AD82" s="63"/>
      <c r="AE82" s="63"/>
      <c r="AF82" s="63">
        <f t="shared" si="0"/>
        <v>22</v>
      </c>
      <c r="AG82" s="60" t="s">
        <v>320</v>
      </c>
      <c r="AH82" s="64"/>
      <c r="AM82" s="63"/>
    </row>
    <row r="83" spans="1:39" ht="15.75" customHeight="1">
      <c r="A83" s="68" t="s">
        <v>49</v>
      </c>
      <c r="B83" s="68" t="s">
        <v>321</v>
      </c>
      <c r="C83" s="68" t="s">
        <v>322</v>
      </c>
      <c r="D83" s="64">
        <v>0</v>
      </c>
      <c r="E83" s="63"/>
      <c r="F83" s="63"/>
      <c r="G83" s="63"/>
      <c r="H83" s="63">
        <f>20</f>
        <v>20</v>
      </c>
      <c r="I83" s="63"/>
      <c r="J83" s="63"/>
      <c r="K83" s="63"/>
      <c r="L83" s="63">
        <f>50</f>
        <v>50</v>
      </c>
      <c r="M83" s="63"/>
      <c r="N83" s="63">
        <v>6</v>
      </c>
      <c r="O83" s="63">
        <v>50</v>
      </c>
      <c r="P83" s="63">
        <v>4</v>
      </c>
      <c r="Q83" s="62"/>
      <c r="R83" s="63"/>
      <c r="S83" s="63"/>
      <c r="T83" s="63"/>
      <c r="U83" s="63"/>
      <c r="V83" s="63"/>
      <c r="W83" s="63"/>
      <c r="X83" s="63"/>
      <c r="Y83" s="63"/>
      <c r="Z83" s="63"/>
      <c r="AA83" s="62"/>
      <c r="AB83" s="63"/>
      <c r="AC83" s="63"/>
      <c r="AD83" s="63"/>
      <c r="AE83" s="63"/>
      <c r="AF83" s="63">
        <f t="shared" si="0"/>
        <v>30</v>
      </c>
      <c r="AG83" s="60"/>
      <c r="AH83" s="64"/>
      <c r="AM83" s="63"/>
    </row>
    <row r="84" spans="1:39" ht="15.75" customHeight="1">
      <c r="A84" s="68" t="s">
        <v>50</v>
      </c>
      <c r="B84" s="68" t="s">
        <v>323</v>
      </c>
      <c r="C84" s="68" t="s">
        <v>324</v>
      </c>
      <c r="D84" s="64">
        <v>0</v>
      </c>
      <c r="E84" s="63"/>
      <c r="F84" s="63">
        <v>19</v>
      </c>
      <c r="G84" s="63"/>
      <c r="H84" s="63">
        <f>12+5</f>
        <v>17</v>
      </c>
      <c r="I84" s="63"/>
      <c r="J84" s="63">
        <f>15+6</f>
        <v>21</v>
      </c>
      <c r="K84" s="63"/>
      <c r="L84" s="63">
        <f>16</f>
        <v>16</v>
      </c>
      <c r="M84" s="63">
        <v>50</v>
      </c>
      <c r="N84" s="63"/>
      <c r="O84" s="63"/>
      <c r="P84" s="63"/>
      <c r="Q84" s="62"/>
      <c r="R84" s="63"/>
      <c r="S84" s="63"/>
      <c r="T84" s="63"/>
      <c r="U84" s="63"/>
      <c r="V84" s="63"/>
      <c r="W84" s="63"/>
      <c r="X84" s="63"/>
      <c r="Y84" s="63"/>
      <c r="Z84" s="63"/>
      <c r="AA84" s="62"/>
      <c r="AB84" s="63"/>
      <c r="AC84" s="63"/>
      <c r="AD84" s="63"/>
      <c r="AE84" s="63"/>
      <c r="AF84" s="63">
        <f t="shared" si="0"/>
        <v>23</v>
      </c>
      <c r="AG84" s="60"/>
      <c r="AH84" s="64"/>
      <c r="AM84" s="63"/>
    </row>
    <row r="85" spans="1:39" ht="15.75" customHeight="1">
      <c r="A85" s="68" t="s">
        <v>325</v>
      </c>
      <c r="B85" s="68" t="s">
        <v>326</v>
      </c>
      <c r="C85" s="68" t="s">
        <v>327</v>
      </c>
      <c r="D85" s="64">
        <v>0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2"/>
      <c r="R85" s="63"/>
      <c r="S85" s="63"/>
      <c r="T85" s="63"/>
      <c r="U85" s="63"/>
      <c r="V85" s="63"/>
      <c r="W85" s="63"/>
      <c r="X85" s="63"/>
      <c r="Y85" s="63"/>
      <c r="Z85" s="63"/>
      <c r="AA85" s="62"/>
      <c r="AB85" s="63"/>
      <c r="AC85" s="63"/>
      <c r="AD85" s="63"/>
      <c r="AE85" s="63"/>
      <c r="AF85" s="63">
        <f t="shared" si="0"/>
        <v>0</v>
      </c>
      <c r="AG85" s="60"/>
      <c r="AH85" s="64"/>
      <c r="AM85" s="63"/>
    </row>
    <row r="86" spans="1:39" ht="15.75" customHeight="1">
      <c r="A86" s="68" t="s">
        <v>328</v>
      </c>
      <c r="B86" s="68" t="s">
        <v>241</v>
      </c>
      <c r="C86" s="68" t="s">
        <v>327</v>
      </c>
      <c r="D86" s="64">
        <v>0</v>
      </c>
      <c r="E86" s="63"/>
      <c r="F86" s="63">
        <v>8</v>
      </c>
      <c r="G86" s="63"/>
      <c r="H86" s="63">
        <f>10+18+15</f>
        <v>43</v>
      </c>
      <c r="I86" s="63"/>
      <c r="J86" s="63">
        <v>5</v>
      </c>
      <c r="K86" s="63"/>
      <c r="L86" s="63">
        <f>24</f>
        <v>24</v>
      </c>
      <c r="M86" s="63"/>
      <c r="N86" s="63"/>
      <c r="O86" s="63"/>
      <c r="P86" s="63">
        <v>9</v>
      </c>
      <c r="Q86" s="62"/>
      <c r="R86" s="63"/>
      <c r="S86" s="63"/>
      <c r="T86" s="63"/>
      <c r="U86" s="63"/>
      <c r="V86" s="63"/>
      <c r="W86" s="63"/>
      <c r="X86" s="63"/>
      <c r="Y86" s="63"/>
      <c r="Z86" s="63"/>
      <c r="AA86" s="62"/>
      <c r="AB86" s="63"/>
      <c r="AC86" s="63"/>
      <c r="AD86" s="63"/>
      <c r="AE86" s="63"/>
      <c r="AF86" s="63">
        <f t="shared" si="0"/>
        <v>89</v>
      </c>
      <c r="AG86" s="60"/>
      <c r="AH86" s="64"/>
      <c r="AM86" s="63"/>
    </row>
    <row r="87" spans="1:39" ht="15.75" customHeight="1">
      <c r="A87" s="68" t="s">
        <v>329</v>
      </c>
      <c r="B87" s="68" t="s">
        <v>330</v>
      </c>
      <c r="C87" s="68" t="s">
        <v>327</v>
      </c>
      <c r="D87" s="64">
        <v>0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2"/>
      <c r="R87" s="63"/>
      <c r="S87" s="63"/>
      <c r="T87" s="63"/>
      <c r="U87" s="63"/>
      <c r="V87" s="63"/>
      <c r="W87" s="63"/>
      <c r="X87" s="63"/>
      <c r="Y87" s="63"/>
      <c r="Z87" s="63"/>
      <c r="AA87" s="62"/>
      <c r="AB87" s="63"/>
      <c r="AC87" s="63"/>
      <c r="AD87" s="63"/>
      <c r="AE87" s="63"/>
      <c r="AF87" s="63">
        <f t="shared" si="0"/>
        <v>0</v>
      </c>
      <c r="AG87" s="60"/>
      <c r="AH87" s="64"/>
      <c r="AM87" s="63"/>
    </row>
    <row r="88" spans="1:39" ht="15.75" customHeight="1">
      <c r="A88" s="68" t="s">
        <v>52</v>
      </c>
      <c r="B88" s="68" t="s">
        <v>331</v>
      </c>
      <c r="C88" s="68" t="s">
        <v>332</v>
      </c>
      <c r="D88" s="64">
        <v>0</v>
      </c>
      <c r="E88" s="63"/>
      <c r="F88" s="63">
        <v>28</v>
      </c>
      <c r="G88" s="63"/>
      <c r="H88" s="63"/>
      <c r="I88" s="63"/>
      <c r="J88" s="63"/>
      <c r="K88" s="63"/>
      <c r="L88" s="63"/>
      <c r="M88" s="63"/>
      <c r="N88" s="63">
        <v>2</v>
      </c>
      <c r="O88" s="63"/>
      <c r="P88" s="63"/>
      <c r="Q88" s="62"/>
      <c r="R88" s="63"/>
      <c r="S88" s="63"/>
      <c r="T88" s="63"/>
      <c r="U88" s="63"/>
      <c r="V88" s="63"/>
      <c r="W88" s="63"/>
      <c r="X88" s="63"/>
      <c r="Y88" s="63"/>
      <c r="Z88" s="63"/>
      <c r="AA88" s="62"/>
      <c r="AB88" s="63"/>
      <c r="AC88" s="63"/>
      <c r="AD88" s="63"/>
      <c r="AE88" s="63"/>
      <c r="AF88" s="63">
        <f t="shared" si="0"/>
        <v>30</v>
      </c>
      <c r="AG88" s="60"/>
      <c r="AH88" s="64"/>
      <c r="AM88" s="63"/>
    </row>
    <row r="89" spans="1:39" ht="15.75" customHeight="1">
      <c r="A89" s="68" t="s">
        <v>53</v>
      </c>
      <c r="B89" s="68" t="s">
        <v>333</v>
      </c>
      <c r="C89" s="68" t="s">
        <v>334</v>
      </c>
      <c r="D89" s="64">
        <v>0</v>
      </c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2"/>
      <c r="R89" s="63"/>
      <c r="S89" s="63"/>
      <c r="T89" s="63"/>
      <c r="U89" s="63"/>
      <c r="V89" s="63"/>
      <c r="W89" s="63"/>
      <c r="X89" s="63"/>
      <c r="Y89" s="63"/>
      <c r="Z89" s="63"/>
      <c r="AA89" s="62"/>
      <c r="AB89" s="63"/>
      <c r="AC89" s="63"/>
      <c r="AD89" s="63"/>
      <c r="AE89" s="63"/>
      <c r="AF89" s="63">
        <f t="shared" si="0"/>
        <v>0</v>
      </c>
      <c r="AG89" s="60"/>
      <c r="AH89" s="64"/>
      <c r="AM89" s="63"/>
    </row>
    <row r="90" spans="1:39" ht="15.75" customHeight="1">
      <c r="A90" s="68" t="s">
        <v>335</v>
      </c>
      <c r="B90" s="68" t="s">
        <v>336</v>
      </c>
      <c r="C90" s="68" t="s">
        <v>337</v>
      </c>
      <c r="D90" s="64">
        <v>0</v>
      </c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2"/>
      <c r="R90" s="63"/>
      <c r="S90" s="63"/>
      <c r="T90" s="63"/>
      <c r="U90" s="63"/>
      <c r="V90" s="63"/>
      <c r="W90" s="63"/>
      <c r="X90" s="63"/>
      <c r="Y90" s="63"/>
      <c r="Z90" s="63"/>
      <c r="AA90" s="62"/>
      <c r="AB90" s="63"/>
      <c r="AC90" s="63"/>
      <c r="AD90" s="63"/>
      <c r="AE90" s="63"/>
      <c r="AF90" s="63">
        <f t="shared" si="0"/>
        <v>0</v>
      </c>
      <c r="AG90" s="60"/>
      <c r="AH90" s="64"/>
      <c r="AM90" s="63"/>
    </row>
    <row r="91" spans="1:39" ht="15.75" customHeight="1">
      <c r="A91" s="68" t="s">
        <v>338</v>
      </c>
      <c r="B91" s="68" t="s">
        <v>339</v>
      </c>
      <c r="C91" s="68" t="s">
        <v>340</v>
      </c>
      <c r="D91" s="64">
        <v>0</v>
      </c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2"/>
      <c r="R91" s="63"/>
      <c r="S91" s="63"/>
      <c r="T91" s="63"/>
      <c r="U91" s="63"/>
      <c r="V91" s="63"/>
      <c r="W91" s="63"/>
      <c r="X91" s="63"/>
      <c r="Y91" s="63"/>
      <c r="Z91" s="63"/>
      <c r="AA91" s="62"/>
      <c r="AB91" s="63"/>
      <c r="AC91" s="63"/>
      <c r="AD91" s="63"/>
      <c r="AE91" s="63"/>
      <c r="AF91" s="63">
        <f t="shared" si="0"/>
        <v>0</v>
      </c>
      <c r="AG91" s="60"/>
      <c r="AH91" s="64"/>
      <c r="AJ91" s="63"/>
      <c r="AM91" s="63"/>
    </row>
    <row r="92" spans="1:39" ht="15.75" customHeight="1">
      <c r="A92" s="68" t="s">
        <v>54</v>
      </c>
      <c r="B92" s="68" t="s">
        <v>341</v>
      </c>
      <c r="C92" s="68" t="s">
        <v>342</v>
      </c>
      <c r="D92" s="64">
        <v>0</v>
      </c>
      <c r="E92" s="63"/>
      <c r="F92" s="63"/>
      <c r="G92" s="63"/>
      <c r="H92" s="63"/>
      <c r="I92" s="63"/>
      <c r="J92" s="63"/>
      <c r="K92" s="63"/>
      <c r="L92" s="63">
        <f>20</f>
        <v>20</v>
      </c>
      <c r="M92" s="63"/>
      <c r="N92" s="63"/>
      <c r="O92" s="63">
        <v>20</v>
      </c>
      <c r="P92" s="63"/>
      <c r="Q92" s="62"/>
      <c r="R92" s="63"/>
      <c r="S92" s="63"/>
      <c r="T92" s="63"/>
      <c r="U92" s="63"/>
      <c r="V92" s="63"/>
      <c r="W92" s="63"/>
      <c r="X92" s="63"/>
      <c r="Y92" s="63"/>
      <c r="Z92" s="63"/>
      <c r="AA92" s="62"/>
      <c r="AB92" s="63"/>
      <c r="AC92" s="63"/>
      <c r="AD92" s="63"/>
      <c r="AE92" s="63"/>
      <c r="AF92" s="63">
        <f t="shared" si="0"/>
        <v>0</v>
      </c>
      <c r="AG92" s="60"/>
      <c r="AH92" s="64"/>
      <c r="AJ92" s="63"/>
      <c r="AM92" s="72"/>
    </row>
    <row r="93" spans="1:39" ht="15.75" customHeight="1">
      <c r="A93" s="68" t="s">
        <v>55</v>
      </c>
      <c r="B93" s="68" t="s">
        <v>343</v>
      </c>
      <c r="C93" s="68" t="s">
        <v>190</v>
      </c>
      <c r="D93" s="64">
        <v>0</v>
      </c>
      <c r="E93" s="63"/>
      <c r="F93" s="63">
        <v>9</v>
      </c>
      <c r="G93" s="63"/>
      <c r="H93" s="63"/>
      <c r="I93" s="63"/>
      <c r="J93" s="63">
        <v>12</v>
      </c>
      <c r="K93" s="63"/>
      <c r="L93" s="63"/>
      <c r="M93" s="63"/>
      <c r="N93" s="63">
        <v>10</v>
      </c>
      <c r="O93" s="63"/>
      <c r="P93" s="63"/>
      <c r="Q93" s="62"/>
      <c r="R93" s="63"/>
      <c r="S93" s="63"/>
      <c r="T93" s="63"/>
      <c r="U93" s="63"/>
      <c r="V93" s="63"/>
      <c r="W93" s="63"/>
      <c r="X93" s="63"/>
      <c r="Y93" s="63"/>
      <c r="Z93" s="63"/>
      <c r="AA93" s="62"/>
      <c r="AB93" s="63"/>
      <c r="AC93" s="63"/>
      <c r="AD93" s="63"/>
      <c r="AE93" s="63"/>
      <c r="AF93" s="63">
        <f t="shared" si="0"/>
        <v>31</v>
      </c>
      <c r="AG93" s="60"/>
      <c r="AH93" s="64"/>
      <c r="AJ93" s="63"/>
      <c r="AM93" s="63"/>
    </row>
    <row r="94" spans="1:39" ht="15.75" customHeight="1">
      <c r="A94" s="68" t="s">
        <v>56</v>
      </c>
      <c r="B94" s="68" t="s">
        <v>344</v>
      </c>
      <c r="C94" s="68" t="s">
        <v>190</v>
      </c>
      <c r="D94" s="64">
        <v>0</v>
      </c>
      <c r="E94" s="63"/>
      <c r="F94" s="63">
        <v>8</v>
      </c>
      <c r="G94" s="63"/>
      <c r="H94" s="63"/>
      <c r="I94" s="63"/>
      <c r="J94" s="63">
        <f>10+10</f>
        <v>20</v>
      </c>
      <c r="K94" s="63"/>
      <c r="L94" s="63"/>
      <c r="M94" s="63"/>
      <c r="N94" s="63">
        <v>15</v>
      </c>
      <c r="O94" s="63"/>
      <c r="P94" s="63">
        <v>11</v>
      </c>
      <c r="Q94" s="62"/>
      <c r="R94" s="63"/>
      <c r="S94" s="63"/>
      <c r="T94" s="63"/>
      <c r="U94" s="63"/>
      <c r="V94" s="63"/>
      <c r="W94" s="63"/>
      <c r="X94" s="63"/>
      <c r="Y94" s="63"/>
      <c r="Z94" s="63"/>
      <c r="AA94" s="62"/>
      <c r="AB94" s="63"/>
      <c r="AC94" s="63"/>
      <c r="AD94" s="63"/>
      <c r="AE94" s="63"/>
      <c r="AF94" s="63">
        <f t="shared" si="0"/>
        <v>54</v>
      </c>
      <c r="AG94" s="60"/>
      <c r="AH94" s="64"/>
      <c r="AJ94" s="63"/>
      <c r="AM94" s="63"/>
    </row>
    <row r="95" spans="1:39" ht="15.75" customHeight="1">
      <c r="A95" s="68" t="s">
        <v>57</v>
      </c>
      <c r="B95" s="68" t="s">
        <v>345</v>
      </c>
      <c r="C95" s="68" t="s">
        <v>190</v>
      </c>
      <c r="D95" s="64">
        <v>0</v>
      </c>
      <c r="E95" s="63"/>
      <c r="F95" s="63"/>
      <c r="G95" s="63"/>
      <c r="H95" s="63">
        <f>12</f>
        <v>12</v>
      </c>
      <c r="I95" s="63"/>
      <c r="J95" s="63">
        <v>3</v>
      </c>
      <c r="K95" s="63"/>
      <c r="L95" s="63"/>
      <c r="M95" s="63"/>
      <c r="N95" s="63">
        <v>15</v>
      </c>
      <c r="O95" s="63"/>
      <c r="P95" s="63">
        <v>9</v>
      </c>
      <c r="Q95" s="62"/>
      <c r="R95" s="63"/>
      <c r="S95" s="63"/>
      <c r="T95" s="63"/>
      <c r="U95" s="63"/>
      <c r="V95" s="63"/>
      <c r="W95" s="63"/>
      <c r="X95" s="63"/>
      <c r="Y95" s="63"/>
      <c r="Z95" s="63"/>
      <c r="AA95" s="62"/>
      <c r="AB95" s="63"/>
      <c r="AC95" s="63"/>
      <c r="AD95" s="63"/>
      <c r="AE95" s="63"/>
      <c r="AF95" s="63">
        <f t="shared" si="0"/>
        <v>39</v>
      </c>
      <c r="AG95" s="60"/>
      <c r="AH95" s="64"/>
      <c r="AJ95" s="63"/>
      <c r="AM95" s="63"/>
    </row>
    <row r="96" spans="1:39" ht="15.75" customHeight="1">
      <c r="A96" s="68" t="s">
        <v>58</v>
      </c>
      <c r="B96" s="68" t="s">
        <v>293</v>
      </c>
      <c r="C96" s="68" t="s">
        <v>346</v>
      </c>
      <c r="D96" s="64">
        <v>0</v>
      </c>
      <c r="E96" s="63"/>
      <c r="F96" s="63"/>
      <c r="G96" s="63"/>
      <c r="H96" s="63"/>
      <c r="I96" s="63"/>
      <c r="J96" s="63"/>
      <c r="K96" s="63"/>
      <c r="L96" s="63"/>
      <c r="M96" s="63"/>
      <c r="N96" s="63">
        <v>30</v>
      </c>
      <c r="O96" s="63"/>
      <c r="P96" s="63"/>
      <c r="Q96" s="62"/>
      <c r="R96" s="63"/>
      <c r="S96" s="63"/>
      <c r="T96" s="63"/>
      <c r="U96" s="63"/>
      <c r="V96" s="63"/>
      <c r="W96" s="63"/>
      <c r="X96" s="63"/>
      <c r="Y96" s="63"/>
      <c r="Z96" s="63"/>
      <c r="AA96" s="62"/>
      <c r="AB96" s="63"/>
      <c r="AC96" s="63"/>
      <c r="AD96" s="63"/>
      <c r="AE96" s="63"/>
      <c r="AF96" s="63">
        <f t="shared" si="0"/>
        <v>30</v>
      </c>
      <c r="AG96" s="60"/>
      <c r="AH96" s="64"/>
      <c r="AJ96" s="63"/>
      <c r="AM96" s="63"/>
    </row>
    <row r="97" spans="1:39" ht="15.75" customHeight="1">
      <c r="A97" s="68" t="s">
        <v>347</v>
      </c>
      <c r="B97" s="68" t="s">
        <v>348</v>
      </c>
      <c r="C97" s="68" t="s">
        <v>349</v>
      </c>
      <c r="D97" s="64">
        <v>0</v>
      </c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2"/>
      <c r="R97" s="63"/>
      <c r="S97" s="63"/>
      <c r="T97" s="63"/>
      <c r="U97" s="63"/>
      <c r="V97" s="63"/>
      <c r="W97" s="63"/>
      <c r="X97" s="63"/>
      <c r="Y97" s="63"/>
      <c r="Z97" s="63"/>
      <c r="AA97" s="62"/>
      <c r="AB97" s="63"/>
      <c r="AC97" s="63"/>
      <c r="AD97" s="63"/>
      <c r="AE97" s="63"/>
      <c r="AF97" s="63">
        <f t="shared" si="0"/>
        <v>0</v>
      </c>
      <c r="AG97" s="60"/>
      <c r="AH97" s="64"/>
      <c r="AJ97" s="63"/>
      <c r="AM97" s="63"/>
    </row>
    <row r="98" spans="1:39" ht="15.75" customHeight="1">
      <c r="A98" s="68" t="s">
        <v>59</v>
      </c>
      <c r="B98" s="68" t="s">
        <v>350</v>
      </c>
      <c r="C98" s="68" t="s">
        <v>351</v>
      </c>
      <c r="D98" s="64">
        <v>0</v>
      </c>
      <c r="E98" s="63"/>
      <c r="F98" s="63">
        <v>10</v>
      </c>
      <c r="G98" s="63"/>
      <c r="H98" s="63"/>
      <c r="I98" s="63">
        <v>10</v>
      </c>
      <c r="J98" s="63"/>
      <c r="K98" s="63"/>
      <c r="L98" s="63">
        <f>10</f>
        <v>10</v>
      </c>
      <c r="M98" s="63"/>
      <c r="N98" s="63">
        <v>7</v>
      </c>
      <c r="O98" s="63"/>
      <c r="P98" s="59">
        <v>5</v>
      </c>
      <c r="Q98" s="63">
        <v>7</v>
      </c>
      <c r="R98" s="63"/>
      <c r="S98" s="63"/>
      <c r="T98" s="63"/>
      <c r="U98" s="63"/>
      <c r="V98" s="63"/>
      <c r="W98" s="63"/>
      <c r="X98" s="63"/>
      <c r="Y98" s="63"/>
      <c r="Z98" s="63"/>
      <c r="AA98" s="62"/>
      <c r="AB98" s="63"/>
      <c r="AC98" s="63"/>
      <c r="AD98" s="63"/>
      <c r="AE98" s="63"/>
      <c r="AF98" s="63">
        <f t="shared" si="0"/>
        <v>15</v>
      </c>
      <c r="AG98" s="60"/>
      <c r="AH98" s="64"/>
      <c r="AJ98" s="63"/>
      <c r="AM98" s="63"/>
    </row>
    <row r="99" spans="1:39" ht="15.75" customHeight="1">
      <c r="A99" s="68" t="s">
        <v>352</v>
      </c>
      <c r="B99" s="68" t="s">
        <v>153</v>
      </c>
      <c r="C99" s="68" t="s">
        <v>353</v>
      </c>
      <c r="D99" s="64">
        <v>0</v>
      </c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2"/>
      <c r="R99" s="63"/>
      <c r="S99" s="63"/>
      <c r="T99" s="63"/>
      <c r="U99" s="63"/>
      <c r="V99" s="63"/>
      <c r="W99" s="63"/>
      <c r="X99" s="63"/>
      <c r="Y99" s="63"/>
      <c r="Z99" s="63"/>
      <c r="AA99" s="62"/>
      <c r="AB99" s="63"/>
      <c r="AC99" s="63"/>
      <c r="AD99" s="63"/>
      <c r="AE99" s="63"/>
      <c r="AF99" s="63">
        <f t="shared" si="0"/>
        <v>0</v>
      </c>
      <c r="AG99" s="60"/>
      <c r="AH99" s="64"/>
      <c r="AJ99" s="63"/>
      <c r="AM99" s="63"/>
    </row>
    <row r="100" spans="1:39" ht="15.75" customHeight="1">
      <c r="A100" s="68" t="s">
        <v>60</v>
      </c>
      <c r="B100" s="65" t="s">
        <v>177</v>
      </c>
      <c r="C100" s="65" t="s">
        <v>353</v>
      </c>
      <c r="D100" s="64">
        <v>0</v>
      </c>
      <c r="E100" s="61"/>
      <c r="F100" s="63"/>
      <c r="G100" s="63"/>
      <c r="H100" s="61"/>
      <c r="I100" s="72"/>
      <c r="J100" s="72"/>
      <c r="K100" s="63"/>
      <c r="L100" s="63"/>
      <c r="M100" s="63"/>
      <c r="N100" s="61"/>
      <c r="O100" s="61"/>
      <c r="P100" s="63"/>
      <c r="Q100" s="62"/>
      <c r="R100" s="61"/>
      <c r="S100" s="63"/>
      <c r="T100" s="61"/>
      <c r="U100" s="61"/>
      <c r="V100" s="61"/>
      <c r="W100" s="63"/>
      <c r="X100" s="63"/>
      <c r="Y100" s="61"/>
      <c r="Z100" s="63"/>
      <c r="AA100" s="62"/>
      <c r="AB100" s="61"/>
      <c r="AC100" s="61"/>
      <c r="AD100" s="61"/>
      <c r="AE100" s="61"/>
      <c r="AF100" s="63">
        <f t="shared" si="0"/>
        <v>0</v>
      </c>
      <c r="AG100" s="60"/>
      <c r="AH100" s="64"/>
      <c r="AJ100" s="63"/>
      <c r="AM100" s="63"/>
    </row>
    <row r="101" spans="1:39" ht="20.25" customHeight="1">
      <c r="A101" s="68" t="s">
        <v>61</v>
      </c>
      <c r="B101" s="68" t="s">
        <v>354</v>
      </c>
      <c r="C101" s="68" t="s">
        <v>355</v>
      </c>
      <c r="D101" s="64">
        <v>0</v>
      </c>
      <c r="E101" s="63">
        <v>40</v>
      </c>
      <c r="F101" s="63">
        <v>10</v>
      </c>
      <c r="G101" s="63"/>
      <c r="H101" s="63">
        <f>30</f>
        <v>30</v>
      </c>
      <c r="I101" s="63"/>
      <c r="J101" s="63">
        <f>15</f>
        <v>15</v>
      </c>
      <c r="K101" s="63"/>
      <c r="L101" s="63">
        <f>10</f>
        <v>10</v>
      </c>
      <c r="M101" s="63">
        <v>95</v>
      </c>
      <c r="N101" s="63"/>
      <c r="O101" s="63"/>
      <c r="P101" s="63">
        <v>10</v>
      </c>
      <c r="Q101" s="62"/>
      <c r="R101" s="63"/>
      <c r="S101" s="63"/>
      <c r="T101" s="63"/>
      <c r="U101" s="63"/>
      <c r="V101" s="63"/>
      <c r="W101" s="63"/>
      <c r="X101" s="63"/>
      <c r="Y101" s="63"/>
      <c r="Z101" s="63"/>
      <c r="AA101" s="62"/>
      <c r="AB101" s="63"/>
      <c r="AC101" s="63"/>
      <c r="AD101" s="63"/>
      <c r="AE101" s="63"/>
      <c r="AF101" s="63">
        <f t="shared" si="0"/>
        <v>20</v>
      </c>
      <c r="AG101" s="60"/>
      <c r="AH101" s="64"/>
      <c r="AJ101" s="63"/>
      <c r="AM101" s="63"/>
    </row>
    <row r="102" spans="1:39" ht="20.25" customHeight="1">
      <c r="A102" s="68" t="s">
        <v>356</v>
      </c>
      <c r="B102" s="68" t="s">
        <v>357</v>
      </c>
      <c r="C102" s="68" t="s">
        <v>358</v>
      </c>
      <c r="D102" s="64">
        <v>0</v>
      </c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2"/>
      <c r="R102" s="63"/>
      <c r="S102" s="63"/>
      <c r="T102" s="63"/>
      <c r="U102" s="63"/>
      <c r="V102" s="63"/>
      <c r="W102" s="63"/>
      <c r="X102" s="63"/>
      <c r="Y102" s="63"/>
      <c r="Z102" s="63"/>
      <c r="AA102" s="62"/>
      <c r="AB102" s="63"/>
      <c r="AC102" s="63"/>
      <c r="AD102" s="63"/>
      <c r="AE102" s="63"/>
      <c r="AF102" s="63">
        <f t="shared" si="0"/>
        <v>0</v>
      </c>
      <c r="AG102" s="60"/>
      <c r="AH102" s="64"/>
      <c r="AJ102" s="126"/>
      <c r="AK102" s="127"/>
      <c r="AM102" s="72"/>
    </row>
    <row r="103" spans="1:39" ht="15.75" customHeight="1">
      <c r="A103" s="68" t="s">
        <v>359</v>
      </c>
      <c r="B103" s="68" t="s">
        <v>360</v>
      </c>
      <c r="C103" s="68" t="s">
        <v>361</v>
      </c>
      <c r="D103" s="64">
        <v>0</v>
      </c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2"/>
      <c r="R103" s="63"/>
      <c r="S103" s="63"/>
      <c r="T103" s="63"/>
      <c r="U103" s="63"/>
      <c r="V103" s="63"/>
      <c r="W103" s="63"/>
      <c r="X103" s="63"/>
      <c r="Y103" s="63"/>
      <c r="Z103" s="63"/>
      <c r="AA103" s="62"/>
      <c r="AB103" s="63"/>
      <c r="AC103" s="63"/>
      <c r="AD103" s="63"/>
      <c r="AE103" s="63"/>
      <c r="AF103" s="63">
        <f t="shared" si="0"/>
        <v>0</v>
      </c>
      <c r="AG103" s="60"/>
      <c r="AH103" s="64"/>
      <c r="AJ103" s="125"/>
      <c r="AK103" s="125"/>
      <c r="AM103" s="63"/>
    </row>
    <row r="104" spans="1:39" ht="15.75" customHeight="1">
      <c r="A104" s="68" t="s">
        <v>63</v>
      </c>
      <c r="B104" s="68" t="s">
        <v>286</v>
      </c>
      <c r="C104" s="68" t="s">
        <v>362</v>
      </c>
      <c r="D104" s="64">
        <v>0</v>
      </c>
      <c r="E104" s="63"/>
      <c r="F104" s="63">
        <v>19</v>
      </c>
      <c r="G104" s="63"/>
      <c r="H104" s="63"/>
      <c r="I104" s="63"/>
      <c r="J104" s="63">
        <v>6</v>
      </c>
      <c r="K104" s="63"/>
      <c r="L104" s="63"/>
      <c r="M104" s="63"/>
      <c r="N104" s="63"/>
      <c r="O104" s="63"/>
      <c r="P104" s="63"/>
      <c r="Q104" s="62"/>
      <c r="R104" s="63"/>
      <c r="S104" s="63"/>
      <c r="T104" s="63"/>
      <c r="U104" s="63"/>
      <c r="V104" s="63"/>
      <c r="W104" s="63"/>
      <c r="X104" s="63"/>
      <c r="Y104" s="63"/>
      <c r="Z104" s="63"/>
      <c r="AA104" s="62"/>
      <c r="AB104" s="63"/>
      <c r="AC104" s="63"/>
      <c r="AD104" s="63"/>
      <c r="AE104" s="63"/>
      <c r="AF104" s="63">
        <f t="shared" si="0"/>
        <v>25</v>
      </c>
      <c r="AG104" s="60"/>
      <c r="AH104" s="64"/>
      <c r="AJ104" s="126"/>
      <c r="AK104" s="127"/>
      <c r="AM104" s="63"/>
    </row>
    <row r="105" spans="1:39" ht="15.75" customHeight="1">
      <c r="A105" s="68" t="s">
        <v>64</v>
      </c>
      <c r="B105" s="68" t="s">
        <v>207</v>
      </c>
      <c r="C105" s="68" t="s">
        <v>363</v>
      </c>
      <c r="D105" s="64">
        <v>60</v>
      </c>
      <c r="E105" s="63"/>
      <c r="F105" s="63">
        <v>10</v>
      </c>
      <c r="G105" s="63"/>
      <c r="H105" s="63">
        <f>10+2+10</f>
        <v>22</v>
      </c>
      <c r="I105" s="63"/>
      <c r="J105" s="63"/>
      <c r="K105" s="63"/>
      <c r="L105" s="63">
        <f>15+9</f>
        <v>24</v>
      </c>
      <c r="M105" s="63"/>
      <c r="N105" s="63"/>
      <c r="O105" s="63"/>
      <c r="P105" s="63">
        <v>21</v>
      </c>
      <c r="Q105" s="62"/>
      <c r="R105" s="63"/>
      <c r="S105" s="63"/>
      <c r="T105" s="63"/>
      <c r="U105" s="63"/>
      <c r="V105" s="63"/>
      <c r="W105" s="63"/>
      <c r="X105" s="63"/>
      <c r="Y105" s="63"/>
      <c r="Z105" s="63"/>
      <c r="AA105" s="62"/>
      <c r="AB105" s="63"/>
      <c r="AC105" s="63"/>
      <c r="AD105" s="63"/>
      <c r="AE105" s="63"/>
      <c r="AF105" s="63">
        <f t="shared" si="0"/>
        <v>137</v>
      </c>
      <c r="AG105" s="60"/>
      <c r="AH105" s="64"/>
      <c r="AJ105" s="126"/>
      <c r="AK105" s="127"/>
      <c r="AM105" s="63"/>
    </row>
    <row r="106" spans="1:39" ht="15.75" customHeight="1">
      <c r="A106" s="148" t="s">
        <v>65</v>
      </c>
      <c r="B106" s="148" t="s">
        <v>864</v>
      </c>
      <c r="C106" s="148" t="s">
        <v>863</v>
      </c>
      <c r="D106" s="64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2"/>
      <c r="R106" s="63"/>
      <c r="S106" s="63"/>
      <c r="T106" s="63"/>
      <c r="U106" s="63"/>
      <c r="V106" s="63"/>
      <c r="W106" s="63"/>
      <c r="X106" s="63"/>
      <c r="Y106" s="63"/>
      <c r="Z106" s="63"/>
      <c r="AA106" s="62"/>
      <c r="AB106" s="63"/>
      <c r="AC106" s="63"/>
      <c r="AD106" s="63"/>
      <c r="AE106" s="63"/>
      <c r="AF106" s="63">
        <f t="shared" si="0"/>
        <v>0</v>
      </c>
      <c r="AG106" s="60"/>
      <c r="AH106" s="64"/>
      <c r="AJ106" s="126"/>
      <c r="AK106" s="127"/>
      <c r="AM106" s="63"/>
    </row>
    <row r="107" spans="1:39" ht="15.75" customHeight="1">
      <c r="A107" s="68" t="s">
        <v>66</v>
      </c>
      <c r="B107" s="68" t="s">
        <v>260</v>
      </c>
      <c r="C107" s="68" t="s">
        <v>364</v>
      </c>
      <c r="D107" s="64">
        <v>0</v>
      </c>
      <c r="E107" s="63"/>
      <c r="F107" s="63"/>
      <c r="G107" s="63"/>
      <c r="H107" s="63"/>
      <c r="I107" s="63"/>
      <c r="J107" s="63">
        <f>5+20</f>
        <v>25</v>
      </c>
      <c r="K107" s="63"/>
      <c r="L107" s="63">
        <f>10</f>
        <v>10</v>
      </c>
      <c r="M107" s="63"/>
      <c r="N107" s="63"/>
      <c r="O107" s="63"/>
      <c r="P107" s="63">
        <v>20</v>
      </c>
      <c r="Q107" s="62"/>
      <c r="R107" s="63"/>
      <c r="S107" s="63"/>
      <c r="T107" s="63"/>
      <c r="U107" s="63"/>
      <c r="V107" s="63"/>
      <c r="W107" s="63"/>
      <c r="X107" s="63"/>
      <c r="Y107" s="63"/>
      <c r="Z107" s="63"/>
      <c r="AA107" s="62"/>
      <c r="AB107" s="63"/>
      <c r="AC107" s="63"/>
      <c r="AD107" s="63"/>
      <c r="AE107" s="63"/>
      <c r="AF107" s="63">
        <f t="shared" si="0"/>
        <v>55</v>
      </c>
      <c r="AG107" s="60"/>
      <c r="AH107" s="64"/>
      <c r="AJ107" s="126"/>
      <c r="AK107" s="127"/>
      <c r="AM107" s="63"/>
    </row>
    <row r="108" spans="1:39" ht="15.75" customHeight="1">
      <c r="A108" s="68" t="s">
        <v>67</v>
      </c>
      <c r="B108" s="68" t="s">
        <v>260</v>
      </c>
      <c r="C108" s="68" t="s">
        <v>365</v>
      </c>
      <c r="D108" s="64">
        <v>80</v>
      </c>
      <c r="E108" s="63"/>
      <c r="F108" s="63"/>
      <c r="G108" s="63">
        <v>80</v>
      </c>
      <c r="H108" s="63"/>
      <c r="I108" s="63"/>
      <c r="J108" s="63"/>
      <c r="K108" s="63"/>
      <c r="L108" s="63"/>
      <c r="M108" s="63"/>
      <c r="N108" s="63"/>
      <c r="O108" s="63"/>
      <c r="P108" s="63">
        <v>21</v>
      </c>
      <c r="Q108" s="62"/>
      <c r="R108" s="63"/>
      <c r="S108" s="63"/>
      <c r="T108" s="63"/>
      <c r="U108" s="63"/>
      <c r="V108" s="63"/>
      <c r="W108" s="63"/>
      <c r="X108" s="63"/>
      <c r="Y108" s="63"/>
      <c r="Z108" s="63"/>
      <c r="AA108" s="62"/>
      <c r="AB108" s="63"/>
      <c r="AC108" s="63"/>
      <c r="AD108" s="63"/>
      <c r="AE108" s="63"/>
      <c r="AF108" s="63">
        <f t="shared" si="0"/>
        <v>21</v>
      </c>
      <c r="AG108" s="60"/>
      <c r="AH108" s="64"/>
      <c r="AJ108" s="125"/>
      <c r="AK108" s="125"/>
      <c r="AM108" s="63"/>
    </row>
    <row r="109" spans="1:39" ht="15.75" customHeight="1">
      <c r="A109" s="68" t="s">
        <v>366</v>
      </c>
      <c r="B109" s="68" t="s">
        <v>177</v>
      </c>
      <c r="C109" s="68" t="s">
        <v>365</v>
      </c>
      <c r="D109" s="64">
        <v>0</v>
      </c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2"/>
      <c r="R109" s="63"/>
      <c r="S109" s="63"/>
      <c r="T109" s="63"/>
      <c r="U109" s="63"/>
      <c r="V109" s="63"/>
      <c r="W109" s="63"/>
      <c r="X109" s="63"/>
      <c r="Y109" s="63"/>
      <c r="Z109" s="63"/>
      <c r="AA109" s="62"/>
      <c r="AB109" s="63"/>
      <c r="AC109" s="63"/>
      <c r="AD109" s="63"/>
      <c r="AE109" s="63"/>
      <c r="AF109" s="63">
        <f t="shared" si="0"/>
        <v>0</v>
      </c>
      <c r="AG109" s="60"/>
      <c r="AH109" s="64"/>
      <c r="AJ109" s="126"/>
      <c r="AK109" s="127"/>
      <c r="AM109" s="63"/>
    </row>
    <row r="110" spans="1:39" ht="15.75" customHeight="1">
      <c r="A110" s="68" t="s">
        <v>68</v>
      </c>
      <c r="B110" s="68" t="s">
        <v>367</v>
      </c>
      <c r="C110" s="68" t="s">
        <v>368</v>
      </c>
      <c r="D110" s="64">
        <v>0</v>
      </c>
      <c r="E110" s="63"/>
      <c r="F110" s="63">
        <v>9</v>
      </c>
      <c r="G110" s="63"/>
      <c r="H110" s="63">
        <f>18+30</f>
        <v>48</v>
      </c>
      <c r="I110" s="63">
        <v>9</v>
      </c>
      <c r="J110" s="63"/>
      <c r="K110" s="63"/>
      <c r="L110" s="63"/>
      <c r="M110" s="63"/>
      <c r="N110" s="63"/>
      <c r="O110" s="63"/>
      <c r="P110" s="63">
        <v>5</v>
      </c>
      <c r="Q110" s="62">
        <v>48</v>
      </c>
      <c r="R110" s="63"/>
      <c r="S110" s="63"/>
      <c r="T110" s="63"/>
      <c r="U110" s="63"/>
      <c r="V110" s="63"/>
      <c r="W110" s="63"/>
      <c r="X110" s="63"/>
      <c r="Y110" s="63"/>
      <c r="Z110" s="63"/>
      <c r="AA110" s="62"/>
      <c r="AB110" s="63"/>
      <c r="AC110" s="63"/>
      <c r="AD110" s="63"/>
      <c r="AE110" s="63"/>
      <c r="AF110" s="63">
        <f t="shared" si="0"/>
        <v>5</v>
      </c>
      <c r="AG110" s="60"/>
      <c r="AH110" s="64"/>
      <c r="AJ110" s="125"/>
      <c r="AK110" s="125"/>
      <c r="AM110" s="63"/>
    </row>
    <row r="111" spans="1:39" ht="15.75" customHeight="1">
      <c r="A111" s="68" t="s">
        <v>69</v>
      </c>
      <c r="B111" s="68" t="s">
        <v>369</v>
      </c>
      <c r="C111" s="68" t="s">
        <v>370</v>
      </c>
      <c r="D111" s="64">
        <v>0</v>
      </c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2"/>
      <c r="R111" s="63"/>
      <c r="S111" s="63"/>
      <c r="T111" s="63"/>
      <c r="U111" s="63"/>
      <c r="V111" s="63"/>
      <c r="W111" s="63"/>
      <c r="X111" s="63"/>
      <c r="Y111" s="63"/>
      <c r="Z111" s="63"/>
      <c r="AA111" s="62"/>
      <c r="AB111" s="63"/>
      <c r="AC111" s="63"/>
      <c r="AD111" s="63"/>
      <c r="AE111" s="63"/>
      <c r="AF111" s="63">
        <f t="shared" si="0"/>
        <v>0</v>
      </c>
      <c r="AG111" s="60"/>
      <c r="AH111" s="64"/>
      <c r="AJ111" s="125"/>
      <c r="AK111" s="125"/>
      <c r="AM111" s="63"/>
    </row>
    <row r="112" spans="1:39" ht="15.75" customHeight="1">
      <c r="A112" s="68" t="s">
        <v>371</v>
      </c>
      <c r="B112" s="68" t="s">
        <v>161</v>
      </c>
      <c r="C112" s="68" t="s">
        <v>372</v>
      </c>
      <c r="D112" s="64">
        <v>0</v>
      </c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2"/>
      <c r="R112" s="63"/>
      <c r="S112" s="63"/>
      <c r="T112" s="63"/>
      <c r="U112" s="63"/>
      <c r="V112" s="63"/>
      <c r="W112" s="63"/>
      <c r="X112" s="63"/>
      <c r="Y112" s="63"/>
      <c r="Z112" s="63"/>
      <c r="AA112" s="62"/>
      <c r="AB112" s="63"/>
      <c r="AC112" s="63"/>
      <c r="AD112" s="63"/>
      <c r="AE112" s="63"/>
      <c r="AF112" s="63">
        <f t="shared" si="0"/>
        <v>0</v>
      </c>
      <c r="AG112" s="60"/>
      <c r="AH112" s="64"/>
      <c r="AJ112" s="63"/>
      <c r="AM112" s="63"/>
    </row>
    <row r="113" spans="1:39" ht="15.75" customHeight="1">
      <c r="A113" s="68" t="s">
        <v>70</v>
      </c>
      <c r="B113" s="68" t="s">
        <v>373</v>
      </c>
      <c r="C113" s="68" t="s">
        <v>374</v>
      </c>
      <c r="D113" s="64">
        <v>0</v>
      </c>
      <c r="E113" s="63"/>
      <c r="F113" s="63"/>
      <c r="G113" s="63"/>
      <c r="H113" s="63"/>
      <c r="I113" s="63"/>
      <c r="J113" s="63">
        <f>30+15</f>
        <v>45</v>
      </c>
      <c r="K113" s="63"/>
      <c r="L113" s="63">
        <v>4</v>
      </c>
      <c r="M113" s="63">
        <v>45</v>
      </c>
      <c r="N113" s="63"/>
      <c r="O113" s="63"/>
      <c r="P113" s="63">
        <v>8</v>
      </c>
      <c r="Q113" s="62"/>
      <c r="R113" s="63"/>
      <c r="S113" s="63"/>
      <c r="T113" s="63"/>
      <c r="U113" s="63"/>
      <c r="V113" s="63"/>
      <c r="W113" s="63"/>
      <c r="X113" s="63"/>
      <c r="Y113" s="63"/>
      <c r="Z113" s="63"/>
      <c r="AA113" s="62"/>
      <c r="AB113" s="63"/>
      <c r="AC113" s="63"/>
      <c r="AD113" s="63"/>
      <c r="AE113" s="63"/>
      <c r="AF113" s="63">
        <f t="shared" si="0"/>
        <v>12</v>
      </c>
      <c r="AG113" s="60"/>
      <c r="AH113" s="64"/>
      <c r="AJ113" s="128"/>
      <c r="AK113" s="129"/>
      <c r="AM113" s="63"/>
    </row>
    <row r="114" spans="1:39" ht="15.75" customHeight="1">
      <c r="A114" s="68" t="s">
        <v>71</v>
      </c>
      <c r="B114" s="68" t="s">
        <v>155</v>
      </c>
      <c r="C114" s="68" t="s">
        <v>374</v>
      </c>
      <c r="D114" s="64">
        <v>0</v>
      </c>
      <c r="E114" s="63"/>
      <c r="F114" s="63">
        <v>31</v>
      </c>
      <c r="G114" s="63"/>
      <c r="H114" s="63"/>
      <c r="I114" s="63"/>
      <c r="J114" s="63">
        <v>30</v>
      </c>
      <c r="K114" s="63"/>
      <c r="L114" s="63">
        <f>50+15</f>
        <v>65</v>
      </c>
      <c r="M114" s="63">
        <v>61</v>
      </c>
      <c r="N114" s="63"/>
      <c r="O114" s="63"/>
      <c r="P114" s="63"/>
      <c r="Q114" s="62"/>
      <c r="R114" s="63"/>
      <c r="S114" s="63"/>
      <c r="T114" s="63"/>
      <c r="U114" s="63"/>
      <c r="V114" s="63"/>
      <c r="W114" s="63"/>
      <c r="X114" s="63"/>
      <c r="Y114" s="63"/>
      <c r="Z114" s="63"/>
      <c r="AA114" s="62"/>
      <c r="AB114" s="63"/>
      <c r="AC114" s="63"/>
      <c r="AD114" s="63"/>
      <c r="AE114" s="63"/>
      <c r="AF114" s="63">
        <f t="shared" si="0"/>
        <v>65</v>
      </c>
      <c r="AG114" s="60"/>
      <c r="AH114" s="64"/>
      <c r="AJ114" s="63"/>
      <c r="AM114" s="63"/>
    </row>
    <row r="115" spans="1:39" ht="15.75" customHeight="1">
      <c r="A115" s="68" t="s">
        <v>72</v>
      </c>
      <c r="B115" s="68" t="s">
        <v>375</v>
      </c>
      <c r="C115" s="68" t="s">
        <v>374</v>
      </c>
      <c r="D115" s="64">
        <v>20</v>
      </c>
      <c r="E115" s="63"/>
      <c r="F115" s="63">
        <v>9</v>
      </c>
      <c r="G115" s="63"/>
      <c r="H115" s="63"/>
      <c r="I115" s="63"/>
      <c r="J115" s="63"/>
      <c r="K115" s="63"/>
      <c r="L115" s="63">
        <f>6</f>
        <v>6</v>
      </c>
      <c r="M115" s="63"/>
      <c r="N115" s="63">
        <v>46</v>
      </c>
      <c r="O115" s="63"/>
      <c r="P115" s="63">
        <v>38</v>
      </c>
      <c r="Q115" s="62"/>
      <c r="R115" s="63"/>
      <c r="S115" s="63"/>
      <c r="T115" s="63"/>
      <c r="U115" s="63"/>
      <c r="V115" s="63"/>
      <c r="W115" s="63"/>
      <c r="X115" s="63"/>
      <c r="Y115" s="63"/>
      <c r="Z115" s="63"/>
      <c r="AA115" s="62"/>
      <c r="AB115" s="63"/>
      <c r="AC115" s="63"/>
      <c r="AD115" s="63"/>
      <c r="AE115" s="63"/>
      <c r="AF115" s="63">
        <f t="shared" si="0"/>
        <v>119</v>
      </c>
      <c r="AG115" s="60"/>
      <c r="AH115" s="64"/>
      <c r="AJ115" s="63"/>
      <c r="AM115" s="63"/>
    </row>
    <row r="116" spans="1:39" ht="15.75" customHeight="1">
      <c r="A116" s="68" t="s">
        <v>376</v>
      </c>
      <c r="B116" s="68" t="s">
        <v>377</v>
      </c>
      <c r="C116" s="68" t="s">
        <v>378</v>
      </c>
      <c r="D116" s="64">
        <v>20</v>
      </c>
      <c r="E116" s="63"/>
      <c r="F116" s="63"/>
      <c r="G116" s="63"/>
      <c r="H116" s="63"/>
      <c r="I116" s="63"/>
      <c r="J116" s="63">
        <f>10</f>
        <v>10</v>
      </c>
      <c r="K116" s="63"/>
      <c r="L116" s="63">
        <f>12</f>
        <v>12</v>
      </c>
      <c r="M116" s="63">
        <v>30</v>
      </c>
      <c r="N116" s="63"/>
      <c r="O116" s="63"/>
      <c r="P116" s="63"/>
      <c r="Q116" s="62"/>
      <c r="R116" s="63"/>
      <c r="S116" s="63"/>
      <c r="T116" s="63"/>
      <c r="U116" s="63"/>
      <c r="V116" s="63"/>
      <c r="W116" s="63"/>
      <c r="X116" s="63"/>
      <c r="Y116" s="63"/>
      <c r="Z116" s="63"/>
      <c r="AA116" s="62"/>
      <c r="AB116" s="63"/>
      <c r="AC116" s="63"/>
      <c r="AD116" s="63"/>
      <c r="AE116" s="63"/>
      <c r="AF116" s="63">
        <f t="shared" si="0"/>
        <v>12</v>
      </c>
      <c r="AG116" s="60"/>
      <c r="AH116" s="64"/>
    </row>
    <row r="117" spans="1:39" ht="15.75" customHeight="1">
      <c r="A117" s="68" t="s">
        <v>73</v>
      </c>
      <c r="B117" s="68" t="s">
        <v>379</v>
      </c>
      <c r="C117" s="68" t="s">
        <v>380</v>
      </c>
      <c r="D117" s="64">
        <v>0</v>
      </c>
      <c r="E117" s="63"/>
      <c r="F117" s="63">
        <v>10</v>
      </c>
      <c r="G117" s="63"/>
      <c r="H117" s="63">
        <f t="shared" ref="H117:H118" si="1">9</f>
        <v>9</v>
      </c>
      <c r="I117" s="63"/>
      <c r="J117" s="63"/>
      <c r="K117" s="63"/>
      <c r="L117" s="63"/>
      <c r="M117" s="63"/>
      <c r="N117" s="63"/>
      <c r="O117" s="63"/>
      <c r="P117" s="63"/>
      <c r="Q117" s="62"/>
      <c r="R117" s="63"/>
      <c r="S117" s="63"/>
      <c r="T117" s="63"/>
      <c r="U117" s="63"/>
      <c r="V117" s="63"/>
      <c r="W117" s="63"/>
      <c r="X117" s="63"/>
      <c r="Y117" s="63"/>
      <c r="Z117" s="63"/>
      <c r="AA117" s="62"/>
      <c r="AB117" s="63"/>
      <c r="AC117" s="63"/>
      <c r="AD117" s="63"/>
      <c r="AE117" s="63"/>
      <c r="AF117" s="63">
        <f t="shared" si="0"/>
        <v>19</v>
      </c>
      <c r="AG117" s="60"/>
      <c r="AH117" s="64"/>
    </row>
    <row r="118" spans="1:39" ht="15.75" customHeight="1">
      <c r="A118" s="68" t="s">
        <v>74</v>
      </c>
      <c r="B118" s="68" t="s">
        <v>260</v>
      </c>
      <c r="C118" s="68" t="s">
        <v>381</v>
      </c>
      <c r="D118" s="64">
        <v>70</v>
      </c>
      <c r="E118" s="63"/>
      <c r="F118" s="63"/>
      <c r="G118" s="63">
        <v>70</v>
      </c>
      <c r="H118" s="63">
        <f t="shared" si="1"/>
        <v>9</v>
      </c>
      <c r="I118" s="63"/>
      <c r="J118" s="63"/>
      <c r="K118" s="63"/>
      <c r="L118" s="63"/>
      <c r="M118" s="63"/>
      <c r="N118" s="63">
        <v>1</v>
      </c>
      <c r="O118" s="63"/>
      <c r="P118" s="63"/>
      <c r="Q118" s="62"/>
      <c r="R118" s="63"/>
      <c r="S118" s="63"/>
      <c r="T118" s="63"/>
      <c r="U118" s="63"/>
      <c r="V118" s="63"/>
      <c r="W118" s="63"/>
      <c r="X118" s="63"/>
      <c r="Y118" s="63"/>
      <c r="Z118" s="63"/>
      <c r="AA118" s="62"/>
      <c r="AB118" s="63"/>
      <c r="AC118" s="63"/>
      <c r="AD118" s="63"/>
      <c r="AE118" s="63"/>
      <c r="AF118" s="63">
        <f t="shared" si="0"/>
        <v>10</v>
      </c>
      <c r="AG118" s="60"/>
      <c r="AH118" s="64"/>
      <c r="AJ118" s="67"/>
    </row>
    <row r="119" spans="1:39" ht="15.75" customHeight="1">
      <c r="A119" s="68" t="s">
        <v>75</v>
      </c>
      <c r="B119" s="68" t="s">
        <v>189</v>
      </c>
      <c r="C119" s="68" t="s">
        <v>381</v>
      </c>
      <c r="D119" s="64">
        <v>0</v>
      </c>
      <c r="E119" s="63"/>
      <c r="F119" s="63"/>
      <c r="G119" s="63"/>
      <c r="H119" s="63">
        <f>5</f>
        <v>5</v>
      </c>
      <c r="I119" s="63"/>
      <c r="J119" s="63"/>
      <c r="K119" s="63"/>
      <c r="L119" s="63"/>
      <c r="M119" s="63"/>
      <c r="N119" s="63">
        <v>16</v>
      </c>
      <c r="O119" s="63">
        <v>5</v>
      </c>
      <c r="P119" s="63"/>
      <c r="Q119" s="62"/>
      <c r="R119" s="63"/>
      <c r="S119" s="63"/>
      <c r="T119" s="63"/>
      <c r="U119" s="63"/>
      <c r="V119" s="63"/>
      <c r="W119" s="63"/>
      <c r="X119" s="63"/>
      <c r="Y119" s="63"/>
      <c r="Z119" s="63"/>
      <c r="AA119" s="62"/>
      <c r="AB119" s="63"/>
      <c r="AC119" s="63"/>
      <c r="AD119" s="63"/>
      <c r="AE119" s="63"/>
      <c r="AF119" s="63">
        <f t="shared" si="0"/>
        <v>16</v>
      </c>
      <c r="AG119" s="60"/>
      <c r="AH119" s="64"/>
      <c r="AJ119" s="67"/>
    </row>
    <row r="120" spans="1:39" ht="15.75" customHeight="1">
      <c r="A120" s="68" t="s">
        <v>78</v>
      </c>
      <c r="B120" s="64" t="s">
        <v>382</v>
      </c>
      <c r="C120" s="64" t="s">
        <v>383</v>
      </c>
      <c r="D120" s="64">
        <v>90</v>
      </c>
      <c r="E120" s="63"/>
      <c r="F120" s="63"/>
      <c r="G120" s="63"/>
      <c r="H120" s="63"/>
      <c r="I120" s="63"/>
      <c r="J120" s="63">
        <f>15+16</f>
        <v>31</v>
      </c>
      <c r="K120" s="63">
        <v>90</v>
      </c>
      <c r="L120" s="63"/>
      <c r="M120" s="63"/>
      <c r="N120" s="63">
        <v>6</v>
      </c>
      <c r="O120" s="63">
        <v>31</v>
      </c>
      <c r="P120" s="63"/>
      <c r="Q120" s="62"/>
      <c r="R120" s="63"/>
      <c r="S120" s="63"/>
      <c r="T120" s="63"/>
      <c r="U120" s="63"/>
      <c r="V120" s="63"/>
      <c r="W120" s="63"/>
      <c r="X120" s="63"/>
      <c r="Y120" s="63"/>
      <c r="Z120" s="63"/>
      <c r="AA120" s="62"/>
      <c r="AB120" s="63"/>
      <c r="AC120" s="63"/>
      <c r="AD120" s="63"/>
      <c r="AE120" s="63"/>
      <c r="AF120" s="63">
        <f t="shared" si="0"/>
        <v>6</v>
      </c>
      <c r="AG120" s="60" t="s">
        <v>384</v>
      </c>
      <c r="AH120" s="64"/>
      <c r="AJ120" s="67"/>
    </row>
    <row r="121" spans="1:39" ht="15.75" customHeight="1">
      <c r="A121" s="68" t="s">
        <v>385</v>
      </c>
      <c r="B121" s="68" t="s">
        <v>153</v>
      </c>
      <c r="C121" s="68" t="s">
        <v>386</v>
      </c>
      <c r="D121" s="64">
        <v>0</v>
      </c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14</v>
      </c>
      <c r="O121" s="63"/>
      <c r="P121" s="63"/>
      <c r="Q121" s="62"/>
      <c r="R121" s="63"/>
      <c r="S121" s="63"/>
      <c r="T121" s="63"/>
      <c r="U121" s="63"/>
      <c r="V121" s="63"/>
      <c r="W121" s="63"/>
      <c r="X121" s="63"/>
      <c r="Y121" s="63"/>
      <c r="Z121" s="63"/>
      <c r="AA121" s="62"/>
      <c r="AB121" s="63"/>
      <c r="AC121" s="63"/>
      <c r="AD121" s="63"/>
      <c r="AE121" s="63"/>
      <c r="AF121" s="63">
        <f t="shared" si="0"/>
        <v>14</v>
      </c>
      <c r="AG121" s="60"/>
      <c r="AH121" s="64"/>
      <c r="AJ121" s="67"/>
    </row>
    <row r="122" spans="1:39" ht="15.75" customHeight="1">
      <c r="A122" s="68" t="s">
        <v>387</v>
      </c>
      <c r="B122" s="68" t="s">
        <v>155</v>
      </c>
      <c r="C122" s="68" t="s">
        <v>386</v>
      </c>
      <c r="D122" s="64">
        <v>0</v>
      </c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2"/>
      <c r="R122" s="63"/>
      <c r="S122" s="63"/>
      <c r="T122" s="63"/>
      <c r="U122" s="63"/>
      <c r="V122" s="63"/>
      <c r="W122" s="63"/>
      <c r="X122" s="63"/>
      <c r="Y122" s="63"/>
      <c r="Z122" s="63"/>
      <c r="AA122" s="62"/>
      <c r="AB122" s="63"/>
      <c r="AC122" s="63"/>
      <c r="AD122" s="63"/>
      <c r="AE122" s="63"/>
      <c r="AF122" s="63">
        <f t="shared" si="0"/>
        <v>0</v>
      </c>
      <c r="AG122" s="60"/>
      <c r="AH122" s="64"/>
      <c r="AJ122" s="67"/>
    </row>
    <row r="123" spans="1:39" ht="15.75" customHeight="1">
      <c r="A123" s="68" t="s">
        <v>388</v>
      </c>
      <c r="B123" s="65" t="s">
        <v>389</v>
      </c>
      <c r="C123" s="68" t="s">
        <v>390</v>
      </c>
      <c r="D123" s="64">
        <v>0</v>
      </c>
      <c r="E123" s="61"/>
      <c r="F123" s="63"/>
      <c r="G123" s="63"/>
      <c r="H123" s="61"/>
      <c r="I123" s="72"/>
      <c r="J123" s="72"/>
      <c r="K123" s="63"/>
      <c r="L123" s="63"/>
      <c r="M123" s="63"/>
      <c r="N123" s="61"/>
      <c r="O123" s="61"/>
      <c r="P123" s="63"/>
      <c r="Q123" s="62"/>
      <c r="R123" s="61"/>
      <c r="S123" s="63"/>
      <c r="T123" s="61"/>
      <c r="U123" s="61"/>
      <c r="V123" s="61"/>
      <c r="W123" s="63"/>
      <c r="X123" s="63"/>
      <c r="Y123" s="61"/>
      <c r="Z123" s="63"/>
      <c r="AA123" s="62"/>
      <c r="AB123" s="61"/>
      <c r="AC123" s="61"/>
      <c r="AD123" s="61"/>
      <c r="AE123" s="61"/>
      <c r="AF123" s="63">
        <f t="shared" si="0"/>
        <v>0</v>
      </c>
      <c r="AG123" s="60"/>
      <c r="AH123" s="64"/>
      <c r="AJ123" s="67"/>
    </row>
    <row r="124" spans="1:39" ht="15.75" customHeight="1">
      <c r="A124" s="68" t="s">
        <v>391</v>
      </c>
      <c r="B124" s="68" t="s">
        <v>161</v>
      </c>
      <c r="C124" s="68" t="s">
        <v>390</v>
      </c>
      <c r="D124" s="64">
        <v>0</v>
      </c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2"/>
      <c r="R124" s="63"/>
      <c r="S124" s="63"/>
      <c r="T124" s="63"/>
      <c r="U124" s="63"/>
      <c r="V124" s="63"/>
      <c r="W124" s="63"/>
      <c r="X124" s="63"/>
      <c r="Y124" s="63"/>
      <c r="Z124" s="63"/>
      <c r="AA124" s="62"/>
      <c r="AB124" s="63"/>
      <c r="AC124" s="63"/>
      <c r="AD124" s="63"/>
      <c r="AE124" s="63"/>
      <c r="AF124" s="63">
        <f t="shared" si="0"/>
        <v>0</v>
      </c>
      <c r="AG124" s="60"/>
      <c r="AH124" s="64"/>
      <c r="AJ124" s="67"/>
    </row>
    <row r="125" spans="1:39" ht="15.75" customHeight="1">
      <c r="A125" s="68" t="s">
        <v>392</v>
      </c>
      <c r="B125" s="68" t="s">
        <v>393</v>
      </c>
      <c r="C125" s="68" t="s">
        <v>390</v>
      </c>
      <c r="D125" s="64">
        <v>0</v>
      </c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2"/>
      <c r="R125" s="63"/>
      <c r="S125" s="63"/>
      <c r="T125" s="63"/>
      <c r="U125" s="63"/>
      <c r="V125" s="63"/>
      <c r="W125" s="63"/>
      <c r="X125" s="63"/>
      <c r="Y125" s="63"/>
      <c r="Z125" s="63"/>
      <c r="AA125" s="62"/>
      <c r="AB125" s="63"/>
      <c r="AC125" s="63"/>
      <c r="AD125" s="63"/>
      <c r="AE125" s="63"/>
      <c r="AF125" s="63">
        <f t="shared" si="0"/>
        <v>0</v>
      </c>
      <c r="AG125" s="60"/>
      <c r="AH125" s="64"/>
      <c r="AJ125" s="67"/>
    </row>
    <row r="126" spans="1:39" ht="15.75" customHeight="1">
      <c r="A126" s="68" t="s">
        <v>394</v>
      </c>
      <c r="B126" s="68" t="s">
        <v>163</v>
      </c>
      <c r="C126" s="68" t="s">
        <v>395</v>
      </c>
      <c r="D126" s="64">
        <v>0</v>
      </c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2"/>
      <c r="R126" s="63"/>
      <c r="S126" s="63"/>
      <c r="T126" s="63"/>
      <c r="U126" s="63"/>
      <c r="V126" s="63"/>
      <c r="W126" s="63"/>
      <c r="X126" s="63"/>
      <c r="Y126" s="63"/>
      <c r="Z126" s="63"/>
      <c r="AA126" s="62"/>
      <c r="AB126" s="63"/>
      <c r="AC126" s="63"/>
      <c r="AD126" s="63"/>
      <c r="AE126" s="63"/>
      <c r="AF126" s="63">
        <f t="shared" si="0"/>
        <v>0</v>
      </c>
      <c r="AG126" s="60"/>
      <c r="AH126" s="64"/>
      <c r="AJ126" s="67"/>
    </row>
    <row r="127" spans="1:39" ht="15.75" customHeight="1">
      <c r="A127" s="68" t="s">
        <v>79</v>
      </c>
      <c r="B127" s="68" t="s">
        <v>396</v>
      </c>
      <c r="C127" s="68" t="s">
        <v>397</v>
      </c>
      <c r="D127" s="64">
        <v>40</v>
      </c>
      <c r="E127" s="63"/>
      <c r="F127" s="63">
        <v>3</v>
      </c>
      <c r="G127" s="63"/>
      <c r="H127" s="63"/>
      <c r="I127" s="63"/>
      <c r="J127" s="63"/>
      <c r="K127" s="63"/>
      <c r="L127" s="63">
        <f>6</f>
        <v>6</v>
      </c>
      <c r="M127" s="63"/>
      <c r="N127" s="63">
        <v>12</v>
      </c>
      <c r="O127" s="63"/>
      <c r="P127" s="63">
        <v>10</v>
      </c>
      <c r="Q127" s="62"/>
      <c r="R127" s="63"/>
      <c r="S127" s="63"/>
      <c r="T127" s="63"/>
      <c r="U127" s="63"/>
      <c r="V127" s="63"/>
      <c r="W127" s="63"/>
      <c r="X127" s="63"/>
      <c r="Y127" s="63"/>
      <c r="Z127" s="63"/>
      <c r="AA127" s="62"/>
      <c r="AB127" s="63"/>
      <c r="AC127" s="63"/>
      <c r="AD127" s="63"/>
      <c r="AE127" s="63"/>
      <c r="AF127" s="63">
        <f t="shared" si="0"/>
        <v>71</v>
      </c>
      <c r="AG127" s="60"/>
      <c r="AH127" s="64"/>
      <c r="AJ127" s="67"/>
    </row>
    <row r="128" spans="1:39" ht="15.75" customHeight="1">
      <c r="A128" s="68" t="s">
        <v>80</v>
      </c>
      <c r="B128" s="68" t="s">
        <v>398</v>
      </c>
      <c r="C128" s="68" t="s">
        <v>397</v>
      </c>
      <c r="D128" s="64">
        <v>0</v>
      </c>
      <c r="E128" s="63"/>
      <c r="F128" s="63">
        <v>3</v>
      </c>
      <c r="G128" s="63"/>
      <c r="H128" s="63"/>
      <c r="I128" s="63"/>
      <c r="J128" s="63"/>
      <c r="K128" s="63"/>
      <c r="L128" s="63"/>
      <c r="M128" s="63"/>
      <c r="N128" s="63">
        <v>14</v>
      </c>
      <c r="O128" s="63"/>
      <c r="P128" s="63"/>
      <c r="Q128" s="62"/>
      <c r="R128" s="63"/>
      <c r="S128" s="63"/>
      <c r="T128" s="63"/>
      <c r="U128" s="63"/>
      <c r="V128" s="63"/>
      <c r="W128" s="63"/>
      <c r="X128" s="63"/>
      <c r="Y128" s="63"/>
      <c r="Z128" s="63"/>
      <c r="AA128" s="62"/>
      <c r="AB128" s="63"/>
      <c r="AC128" s="63"/>
      <c r="AD128" s="63"/>
      <c r="AE128" s="63"/>
      <c r="AF128" s="63">
        <f t="shared" si="0"/>
        <v>17</v>
      </c>
      <c r="AG128" s="60"/>
      <c r="AH128" s="64"/>
      <c r="AJ128" s="67"/>
      <c r="AL128" s="68"/>
    </row>
    <row r="129" spans="1:36" ht="15.75" customHeight="1">
      <c r="A129" s="68" t="s">
        <v>399</v>
      </c>
      <c r="B129" s="64" t="s">
        <v>400</v>
      </c>
      <c r="C129" s="64" t="s">
        <v>401</v>
      </c>
      <c r="D129" s="64">
        <v>415</v>
      </c>
      <c r="E129" s="63"/>
      <c r="F129" s="63"/>
      <c r="G129" s="63"/>
      <c r="H129" s="63"/>
      <c r="I129" s="63"/>
      <c r="J129" s="63"/>
      <c r="K129" s="63"/>
      <c r="L129" s="63"/>
      <c r="M129" s="63">
        <v>115</v>
      </c>
      <c r="N129" s="63"/>
      <c r="O129" s="63">
        <v>300</v>
      </c>
      <c r="P129" s="63"/>
      <c r="Q129" s="62"/>
      <c r="R129" s="63"/>
      <c r="S129" s="63"/>
      <c r="T129" s="63"/>
      <c r="U129" s="63"/>
      <c r="V129" s="63"/>
      <c r="W129" s="63"/>
      <c r="X129" s="63"/>
      <c r="Y129" s="63"/>
      <c r="Z129" s="63"/>
      <c r="AA129" s="62"/>
      <c r="AB129" s="63"/>
      <c r="AC129" s="63"/>
      <c r="AD129" s="63"/>
      <c r="AE129" s="63"/>
      <c r="AF129" s="63">
        <f t="shared" si="0"/>
        <v>0</v>
      </c>
      <c r="AG129" s="60" t="s">
        <v>402</v>
      </c>
      <c r="AH129" s="64"/>
      <c r="AJ129" s="67"/>
    </row>
    <row r="130" spans="1:36" ht="15.75" customHeight="1">
      <c r="A130" s="68" t="s">
        <v>81</v>
      </c>
      <c r="B130" s="68" t="s">
        <v>403</v>
      </c>
      <c r="C130" s="68" t="s">
        <v>404</v>
      </c>
      <c r="D130" s="64">
        <v>0</v>
      </c>
      <c r="E130" s="63"/>
      <c r="F130" s="63"/>
      <c r="G130" s="63"/>
      <c r="H130" s="63"/>
      <c r="I130" s="63"/>
      <c r="J130" s="63"/>
      <c r="K130" s="63"/>
      <c r="L130" s="63">
        <v>10</v>
      </c>
      <c r="M130" s="63"/>
      <c r="N130" s="63"/>
      <c r="O130" s="63"/>
      <c r="P130" s="63"/>
      <c r="Q130" s="62"/>
      <c r="R130" s="63"/>
      <c r="S130" s="63"/>
      <c r="T130" s="63"/>
      <c r="U130" s="63"/>
      <c r="V130" s="63"/>
      <c r="W130" s="63"/>
      <c r="X130" s="63"/>
      <c r="Y130" s="63"/>
      <c r="Z130" s="63"/>
      <c r="AA130" s="62"/>
      <c r="AB130" s="63"/>
      <c r="AC130" s="63"/>
      <c r="AD130" s="63"/>
      <c r="AE130" s="63"/>
      <c r="AF130" s="63">
        <f t="shared" si="0"/>
        <v>10</v>
      </c>
      <c r="AG130" s="60"/>
      <c r="AH130" s="64"/>
    </row>
    <row r="131" spans="1:36" ht="15.75" customHeight="1">
      <c r="A131" s="68" t="s">
        <v>405</v>
      </c>
      <c r="B131" s="68" t="s">
        <v>406</v>
      </c>
      <c r="C131" s="68" t="s">
        <v>407</v>
      </c>
      <c r="D131" s="64">
        <v>0</v>
      </c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2"/>
      <c r="R131" s="63"/>
      <c r="S131" s="63"/>
      <c r="T131" s="63"/>
      <c r="U131" s="63"/>
      <c r="V131" s="63"/>
      <c r="W131" s="63"/>
      <c r="X131" s="63"/>
      <c r="Y131" s="63"/>
      <c r="Z131" s="63"/>
      <c r="AA131" s="62"/>
      <c r="AB131" s="63"/>
      <c r="AC131" s="63"/>
      <c r="AD131" s="63"/>
      <c r="AE131" s="63"/>
      <c r="AF131" s="63">
        <f t="shared" si="0"/>
        <v>0</v>
      </c>
      <c r="AG131" s="60"/>
      <c r="AH131" s="64"/>
    </row>
    <row r="132" spans="1:36" ht="15.75" customHeight="1">
      <c r="A132" s="68" t="s">
        <v>573</v>
      </c>
      <c r="B132" s="68" t="s">
        <v>713</v>
      </c>
      <c r="C132" s="68" t="s">
        <v>712</v>
      </c>
      <c r="D132" s="64">
        <v>0</v>
      </c>
      <c r="E132" s="63"/>
      <c r="F132" s="63"/>
      <c r="G132" s="63"/>
      <c r="H132" s="63">
        <f>3</f>
        <v>3</v>
      </c>
      <c r="I132" s="63"/>
      <c r="J132" s="63"/>
      <c r="K132" s="63"/>
      <c r="L132" s="63">
        <f>50+3+10</f>
        <v>63</v>
      </c>
      <c r="M132" s="63"/>
      <c r="N132" s="63"/>
      <c r="O132" s="63">
        <v>66</v>
      </c>
      <c r="P132" s="63"/>
      <c r="Q132" s="62"/>
      <c r="R132" s="63"/>
      <c r="S132" s="63"/>
      <c r="T132" s="63"/>
      <c r="U132" s="63"/>
      <c r="V132" s="63"/>
      <c r="W132" s="63"/>
      <c r="X132" s="63"/>
      <c r="Y132" s="63"/>
      <c r="Z132" s="63"/>
      <c r="AA132" s="62"/>
      <c r="AB132" s="63"/>
      <c r="AC132" s="63"/>
      <c r="AD132" s="63"/>
      <c r="AE132" s="63"/>
      <c r="AF132" s="63">
        <f t="shared" si="0"/>
        <v>0</v>
      </c>
      <c r="AG132" s="60"/>
      <c r="AH132" s="64"/>
    </row>
    <row r="133" spans="1:36" ht="15.75" customHeight="1">
      <c r="A133" s="68" t="s">
        <v>408</v>
      </c>
      <c r="B133" s="68" t="s">
        <v>205</v>
      </c>
      <c r="C133" s="68" t="s">
        <v>409</v>
      </c>
      <c r="D133" s="64">
        <v>0</v>
      </c>
      <c r="E133" s="61"/>
      <c r="F133" s="63"/>
      <c r="G133" s="63"/>
      <c r="H133" s="61"/>
      <c r="I133" s="72"/>
      <c r="J133" s="72"/>
      <c r="K133" s="63"/>
      <c r="L133" s="63"/>
      <c r="M133" s="63"/>
      <c r="N133" s="61"/>
      <c r="O133" s="61"/>
      <c r="P133" s="63"/>
      <c r="Q133" s="62"/>
      <c r="R133" s="61"/>
      <c r="S133" s="63"/>
      <c r="T133" s="61"/>
      <c r="U133" s="61"/>
      <c r="V133" s="61"/>
      <c r="W133" s="63"/>
      <c r="X133" s="63"/>
      <c r="Y133" s="61"/>
      <c r="Z133" s="63"/>
      <c r="AA133" s="62"/>
      <c r="AB133" s="61"/>
      <c r="AC133" s="61"/>
      <c r="AD133" s="61"/>
      <c r="AE133" s="61"/>
      <c r="AF133" s="63">
        <f t="shared" si="0"/>
        <v>0</v>
      </c>
      <c r="AG133" s="60"/>
      <c r="AH133" s="64"/>
    </row>
    <row r="134" spans="1:36" ht="15.75" customHeight="1">
      <c r="A134" s="68" t="s">
        <v>82</v>
      </c>
      <c r="B134" s="68" t="s">
        <v>410</v>
      </c>
      <c r="C134" s="68" t="s">
        <v>411</v>
      </c>
      <c r="D134" s="64">
        <v>0</v>
      </c>
      <c r="E134" s="63"/>
      <c r="F134" s="63">
        <v>5</v>
      </c>
      <c r="G134" s="63"/>
      <c r="H134" s="63">
        <f>3+10</f>
        <v>13</v>
      </c>
      <c r="I134" s="63"/>
      <c r="J134" s="63"/>
      <c r="K134" s="63"/>
      <c r="L134" s="63">
        <f>18</f>
        <v>18</v>
      </c>
      <c r="M134" s="63">
        <v>18</v>
      </c>
      <c r="N134" s="63"/>
      <c r="O134" s="63"/>
      <c r="P134" s="63"/>
      <c r="Q134" s="62"/>
      <c r="R134" s="63"/>
      <c r="S134" s="63"/>
      <c r="T134" s="63"/>
      <c r="U134" s="63"/>
      <c r="V134" s="63"/>
      <c r="W134" s="63"/>
      <c r="X134" s="63"/>
      <c r="Y134" s="63"/>
      <c r="Z134" s="63"/>
      <c r="AA134" s="62"/>
      <c r="AB134" s="63"/>
      <c r="AC134" s="63"/>
      <c r="AD134" s="63"/>
      <c r="AE134" s="63"/>
      <c r="AF134" s="63">
        <f t="shared" si="0"/>
        <v>18</v>
      </c>
      <c r="AG134" s="60"/>
      <c r="AH134" s="64"/>
    </row>
    <row r="135" spans="1:36" ht="15.75" customHeight="1">
      <c r="A135" s="68" t="s">
        <v>412</v>
      </c>
      <c r="B135" s="68" t="s">
        <v>158</v>
      </c>
      <c r="C135" s="68" t="s">
        <v>413</v>
      </c>
      <c r="D135" s="64">
        <v>0</v>
      </c>
      <c r="E135" s="63"/>
      <c r="F135" s="63"/>
      <c r="G135" s="63"/>
      <c r="H135" s="63">
        <f>3</f>
        <v>3</v>
      </c>
      <c r="I135" s="63"/>
      <c r="J135" s="63"/>
      <c r="K135" s="63"/>
      <c r="L135" s="63">
        <f>50+6</f>
        <v>56</v>
      </c>
      <c r="M135" s="63"/>
      <c r="N135" s="63">
        <v>6</v>
      </c>
      <c r="O135" s="63">
        <v>56</v>
      </c>
      <c r="P135" s="63">
        <v>40</v>
      </c>
      <c r="Q135" s="62">
        <v>9</v>
      </c>
      <c r="R135" s="63"/>
      <c r="S135" s="63"/>
      <c r="T135" s="63"/>
      <c r="U135" s="63"/>
      <c r="V135" s="63"/>
      <c r="W135" s="63"/>
      <c r="X135" s="63"/>
      <c r="Y135" s="63"/>
      <c r="Z135" s="63"/>
      <c r="AA135" s="62"/>
      <c r="AB135" s="63"/>
      <c r="AC135" s="63"/>
      <c r="AD135" s="63"/>
      <c r="AE135" s="63"/>
      <c r="AF135" s="63">
        <f t="shared" si="0"/>
        <v>40</v>
      </c>
      <c r="AG135" s="60"/>
      <c r="AH135" s="64"/>
    </row>
    <row r="136" spans="1:36" ht="15.75" customHeight="1">
      <c r="A136" s="68" t="s">
        <v>414</v>
      </c>
      <c r="B136" s="68" t="s">
        <v>415</v>
      </c>
      <c r="C136" s="68" t="s">
        <v>416</v>
      </c>
      <c r="D136" s="64">
        <v>0</v>
      </c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2"/>
      <c r="R136" s="63"/>
      <c r="S136" s="63"/>
      <c r="T136" s="63"/>
      <c r="U136" s="63"/>
      <c r="V136" s="63"/>
      <c r="W136" s="63"/>
      <c r="X136" s="63"/>
      <c r="Y136" s="63"/>
      <c r="Z136" s="63"/>
      <c r="AA136" s="62"/>
      <c r="AB136" s="63"/>
      <c r="AC136" s="63"/>
      <c r="AD136" s="63"/>
      <c r="AE136" s="63"/>
      <c r="AF136" s="63">
        <f t="shared" si="0"/>
        <v>0</v>
      </c>
      <c r="AG136" s="60"/>
      <c r="AH136" s="64"/>
    </row>
    <row r="137" spans="1:36" ht="15.75" customHeight="1">
      <c r="A137" s="68" t="s">
        <v>417</v>
      </c>
      <c r="B137" s="68" t="s">
        <v>367</v>
      </c>
      <c r="C137" s="68" t="s">
        <v>416</v>
      </c>
      <c r="D137" s="64">
        <v>0</v>
      </c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2"/>
      <c r="R137" s="63"/>
      <c r="S137" s="63"/>
      <c r="T137" s="63"/>
      <c r="U137" s="63"/>
      <c r="V137" s="63"/>
      <c r="W137" s="63"/>
      <c r="X137" s="63"/>
      <c r="Y137" s="63"/>
      <c r="Z137" s="63"/>
      <c r="AA137" s="62"/>
      <c r="AB137" s="63"/>
      <c r="AC137" s="63"/>
      <c r="AD137" s="63"/>
      <c r="AE137" s="63"/>
      <c r="AF137" s="63">
        <f t="shared" si="0"/>
        <v>0</v>
      </c>
      <c r="AG137" s="60"/>
      <c r="AH137" s="64"/>
    </row>
    <row r="138" spans="1:36" ht="15.75" customHeight="1">
      <c r="A138" s="68" t="s">
        <v>83</v>
      </c>
      <c r="B138" s="68" t="s">
        <v>241</v>
      </c>
      <c r="C138" s="68" t="s">
        <v>418</v>
      </c>
      <c r="D138" s="64">
        <v>0</v>
      </c>
      <c r="E138" s="63"/>
      <c r="F138" s="63">
        <v>5</v>
      </c>
      <c r="G138" s="63"/>
      <c r="H138" s="63">
        <f>9</f>
        <v>9</v>
      </c>
      <c r="I138" s="63"/>
      <c r="J138" s="63"/>
      <c r="K138" s="63"/>
      <c r="L138" s="63">
        <v>10</v>
      </c>
      <c r="M138" s="63"/>
      <c r="N138" s="63">
        <v>10</v>
      </c>
      <c r="O138" s="63"/>
      <c r="P138" s="63"/>
      <c r="Q138" s="62"/>
      <c r="R138" s="63"/>
      <c r="S138" s="63"/>
      <c r="T138" s="63"/>
      <c r="U138" s="63"/>
      <c r="V138" s="63"/>
      <c r="W138" s="63"/>
      <c r="X138" s="63"/>
      <c r="Y138" s="63"/>
      <c r="Z138" s="63"/>
      <c r="AA138" s="62"/>
      <c r="AB138" s="63"/>
      <c r="AC138" s="63"/>
      <c r="AD138" s="63"/>
      <c r="AE138" s="63"/>
      <c r="AF138" s="63">
        <f t="shared" si="0"/>
        <v>34</v>
      </c>
      <c r="AG138" s="60"/>
      <c r="AH138" s="64"/>
    </row>
    <row r="139" spans="1:36" ht="15.75" customHeight="1">
      <c r="A139" s="68" t="s">
        <v>84</v>
      </c>
      <c r="B139" s="74" t="s">
        <v>419</v>
      </c>
      <c r="C139" s="74" t="s">
        <v>420</v>
      </c>
      <c r="D139" s="77">
        <v>100</v>
      </c>
      <c r="E139" s="63"/>
      <c r="F139" s="63">
        <v>3</v>
      </c>
      <c r="G139" s="63">
        <v>100</v>
      </c>
      <c r="H139" s="63"/>
      <c r="I139" s="63"/>
      <c r="J139" s="63">
        <v>21</v>
      </c>
      <c r="K139" s="63"/>
      <c r="L139" s="63"/>
      <c r="M139" s="63">
        <v>21</v>
      </c>
      <c r="N139" s="63"/>
      <c r="O139" s="63"/>
      <c r="P139" s="63">
        <v>20</v>
      </c>
      <c r="Q139" s="76"/>
      <c r="R139" s="74"/>
      <c r="S139" s="63"/>
      <c r="T139" s="63"/>
      <c r="U139" s="74"/>
      <c r="V139" s="63"/>
      <c r="W139" s="75"/>
      <c r="X139" s="63"/>
      <c r="Y139" s="74"/>
      <c r="Z139" s="63"/>
      <c r="AA139" s="62"/>
      <c r="AB139" s="74"/>
      <c r="AC139" s="74"/>
      <c r="AD139" s="74"/>
      <c r="AE139" s="74"/>
      <c r="AF139" s="63">
        <f t="shared" si="0"/>
        <v>23</v>
      </c>
      <c r="AG139" s="73"/>
      <c r="AH139" s="64"/>
    </row>
    <row r="140" spans="1:36" ht="15.75" customHeight="1">
      <c r="A140" s="68" t="s">
        <v>85</v>
      </c>
      <c r="B140" s="68" t="s">
        <v>421</v>
      </c>
      <c r="C140" s="68" t="s">
        <v>422</v>
      </c>
      <c r="D140" s="64">
        <v>0</v>
      </c>
      <c r="E140" s="63"/>
      <c r="F140" s="63"/>
      <c r="G140" s="63"/>
      <c r="H140" s="63"/>
      <c r="I140" s="63"/>
      <c r="J140" s="63">
        <f>15+9</f>
        <v>24</v>
      </c>
      <c r="K140" s="63"/>
      <c r="L140" s="63"/>
      <c r="M140" s="63"/>
      <c r="N140" s="63"/>
      <c r="O140" s="63"/>
      <c r="P140" s="63"/>
      <c r="Q140" s="62"/>
      <c r="R140" s="63"/>
      <c r="S140" s="63"/>
      <c r="T140" s="63"/>
      <c r="U140" s="63"/>
      <c r="V140" s="63"/>
      <c r="W140" s="63"/>
      <c r="X140" s="63"/>
      <c r="Y140" s="63"/>
      <c r="Z140" s="63"/>
      <c r="AA140" s="62"/>
      <c r="AB140" s="63"/>
      <c r="AC140" s="63"/>
      <c r="AD140" s="63"/>
      <c r="AE140" s="63"/>
      <c r="AF140" s="63">
        <f t="shared" si="0"/>
        <v>24</v>
      </c>
      <c r="AG140" s="60"/>
      <c r="AH140" s="64"/>
    </row>
    <row r="141" spans="1:36" ht="15.75" customHeight="1">
      <c r="A141" s="68" t="s">
        <v>423</v>
      </c>
      <c r="B141" s="68" t="s">
        <v>398</v>
      </c>
      <c r="C141" s="68" t="s">
        <v>424</v>
      </c>
      <c r="D141" s="64">
        <v>0</v>
      </c>
      <c r="E141" s="63"/>
      <c r="F141" s="63"/>
      <c r="G141" s="63"/>
      <c r="H141" s="63"/>
      <c r="I141" s="63"/>
      <c r="J141" s="63"/>
      <c r="K141" s="63"/>
      <c r="L141" s="63">
        <f>20+8</f>
        <v>28</v>
      </c>
      <c r="M141" s="63"/>
      <c r="N141" s="63"/>
      <c r="O141" s="63"/>
      <c r="P141" s="63">
        <v>12</v>
      </c>
      <c r="Q141" s="62">
        <v>28</v>
      </c>
      <c r="R141" s="63"/>
      <c r="S141" s="63"/>
      <c r="T141" s="63"/>
      <c r="U141" s="63"/>
      <c r="V141" s="63"/>
      <c r="W141" s="63"/>
      <c r="X141" s="63"/>
      <c r="Y141" s="63"/>
      <c r="Z141" s="63"/>
      <c r="AA141" s="62"/>
      <c r="AB141" s="63"/>
      <c r="AC141" s="63"/>
      <c r="AD141" s="63"/>
      <c r="AE141" s="63"/>
      <c r="AF141" s="63">
        <f t="shared" si="0"/>
        <v>12</v>
      </c>
      <c r="AG141" s="60"/>
      <c r="AH141" s="64"/>
    </row>
    <row r="142" spans="1:36" ht="15.75" customHeight="1">
      <c r="A142" s="68" t="s">
        <v>87</v>
      </c>
      <c r="B142" s="68" t="s">
        <v>241</v>
      </c>
      <c r="C142" s="68" t="s">
        <v>425</v>
      </c>
      <c r="D142" s="64">
        <v>40</v>
      </c>
      <c r="E142" s="63"/>
      <c r="F142" s="63"/>
      <c r="G142" s="63"/>
      <c r="H142" s="63"/>
      <c r="I142" s="63"/>
      <c r="J142" s="63"/>
      <c r="K142" s="63"/>
      <c r="L142" s="63">
        <f>4</f>
        <v>4</v>
      </c>
      <c r="M142" s="63"/>
      <c r="N142" s="63"/>
      <c r="O142" s="63"/>
      <c r="P142" s="63"/>
      <c r="Q142" s="62"/>
      <c r="R142" s="63"/>
      <c r="S142" s="63"/>
      <c r="T142" s="63"/>
      <c r="U142" s="63"/>
      <c r="V142" s="63"/>
      <c r="W142" s="63"/>
      <c r="X142" s="63"/>
      <c r="Y142" s="63"/>
      <c r="Z142" s="63"/>
      <c r="AA142" s="62"/>
      <c r="AB142" s="63"/>
      <c r="AC142" s="63"/>
      <c r="AD142" s="63"/>
      <c r="AE142" s="63"/>
      <c r="AF142" s="63">
        <f t="shared" si="0"/>
        <v>44</v>
      </c>
      <c r="AG142" s="60"/>
      <c r="AH142" s="64"/>
    </row>
    <row r="143" spans="1:36" ht="15.75" customHeight="1">
      <c r="A143" s="68" t="s">
        <v>88</v>
      </c>
      <c r="B143" s="68" t="s">
        <v>426</v>
      </c>
      <c r="C143" s="68" t="s">
        <v>427</v>
      </c>
      <c r="D143" s="64">
        <v>53</v>
      </c>
      <c r="E143" s="63"/>
      <c r="F143" s="63"/>
      <c r="G143" s="63"/>
      <c r="H143" s="63"/>
      <c r="I143" s="63"/>
      <c r="J143" s="63">
        <f>10</f>
        <v>10</v>
      </c>
      <c r="K143" s="63"/>
      <c r="L143" s="63">
        <v>4</v>
      </c>
      <c r="M143" s="63"/>
      <c r="N143" s="63">
        <v>10</v>
      </c>
      <c r="O143" s="63"/>
      <c r="P143" s="63"/>
      <c r="Q143" s="62"/>
      <c r="R143" s="63"/>
      <c r="S143" s="63"/>
      <c r="T143" s="63"/>
      <c r="U143" s="63"/>
      <c r="V143" s="63"/>
      <c r="W143" s="63"/>
      <c r="X143" s="63"/>
      <c r="Y143" s="63"/>
      <c r="Z143" s="63"/>
      <c r="AA143" s="62"/>
      <c r="AB143" s="63"/>
      <c r="AC143" s="63"/>
      <c r="AD143" s="63"/>
      <c r="AE143" s="63"/>
      <c r="AF143" s="63">
        <f t="shared" si="0"/>
        <v>77</v>
      </c>
      <c r="AG143" s="60"/>
      <c r="AH143" s="64"/>
    </row>
    <row r="144" spans="1:36" ht="15.75" customHeight="1">
      <c r="A144" s="68" t="s">
        <v>428</v>
      </c>
      <c r="B144" s="68" t="s">
        <v>302</v>
      </c>
      <c r="C144" s="68" t="s">
        <v>429</v>
      </c>
      <c r="D144" s="64">
        <v>0</v>
      </c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2"/>
      <c r="R144" s="63"/>
      <c r="S144" s="63"/>
      <c r="T144" s="63"/>
      <c r="U144" s="63"/>
      <c r="V144" s="63"/>
      <c r="W144" s="63"/>
      <c r="X144" s="63"/>
      <c r="Y144" s="63"/>
      <c r="Z144" s="63"/>
      <c r="AA144" s="62"/>
      <c r="AB144" s="63"/>
      <c r="AC144" s="63"/>
      <c r="AD144" s="63"/>
      <c r="AE144" s="63"/>
      <c r="AF144" s="63">
        <f t="shared" si="0"/>
        <v>0</v>
      </c>
      <c r="AG144" s="60"/>
      <c r="AH144" s="64"/>
    </row>
    <row r="145" spans="1:41" ht="15.75" customHeight="1">
      <c r="A145" s="68" t="s">
        <v>89</v>
      </c>
      <c r="B145" s="68" t="s">
        <v>198</v>
      </c>
      <c r="C145" s="68" t="s">
        <v>430</v>
      </c>
      <c r="D145" s="64">
        <v>0</v>
      </c>
      <c r="E145" s="63"/>
      <c r="F145" s="63"/>
      <c r="G145" s="63"/>
      <c r="H145" s="63">
        <f>4</f>
        <v>4</v>
      </c>
      <c r="I145" s="63"/>
      <c r="J145" s="63"/>
      <c r="K145" s="63"/>
      <c r="L145" s="63">
        <f>10+4</f>
        <v>14</v>
      </c>
      <c r="M145" s="63"/>
      <c r="N145" s="63"/>
      <c r="O145" s="63"/>
      <c r="P145" s="63">
        <v>23</v>
      </c>
      <c r="Q145" s="62">
        <v>18</v>
      </c>
      <c r="R145" s="63"/>
      <c r="S145" s="63"/>
      <c r="T145" s="63"/>
      <c r="U145" s="63"/>
      <c r="V145" s="63"/>
      <c r="W145" s="63"/>
      <c r="X145" s="63"/>
      <c r="Y145" s="63"/>
      <c r="Z145" s="63"/>
      <c r="AA145" s="62"/>
      <c r="AB145" s="63"/>
      <c r="AC145" s="63"/>
      <c r="AD145" s="63"/>
      <c r="AE145" s="63"/>
      <c r="AF145" s="63">
        <f t="shared" si="0"/>
        <v>23</v>
      </c>
      <c r="AG145" s="60"/>
      <c r="AH145" s="64"/>
    </row>
    <row r="146" spans="1:41" ht="15.75" customHeight="1">
      <c r="D146" s="64"/>
      <c r="E146" s="61"/>
      <c r="F146" s="63"/>
      <c r="G146" s="63"/>
      <c r="H146" s="61"/>
      <c r="I146" s="72"/>
      <c r="J146" s="72"/>
      <c r="K146" s="63"/>
      <c r="L146" s="63"/>
      <c r="M146" s="63"/>
      <c r="N146" s="61"/>
      <c r="O146" s="61"/>
      <c r="P146" s="61"/>
      <c r="Q146" s="62"/>
      <c r="R146" s="61"/>
      <c r="S146" s="63"/>
      <c r="T146" s="61"/>
      <c r="U146" s="61"/>
      <c r="V146" s="61"/>
      <c r="W146" s="63"/>
      <c r="X146" s="63"/>
      <c r="Y146" s="61"/>
      <c r="Z146" s="63"/>
      <c r="AA146" s="62"/>
      <c r="AB146" s="61"/>
      <c r="AC146" s="61"/>
      <c r="AD146" s="61"/>
      <c r="AE146" s="61"/>
      <c r="AF146" s="63"/>
      <c r="AG146" s="60"/>
      <c r="AH146" s="64"/>
    </row>
    <row r="147" spans="1:41" ht="15.75" customHeight="1" thickBot="1">
      <c r="D147" s="71">
        <f>SUM(D5:D140)</f>
        <v>1475</v>
      </c>
      <c r="E147" s="71"/>
      <c r="F147" s="71">
        <f>SUM(F5:F145)</f>
        <v>542</v>
      </c>
      <c r="G147" s="71">
        <f>SUM(G5:G140)</f>
        <v>556</v>
      </c>
      <c r="H147" s="71">
        <f t="shared" ref="H147:K147" si="2">SUM(H5:H145)</f>
        <v>552</v>
      </c>
      <c r="I147" s="71">
        <f t="shared" si="2"/>
        <v>219</v>
      </c>
      <c r="J147" s="71">
        <f t="shared" si="2"/>
        <v>530</v>
      </c>
      <c r="K147" s="71">
        <f t="shared" si="2"/>
        <v>234</v>
      </c>
      <c r="L147" s="71">
        <f>SUM(L4:L145)</f>
        <v>696</v>
      </c>
      <c r="M147" s="71">
        <f>SUM(M5:M145)</f>
        <v>725</v>
      </c>
      <c r="N147" s="71">
        <f t="shared" ref="N147:O147" si="3">SUM(N5:N133)</f>
        <v>380</v>
      </c>
      <c r="O147" s="71">
        <f t="shared" si="3"/>
        <v>518</v>
      </c>
      <c r="P147" s="71">
        <f t="shared" ref="P147:Q147" si="4">SUM(P5:P140)</f>
        <v>450</v>
      </c>
      <c r="Q147" s="71">
        <f t="shared" si="4"/>
        <v>197</v>
      </c>
      <c r="R147" s="71">
        <f>SUM(R5:R133)</f>
        <v>0</v>
      </c>
      <c r="S147" s="71">
        <f t="shared" ref="S147:Y147" si="5">SUM(S5:S140)</f>
        <v>0</v>
      </c>
      <c r="T147" s="71">
        <f t="shared" si="5"/>
        <v>0</v>
      </c>
      <c r="U147" s="71">
        <f t="shared" si="5"/>
        <v>0</v>
      </c>
      <c r="V147" s="71">
        <f t="shared" si="5"/>
        <v>0</v>
      </c>
      <c r="W147" s="71">
        <f t="shared" si="5"/>
        <v>0</v>
      </c>
      <c r="X147" s="71">
        <f t="shared" si="5"/>
        <v>0</v>
      </c>
      <c r="Y147" s="71">
        <f t="shared" si="5"/>
        <v>0</v>
      </c>
      <c r="Z147" s="71">
        <f>SUM(Z5:Z130)</f>
        <v>0</v>
      </c>
      <c r="AA147" s="71">
        <f>SUM(AA5:AA140)</f>
        <v>0</v>
      </c>
      <c r="AB147" s="63">
        <f>SUM(AB5:AB130)</f>
        <v>0</v>
      </c>
      <c r="AC147" s="61"/>
      <c r="AD147" s="63">
        <f>SUM(AD5:AD130)</f>
        <v>0</v>
      </c>
      <c r="AE147" s="61"/>
      <c r="AF147" s="70">
        <f>SUM(AF5:AF146)</f>
        <v>2308</v>
      </c>
      <c r="AG147" s="60"/>
    </row>
    <row r="148" spans="1:41" ht="15.75" customHeight="1" thickTop="1">
      <c r="A148" s="68" t="s">
        <v>514</v>
      </c>
      <c r="D148" s="64"/>
      <c r="E148" s="61"/>
      <c r="F148" s="61"/>
      <c r="G148" s="63"/>
      <c r="H148" s="63">
        <f>-40-60-55-80-10</f>
        <v>-245</v>
      </c>
      <c r="I148" s="63"/>
      <c r="J148" s="63">
        <v>-255</v>
      </c>
      <c r="K148" s="63"/>
      <c r="L148" s="63">
        <v>-70</v>
      </c>
      <c r="M148" s="63"/>
      <c r="N148" s="61"/>
      <c r="O148" s="61"/>
      <c r="P148" s="61"/>
      <c r="Q148" s="62"/>
      <c r="R148" s="61"/>
      <c r="S148" s="63"/>
      <c r="T148" s="61"/>
      <c r="U148" s="61"/>
      <c r="V148" s="61"/>
      <c r="W148" s="63"/>
      <c r="X148" s="63"/>
      <c r="Y148" s="61"/>
      <c r="Z148" s="63"/>
      <c r="AA148" s="62"/>
      <c r="AB148" s="61"/>
      <c r="AC148" s="61"/>
      <c r="AD148" s="61"/>
      <c r="AE148" s="61"/>
      <c r="AG148" s="60"/>
      <c r="AO148" s="65"/>
    </row>
    <row r="149" spans="1:41" ht="15.75" customHeight="1">
      <c r="A149" s="68" t="s">
        <v>515</v>
      </c>
      <c r="D149" s="64"/>
      <c r="E149" s="61"/>
      <c r="F149" s="61"/>
      <c r="G149" s="63"/>
      <c r="H149" s="63">
        <f>H147+H148</f>
        <v>307</v>
      </c>
      <c r="I149" s="63"/>
      <c r="J149" s="63">
        <f>J147+J148</f>
        <v>275</v>
      </c>
      <c r="K149" s="63"/>
      <c r="L149" s="63">
        <f>L147+L148</f>
        <v>626</v>
      </c>
      <c r="M149" s="63"/>
      <c r="N149" s="61"/>
      <c r="O149" s="61"/>
      <c r="P149" s="61"/>
      <c r="Q149" s="62"/>
      <c r="R149" s="61"/>
      <c r="S149" s="63"/>
      <c r="T149" s="61"/>
      <c r="U149" s="61"/>
      <c r="V149" s="61"/>
      <c r="W149" s="63"/>
      <c r="X149" s="63"/>
      <c r="Y149" s="61"/>
      <c r="Z149" s="63"/>
      <c r="AA149" s="62"/>
      <c r="AB149" s="61"/>
      <c r="AC149" s="61"/>
      <c r="AD149" s="61"/>
      <c r="AE149" s="61"/>
      <c r="AG149" s="60"/>
      <c r="AO149" s="65"/>
    </row>
    <row r="150" spans="1:41" ht="15.75" customHeight="1">
      <c r="D150" s="64"/>
      <c r="E150" s="61"/>
      <c r="F150" s="61"/>
      <c r="G150" s="63"/>
      <c r="H150" s="61"/>
      <c r="I150" s="63"/>
      <c r="J150" s="63"/>
      <c r="K150" s="63"/>
      <c r="L150" s="63"/>
      <c r="M150" s="63"/>
      <c r="N150" s="61"/>
      <c r="O150" s="61"/>
      <c r="P150" s="61"/>
      <c r="Q150" s="62"/>
      <c r="R150" s="61"/>
      <c r="S150" s="63"/>
      <c r="T150" s="61"/>
      <c r="U150" s="61"/>
      <c r="V150" s="61"/>
      <c r="W150" s="63"/>
      <c r="X150" s="63"/>
      <c r="Y150" s="61"/>
      <c r="Z150" s="63"/>
      <c r="AA150" s="62"/>
      <c r="AB150" s="61"/>
      <c r="AC150" s="61"/>
      <c r="AD150" s="61"/>
      <c r="AE150" s="61"/>
      <c r="AG150" s="60"/>
    </row>
    <row r="151" spans="1:41" ht="15.75" customHeight="1">
      <c r="D151" s="64"/>
      <c r="E151" s="61"/>
      <c r="F151" s="61"/>
      <c r="G151" s="63"/>
      <c r="H151" s="61"/>
      <c r="I151" s="63"/>
      <c r="J151" s="63"/>
      <c r="K151" s="63"/>
      <c r="L151" s="63"/>
      <c r="M151" s="63"/>
      <c r="N151" s="61"/>
      <c r="O151" s="61"/>
      <c r="P151" s="61"/>
      <c r="Q151" s="62"/>
      <c r="R151" s="61"/>
      <c r="S151" s="63"/>
      <c r="T151" s="61"/>
      <c r="U151" s="61"/>
      <c r="V151" s="61"/>
      <c r="W151" s="63"/>
      <c r="X151" s="63"/>
      <c r="Y151" s="61"/>
      <c r="Z151" s="63"/>
      <c r="AA151" s="62"/>
      <c r="AB151" s="61"/>
      <c r="AC151" s="61"/>
      <c r="AD151" s="61"/>
      <c r="AE151" s="61"/>
      <c r="AG151" s="60"/>
      <c r="AO151" s="65"/>
    </row>
    <row r="152" spans="1:41" ht="15.75" customHeight="1">
      <c r="D152" s="64"/>
      <c r="E152" s="61"/>
      <c r="F152" s="61"/>
      <c r="G152" s="63"/>
      <c r="H152" s="61"/>
      <c r="I152" s="63"/>
      <c r="J152" s="63"/>
      <c r="K152" s="63"/>
      <c r="L152" s="63"/>
      <c r="M152" s="63"/>
      <c r="N152" s="61"/>
      <c r="O152" s="61"/>
      <c r="P152" s="61"/>
      <c r="Q152" s="62"/>
      <c r="R152" s="61"/>
      <c r="S152" s="63"/>
      <c r="T152" s="61"/>
      <c r="U152" s="61"/>
      <c r="V152" s="61"/>
      <c r="W152" s="63"/>
      <c r="X152" s="63"/>
      <c r="Y152" s="61"/>
      <c r="Z152" s="63"/>
      <c r="AA152" s="62"/>
      <c r="AB152" s="61"/>
      <c r="AC152" s="61"/>
      <c r="AD152" s="61"/>
      <c r="AE152" s="61"/>
      <c r="AG152" s="60"/>
      <c r="AO152" s="65"/>
    </row>
    <row r="153" spans="1:41" ht="15.75" customHeight="1">
      <c r="D153" s="64"/>
      <c r="E153" s="61"/>
      <c r="F153" s="61"/>
      <c r="G153" s="63"/>
      <c r="H153" s="61"/>
      <c r="I153" s="63"/>
      <c r="J153" s="63"/>
      <c r="K153" s="63"/>
      <c r="L153" s="63"/>
      <c r="M153" s="63"/>
      <c r="N153" s="61"/>
      <c r="O153" s="61"/>
      <c r="P153" s="61"/>
      <c r="Q153" s="62"/>
      <c r="R153" s="61"/>
      <c r="S153" s="63"/>
      <c r="T153" s="61"/>
      <c r="U153" s="61"/>
      <c r="V153" s="61"/>
      <c r="W153" s="63"/>
      <c r="X153" s="63"/>
      <c r="Y153" s="61"/>
      <c r="Z153" s="63"/>
      <c r="AA153" s="62"/>
      <c r="AB153" s="61"/>
      <c r="AC153" s="61"/>
      <c r="AD153" s="61"/>
      <c r="AE153" s="61"/>
      <c r="AG153" s="60"/>
      <c r="AO153" s="65"/>
    </row>
    <row r="154" spans="1:41" ht="15.75" customHeight="1">
      <c r="D154" s="64"/>
      <c r="E154" s="61"/>
      <c r="F154" s="61"/>
      <c r="G154" s="63"/>
      <c r="H154" s="61"/>
      <c r="I154" s="63"/>
      <c r="J154" s="63"/>
      <c r="K154" s="63"/>
      <c r="L154" s="63"/>
      <c r="M154" s="63"/>
      <c r="N154" s="61"/>
      <c r="O154" s="61"/>
      <c r="P154" s="61"/>
      <c r="Q154" s="62"/>
      <c r="R154" s="61"/>
      <c r="S154" s="63"/>
      <c r="T154" s="61"/>
      <c r="U154" s="61"/>
      <c r="V154" s="61"/>
      <c r="W154" s="63"/>
      <c r="X154" s="63"/>
      <c r="Y154" s="61"/>
      <c r="Z154" s="63"/>
      <c r="AA154" s="62"/>
      <c r="AB154" s="61"/>
      <c r="AC154" s="61"/>
      <c r="AD154" s="61"/>
      <c r="AE154" s="61"/>
      <c r="AG154" s="60"/>
      <c r="AO154" s="65"/>
    </row>
    <row r="155" spans="1:41" ht="15.75" customHeight="1">
      <c r="D155" s="64"/>
      <c r="E155" s="61"/>
      <c r="F155" s="61"/>
      <c r="G155" s="63"/>
      <c r="H155" s="61"/>
      <c r="I155" s="63"/>
      <c r="J155" s="63"/>
      <c r="K155" s="63"/>
      <c r="L155" s="63"/>
      <c r="M155" s="63"/>
      <c r="N155" s="61"/>
      <c r="O155" s="61"/>
      <c r="P155" s="61"/>
      <c r="Q155" s="62"/>
      <c r="R155" s="61"/>
      <c r="S155" s="63"/>
      <c r="T155" s="61"/>
      <c r="U155" s="61"/>
      <c r="V155" s="61"/>
      <c r="W155" s="63"/>
      <c r="X155" s="63"/>
      <c r="Y155" s="61"/>
      <c r="Z155" s="63"/>
      <c r="AA155" s="62"/>
      <c r="AB155" s="61"/>
      <c r="AC155" s="61"/>
      <c r="AD155" s="61"/>
      <c r="AE155" s="61"/>
      <c r="AG155" s="60"/>
      <c r="AI155" s="69"/>
      <c r="AN155" s="66"/>
      <c r="AO155" s="65"/>
    </row>
    <row r="156" spans="1:41" ht="15.75" customHeight="1">
      <c r="D156" s="64"/>
      <c r="E156" s="61"/>
      <c r="F156" s="61"/>
      <c r="G156" s="63"/>
      <c r="H156" s="61"/>
      <c r="I156" s="63"/>
      <c r="J156" s="63"/>
      <c r="K156" s="63"/>
      <c r="L156" s="63"/>
      <c r="M156" s="63"/>
      <c r="N156" s="61"/>
      <c r="O156" s="61"/>
      <c r="P156" s="61"/>
      <c r="Q156" s="62"/>
      <c r="R156" s="61"/>
      <c r="S156" s="63"/>
      <c r="T156" s="61"/>
      <c r="U156" s="61"/>
      <c r="V156" s="61"/>
      <c r="W156" s="63"/>
      <c r="X156" s="63"/>
      <c r="Y156" s="61"/>
      <c r="Z156" s="63"/>
      <c r="AA156" s="62"/>
      <c r="AB156" s="61"/>
      <c r="AC156" s="61"/>
      <c r="AD156" s="61"/>
      <c r="AE156" s="61"/>
      <c r="AG156" s="60"/>
      <c r="AN156" s="66"/>
    </row>
    <row r="157" spans="1:41" ht="15.75" customHeight="1">
      <c r="D157" s="64"/>
      <c r="E157" s="61"/>
      <c r="F157" s="61"/>
      <c r="G157" s="63"/>
      <c r="H157" s="61"/>
      <c r="I157" s="63"/>
      <c r="J157" s="63"/>
      <c r="K157" s="63"/>
      <c r="L157" s="63"/>
      <c r="M157" s="63"/>
      <c r="N157" s="61"/>
      <c r="O157" s="61"/>
      <c r="P157" s="61"/>
      <c r="Q157" s="62"/>
      <c r="R157" s="61"/>
      <c r="S157" s="63"/>
      <c r="T157" s="61"/>
      <c r="U157" s="61"/>
      <c r="V157" s="61"/>
      <c r="W157" s="63"/>
      <c r="X157" s="63"/>
      <c r="Y157" s="61"/>
      <c r="Z157" s="63"/>
      <c r="AA157" s="62"/>
      <c r="AB157" s="61"/>
      <c r="AC157" s="61"/>
      <c r="AD157" s="61"/>
      <c r="AE157" s="61"/>
      <c r="AG157" s="60"/>
      <c r="AN157" s="66"/>
    </row>
    <row r="158" spans="1:41" ht="15.75" customHeight="1">
      <c r="D158" s="64"/>
      <c r="E158" s="61"/>
      <c r="F158" s="61"/>
      <c r="G158" s="63"/>
      <c r="H158" s="61"/>
      <c r="I158" s="63"/>
      <c r="J158" s="63"/>
      <c r="K158" s="63"/>
      <c r="L158" s="63"/>
      <c r="M158" s="63"/>
      <c r="N158" s="61"/>
      <c r="O158" s="61"/>
      <c r="P158" s="61"/>
      <c r="Q158" s="62"/>
      <c r="R158" s="61"/>
      <c r="S158" s="63"/>
      <c r="T158" s="61"/>
      <c r="U158" s="61"/>
      <c r="V158" s="61"/>
      <c r="W158" s="63"/>
      <c r="X158" s="63"/>
      <c r="Y158" s="61"/>
      <c r="Z158" s="63"/>
      <c r="AA158" s="62"/>
      <c r="AB158" s="61"/>
      <c r="AC158" s="61"/>
      <c r="AD158" s="61"/>
      <c r="AE158" s="61"/>
      <c r="AG158" s="60"/>
      <c r="AH158" s="69"/>
      <c r="AN158" s="66"/>
      <c r="AO158" s="65"/>
    </row>
    <row r="159" spans="1:41" ht="15.75" customHeight="1">
      <c r="D159" s="64"/>
      <c r="E159" s="61"/>
      <c r="F159" s="61"/>
      <c r="G159" s="63"/>
      <c r="H159" s="61"/>
      <c r="I159" s="63"/>
      <c r="J159" s="63"/>
      <c r="K159" s="63"/>
      <c r="L159" s="63"/>
      <c r="M159" s="63"/>
      <c r="N159" s="61"/>
      <c r="O159" s="61"/>
      <c r="P159" s="61"/>
      <c r="Q159" s="62"/>
      <c r="R159" s="61"/>
      <c r="S159" s="63"/>
      <c r="T159" s="61"/>
      <c r="U159" s="61"/>
      <c r="V159" s="61"/>
      <c r="W159" s="63"/>
      <c r="X159" s="63"/>
      <c r="Y159" s="61"/>
      <c r="Z159" s="63"/>
      <c r="AA159" s="62"/>
      <c r="AB159" s="61"/>
      <c r="AC159" s="61"/>
      <c r="AD159" s="61"/>
      <c r="AE159" s="61"/>
      <c r="AG159" s="60"/>
      <c r="AN159" s="66"/>
      <c r="AO159" s="65"/>
    </row>
    <row r="160" spans="1:41" ht="15.75" customHeight="1">
      <c r="D160" s="64"/>
      <c r="E160" s="61"/>
      <c r="F160" s="61"/>
      <c r="G160" s="63"/>
      <c r="H160" s="61"/>
      <c r="I160" s="63"/>
      <c r="J160" s="63"/>
      <c r="K160" s="63"/>
      <c r="L160" s="63"/>
      <c r="M160" s="63"/>
      <c r="N160" s="61"/>
      <c r="O160" s="61"/>
      <c r="P160" s="61"/>
      <c r="Q160" s="62"/>
      <c r="R160" s="61"/>
      <c r="S160" s="63"/>
      <c r="T160" s="61"/>
      <c r="U160" s="61"/>
      <c r="V160" s="61"/>
      <c r="W160" s="63"/>
      <c r="X160" s="63"/>
      <c r="Y160" s="61"/>
      <c r="Z160" s="63"/>
      <c r="AA160" s="62"/>
      <c r="AB160" s="61"/>
      <c r="AC160" s="61"/>
      <c r="AD160" s="61"/>
      <c r="AE160" s="61"/>
      <c r="AG160" s="60"/>
    </row>
    <row r="161" spans="4:33" ht="15.75" customHeight="1">
      <c r="D161" s="64"/>
      <c r="E161" s="61"/>
      <c r="F161" s="61"/>
      <c r="G161" s="63"/>
      <c r="H161" s="61"/>
      <c r="I161" s="63"/>
      <c r="J161" s="63"/>
      <c r="K161" s="63"/>
      <c r="L161" s="63"/>
      <c r="M161" s="63"/>
      <c r="N161" s="61"/>
      <c r="O161" s="61"/>
      <c r="P161" s="61"/>
      <c r="Q161" s="62"/>
      <c r="R161" s="61"/>
      <c r="S161" s="63"/>
      <c r="T161" s="61"/>
      <c r="U161" s="61"/>
      <c r="V161" s="61"/>
      <c r="W161" s="63"/>
      <c r="X161" s="63"/>
      <c r="Y161" s="61"/>
      <c r="Z161" s="63"/>
      <c r="AA161" s="62"/>
      <c r="AB161" s="61"/>
      <c r="AC161" s="61"/>
      <c r="AD161" s="61"/>
      <c r="AE161" s="61"/>
      <c r="AG161" s="60"/>
    </row>
    <row r="162" spans="4:33" ht="15.75" customHeight="1">
      <c r="D162" s="64"/>
      <c r="E162" s="61"/>
      <c r="F162" s="61"/>
      <c r="G162" s="63"/>
      <c r="H162" s="61"/>
      <c r="I162" s="63"/>
      <c r="J162" s="63"/>
      <c r="K162" s="63"/>
      <c r="L162" s="63"/>
      <c r="M162" s="63"/>
      <c r="N162" s="61"/>
      <c r="O162" s="61"/>
      <c r="P162" s="61"/>
      <c r="Q162" s="62"/>
      <c r="R162" s="61"/>
      <c r="S162" s="63"/>
      <c r="T162" s="61"/>
      <c r="U162" s="61"/>
      <c r="V162" s="61"/>
      <c r="W162" s="63"/>
      <c r="X162" s="63"/>
      <c r="Y162" s="61"/>
      <c r="Z162" s="63"/>
      <c r="AA162" s="62"/>
      <c r="AB162" s="61"/>
      <c r="AC162" s="61"/>
      <c r="AD162" s="61"/>
      <c r="AE162" s="61"/>
      <c r="AG162" s="60"/>
    </row>
    <row r="163" spans="4:33" ht="15.75" customHeight="1">
      <c r="D163" s="64"/>
      <c r="E163" s="61"/>
      <c r="F163" s="61"/>
      <c r="G163" s="63"/>
      <c r="H163" s="61"/>
      <c r="I163" s="63"/>
      <c r="J163" s="63"/>
      <c r="K163" s="63"/>
      <c r="L163" s="63"/>
      <c r="M163" s="63"/>
      <c r="N163" s="61"/>
      <c r="O163" s="61"/>
      <c r="P163" s="61"/>
      <c r="Q163" s="62"/>
      <c r="R163" s="61"/>
      <c r="S163" s="63"/>
      <c r="T163" s="61"/>
      <c r="U163" s="61"/>
      <c r="V163" s="61"/>
      <c r="W163" s="63"/>
      <c r="X163" s="63"/>
      <c r="Y163" s="61"/>
      <c r="Z163" s="63"/>
      <c r="AA163" s="62"/>
      <c r="AB163" s="61"/>
      <c r="AC163" s="61"/>
      <c r="AD163" s="61"/>
      <c r="AE163" s="61"/>
      <c r="AG163" s="60"/>
    </row>
    <row r="164" spans="4:33" ht="15.75" customHeight="1">
      <c r="D164" s="64"/>
      <c r="E164" s="61"/>
      <c r="F164" s="61"/>
      <c r="G164" s="63"/>
      <c r="H164" s="61"/>
      <c r="I164" s="63"/>
      <c r="J164" s="63"/>
      <c r="K164" s="63"/>
      <c r="L164" s="63"/>
      <c r="M164" s="63"/>
      <c r="N164" s="61"/>
      <c r="O164" s="61"/>
      <c r="P164" s="61"/>
      <c r="Q164" s="62"/>
      <c r="R164" s="61"/>
      <c r="S164" s="63"/>
      <c r="T164" s="61"/>
      <c r="U164" s="61"/>
      <c r="V164" s="61"/>
      <c r="W164" s="63"/>
      <c r="X164" s="63"/>
      <c r="Y164" s="61"/>
      <c r="Z164" s="63"/>
      <c r="AA164" s="62"/>
      <c r="AB164" s="61"/>
      <c r="AC164" s="61"/>
      <c r="AD164" s="61"/>
      <c r="AE164" s="61"/>
      <c r="AG164" s="60"/>
    </row>
    <row r="165" spans="4:33" ht="15.75" customHeight="1">
      <c r="D165" s="64"/>
      <c r="E165" s="61"/>
      <c r="F165" s="61"/>
      <c r="G165" s="63"/>
      <c r="H165" s="61"/>
      <c r="I165" s="63"/>
      <c r="J165" s="63"/>
      <c r="K165" s="63"/>
      <c r="L165" s="63"/>
      <c r="M165" s="63"/>
      <c r="N165" s="61"/>
      <c r="O165" s="61"/>
      <c r="P165" s="61"/>
      <c r="Q165" s="62"/>
      <c r="R165" s="61"/>
      <c r="S165" s="63"/>
      <c r="T165" s="61"/>
      <c r="U165" s="61"/>
      <c r="V165" s="61"/>
      <c r="W165" s="63"/>
      <c r="X165" s="63"/>
      <c r="Y165" s="61"/>
      <c r="Z165" s="63"/>
      <c r="AA165" s="62"/>
      <c r="AB165" s="61"/>
      <c r="AC165" s="61"/>
      <c r="AD165" s="61"/>
      <c r="AE165" s="61"/>
      <c r="AG165" s="60"/>
    </row>
    <row r="166" spans="4:33" ht="15.75" customHeight="1">
      <c r="D166" s="64"/>
      <c r="E166" s="61"/>
      <c r="F166" s="61"/>
      <c r="G166" s="63"/>
      <c r="H166" s="61"/>
      <c r="I166" s="63"/>
      <c r="J166" s="63"/>
      <c r="K166" s="63"/>
      <c r="L166" s="63"/>
      <c r="M166" s="63"/>
      <c r="N166" s="61"/>
      <c r="O166" s="61"/>
      <c r="P166" s="61"/>
      <c r="Q166" s="62"/>
      <c r="R166" s="61"/>
      <c r="S166" s="63"/>
      <c r="T166" s="61"/>
      <c r="U166" s="61"/>
      <c r="V166" s="61"/>
      <c r="W166" s="63"/>
      <c r="X166" s="63"/>
      <c r="Y166" s="61"/>
      <c r="Z166" s="63"/>
      <c r="AA166" s="62"/>
      <c r="AB166" s="61"/>
      <c r="AC166" s="61"/>
      <c r="AD166" s="61"/>
      <c r="AE166" s="61"/>
      <c r="AG166" s="60"/>
    </row>
    <row r="167" spans="4:33" ht="15.75" customHeight="1">
      <c r="D167" s="64"/>
      <c r="E167" s="61"/>
      <c r="F167" s="61"/>
      <c r="G167" s="63"/>
      <c r="H167" s="61"/>
      <c r="I167" s="63"/>
      <c r="J167" s="63"/>
      <c r="K167" s="63"/>
      <c r="L167" s="63"/>
      <c r="M167" s="63"/>
      <c r="N167" s="61"/>
      <c r="O167" s="61"/>
      <c r="P167" s="61"/>
      <c r="Q167" s="62"/>
      <c r="R167" s="61"/>
      <c r="S167" s="63"/>
      <c r="T167" s="61"/>
      <c r="U167" s="61"/>
      <c r="V167" s="61"/>
      <c r="W167" s="63"/>
      <c r="X167" s="63"/>
      <c r="Y167" s="61"/>
      <c r="Z167" s="63"/>
      <c r="AA167" s="62"/>
      <c r="AB167" s="61"/>
      <c r="AC167" s="61"/>
      <c r="AD167" s="61"/>
      <c r="AE167" s="61"/>
      <c r="AG167" s="60"/>
    </row>
    <row r="168" spans="4:33" ht="15.75" customHeight="1">
      <c r="D168" s="64"/>
      <c r="E168" s="61"/>
      <c r="F168" s="61"/>
      <c r="G168" s="63"/>
      <c r="H168" s="61"/>
      <c r="I168" s="63"/>
      <c r="J168" s="63"/>
      <c r="K168" s="63"/>
      <c r="L168" s="63"/>
      <c r="M168" s="63"/>
      <c r="N168" s="61"/>
      <c r="O168" s="61"/>
      <c r="P168" s="61"/>
      <c r="Q168" s="62"/>
      <c r="R168" s="61"/>
      <c r="S168" s="63"/>
      <c r="T168" s="61"/>
      <c r="U168" s="61"/>
      <c r="V168" s="61"/>
      <c r="W168" s="63"/>
      <c r="X168" s="63"/>
      <c r="Y168" s="61"/>
      <c r="Z168" s="63"/>
      <c r="AA168" s="62"/>
      <c r="AB168" s="61"/>
      <c r="AC168" s="61"/>
      <c r="AD168" s="61"/>
      <c r="AE168" s="61"/>
      <c r="AG168" s="60"/>
    </row>
    <row r="169" spans="4:33" ht="15.75" customHeight="1">
      <c r="D169" s="64"/>
      <c r="E169" s="61"/>
      <c r="F169" s="61"/>
      <c r="G169" s="63"/>
      <c r="H169" s="61"/>
      <c r="I169" s="63"/>
      <c r="J169" s="63"/>
      <c r="K169" s="63"/>
      <c r="L169" s="63"/>
      <c r="M169" s="63"/>
      <c r="N169" s="61"/>
      <c r="O169" s="61"/>
      <c r="P169" s="61"/>
      <c r="Q169" s="62"/>
      <c r="R169" s="61"/>
      <c r="S169" s="63"/>
      <c r="T169" s="61"/>
      <c r="U169" s="61"/>
      <c r="V169" s="61"/>
      <c r="W169" s="63"/>
      <c r="X169" s="63"/>
      <c r="Y169" s="61"/>
      <c r="Z169" s="63"/>
      <c r="AA169" s="62"/>
      <c r="AB169" s="61"/>
      <c r="AC169" s="61"/>
      <c r="AD169" s="61"/>
      <c r="AE169" s="61"/>
      <c r="AG169" s="60"/>
    </row>
    <row r="170" spans="4:33" ht="15.75" customHeight="1">
      <c r="D170" s="64"/>
      <c r="E170" s="61"/>
      <c r="F170" s="61"/>
      <c r="G170" s="63"/>
      <c r="H170" s="61"/>
      <c r="I170" s="63"/>
      <c r="J170" s="63"/>
      <c r="K170" s="63"/>
      <c r="L170" s="63"/>
      <c r="M170" s="63"/>
      <c r="N170" s="61"/>
      <c r="O170" s="61"/>
      <c r="P170" s="61"/>
      <c r="Q170" s="62"/>
      <c r="R170" s="61"/>
      <c r="S170" s="63"/>
      <c r="T170" s="61"/>
      <c r="U170" s="61"/>
      <c r="V170" s="61"/>
      <c r="W170" s="63"/>
      <c r="X170" s="63"/>
      <c r="Y170" s="61"/>
      <c r="Z170" s="63"/>
      <c r="AA170" s="62"/>
      <c r="AB170" s="61"/>
      <c r="AC170" s="61"/>
      <c r="AD170" s="61"/>
      <c r="AE170" s="61"/>
      <c r="AG170" s="60"/>
    </row>
    <row r="171" spans="4:33" ht="15.75" customHeight="1">
      <c r="D171" s="64"/>
      <c r="E171" s="61"/>
      <c r="F171" s="61"/>
      <c r="G171" s="63"/>
      <c r="H171" s="61"/>
      <c r="I171" s="63"/>
      <c r="J171" s="63"/>
      <c r="K171" s="63"/>
      <c r="L171" s="63"/>
      <c r="M171" s="63"/>
      <c r="N171" s="61"/>
      <c r="O171" s="61"/>
      <c r="P171" s="61"/>
      <c r="Q171" s="62"/>
      <c r="R171" s="61"/>
      <c r="S171" s="63"/>
      <c r="T171" s="61"/>
      <c r="U171" s="61"/>
      <c r="V171" s="61"/>
      <c r="W171" s="63"/>
      <c r="X171" s="63"/>
      <c r="Y171" s="61"/>
      <c r="Z171" s="63"/>
      <c r="AA171" s="62"/>
      <c r="AB171" s="61"/>
      <c r="AC171" s="61"/>
      <c r="AD171" s="61"/>
      <c r="AE171" s="61"/>
      <c r="AG171" s="60"/>
    </row>
    <row r="172" spans="4:33" ht="15.75" customHeight="1">
      <c r="D172" s="64"/>
      <c r="E172" s="61"/>
      <c r="F172" s="61"/>
      <c r="G172" s="63"/>
      <c r="H172" s="61"/>
      <c r="I172" s="63"/>
      <c r="J172" s="63"/>
      <c r="K172" s="63"/>
      <c r="L172" s="63"/>
      <c r="M172" s="63"/>
      <c r="N172" s="61"/>
      <c r="O172" s="61"/>
      <c r="P172" s="61"/>
      <c r="Q172" s="62"/>
      <c r="R172" s="61"/>
      <c r="S172" s="63"/>
      <c r="T172" s="61"/>
      <c r="U172" s="61"/>
      <c r="V172" s="61"/>
      <c r="W172" s="63"/>
      <c r="X172" s="63"/>
      <c r="Y172" s="61"/>
      <c r="Z172" s="63"/>
      <c r="AA172" s="62"/>
      <c r="AB172" s="61"/>
      <c r="AC172" s="61"/>
      <c r="AD172" s="61"/>
      <c r="AE172" s="61"/>
      <c r="AG172" s="60"/>
    </row>
    <row r="173" spans="4:33" ht="15.75" customHeight="1">
      <c r="D173" s="64"/>
      <c r="E173" s="61"/>
      <c r="F173" s="61"/>
      <c r="G173" s="63"/>
      <c r="H173" s="61"/>
      <c r="I173" s="63"/>
      <c r="J173" s="63"/>
      <c r="K173" s="63"/>
      <c r="L173" s="63"/>
      <c r="M173" s="63"/>
      <c r="N173" s="61"/>
      <c r="O173" s="61"/>
      <c r="P173" s="61"/>
      <c r="Q173" s="62"/>
      <c r="R173" s="61"/>
      <c r="S173" s="63"/>
      <c r="T173" s="61"/>
      <c r="U173" s="61"/>
      <c r="V173" s="61"/>
      <c r="W173" s="63"/>
      <c r="X173" s="63"/>
      <c r="Y173" s="61"/>
      <c r="Z173" s="63"/>
      <c r="AA173" s="62"/>
      <c r="AB173" s="61"/>
      <c r="AC173" s="61"/>
      <c r="AD173" s="61"/>
      <c r="AE173" s="61"/>
      <c r="AG173" s="60"/>
    </row>
    <row r="174" spans="4:33" ht="15.75" customHeight="1">
      <c r="D174" s="64"/>
      <c r="E174" s="61"/>
      <c r="F174" s="61"/>
      <c r="G174" s="63"/>
      <c r="H174" s="61"/>
      <c r="I174" s="63"/>
      <c r="J174" s="63"/>
      <c r="K174" s="63"/>
      <c r="L174" s="63"/>
      <c r="M174" s="63"/>
      <c r="N174" s="61"/>
      <c r="O174" s="61"/>
      <c r="P174" s="61"/>
      <c r="Q174" s="62"/>
      <c r="R174" s="61"/>
      <c r="S174" s="63"/>
      <c r="T174" s="61"/>
      <c r="U174" s="61"/>
      <c r="V174" s="61"/>
      <c r="W174" s="63"/>
      <c r="X174" s="63"/>
      <c r="Y174" s="61"/>
      <c r="Z174" s="63"/>
      <c r="AA174" s="62"/>
      <c r="AB174" s="61"/>
      <c r="AC174" s="61"/>
      <c r="AD174" s="61"/>
      <c r="AE174" s="61"/>
      <c r="AG174" s="60"/>
    </row>
    <row r="175" spans="4:33" ht="15.75" customHeight="1">
      <c r="D175" s="64"/>
      <c r="E175" s="61"/>
      <c r="F175" s="61"/>
      <c r="G175" s="63"/>
      <c r="H175" s="61"/>
      <c r="I175" s="63"/>
      <c r="J175" s="63"/>
      <c r="K175" s="63"/>
      <c r="L175" s="63"/>
      <c r="M175" s="63"/>
      <c r="N175" s="61"/>
      <c r="O175" s="61"/>
      <c r="P175" s="61"/>
      <c r="Q175" s="62"/>
      <c r="R175" s="61"/>
      <c r="S175" s="63"/>
      <c r="T175" s="61"/>
      <c r="U175" s="61"/>
      <c r="V175" s="61"/>
      <c r="W175" s="63"/>
      <c r="X175" s="63"/>
      <c r="Y175" s="61"/>
      <c r="Z175" s="63"/>
      <c r="AA175" s="62"/>
      <c r="AB175" s="61"/>
      <c r="AC175" s="61"/>
      <c r="AD175" s="61"/>
      <c r="AE175" s="61"/>
      <c r="AG175" s="60"/>
    </row>
    <row r="176" spans="4:33" ht="15.75" customHeight="1">
      <c r="D176" s="64"/>
      <c r="E176" s="61"/>
      <c r="F176" s="61"/>
      <c r="G176" s="63"/>
      <c r="H176" s="61"/>
      <c r="I176" s="63"/>
      <c r="J176" s="63"/>
      <c r="K176" s="63"/>
      <c r="L176" s="63"/>
      <c r="M176" s="63"/>
      <c r="N176" s="61"/>
      <c r="O176" s="61"/>
      <c r="P176" s="61"/>
      <c r="Q176" s="62"/>
      <c r="R176" s="61"/>
      <c r="S176" s="63"/>
      <c r="T176" s="61"/>
      <c r="U176" s="61"/>
      <c r="V176" s="61"/>
      <c r="W176" s="63"/>
      <c r="X176" s="63"/>
      <c r="Y176" s="61"/>
      <c r="Z176" s="63"/>
      <c r="AA176" s="62"/>
      <c r="AB176" s="61"/>
      <c r="AC176" s="61"/>
      <c r="AD176" s="61"/>
      <c r="AE176" s="61"/>
      <c r="AG176" s="60"/>
    </row>
    <row r="177" spans="4:33" ht="15.75" customHeight="1">
      <c r="D177" s="64"/>
      <c r="E177" s="61"/>
      <c r="F177" s="61"/>
      <c r="G177" s="63"/>
      <c r="H177" s="61"/>
      <c r="I177" s="63"/>
      <c r="J177" s="63"/>
      <c r="K177" s="63"/>
      <c r="L177" s="63"/>
      <c r="M177" s="63"/>
      <c r="N177" s="61"/>
      <c r="O177" s="61"/>
      <c r="P177" s="61"/>
      <c r="Q177" s="62"/>
      <c r="R177" s="61"/>
      <c r="S177" s="63"/>
      <c r="T177" s="61"/>
      <c r="U177" s="61"/>
      <c r="V177" s="61"/>
      <c r="W177" s="63"/>
      <c r="X177" s="63"/>
      <c r="Y177" s="61"/>
      <c r="Z177" s="63"/>
      <c r="AA177" s="62"/>
      <c r="AB177" s="61"/>
      <c r="AC177" s="61"/>
      <c r="AD177" s="61"/>
      <c r="AE177" s="61"/>
      <c r="AG177" s="60"/>
    </row>
    <row r="178" spans="4:33" ht="15.75" customHeight="1">
      <c r="D178" s="64"/>
      <c r="E178" s="61"/>
      <c r="F178" s="61"/>
      <c r="G178" s="63"/>
      <c r="H178" s="61"/>
      <c r="I178" s="63"/>
      <c r="J178" s="63"/>
      <c r="K178" s="63"/>
      <c r="L178" s="63"/>
      <c r="M178" s="63"/>
      <c r="N178" s="61"/>
      <c r="O178" s="61"/>
      <c r="P178" s="61"/>
      <c r="Q178" s="62"/>
      <c r="R178" s="61"/>
      <c r="S178" s="63"/>
      <c r="T178" s="61"/>
      <c r="U178" s="61"/>
      <c r="V178" s="61"/>
      <c r="W178" s="63"/>
      <c r="X178" s="63"/>
      <c r="Y178" s="61"/>
      <c r="Z178" s="63"/>
      <c r="AA178" s="62"/>
      <c r="AB178" s="61"/>
      <c r="AC178" s="61"/>
      <c r="AD178" s="61"/>
      <c r="AE178" s="61"/>
      <c r="AG178" s="60"/>
    </row>
    <row r="179" spans="4:33" ht="15.75" customHeight="1">
      <c r="D179" s="64"/>
      <c r="E179" s="61"/>
      <c r="F179" s="61"/>
      <c r="G179" s="63"/>
      <c r="H179" s="61"/>
      <c r="I179" s="63"/>
      <c r="J179" s="63"/>
      <c r="K179" s="63"/>
      <c r="L179" s="63"/>
      <c r="M179" s="63"/>
      <c r="N179" s="61"/>
      <c r="O179" s="61"/>
      <c r="P179" s="61"/>
      <c r="Q179" s="62"/>
      <c r="R179" s="61"/>
      <c r="S179" s="63"/>
      <c r="T179" s="61"/>
      <c r="U179" s="61"/>
      <c r="V179" s="61"/>
      <c r="W179" s="63"/>
      <c r="X179" s="63"/>
      <c r="Y179" s="61"/>
      <c r="Z179" s="63"/>
      <c r="AA179" s="62"/>
      <c r="AB179" s="61"/>
      <c r="AC179" s="61"/>
      <c r="AD179" s="61"/>
      <c r="AE179" s="61"/>
      <c r="AG179" s="60"/>
    </row>
    <row r="180" spans="4:33" ht="15.75" customHeight="1">
      <c r="D180" s="64"/>
      <c r="E180" s="61"/>
      <c r="F180" s="61"/>
      <c r="G180" s="63"/>
      <c r="H180" s="61"/>
      <c r="I180" s="63"/>
      <c r="J180" s="63"/>
      <c r="K180" s="63"/>
      <c r="L180" s="63"/>
      <c r="M180" s="63"/>
      <c r="N180" s="61"/>
      <c r="O180" s="61"/>
      <c r="P180" s="61"/>
      <c r="Q180" s="62"/>
      <c r="R180" s="61"/>
      <c r="S180" s="63"/>
      <c r="T180" s="61"/>
      <c r="U180" s="61"/>
      <c r="V180" s="61"/>
      <c r="W180" s="63"/>
      <c r="X180" s="63"/>
      <c r="Y180" s="61"/>
      <c r="Z180" s="63"/>
      <c r="AA180" s="62"/>
      <c r="AB180" s="61"/>
      <c r="AC180" s="61"/>
      <c r="AD180" s="61"/>
      <c r="AE180" s="61"/>
      <c r="AG180" s="60"/>
    </row>
    <row r="181" spans="4:33" ht="15.75" customHeight="1">
      <c r="D181" s="64"/>
      <c r="E181" s="61"/>
      <c r="F181" s="61"/>
      <c r="G181" s="63"/>
      <c r="H181" s="61"/>
      <c r="I181" s="63"/>
      <c r="J181" s="63"/>
      <c r="K181" s="63"/>
      <c r="L181" s="63"/>
      <c r="M181" s="63"/>
      <c r="N181" s="61"/>
      <c r="O181" s="61"/>
      <c r="P181" s="61"/>
      <c r="Q181" s="62"/>
      <c r="R181" s="61"/>
      <c r="S181" s="63"/>
      <c r="T181" s="61"/>
      <c r="U181" s="61"/>
      <c r="V181" s="61"/>
      <c r="W181" s="63"/>
      <c r="X181" s="63"/>
      <c r="Y181" s="61"/>
      <c r="Z181" s="63"/>
      <c r="AA181" s="62"/>
      <c r="AB181" s="61"/>
      <c r="AC181" s="61"/>
      <c r="AD181" s="61"/>
      <c r="AE181" s="61"/>
      <c r="AG181" s="60"/>
    </row>
    <row r="182" spans="4:33" ht="15.75" customHeight="1">
      <c r="D182" s="64"/>
      <c r="E182" s="61"/>
      <c r="F182" s="61"/>
      <c r="G182" s="63"/>
      <c r="H182" s="61"/>
      <c r="I182" s="63"/>
      <c r="J182" s="63"/>
      <c r="K182" s="63"/>
      <c r="L182" s="63"/>
      <c r="M182" s="63"/>
      <c r="N182" s="61"/>
      <c r="O182" s="61"/>
      <c r="P182" s="61"/>
      <c r="Q182" s="62"/>
      <c r="R182" s="61"/>
      <c r="S182" s="63"/>
      <c r="T182" s="61"/>
      <c r="U182" s="61"/>
      <c r="V182" s="61"/>
      <c r="W182" s="63"/>
      <c r="X182" s="63"/>
      <c r="Y182" s="61"/>
      <c r="Z182" s="63"/>
      <c r="AA182" s="62"/>
      <c r="AB182" s="61"/>
      <c r="AC182" s="61"/>
      <c r="AD182" s="61"/>
      <c r="AE182" s="61"/>
      <c r="AG182" s="60"/>
    </row>
    <row r="183" spans="4:33" ht="15.75" customHeight="1">
      <c r="D183" s="64"/>
      <c r="E183" s="61"/>
      <c r="F183" s="61"/>
      <c r="G183" s="63"/>
      <c r="H183" s="61"/>
      <c r="I183" s="63"/>
      <c r="J183" s="63"/>
      <c r="K183" s="63"/>
      <c r="L183" s="63"/>
      <c r="M183" s="63"/>
      <c r="N183" s="61"/>
      <c r="O183" s="61"/>
      <c r="P183" s="61"/>
      <c r="Q183" s="62"/>
      <c r="R183" s="61"/>
      <c r="S183" s="63"/>
      <c r="T183" s="61"/>
      <c r="U183" s="61"/>
      <c r="V183" s="61"/>
      <c r="W183" s="63"/>
      <c r="X183" s="63"/>
      <c r="Y183" s="61"/>
      <c r="Z183" s="63"/>
      <c r="AA183" s="62"/>
      <c r="AB183" s="61"/>
      <c r="AC183" s="61"/>
      <c r="AD183" s="61"/>
      <c r="AE183" s="61"/>
      <c r="AG183" s="60"/>
    </row>
    <row r="184" spans="4:33" ht="15.75" customHeight="1">
      <c r="D184" s="64"/>
      <c r="E184" s="61"/>
      <c r="F184" s="61"/>
      <c r="G184" s="63"/>
      <c r="H184" s="61"/>
      <c r="I184" s="63"/>
      <c r="J184" s="63"/>
      <c r="K184" s="63"/>
      <c r="L184" s="63"/>
      <c r="M184" s="63"/>
      <c r="N184" s="61"/>
      <c r="O184" s="61"/>
      <c r="P184" s="61"/>
      <c r="Q184" s="62"/>
      <c r="R184" s="61"/>
      <c r="S184" s="63"/>
      <c r="T184" s="61"/>
      <c r="U184" s="61"/>
      <c r="V184" s="61"/>
      <c r="W184" s="63"/>
      <c r="X184" s="63"/>
      <c r="Y184" s="61"/>
      <c r="Z184" s="63"/>
      <c r="AA184" s="62"/>
      <c r="AB184" s="61"/>
      <c r="AC184" s="61"/>
      <c r="AD184" s="61"/>
      <c r="AE184" s="61"/>
      <c r="AG184" s="60"/>
    </row>
    <row r="185" spans="4:33" ht="15.75" customHeight="1">
      <c r="D185" s="64"/>
      <c r="E185" s="61"/>
      <c r="F185" s="61"/>
      <c r="G185" s="63"/>
      <c r="H185" s="61"/>
      <c r="I185" s="63"/>
      <c r="J185" s="63"/>
      <c r="K185" s="63"/>
      <c r="L185" s="63"/>
      <c r="M185" s="63"/>
      <c r="N185" s="61"/>
      <c r="O185" s="61"/>
      <c r="P185" s="61"/>
      <c r="Q185" s="62"/>
      <c r="R185" s="61"/>
      <c r="S185" s="63"/>
      <c r="T185" s="61"/>
      <c r="U185" s="61"/>
      <c r="V185" s="61"/>
      <c r="W185" s="63"/>
      <c r="X185" s="63"/>
      <c r="Y185" s="61"/>
      <c r="Z185" s="63"/>
      <c r="AA185" s="62"/>
      <c r="AB185" s="61"/>
      <c r="AC185" s="61"/>
      <c r="AD185" s="61"/>
      <c r="AE185" s="61"/>
      <c r="AG185" s="60"/>
    </row>
    <row r="186" spans="4:33" ht="15.75" customHeight="1">
      <c r="D186" s="64"/>
      <c r="E186" s="61"/>
      <c r="F186" s="61"/>
      <c r="G186" s="63"/>
      <c r="H186" s="61"/>
      <c r="I186" s="63"/>
      <c r="J186" s="63"/>
      <c r="K186" s="63"/>
      <c r="L186" s="63"/>
      <c r="M186" s="63"/>
      <c r="N186" s="61"/>
      <c r="O186" s="61"/>
      <c r="P186" s="61"/>
      <c r="Q186" s="62"/>
      <c r="R186" s="61"/>
      <c r="S186" s="63"/>
      <c r="T186" s="61"/>
      <c r="U186" s="61"/>
      <c r="V186" s="61"/>
      <c r="W186" s="63"/>
      <c r="X186" s="63"/>
      <c r="Y186" s="61"/>
      <c r="Z186" s="63"/>
      <c r="AA186" s="62"/>
      <c r="AB186" s="61"/>
      <c r="AC186" s="61"/>
      <c r="AD186" s="61"/>
      <c r="AE186" s="61"/>
      <c r="AG186" s="60"/>
    </row>
    <row r="187" spans="4:33" ht="15.75" customHeight="1">
      <c r="D187" s="64"/>
      <c r="E187" s="61"/>
      <c r="F187" s="61"/>
      <c r="G187" s="63"/>
      <c r="H187" s="61"/>
      <c r="I187" s="63"/>
      <c r="J187" s="63"/>
      <c r="K187" s="63"/>
      <c r="L187" s="63"/>
      <c r="M187" s="63"/>
      <c r="N187" s="61"/>
      <c r="O187" s="61"/>
      <c r="P187" s="61"/>
      <c r="Q187" s="62"/>
      <c r="R187" s="61"/>
      <c r="S187" s="63"/>
      <c r="T187" s="61"/>
      <c r="U187" s="61"/>
      <c r="V187" s="61"/>
      <c r="W187" s="63"/>
      <c r="X187" s="63"/>
      <c r="Y187" s="61"/>
      <c r="Z187" s="63"/>
      <c r="AA187" s="62"/>
      <c r="AB187" s="61"/>
      <c r="AC187" s="61"/>
      <c r="AD187" s="61"/>
      <c r="AE187" s="61"/>
      <c r="AG187" s="60"/>
    </row>
    <row r="188" spans="4:33" ht="15.75" customHeight="1">
      <c r="D188" s="64"/>
      <c r="E188" s="61"/>
      <c r="F188" s="61"/>
      <c r="G188" s="63"/>
      <c r="H188" s="61"/>
      <c r="I188" s="63"/>
      <c r="J188" s="63"/>
      <c r="K188" s="63"/>
      <c r="L188" s="63"/>
      <c r="M188" s="63"/>
      <c r="N188" s="61"/>
      <c r="O188" s="61"/>
      <c r="P188" s="61"/>
      <c r="Q188" s="62"/>
      <c r="R188" s="61"/>
      <c r="S188" s="63"/>
      <c r="T188" s="61"/>
      <c r="U188" s="61"/>
      <c r="V188" s="61"/>
      <c r="W188" s="63"/>
      <c r="X188" s="63"/>
      <c r="Y188" s="61"/>
      <c r="Z188" s="63"/>
      <c r="AA188" s="62"/>
      <c r="AB188" s="61"/>
      <c r="AC188" s="61"/>
      <c r="AD188" s="61"/>
      <c r="AE188" s="61"/>
      <c r="AG188" s="60"/>
    </row>
    <row r="189" spans="4:33" ht="15.75" customHeight="1">
      <c r="D189" s="64"/>
      <c r="E189" s="61"/>
      <c r="F189" s="61"/>
      <c r="G189" s="63"/>
      <c r="H189" s="61"/>
      <c r="I189" s="63"/>
      <c r="J189" s="63"/>
      <c r="K189" s="63"/>
      <c r="L189" s="63"/>
      <c r="M189" s="63"/>
      <c r="N189" s="61"/>
      <c r="O189" s="61"/>
      <c r="P189" s="61"/>
      <c r="Q189" s="62"/>
      <c r="R189" s="61"/>
      <c r="S189" s="63"/>
      <c r="T189" s="61"/>
      <c r="U189" s="61"/>
      <c r="V189" s="61"/>
      <c r="W189" s="63"/>
      <c r="X189" s="63"/>
      <c r="Y189" s="61"/>
      <c r="Z189" s="63"/>
      <c r="AA189" s="62"/>
      <c r="AB189" s="61"/>
      <c r="AC189" s="61"/>
      <c r="AD189" s="61"/>
      <c r="AE189" s="61"/>
      <c r="AG189" s="60"/>
    </row>
    <row r="190" spans="4:33" ht="15.75" customHeight="1">
      <c r="D190" s="64"/>
      <c r="E190" s="61"/>
      <c r="F190" s="61"/>
      <c r="G190" s="63"/>
      <c r="H190" s="61"/>
      <c r="I190" s="63"/>
      <c r="J190" s="63"/>
      <c r="K190" s="63"/>
      <c r="L190" s="63"/>
      <c r="M190" s="63"/>
      <c r="N190" s="61"/>
      <c r="O190" s="61"/>
      <c r="P190" s="61"/>
      <c r="Q190" s="62"/>
      <c r="R190" s="61"/>
      <c r="S190" s="63"/>
      <c r="T190" s="61"/>
      <c r="U190" s="61"/>
      <c r="V190" s="61"/>
      <c r="W190" s="63"/>
      <c r="X190" s="63"/>
      <c r="Y190" s="61"/>
      <c r="Z190" s="63"/>
      <c r="AA190" s="62"/>
      <c r="AB190" s="61"/>
      <c r="AC190" s="61"/>
      <c r="AD190" s="61"/>
      <c r="AE190" s="61"/>
      <c r="AG190" s="60"/>
    </row>
    <row r="191" spans="4:33" ht="15.75" customHeight="1">
      <c r="D191" s="64"/>
      <c r="E191" s="61"/>
      <c r="F191" s="61"/>
      <c r="G191" s="63"/>
      <c r="H191" s="61"/>
      <c r="I191" s="63"/>
      <c r="J191" s="63"/>
      <c r="K191" s="63"/>
      <c r="L191" s="63"/>
      <c r="M191" s="63"/>
      <c r="N191" s="61"/>
      <c r="O191" s="61"/>
      <c r="P191" s="61"/>
      <c r="Q191" s="62"/>
      <c r="R191" s="61"/>
      <c r="S191" s="63"/>
      <c r="T191" s="61"/>
      <c r="U191" s="61"/>
      <c r="V191" s="61"/>
      <c r="W191" s="63"/>
      <c r="X191" s="63"/>
      <c r="Y191" s="61"/>
      <c r="Z191" s="63"/>
      <c r="AA191" s="62"/>
      <c r="AB191" s="61"/>
      <c r="AC191" s="61"/>
      <c r="AD191" s="61"/>
      <c r="AE191" s="61"/>
      <c r="AG191" s="60"/>
    </row>
    <row r="192" spans="4:33" ht="15.75" customHeight="1">
      <c r="D192" s="64"/>
      <c r="E192" s="61"/>
      <c r="F192" s="61"/>
      <c r="G192" s="63"/>
      <c r="H192" s="61"/>
      <c r="I192" s="63"/>
      <c r="J192" s="63"/>
      <c r="K192" s="63"/>
      <c r="L192" s="63"/>
      <c r="M192" s="63"/>
      <c r="N192" s="61"/>
      <c r="O192" s="61"/>
      <c r="P192" s="61"/>
      <c r="Q192" s="62"/>
      <c r="R192" s="61"/>
      <c r="S192" s="63"/>
      <c r="T192" s="61"/>
      <c r="U192" s="61"/>
      <c r="V192" s="61"/>
      <c r="W192" s="63"/>
      <c r="X192" s="63"/>
      <c r="Y192" s="61"/>
      <c r="Z192" s="63"/>
      <c r="AA192" s="62"/>
      <c r="AB192" s="61"/>
      <c r="AC192" s="61"/>
      <c r="AD192" s="61"/>
      <c r="AE192" s="61"/>
      <c r="AG192" s="60"/>
    </row>
    <row r="193" spans="4:33" ht="15.75" customHeight="1">
      <c r="D193" s="64"/>
      <c r="E193" s="61"/>
      <c r="F193" s="61"/>
      <c r="G193" s="63"/>
      <c r="H193" s="61"/>
      <c r="I193" s="63"/>
      <c r="J193" s="63"/>
      <c r="K193" s="63"/>
      <c r="L193" s="63"/>
      <c r="M193" s="63"/>
      <c r="N193" s="61"/>
      <c r="O193" s="61"/>
      <c r="P193" s="61"/>
      <c r="Q193" s="62"/>
      <c r="R193" s="61"/>
      <c r="S193" s="63"/>
      <c r="T193" s="61"/>
      <c r="U193" s="61"/>
      <c r="V193" s="61"/>
      <c r="W193" s="63"/>
      <c r="X193" s="63"/>
      <c r="Y193" s="61"/>
      <c r="Z193" s="63"/>
      <c r="AA193" s="62"/>
      <c r="AB193" s="61"/>
      <c r="AC193" s="61"/>
      <c r="AD193" s="61"/>
      <c r="AE193" s="61"/>
      <c r="AG193" s="60"/>
    </row>
    <row r="194" spans="4:33" ht="15.75" customHeight="1">
      <c r="D194" s="64"/>
      <c r="E194" s="61"/>
      <c r="F194" s="61"/>
      <c r="G194" s="63"/>
      <c r="H194" s="61"/>
      <c r="I194" s="63"/>
      <c r="J194" s="63"/>
      <c r="K194" s="63"/>
      <c r="L194" s="63"/>
      <c r="M194" s="63"/>
      <c r="N194" s="61"/>
      <c r="O194" s="61"/>
      <c r="P194" s="61"/>
      <c r="Q194" s="62"/>
      <c r="R194" s="61"/>
      <c r="S194" s="63"/>
      <c r="T194" s="61"/>
      <c r="U194" s="61"/>
      <c r="V194" s="61"/>
      <c r="W194" s="63"/>
      <c r="X194" s="63"/>
      <c r="Y194" s="61"/>
      <c r="Z194" s="63"/>
      <c r="AA194" s="62"/>
      <c r="AB194" s="61"/>
      <c r="AC194" s="61"/>
      <c r="AD194" s="61"/>
      <c r="AE194" s="61"/>
      <c r="AG194" s="60"/>
    </row>
    <row r="195" spans="4:33" ht="15.75" customHeight="1">
      <c r="D195" s="64"/>
      <c r="E195" s="61"/>
      <c r="F195" s="61"/>
      <c r="G195" s="63"/>
      <c r="H195" s="61"/>
      <c r="I195" s="63"/>
      <c r="J195" s="63"/>
      <c r="K195" s="63"/>
      <c r="L195" s="63"/>
      <c r="M195" s="63"/>
      <c r="N195" s="61"/>
      <c r="O195" s="61"/>
      <c r="P195" s="61"/>
      <c r="Q195" s="62"/>
      <c r="R195" s="61"/>
      <c r="S195" s="63"/>
      <c r="T195" s="61"/>
      <c r="U195" s="61"/>
      <c r="V195" s="61"/>
      <c r="W195" s="63"/>
      <c r="X195" s="63"/>
      <c r="Y195" s="61"/>
      <c r="Z195" s="63"/>
      <c r="AA195" s="62"/>
      <c r="AB195" s="61"/>
      <c r="AC195" s="61"/>
      <c r="AD195" s="61"/>
      <c r="AE195" s="61"/>
      <c r="AG195" s="60"/>
    </row>
    <row r="196" spans="4:33" ht="15.75" customHeight="1">
      <c r="D196" s="64"/>
      <c r="E196" s="61"/>
      <c r="F196" s="61"/>
      <c r="G196" s="63"/>
      <c r="H196" s="61"/>
      <c r="I196" s="63"/>
      <c r="J196" s="63"/>
      <c r="K196" s="63"/>
      <c r="L196" s="63"/>
      <c r="M196" s="63"/>
      <c r="N196" s="61"/>
      <c r="O196" s="61"/>
      <c r="P196" s="61"/>
      <c r="Q196" s="62"/>
      <c r="R196" s="61"/>
      <c r="S196" s="63"/>
      <c r="T196" s="61"/>
      <c r="U196" s="61"/>
      <c r="V196" s="61"/>
      <c r="W196" s="63"/>
      <c r="X196" s="63"/>
      <c r="Y196" s="61"/>
      <c r="Z196" s="63"/>
      <c r="AA196" s="62"/>
      <c r="AB196" s="61"/>
      <c r="AC196" s="61"/>
      <c r="AD196" s="61"/>
      <c r="AE196" s="61"/>
      <c r="AG196" s="60"/>
    </row>
    <row r="197" spans="4:33" ht="15.75" customHeight="1">
      <c r="D197" s="64"/>
      <c r="E197" s="61"/>
      <c r="F197" s="61"/>
      <c r="G197" s="63"/>
      <c r="H197" s="61"/>
      <c r="I197" s="63"/>
      <c r="J197" s="63"/>
      <c r="K197" s="63"/>
      <c r="L197" s="63"/>
      <c r="M197" s="63"/>
      <c r="N197" s="61"/>
      <c r="O197" s="61"/>
      <c r="P197" s="61"/>
      <c r="Q197" s="62"/>
      <c r="R197" s="61"/>
      <c r="S197" s="63"/>
      <c r="T197" s="61"/>
      <c r="U197" s="61"/>
      <c r="V197" s="61"/>
      <c r="W197" s="63"/>
      <c r="X197" s="63"/>
      <c r="Y197" s="61"/>
      <c r="Z197" s="63"/>
      <c r="AA197" s="62"/>
      <c r="AB197" s="61"/>
      <c r="AC197" s="61"/>
      <c r="AD197" s="61"/>
      <c r="AE197" s="61"/>
      <c r="AG197" s="60"/>
    </row>
    <row r="198" spans="4:33" ht="15.75" customHeight="1">
      <c r="D198" s="64"/>
      <c r="E198" s="61"/>
      <c r="F198" s="61"/>
      <c r="G198" s="63"/>
      <c r="H198" s="61"/>
      <c r="I198" s="63"/>
      <c r="J198" s="63"/>
      <c r="K198" s="63"/>
      <c r="L198" s="63"/>
      <c r="M198" s="63"/>
      <c r="N198" s="61"/>
      <c r="O198" s="61"/>
      <c r="P198" s="61"/>
      <c r="Q198" s="62"/>
      <c r="R198" s="61"/>
      <c r="S198" s="63"/>
      <c r="T198" s="61"/>
      <c r="U198" s="61"/>
      <c r="V198" s="61"/>
      <c r="W198" s="63"/>
      <c r="X198" s="63"/>
      <c r="Y198" s="61"/>
      <c r="Z198" s="63"/>
      <c r="AA198" s="62"/>
      <c r="AB198" s="61"/>
      <c r="AC198" s="61"/>
      <c r="AD198" s="61"/>
      <c r="AE198" s="61"/>
      <c r="AG198" s="60"/>
    </row>
    <row r="199" spans="4:33" ht="15.75" customHeight="1">
      <c r="D199" s="64"/>
      <c r="E199" s="61"/>
      <c r="F199" s="61"/>
      <c r="G199" s="63"/>
      <c r="H199" s="61"/>
      <c r="I199" s="63"/>
      <c r="J199" s="63"/>
      <c r="K199" s="63"/>
      <c r="L199" s="63"/>
      <c r="M199" s="63"/>
      <c r="N199" s="61"/>
      <c r="O199" s="61"/>
      <c r="P199" s="61"/>
      <c r="Q199" s="62"/>
      <c r="R199" s="61"/>
      <c r="S199" s="63"/>
      <c r="T199" s="61"/>
      <c r="U199" s="61"/>
      <c r="V199" s="61"/>
      <c r="W199" s="63"/>
      <c r="X199" s="63"/>
      <c r="Y199" s="61"/>
      <c r="Z199" s="63"/>
      <c r="AA199" s="62"/>
      <c r="AB199" s="61"/>
      <c r="AC199" s="61"/>
      <c r="AD199" s="61"/>
      <c r="AE199" s="61"/>
      <c r="AG199" s="60"/>
    </row>
    <row r="200" spans="4:33" ht="15.75" customHeight="1">
      <c r="D200" s="64"/>
      <c r="E200" s="61"/>
      <c r="F200" s="61"/>
      <c r="G200" s="63"/>
      <c r="H200" s="61"/>
      <c r="I200" s="63"/>
      <c r="J200" s="63"/>
      <c r="K200" s="63"/>
      <c r="L200" s="63"/>
      <c r="M200" s="63"/>
      <c r="N200" s="61"/>
      <c r="O200" s="61"/>
      <c r="P200" s="61"/>
      <c r="Q200" s="62"/>
      <c r="R200" s="61"/>
      <c r="S200" s="63"/>
      <c r="T200" s="61"/>
      <c r="U200" s="61"/>
      <c r="V200" s="61"/>
      <c r="W200" s="63"/>
      <c r="X200" s="63"/>
      <c r="Y200" s="61"/>
      <c r="Z200" s="63"/>
      <c r="AA200" s="62"/>
      <c r="AB200" s="61"/>
      <c r="AC200" s="61"/>
      <c r="AD200" s="61"/>
      <c r="AE200" s="61"/>
      <c r="AG200" s="60"/>
    </row>
    <row r="201" spans="4:33" ht="15.75" customHeight="1">
      <c r="D201" s="64"/>
      <c r="E201" s="61"/>
      <c r="F201" s="61"/>
      <c r="G201" s="63"/>
      <c r="H201" s="61"/>
      <c r="I201" s="63"/>
      <c r="J201" s="63"/>
      <c r="K201" s="63"/>
      <c r="L201" s="63"/>
      <c r="M201" s="63"/>
      <c r="N201" s="61"/>
      <c r="O201" s="61"/>
      <c r="P201" s="61"/>
      <c r="Q201" s="62"/>
      <c r="R201" s="61"/>
      <c r="S201" s="63"/>
      <c r="T201" s="61"/>
      <c r="U201" s="61"/>
      <c r="V201" s="61"/>
      <c r="W201" s="63"/>
      <c r="X201" s="63"/>
      <c r="Y201" s="61"/>
      <c r="Z201" s="63"/>
      <c r="AA201" s="62"/>
      <c r="AB201" s="61"/>
      <c r="AC201" s="61"/>
      <c r="AD201" s="61"/>
      <c r="AE201" s="61"/>
      <c r="AG201" s="60"/>
    </row>
    <row r="202" spans="4:33" ht="15.75" customHeight="1">
      <c r="D202" s="64"/>
      <c r="E202" s="61"/>
      <c r="F202" s="61"/>
      <c r="G202" s="63"/>
      <c r="H202" s="61"/>
      <c r="I202" s="63"/>
      <c r="J202" s="63"/>
      <c r="K202" s="63"/>
      <c r="L202" s="63"/>
      <c r="M202" s="63"/>
      <c r="N202" s="61"/>
      <c r="O202" s="61"/>
      <c r="P202" s="61"/>
      <c r="Q202" s="62"/>
      <c r="R202" s="61"/>
      <c r="S202" s="63"/>
      <c r="T202" s="61"/>
      <c r="U202" s="61"/>
      <c r="V202" s="61"/>
      <c r="W202" s="63"/>
      <c r="X202" s="63"/>
      <c r="Y202" s="61"/>
      <c r="Z202" s="63"/>
      <c r="AA202" s="62"/>
      <c r="AB202" s="61"/>
      <c r="AC202" s="61"/>
      <c r="AD202" s="61"/>
      <c r="AE202" s="61"/>
      <c r="AG202" s="60"/>
    </row>
    <row r="203" spans="4:33" ht="15.75" customHeight="1">
      <c r="D203" s="64"/>
      <c r="E203" s="61"/>
      <c r="F203" s="61"/>
      <c r="G203" s="63"/>
      <c r="H203" s="61"/>
      <c r="I203" s="63"/>
      <c r="J203" s="63"/>
      <c r="K203" s="63"/>
      <c r="L203" s="63"/>
      <c r="M203" s="63"/>
      <c r="N203" s="61"/>
      <c r="O203" s="61"/>
      <c r="P203" s="61"/>
      <c r="Q203" s="62"/>
      <c r="R203" s="61"/>
      <c r="S203" s="63"/>
      <c r="T203" s="61"/>
      <c r="U203" s="61"/>
      <c r="V203" s="61"/>
      <c r="W203" s="63"/>
      <c r="X203" s="63"/>
      <c r="Y203" s="61"/>
      <c r="Z203" s="63"/>
      <c r="AA203" s="62"/>
      <c r="AB203" s="61"/>
      <c r="AC203" s="61"/>
      <c r="AD203" s="61"/>
      <c r="AE203" s="61"/>
      <c r="AG203" s="60"/>
    </row>
    <row r="204" spans="4:33" ht="15.75" customHeight="1">
      <c r="D204" s="64"/>
      <c r="E204" s="61"/>
      <c r="F204" s="61"/>
      <c r="G204" s="63"/>
      <c r="H204" s="61"/>
      <c r="I204" s="63"/>
      <c r="J204" s="63"/>
      <c r="K204" s="63"/>
      <c r="L204" s="63"/>
      <c r="M204" s="63"/>
      <c r="N204" s="61"/>
      <c r="O204" s="61"/>
      <c r="P204" s="61"/>
      <c r="Q204" s="62"/>
      <c r="R204" s="61"/>
      <c r="S204" s="63"/>
      <c r="T204" s="61"/>
      <c r="U204" s="61"/>
      <c r="V204" s="61"/>
      <c r="W204" s="63"/>
      <c r="X204" s="63"/>
      <c r="Y204" s="61"/>
      <c r="Z204" s="63"/>
      <c r="AA204" s="62"/>
      <c r="AB204" s="61"/>
      <c r="AC204" s="61"/>
      <c r="AD204" s="61"/>
      <c r="AE204" s="61"/>
      <c r="AG204" s="60"/>
    </row>
    <row r="205" spans="4:33" ht="15.75" customHeight="1">
      <c r="D205" s="64"/>
      <c r="E205" s="61"/>
      <c r="F205" s="61"/>
      <c r="G205" s="63"/>
      <c r="H205" s="61"/>
      <c r="I205" s="63"/>
      <c r="J205" s="63"/>
      <c r="K205" s="63"/>
      <c r="L205" s="63"/>
      <c r="M205" s="63"/>
      <c r="N205" s="61"/>
      <c r="O205" s="61"/>
      <c r="P205" s="61"/>
      <c r="Q205" s="62"/>
      <c r="R205" s="61"/>
      <c r="S205" s="63"/>
      <c r="T205" s="61"/>
      <c r="U205" s="61"/>
      <c r="V205" s="61"/>
      <c r="W205" s="63"/>
      <c r="X205" s="63"/>
      <c r="Y205" s="61"/>
      <c r="Z205" s="63"/>
      <c r="AA205" s="62"/>
      <c r="AB205" s="61"/>
      <c r="AC205" s="61"/>
      <c r="AD205" s="61"/>
      <c r="AE205" s="61"/>
      <c r="AG205" s="60"/>
    </row>
    <row r="206" spans="4:33" ht="15.75" customHeight="1">
      <c r="D206" s="64"/>
      <c r="E206" s="61"/>
      <c r="F206" s="61"/>
      <c r="G206" s="63"/>
      <c r="H206" s="61"/>
      <c r="I206" s="63"/>
      <c r="J206" s="63"/>
      <c r="K206" s="63"/>
      <c r="L206" s="63"/>
      <c r="M206" s="63"/>
      <c r="N206" s="61"/>
      <c r="O206" s="61"/>
      <c r="P206" s="61"/>
      <c r="Q206" s="62"/>
      <c r="R206" s="61"/>
      <c r="S206" s="63"/>
      <c r="T206" s="61"/>
      <c r="U206" s="61"/>
      <c r="V206" s="61"/>
      <c r="W206" s="63"/>
      <c r="X206" s="63"/>
      <c r="Y206" s="61"/>
      <c r="Z206" s="63"/>
      <c r="AA206" s="62"/>
      <c r="AB206" s="61"/>
      <c r="AC206" s="61"/>
      <c r="AD206" s="61"/>
      <c r="AE206" s="61"/>
      <c r="AG206" s="60"/>
    </row>
    <row r="207" spans="4:33" ht="15.75" customHeight="1">
      <c r="D207" s="64"/>
      <c r="E207" s="61"/>
      <c r="F207" s="61"/>
      <c r="G207" s="63"/>
      <c r="H207" s="61"/>
      <c r="I207" s="63"/>
      <c r="J207" s="63"/>
      <c r="K207" s="63"/>
      <c r="L207" s="63"/>
      <c r="M207" s="63"/>
      <c r="N207" s="61"/>
      <c r="O207" s="61"/>
      <c r="P207" s="61"/>
      <c r="Q207" s="62"/>
      <c r="R207" s="61"/>
      <c r="S207" s="63"/>
      <c r="T207" s="61"/>
      <c r="U207" s="61"/>
      <c r="V207" s="61"/>
      <c r="W207" s="63"/>
      <c r="X207" s="63"/>
      <c r="Y207" s="61"/>
      <c r="Z207" s="63"/>
      <c r="AA207" s="62"/>
      <c r="AB207" s="61"/>
      <c r="AC207" s="61"/>
      <c r="AD207" s="61"/>
      <c r="AE207" s="61"/>
      <c r="AG207" s="60"/>
    </row>
    <row r="208" spans="4:33" ht="15.75" customHeight="1">
      <c r="D208" s="64"/>
      <c r="E208" s="61"/>
      <c r="F208" s="61"/>
      <c r="G208" s="63"/>
      <c r="H208" s="61"/>
      <c r="I208" s="63"/>
      <c r="J208" s="63"/>
      <c r="K208" s="63"/>
      <c r="L208" s="63"/>
      <c r="M208" s="63"/>
      <c r="N208" s="61"/>
      <c r="O208" s="61"/>
      <c r="P208" s="61"/>
      <c r="Q208" s="62"/>
      <c r="R208" s="61"/>
      <c r="S208" s="63"/>
      <c r="T208" s="61"/>
      <c r="U208" s="61"/>
      <c r="V208" s="61"/>
      <c r="W208" s="63"/>
      <c r="X208" s="63"/>
      <c r="Y208" s="61"/>
      <c r="Z208" s="63"/>
      <c r="AA208" s="62"/>
      <c r="AB208" s="61"/>
      <c r="AC208" s="61"/>
      <c r="AD208" s="61"/>
      <c r="AE208" s="61"/>
      <c r="AG208" s="60"/>
    </row>
    <row r="209" spans="4:33" ht="15.75" customHeight="1">
      <c r="D209" s="64"/>
      <c r="E209" s="61"/>
      <c r="F209" s="61"/>
      <c r="G209" s="63"/>
      <c r="H209" s="61"/>
      <c r="I209" s="63"/>
      <c r="J209" s="63"/>
      <c r="K209" s="63"/>
      <c r="L209" s="63"/>
      <c r="M209" s="63"/>
      <c r="N209" s="61"/>
      <c r="O209" s="61"/>
      <c r="P209" s="61"/>
      <c r="Q209" s="62"/>
      <c r="R209" s="61"/>
      <c r="S209" s="63"/>
      <c r="T209" s="61"/>
      <c r="U209" s="61"/>
      <c r="V209" s="61"/>
      <c r="W209" s="63"/>
      <c r="X209" s="63"/>
      <c r="Y209" s="61"/>
      <c r="Z209" s="63"/>
      <c r="AA209" s="62"/>
      <c r="AB209" s="61"/>
      <c r="AC209" s="61"/>
      <c r="AD209" s="61"/>
      <c r="AE209" s="61"/>
      <c r="AG209" s="60"/>
    </row>
    <row r="210" spans="4:33" ht="15.75" customHeight="1">
      <c r="D210" s="64"/>
      <c r="E210" s="61"/>
      <c r="F210" s="61"/>
      <c r="G210" s="63"/>
      <c r="H210" s="61"/>
      <c r="I210" s="63"/>
      <c r="J210" s="63"/>
      <c r="K210" s="63"/>
      <c r="L210" s="63"/>
      <c r="M210" s="63"/>
      <c r="N210" s="61"/>
      <c r="O210" s="61"/>
      <c r="P210" s="61"/>
      <c r="Q210" s="62"/>
      <c r="R210" s="61"/>
      <c r="S210" s="63"/>
      <c r="T210" s="61"/>
      <c r="U210" s="61"/>
      <c r="V210" s="61"/>
      <c r="W210" s="63"/>
      <c r="X210" s="63"/>
      <c r="Y210" s="61"/>
      <c r="Z210" s="63"/>
      <c r="AA210" s="62"/>
      <c r="AB210" s="61"/>
      <c r="AC210" s="61"/>
      <c r="AD210" s="61"/>
      <c r="AE210" s="61"/>
      <c r="AG210" s="60"/>
    </row>
    <row r="211" spans="4:33" ht="15.75" customHeight="1">
      <c r="D211" s="64"/>
      <c r="E211" s="61"/>
      <c r="F211" s="61"/>
      <c r="G211" s="63"/>
      <c r="H211" s="61"/>
      <c r="I211" s="63"/>
      <c r="J211" s="63"/>
      <c r="K211" s="63"/>
      <c r="L211" s="63"/>
      <c r="M211" s="63"/>
      <c r="N211" s="61"/>
      <c r="O211" s="61"/>
      <c r="P211" s="61"/>
      <c r="Q211" s="62"/>
      <c r="R211" s="61"/>
      <c r="S211" s="63"/>
      <c r="T211" s="61"/>
      <c r="U211" s="61"/>
      <c r="V211" s="61"/>
      <c r="W211" s="63"/>
      <c r="X211" s="63"/>
      <c r="Y211" s="61"/>
      <c r="Z211" s="63"/>
      <c r="AA211" s="62"/>
      <c r="AB211" s="61"/>
      <c r="AC211" s="61"/>
      <c r="AD211" s="61"/>
      <c r="AE211" s="61"/>
      <c r="AG211" s="60"/>
    </row>
    <row r="212" spans="4:33" ht="15.75" customHeight="1">
      <c r="D212" s="64"/>
      <c r="E212" s="61"/>
      <c r="F212" s="61"/>
      <c r="G212" s="63"/>
      <c r="H212" s="61"/>
      <c r="I212" s="63"/>
      <c r="J212" s="63"/>
      <c r="K212" s="63"/>
      <c r="L212" s="63"/>
      <c r="M212" s="63"/>
      <c r="N212" s="61"/>
      <c r="O212" s="61"/>
      <c r="P212" s="61"/>
      <c r="Q212" s="62"/>
      <c r="R212" s="61"/>
      <c r="S212" s="63"/>
      <c r="T212" s="61"/>
      <c r="U212" s="61"/>
      <c r="V212" s="61"/>
      <c r="W212" s="63"/>
      <c r="X212" s="63"/>
      <c r="Y212" s="61"/>
      <c r="Z212" s="63"/>
      <c r="AA212" s="62"/>
      <c r="AB212" s="61"/>
      <c r="AC212" s="61"/>
      <c r="AD212" s="61"/>
      <c r="AE212" s="61"/>
      <c r="AG212" s="60"/>
    </row>
    <row r="213" spans="4:33" ht="15.75" customHeight="1">
      <c r="D213" s="64"/>
      <c r="E213" s="61"/>
      <c r="F213" s="61"/>
      <c r="G213" s="63"/>
      <c r="H213" s="61"/>
      <c r="I213" s="63"/>
      <c r="J213" s="63"/>
      <c r="K213" s="63"/>
      <c r="L213" s="63"/>
      <c r="M213" s="63"/>
      <c r="N213" s="61"/>
      <c r="O213" s="61"/>
      <c r="P213" s="61"/>
      <c r="Q213" s="62"/>
      <c r="R213" s="61"/>
      <c r="S213" s="63"/>
      <c r="T213" s="61"/>
      <c r="U213" s="61"/>
      <c r="V213" s="61"/>
      <c r="W213" s="63"/>
      <c r="X213" s="63"/>
      <c r="Y213" s="61"/>
      <c r="Z213" s="63"/>
      <c r="AA213" s="62"/>
      <c r="AB213" s="61"/>
      <c r="AC213" s="61"/>
      <c r="AD213" s="61"/>
      <c r="AE213" s="61"/>
      <c r="AG213" s="60"/>
    </row>
    <row r="214" spans="4:33" ht="15.75" customHeight="1">
      <c r="D214" s="64"/>
      <c r="E214" s="61"/>
      <c r="F214" s="61"/>
      <c r="G214" s="63"/>
      <c r="H214" s="61"/>
      <c r="I214" s="63"/>
      <c r="J214" s="63"/>
      <c r="K214" s="63"/>
      <c r="L214" s="63"/>
      <c r="M214" s="63"/>
      <c r="N214" s="61"/>
      <c r="O214" s="61"/>
      <c r="P214" s="61"/>
      <c r="Q214" s="62"/>
      <c r="R214" s="61"/>
      <c r="S214" s="63"/>
      <c r="T214" s="61"/>
      <c r="U214" s="61"/>
      <c r="V214" s="61"/>
      <c r="W214" s="63"/>
      <c r="X214" s="63"/>
      <c r="Y214" s="61"/>
      <c r="Z214" s="63"/>
      <c r="AA214" s="62"/>
      <c r="AB214" s="61"/>
      <c r="AC214" s="61"/>
      <c r="AD214" s="61"/>
      <c r="AE214" s="61"/>
      <c r="AG214" s="60"/>
    </row>
    <row r="215" spans="4:33" ht="15.75" customHeight="1">
      <c r="D215" s="64"/>
      <c r="E215" s="61"/>
      <c r="F215" s="61"/>
      <c r="G215" s="63"/>
      <c r="H215" s="61"/>
      <c r="I215" s="63"/>
      <c r="J215" s="63"/>
      <c r="K215" s="63"/>
      <c r="L215" s="63"/>
      <c r="M215" s="63"/>
      <c r="N215" s="61"/>
      <c r="O215" s="61"/>
      <c r="P215" s="61"/>
      <c r="Q215" s="62"/>
      <c r="R215" s="61"/>
      <c r="S215" s="63"/>
      <c r="T215" s="61"/>
      <c r="U215" s="61"/>
      <c r="V215" s="61"/>
      <c r="W215" s="63"/>
      <c r="X215" s="63"/>
      <c r="Y215" s="61"/>
      <c r="Z215" s="63"/>
      <c r="AA215" s="62"/>
      <c r="AB215" s="61"/>
      <c r="AC215" s="61"/>
      <c r="AD215" s="61"/>
      <c r="AE215" s="61"/>
      <c r="AG215" s="60"/>
    </row>
    <row r="216" spans="4:33" ht="15.75" customHeight="1">
      <c r="D216" s="64"/>
      <c r="E216" s="61"/>
      <c r="F216" s="61"/>
      <c r="G216" s="63"/>
      <c r="H216" s="61"/>
      <c r="I216" s="63"/>
      <c r="J216" s="63"/>
      <c r="K216" s="63"/>
      <c r="L216" s="63"/>
      <c r="M216" s="63"/>
      <c r="N216" s="61"/>
      <c r="O216" s="61"/>
      <c r="P216" s="61"/>
      <c r="Q216" s="62"/>
      <c r="R216" s="61"/>
      <c r="S216" s="63"/>
      <c r="T216" s="61"/>
      <c r="U216" s="61"/>
      <c r="V216" s="61"/>
      <c r="W216" s="63"/>
      <c r="X216" s="63"/>
      <c r="Y216" s="61"/>
      <c r="Z216" s="63"/>
      <c r="AA216" s="62"/>
      <c r="AB216" s="61"/>
      <c r="AC216" s="61"/>
      <c r="AD216" s="61"/>
      <c r="AE216" s="61"/>
      <c r="AG216" s="60"/>
    </row>
    <row r="217" spans="4:33" ht="15.75" customHeight="1">
      <c r="D217" s="64"/>
      <c r="E217" s="61"/>
      <c r="F217" s="61"/>
      <c r="G217" s="63"/>
      <c r="H217" s="61"/>
      <c r="I217" s="63"/>
      <c r="J217" s="63"/>
      <c r="K217" s="63"/>
      <c r="L217" s="63"/>
      <c r="M217" s="63"/>
      <c r="N217" s="61"/>
      <c r="O217" s="61"/>
      <c r="P217" s="61"/>
      <c r="Q217" s="62"/>
      <c r="R217" s="61"/>
      <c r="S217" s="63"/>
      <c r="T217" s="61"/>
      <c r="U217" s="61"/>
      <c r="V217" s="61"/>
      <c r="W217" s="63"/>
      <c r="X217" s="63"/>
      <c r="Y217" s="61"/>
      <c r="Z217" s="63"/>
      <c r="AA217" s="62"/>
      <c r="AB217" s="61"/>
      <c r="AC217" s="61"/>
      <c r="AD217" s="61"/>
      <c r="AE217" s="61"/>
      <c r="AG217" s="60"/>
    </row>
    <row r="218" spans="4:33" ht="15.75" customHeight="1">
      <c r="D218" s="64"/>
      <c r="E218" s="61"/>
      <c r="F218" s="61"/>
      <c r="G218" s="63"/>
      <c r="H218" s="61"/>
      <c r="I218" s="63"/>
      <c r="J218" s="63"/>
      <c r="K218" s="63"/>
      <c r="L218" s="63"/>
      <c r="M218" s="63"/>
      <c r="N218" s="61"/>
      <c r="O218" s="61"/>
      <c r="P218" s="61"/>
      <c r="Q218" s="62"/>
      <c r="R218" s="61"/>
      <c r="S218" s="63"/>
      <c r="T218" s="61"/>
      <c r="U218" s="61"/>
      <c r="V218" s="61"/>
      <c r="W218" s="63"/>
      <c r="X218" s="63"/>
      <c r="Y218" s="61"/>
      <c r="Z218" s="63"/>
      <c r="AA218" s="62"/>
      <c r="AB218" s="61"/>
      <c r="AC218" s="61"/>
      <c r="AD218" s="61"/>
      <c r="AE218" s="61"/>
      <c r="AG218" s="60"/>
    </row>
    <row r="219" spans="4:33" ht="15.75" customHeight="1">
      <c r="D219" s="64"/>
      <c r="E219" s="61"/>
      <c r="F219" s="61"/>
      <c r="G219" s="63"/>
      <c r="H219" s="61"/>
      <c r="I219" s="63"/>
      <c r="J219" s="63"/>
      <c r="K219" s="63"/>
      <c r="L219" s="63"/>
      <c r="M219" s="63"/>
      <c r="N219" s="61"/>
      <c r="O219" s="61"/>
      <c r="P219" s="61"/>
      <c r="Q219" s="62"/>
      <c r="R219" s="61"/>
      <c r="S219" s="63"/>
      <c r="T219" s="61"/>
      <c r="U219" s="61"/>
      <c r="V219" s="61"/>
      <c r="W219" s="63"/>
      <c r="X219" s="63"/>
      <c r="Y219" s="61"/>
      <c r="Z219" s="63"/>
      <c r="AA219" s="62"/>
      <c r="AB219" s="61"/>
      <c r="AC219" s="61"/>
      <c r="AD219" s="61"/>
      <c r="AE219" s="61"/>
      <c r="AG219" s="60"/>
    </row>
    <row r="220" spans="4:33" ht="15.75" customHeight="1">
      <c r="D220" s="64"/>
      <c r="E220" s="61"/>
      <c r="F220" s="61"/>
      <c r="G220" s="63"/>
      <c r="H220" s="61"/>
      <c r="I220" s="63"/>
      <c r="J220" s="63"/>
      <c r="K220" s="63"/>
      <c r="L220" s="63"/>
      <c r="M220" s="63"/>
      <c r="N220" s="61"/>
      <c r="O220" s="61"/>
      <c r="P220" s="61"/>
      <c r="Q220" s="62"/>
      <c r="R220" s="61"/>
      <c r="S220" s="63"/>
      <c r="T220" s="61"/>
      <c r="U220" s="61"/>
      <c r="V220" s="61"/>
      <c r="W220" s="63"/>
      <c r="X220" s="63"/>
      <c r="Y220" s="61"/>
      <c r="Z220" s="63"/>
      <c r="AA220" s="62"/>
      <c r="AB220" s="61"/>
      <c r="AC220" s="61"/>
      <c r="AD220" s="61"/>
      <c r="AE220" s="61"/>
      <c r="AG220" s="60"/>
    </row>
    <row r="221" spans="4:33" ht="15.75" customHeight="1">
      <c r="D221" s="64"/>
      <c r="E221" s="61"/>
      <c r="F221" s="61"/>
      <c r="G221" s="63"/>
      <c r="H221" s="61"/>
      <c r="I221" s="63"/>
      <c r="J221" s="63"/>
      <c r="K221" s="63"/>
      <c r="L221" s="63"/>
      <c r="M221" s="63"/>
      <c r="N221" s="61"/>
      <c r="O221" s="61"/>
      <c r="P221" s="61"/>
      <c r="Q221" s="62"/>
      <c r="R221" s="61"/>
      <c r="S221" s="63"/>
      <c r="T221" s="61"/>
      <c r="U221" s="61"/>
      <c r="V221" s="61"/>
      <c r="W221" s="63"/>
      <c r="X221" s="63"/>
      <c r="Y221" s="61"/>
      <c r="Z221" s="63"/>
      <c r="AA221" s="62"/>
      <c r="AB221" s="61"/>
      <c r="AC221" s="61"/>
      <c r="AD221" s="61"/>
      <c r="AE221" s="61"/>
      <c r="AG221" s="60"/>
    </row>
    <row r="222" spans="4:33" ht="15.75" customHeight="1">
      <c r="D222" s="64"/>
      <c r="E222" s="61"/>
      <c r="F222" s="61"/>
      <c r="G222" s="63"/>
      <c r="H222" s="61"/>
      <c r="I222" s="63"/>
      <c r="J222" s="63"/>
      <c r="K222" s="63"/>
      <c r="L222" s="63"/>
      <c r="M222" s="63"/>
      <c r="N222" s="61"/>
      <c r="O222" s="61"/>
      <c r="P222" s="61"/>
      <c r="Q222" s="62"/>
      <c r="R222" s="61"/>
      <c r="S222" s="63"/>
      <c r="T222" s="61"/>
      <c r="U222" s="61"/>
      <c r="V222" s="61"/>
      <c r="W222" s="63"/>
      <c r="X222" s="63"/>
      <c r="Y222" s="61"/>
      <c r="Z222" s="63"/>
      <c r="AA222" s="62"/>
      <c r="AB222" s="61"/>
      <c r="AC222" s="61"/>
      <c r="AD222" s="61"/>
      <c r="AE222" s="61"/>
      <c r="AG222" s="60"/>
    </row>
    <row r="223" spans="4:33" ht="15.75" customHeight="1">
      <c r="D223" s="64"/>
      <c r="E223" s="61"/>
      <c r="F223" s="61"/>
      <c r="G223" s="63"/>
      <c r="H223" s="61"/>
      <c r="I223" s="63"/>
      <c r="J223" s="63"/>
      <c r="K223" s="63"/>
      <c r="L223" s="63"/>
      <c r="M223" s="63"/>
      <c r="N223" s="61"/>
      <c r="O223" s="61"/>
      <c r="P223" s="61"/>
      <c r="Q223" s="62"/>
      <c r="R223" s="61"/>
      <c r="S223" s="63"/>
      <c r="T223" s="61"/>
      <c r="U223" s="61"/>
      <c r="V223" s="61"/>
      <c r="W223" s="63"/>
      <c r="X223" s="63"/>
      <c r="Y223" s="61"/>
      <c r="Z223" s="63"/>
      <c r="AA223" s="62"/>
      <c r="AB223" s="61"/>
      <c r="AC223" s="61"/>
      <c r="AD223" s="61"/>
      <c r="AE223" s="61"/>
      <c r="AG223" s="60"/>
    </row>
    <row r="224" spans="4:33" ht="15.75" customHeight="1">
      <c r="D224" s="64"/>
      <c r="E224" s="61"/>
      <c r="F224" s="61"/>
      <c r="G224" s="63"/>
      <c r="H224" s="61"/>
      <c r="I224" s="63"/>
      <c r="J224" s="63"/>
      <c r="K224" s="63"/>
      <c r="L224" s="63"/>
      <c r="M224" s="63"/>
      <c r="N224" s="61"/>
      <c r="O224" s="61"/>
      <c r="P224" s="61"/>
      <c r="Q224" s="62"/>
      <c r="R224" s="61"/>
      <c r="S224" s="63"/>
      <c r="T224" s="61"/>
      <c r="U224" s="61"/>
      <c r="V224" s="61"/>
      <c r="W224" s="63"/>
      <c r="X224" s="63"/>
      <c r="Y224" s="61"/>
      <c r="Z224" s="63"/>
      <c r="AA224" s="62"/>
      <c r="AB224" s="61"/>
      <c r="AC224" s="61"/>
      <c r="AD224" s="61"/>
      <c r="AE224" s="61"/>
      <c r="AG224" s="60"/>
    </row>
    <row r="225" spans="4:33" ht="15.75" customHeight="1">
      <c r="D225" s="64"/>
      <c r="E225" s="61"/>
      <c r="F225" s="61"/>
      <c r="G225" s="63"/>
      <c r="H225" s="61"/>
      <c r="I225" s="63"/>
      <c r="J225" s="63"/>
      <c r="K225" s="63"/>
      <c r="L225" s="63"/>
      <c r="M225" s="63"/>
      <c r="N225" s="61"/>
      <c r="O225" s="61"/>
      <c r="P225" s="61"/>
      <c r="Q225" s="62"/>
      <c r="R225" s="61"/>
      <c r="S225" s="63"/>
      <c r="T225" s="61"/>
      <c r="U225" s="61"/>
      <c r="V225" s="61"/>
      <c r="W225" s="63"/>
      <c r="X225" s="63"/>
      <c r="Y225" s="61"/>
      <c r="Z225" s="63"/>
      <c r="AA225" s="62"/>
      <c r="AB225" s="61"/>
      <c r="AC225" s="61"/>
      <c r="AD225" s="61"/>
      <c r="AE225" s="61"/>
      <c r="AG225" s="60"/>
    </row>
    <row r="226" spans="4:33" ht="15.75" customHeight="1">
      <c r="D226" s="64"/>
      <c r="E226" s="61"/>
      <c r="F226" s="61"/>
      <c r="G226" s="63"/>
      <c r="H226" s="61"/>
      <c r="I226" s="63"/>
      <c r="J226" s="63"/>
      <c r="K226" s="63"/>
      <c r="L226" s="63"/>
      <c r="M226" s="63"/>
      <c r="N226" s="61"/>
      <c r="O226" s="61"/>
      <c r="P226" s="61"/>
      <c r="Q226" s="62"/>
      <c r="R226" s="61"/>
      <c r="S226" s="63"/>
      <c r="T226" s="61"/>
      <c r="U226" s="61"/>
      <c r="V226" s="61"/>
      <c r="W226" s="63"/>
      <c r="X226" s="63"/>
      <c r="Y226" s="61"/>
      <c r="Z226" s="63"/>
      <c r="AA226" s="62"/>
      <c r="AB226" s="61"/>
      <c r="AC226" s="61"/>
      <c r="AD226" s="61"/>
      <c r="AE226" s="61"/>
      <c r="AG226" s="60"/>
    </row>
    <row r="227" spans="4:33" ht="15.75" customHeight="1">
      <c r="D227" s="64"/>
      <c r="E227" s="61"/>
      <c r="F227" s="61"/>
      <c r="G227" s="63"/>
      <c r="H227" s="61"/>
      <c r="I227" s="63"/>
      <c r="J227" s="63"/>
      <c r="K227" s="63"/>
      <c r="L227" s="63"/>
      <c r="M227" s="63"/>
      <c r="N227" s="61"/>
      <c r="O227" s="61"/>
      <c r="P227" s="61"/>
      <c r="Q227" s="62"/>
      <c r="R227" s="61"/>
      <c r="S227" s="63"/>
      <c r="T227" s="61"/>
      <c r="U227" s="61"/>
      <c r="V227" s="61"/>
      <c r="W227" s="63"/>
      <c r="X227" s="63"/>
      <c r="Y227" s="61"/>
      <c r="Z227" s="63"/>
      <c r="AA227" s="62"/>
      <c r="AB227" s="61"/>
      <c r="AC227" s="61"/>
      <c r="AD227" s="61"/>
      <c r="AE227" s="61"/>
      <c r="AG227" s="60"/>
    </row>
    <row r="228" spans="4:33" ht="15.75" customHeight="1">
      <c r="D228" s="64"/>
      <c r="E228" s="61"/>
      <c r="F228" s="61"/>
      <c r="G228" s="63"/>
      <c r="H228" s="61"/>
      <c r="I228" s="63"/>
      <c r="J228" s="63"/>
      <c r="K228" s="63"/>
      <c r="L228" s="63"/>
      <c r="M228" s="63"/>
      <c r="N228" s="61"/>
      <c r="O228" s="61"/>
      <c r="P228" s="61"/>
      <c r="Q228" s="62"/>
      <c r="R228" s="61"/>
      <c r="S228" s="63"/>
      <c r="T228" s="61"/>
      <c r="U228" s="61"/>
      <c r="V228" s="61"/>
      <c r="W228" s="63"/>
      <c r="X228" s="63"/>
      <c r="Y228" s="61"/>
      <c r="Z228" s="63"/>
      <c r="AA228" s="62"/>
      <c r="AB228" s="61"/>
      <c r="AC228" s="61"/>
      <c r="AD228" s="61"/>
      <c r="AE228" s="61"/>
      <c r="AG228" s="60"/>
    </row>
    <row r="229" spans="4:33" ht="15.75" customHeight="1">
      <c r="D229" s="64"/>
      <c r="E229" s="61"/>
      <c r="F229" s="61"/>
      <c r="G229" s="63"/>
      <c r="H229" s="61"/>
      <c r="I229" s="63"/>
      <c r="J229" s="63"/>
      <c r="K229" s="63"/>
      <c r="L229" s="63"/>
      <c r="M229" s="63"/>
      <c r="N229" s="61"/>
      <c r="O229" s="61"/>
      <c r="P229" s="61"/>
      <c r="Q229" s="62"/>
      <c r="R229" s="61"/>
      <c r="S229" s="63"/>
      <c r="T229" s="61"/>
      <c r="U229" s="61"/>
      <c r="V229" s="61"/>
      <c r="W229" s="63"/>
      <c r="X229" s="63"/>
      <c r="Y229" s="61"/>
      <c r="Z229" s="63"/>
      <c r="AA229" s="62"/>
      <c r="AB229" s="61"/>
      <c r="AC229" s="61"/>
      <c r="AD229" s="61"/>
      <c r="AE229" s="61"/>
      <c r="AG229" s="60"/>
    </row>
    <row r="230" spans="4:33" ht="15.75" customHeight="1">
      <c r="D230" s="64"/>
      <c r="E230" s="61"/>
      <c r="F230" s="61"/>
      <c r="G230" s="63"/>
      <c r="H230" s="61"/>
      <c r="I230" s="63"/>
      <c r="J230" s="63"/>
      <c r="K230" s="63"/>
      <c r="L230" s="63"/>
      <c r="M230" s="63"/>
      <c r="N230" s="61"/>
      <c r="O230" s="61"/>
      <c r="P230" s="61"/>
      <c r="Q230" s="62"/>
      <c r="R230" s="61"/>
      <c r="S230" s="63"/>
      <c r="T230" s="61"/>
      <c r="U230" s="61"/>
      <c r="V230" s="61"/>
      <c r="W230" s="63"/>
      <c r="X230" s="63"/>
      <c r="Y230" s="61"/>
      <c r="Z230" s="63"/>
      <c r="AA230" s="62"/>
      <c r="AB230" s="61"/>
      <c r="AC230" s="61"/>
      <c r="AD230" s="61"/>
      <c r="AE230" s="61"/>
      <c r="AG230" s="60"/>
    </row>
    <row r="231" spans="4:33" ht="15.75" customHeight="1">
      <c r="D231" s="64"/>
      <c r="E231" s="61"/>
      <c r="F231" s="61"/>
      <c r="G231" s="63"/>
      <c r="H231" s="61"/>
      <c r="I231" s="63"/>
      <c r="J231" s="63"/>
      <c r="K231" s="63"/>
      <c r="L231" s="63"/>
      <c r="M231" s="63"/>
      <c r="N231" s="61"/>
      <c r="O231" s="61"/>
      <c r="P231" s="61"/>
      <c r="Q231" s="62"/>
      <c r="R231" s="61"/>
      <c r="S231" s="63"/>
      <c r="T231" s="61"/>
      <c r="U231" s="61"/>
      <c r="V231" s="61"/>
      <c r="W231" s="63"/>
      <c r="X231" s="63"/>
      <c r="Y231" s="61"/>
      <c r="Z231" s="63"/>
      <c r="AA231" s="62"/>
      <c r="AB231" s="61"/>
      <c r="AC231" s="61"/>
      <c r="AD231" s="61"/>
      <c r="AE231" s="61"/>
      <c r="AG231" s="60"/>
    </row>
    <row r="232" spans="4:33" ht="15.75" customHeight="1">
      <c r="D232" s="64"/>
      <c r="E232" s="61"/>
      <c r="F232" s="61"/>
      <c r="G232" s="63"/>
      <c r="H232" s="61"/>
      <c r="I232" s="63"/>
      <c r="J232" s="63"/>
      <c r="K232" s="63"/>
      <c r="L232" s="63"/>
      <c r="M232" s="63"/>
      <c r="N232" s="61"/>
      <c r="O232" s="61"/>
      <c r="P232" s="61"/>
      <c r="Q232" s="62"/>
      <c r="R232" s="61"/>
      <c r="S232" s="63"/>
      <c r="T232" s="61"/>
      <c r="U232" s="61"/>
      <c r="V232" s="61"/>
      <c r="W232" s="63"/>
      <c r="X232" s="63"/>
      <c r="Y232" s="61"/>
      <c r="Z232" s="63"/>
      <c r="AA232" s="62"/>
      <c r="AB232" s="61"/>
      <c r="AC232" s="61"/>
      <c r="AD232" s="61"/>
      <c r="AE232" s="61"/>
      <c r="AG232" s="60"/>
    </row>
    <row r="233" spans="4:33" ht="15.75" customHeight="1">
      <c r="D233" s="64"/>
      <c r="E233" s="61"/>
      <c r="F233" s="61"/>
      <c r="G233" s="63"/>
      <c r="H233" s="61"/>
      <c r="I233" s="63"/>
      <c r="J233" s="63"/>
      <c r="K233" s="63"/>
      <c r="L233" s="63"/>
      <c r="M233" s="63"/>
      <c r="N233" s="61"/>
      <c r="O233" s="61"/>
      <c r="P233" s="61"/>
      <c r="Q233" s="62"/>
      <c r="R233" s="61"/>
      <c r="S233" s="63"/>
      <c r="T233" s="61"/>
      <c r="U233" s="61"/>
      <c r="V233" s="61"/>
      <c r="W233" s="63"/>
      <c r="X233" s="63"/>
      <c r="Y233" s="61"/>
      <c r="Z233" s="63"/>
      <c r="AA233" s="62"/>
      <c r="AB233" s="61"/>
      <c r="AC233" s="61"/>
      <c r="AD233" s="61"/>
      <c r="AE233" s="61"/>
      <c r="AG233" s="60"/>
    </row>
    <row r="234" spans="4:33" ht="15.75" customHeight="1">
      <c r="D234" s="64"/>
      <c r="E234" s="61"/>
      <c r="F234" s="61"/>
      <c r="G234" s="63"/>
      <c r="H234" s="61"/>
      <c r="I234" s="63"/>
      <c r="J234" s="63"/>
      <c r="K234" s="63"/>
      <c r="L234" s="63"/>
      <c r="M234" s="63"/>
      <c r="N234" s="61"/>
      <c r="O234" s="61"/>
      <c r="P234" s="61"/>
      <c r="Q234" s="62"/>
      <c r="R234" s="61"/>
      <c r="S234" s="63"/>
      <c r="T234" s="61"/>
      <c r="U234" s="61"/>
      <c r="V234" s="61"/>
      <c r="W234" s="63"/>
      <c r="X234" s="63"/>
      <c r="Y234" s="61"/>
      <c r="Z234" s="63"/>
      <c r="AA234" s="62"/>
      <c r="AB234" s="61"/>
      <c r="AC234" s="61"/>
      <c r="AD234" s="61"/>
      <c r="AE234" s="61"/>
      <c r="AG234" s="60"/>
    </row>
    <row r="235" spans="4:33" ht="15.75" customHeight="1">
      <c r="D235" s="64"/>
      <c r="E235" s="61"/>
      <c r="F235" s="61"/>
      <c r="G235" s="63"/>
      <c r="H235" s="61"/>
      <c r="I235" s="63"/>
      <c r="J235" s="63"/>
      <c r="K235" s="63"/>
      <c r="L235" s="63"/>
      <c r="M235" s="63"/>
      <c r="N235" s="61"/>
      <c r="O235" s="61"/>
      <c r="P235" s="61"/>
      <c r="Q235" s="62"/>
      <c r="R235" s="61"/>
      <c r="S235" s="63"/>
      <c r="T235" s="61"/>
      <c r="U235" s="61"/>
      <c r="V235" s="61"/>
      <c r="W235" s="63"/>
      <c r="X235" s="63"/>
      <c r="Y235" s="61"/>
      <c r="Z235" s="63"/>
      <c r="AA235" s="62"/>
      <c r="AB235" s="61"/>
      <c r="AC235" s="61"/>
      <c r="AD235" s="61"/>
      <c r="AE235" s="61"/>
      <c r="AG235" s="60"/>
    </row>
    <row r="236" spans="4:33" ht="15.75" customHeight="1">
      <c r="D236" s="64"/>
      <c r="E236" s="61"/>
      <c r="F236" s="61"/>
      <c r="G236" s="63"/>
      <c r="H236" s="61"/>
      <c r="I236" s="63"/>
      <c r="J236" s="63"/>
      <c r="K236" s="63"/>
      <c r="L236" s="63"/>
      <c r="M236" s="63"/>
      <c r="N236" s="61"/>
      <c r="O236" s="61"/>
      <c r="P236" s="61"/>
      <c r="Q236" s="62"/>
      <c r="R236" s="61"/>
      <c r="S236" s="63"/>
      <c r="T236" s="61"/>
      <c r="U236" s="61"/>
      <c r="V236" s="61"/>
      <c r="W236" s="63"/>
      <c r="X236" s="63"/>
      <c r="Y236" s="61"/>
      <c r="Z236" s="63"/>
      <c r="AA236" s="62"/>
      <c r="AB236" s="61"/>
      <c r="AC236" s="61"/>
      <c r="AD236" s="61"/>
      <c r="AE236" s="61"/>
      <c r="AG236" s="60"/>
    </row>
    <row r="237" spans="4:33" ht="15.75" customHeight="1">
      <c r="D237" s="64"/>
      <c r="E237" s="61"/>
      <c r="F237" s="61"/>
      <c r="G237" s="63"/>
      <c r="H237" s="61"/>
      <c r="I237" s="63"/>
      <c r="J237" s="63"/>
      <c r="K237" s="63"/>
      <c r="L237" s="63"/>
      <c r="M237" s="63"/>
      <c r="N237" s="61"/>
      <c r="O237" s="61"/>
      <c r="P237" s="61"/>
      <c r="Q237" s="62"/>
      <c r="R237" s="61"/>
      <c r="S237" s="63"/>
      <c r="T237" s="61"/>
      <c r="U237" s="61"/>
      <c r="V237" s="61"/>
      <c r="W237" s="63"/>
      <c r="X237" s="63"/>
      <c r="Y237" s="61"/>
      <c r="Z237" s="63"/>
      <c r="AA237" s="62"/>
      <c r="AB237" s="61"/>
      <c r="AC237" s="61"/>
      <c r="AD237" s="61"/>
      <c r="AE237" s="61"/>
      <c r="AG237" s="60"/>
    </row>
    <row r="238" spans="4:33" ht="15.75" customHeight="1">
      <c r="D238" s="64"/>
      <c r="E238" s="61"/>
      <c r="F238" s="61"/>
      <c r="G238" s="63"/>
      <c r="H238" s="61"/>
      <c r="I238" s="63"/>
      <c r="J238" s="63"/>
      <c r="K238" s="63"/>
      <c r="L238" s="63"/>
      <c r="M238" s="63"/>
      <c r="N238" s="61"/>
      <c r="O238" s="61"/>
      <c r="P238" s="61"/>
      <c r="Q238" s="62"/>
      <c r="R238" s="61"/>
      <c r="S238" s="63"/>
      <c r="T238" s="61"/>
      <c r="U238" s="61"/>
      <c r="V238" s="61"/>
      <c r="W238" s="63"/>
      <c r="X238" s="63"/>
      <c r="Y238" s="61"/>
      <c r="Z238" s="63"/>
      <c r="AA238" s="62"/>
      <c r="AB238" s="61"/>
      <c r="AC238" s="61"/>
      <c r="AD238" s="61"/>
      <c r="AE238" s="61"/>
      <c r="AG238" s="60"/>
    </row>
    <row r="239" spans="4:33" ht="15.75" customHeight="1">
      <c r="D239" s="64"/>
      <c r="E239" s="61"/>
      <c r="F239" s="61"/>
      <c r="G239" s="63"/>
      <c r="H239" s="61"/>
      <c r="I239" s="63"/>
      <c r="J239" s="63"/>
      <c r="K239" s="63"/>
      <c r="L239" s="63"/>
      <c r="M239" s="63"/>
      <c r="N239" s="61"/>
      <c r="O239" s="61"/>
      <c r="P239" s="61"/>
      <c r="Q239" s="62"/>
      <c r="R239" s="61"/>
      <c r="S239" s="63"/>
      <c r="T239" s="61"/>
      <c r="U239" s="61"/>
      <c r="V239" s="61"/>
      <c r="W239" s="63"/>
      <c r="X239" s="63"/>
      <c r="Y239" s="61"/>
      <c r="Z239" s="63"/>
      <c r="AA239" s="62"/>
      <c r="AB239" s="61"/>
      <c r="AC239" s="61"/>
      <c r="AD239" s="61"/>
      <c r="AE239" s="61"/>
      <c r="AG239" s="60"/>
    </row>
    <row r="240" spans="4:33" ht="15.75" customHeight="1">
      <c r="D240" s="64"/>
      <c r="E240" s="61"/>
      <c r="F240" s="61"/>
      <c r="G240" s="63"/>
      <c r="H240" s="61"/>
      <c r="I240" s="63"/>
      <c r="J240" s="63"/>
      <c r="K240" s="63"/>
      <c r="L240" s="63"/>
      <c r="M240" s="63"/>
      <c r="N240" s="61"/>
      <c r="O240" s="61"/>
      <c r="P240" s="61"/>
      <c r="Q240" s="62"/>
      <c r="R240" s="61"/>
      <c r="S240" s="63"/>
      <c r="T240" s="61"/>
      <c r="U240" s="61"/>
      <c r="V240" s="61"/>
      <c r="W240" s="63"/>
      <c r="X240" s="63"/>
      <c r="Y240" s="61"/>
      <c r="Z240" s="63"/>
      <c r="AA240" s="62"/>
      <c r="AB240" s="61"/>
      <c r="AC240" s="61"/>
      <c r="AD240" s="61"/>
      <c r="AE240" s="61"/>
      <c r="AG240" s="60"/>
    </row>
    <row r="241" spans="4:33" ht="15.75" customHeight="1">
      <c r="D241" s="64"/>
      <c r="E241" s="61"/>
      <c r="F241" s="61"/>
      <c r="G241" s="63"/>
      <c r="H241" s="61"/>
      <c r="I241" s="63"/>
      <c r="J241" s="63"/>
      <c r="K241" s="63"/>
      <c r="L241" s="63"/>
      <c r="M241" s="63"/>
      <c r="N241" s="61"/>
      <c r="O241" s="61"/>
      <c r="P241" s="61"/>
      <c r="Q241" s="62"/>
      <c r="R241" s="61"/>
      <c r="S241" s="63"/>
      <c r="T241" s="61"/>
      <c r="U241" s="61"/>
      <c r="V241" s="61"/>
      <c r="W241" s="63"/>
      <c r="X241" s="63"/>
      <c r="Y241" s="61"/>
      <c r="Z241" s="63"/>
      <c r="AA241" s="62"/>
      <c r="AB241" s="61"/>
      <c r="AC241" s="61"/>
      <c r="AD241" s="61"/>
      <c r="AE241" s="61"/>
      <c r="AG241" s="60"/>
    </row>
    <row r="242" spans="4:33" ht="15.75" customHeight="1">
      <c r="D242" s="64"/>
      <c r="E242" s="61"/>
      <c r="F242" s="61"/>
      <c r="G242" s="63"/>
      <c r="H242" s="61"/>
      <c r="I242" s="63"/>
      <c r="J242" s="63"/>
      <c r="K242" s="63"/>
      <c r="L242" s="63"/>
      <c r="M242" s="63"/>
      <c r="N242" s="61"/>
      <c r="O242" s="61"/>
      <c r="P242" s="61"/>
      <c r="Q242" s="62"/>
      <c r="R242" s="61"/>
      <c r="S242" s="63"/>
      <c r="T242" s="61"/>
      <c r="U242" s="61"/>
      <c r="V242" s="61"/>
      <c r="W242" s="63"/>
      <c r="X242" s="63"/>
      <c r="Y242" s="61"/>
      <c r="Z242" s="63"/>
      <c r="AA242" s="62"/>
      <c r="AB242" s="61"/>
      <c r="AC242" s="61"/>
      <c r="AD242" s="61"/>
      <c r="AE242" s="61"/>
      <c r="AG242" s="60"/>
    </row>
    <row r="243" spans="4:33" ht="15.75" customHeight="1">
      <c r="D243" s="64"/>
      <c r="E243" s="61"/>
      <c r="F243" s="61"/>
      <c r="G243" s="63"/>
      <c r="H243" s="61"/>
      <c r="I243" s="63"/>
      <c r="J243" s="63"/>
      <c r="K243" s="63"/>
      <c r="L243" s="63"/>
      <c r="M243" s="63"/>
      <c r="N243" s="61"/>
      <c r="O243" s="61"/>
      <c r="P243" s="61"/>
      <c r="Q243" s="62"/>
      <c r="R243" s="61"/>
      <c r="S243" s="63"/>
      <c r="T243" s="61"/>
      <c r="U243" s="61"/>
      <c r="V243" s="61"/>
      <c r="W243" s="63"/>
      <c r="X243" s="63"/>
      <c r="Y243" s="61"/>
      <c r="Z243" s="63"/>
      <c r="AA243" s="62"/>
      <c r="AB243" s="61"/>
      <c r="AC243" s="61"/>
      <c r="AD243" s="61"/>
      <c r="AE243" s="61"/>
      <c r="AG243" s="60"/>
    </row>
    <row r="244" spans="4:33" ht="15.75" customHeight="1">
      <c r="D244" s="64"/>
      <c r="E244" s="61"/>
      <c r="F244" s="61"/>
      <c r="G244" s="63"/>
      <c r="H244" s="61"/>
      <c r="I244" s="63"/>
      <c r="J244" s="63"/>
      <c r="K244" s="63"/>
      <c r="L244" s="63"/>
      <c r="M244" s="63"/>
      <c r="N244" s="61"/>
      <c r="O244" s="61"/>
      <c r="P244" s="61"/>
      <c r="Q244" s="62"/>
      <c r="R244" s="61"/>
      <c r="S244" s="63"/>
      <c r="T244" s="61"/>
      <c r="U244" s="61"/>
      <c r="V244" s="61"/>
      <c r="W244" s="63"/>
      <c r="X244" s="63"/>
      <c r="Y244" s="61"/>
      <c r="Z244" s="63"/>
      <c r="AA244" s="62"/>
      <c r="AB244" s="61"/>
      <c r="AC244" s="61"/>
      <c r="AD244" s="61"/>
      <c r="AE244" s="61"/>
      <c r="AG244" s="60"/>
    </row>
    <row r="245" spans="4:33" ht="15.75" customHeight="1">
      <c r="D245" s="64"/>
      <c r="E245" s="61"/>
      <c r="F245" s="61"/>
      <c r="G245" s="63"/>
      <c r="H245" s="61"/>
      <c r="I245" s="63"/>
      <c r="J245" s="63"/>
      <c r="K245" s="63"/>
      <c r="L245" s="63"/>
      <c r="M245" s="63"/>
      <c r="N245" s="61"/>
      <c r="O245" s="61"/>
      <c r="P245" s="61"/>
      <c r="Q245" s="62"/>
      <c r="R245" s="61"/>
      <c r="S245" s="63"/>
      <c r="T245" s="61"/>
      <c r="U245" s="61"/>
      <c r="V245" s="61"/>
      <c r="W245" s="63"/>
      <c r="X245" s="63"/>
      <c r="Y245" s="61"/>
      <c r="Z245" s="63"/>
      <c r="AA245" s="62"/>
      <c r="AB245" s="61"/>
      <c r="AC245" s="61"/>
      <c r="AD245" s="61"/>
      <c r="AE245" s="61"/>
      <c r="AG245" s="60"/>
    </row>
    <row r="246" spans="4:33" ht="15.75" customHeight="1">
      <c r="D246" s="64"/>
      <c r="E246" s="61"/>
      <c r="F246" s="61"/>
      <c r="G246" s="63"/>
      <c r="H246" s="61"/>
      <c r="I246" s="63"/>
      <c r="J246" s="63"/>
      <c r="K246" s="63"/>
      <c r="L246" s="63"/>
      <c r="M246" s="63"/>
      <c r="N246" s="61"/>
      <c r="O246" s="61"/>
      <c r="P246" s="61"/>
      <c r="Q246" s="62"/>
      <c r="R246" s="61"/>
      <c r="S246" s="63"/>
      <c r="T246" s="61"/>
      <c r="U246" s="61"/>
      <c r="V246" s="61"/>
      <c r="W246" s="63"/>
      <c r="X246" s="63"/>
      <c r="Y246" s="61"/>
      <c r="Z246" s="63"/>
      <c r="AA246" s="62"/>
      <c r="AB246" s="61"/>
      <c r="AC246" s="61"/>
      <c r="AD246" s="61"/>
      <c r="AE246" s="61"/>
      <c r="AG246" s="60"/>
    </row>
    <row r="247" spans="4:33" ht="15.75" customHeight="1">
      <c r="D247" s="64"/>
      <c r="E247" s="61"/>
      <c r="F247" s="61"/>
      <c r="G247" s="63"/>
      <c r="H247" s="61"/>
      <c r="I247" s="63"/>
      <c r="J247" s="63"/>
      <c r="K247" s="63"/>
      <c r="L247" s="63"/>
      <c r="M247" s="63"/>
      <c r="N247" s="61"/>
      <c r="O247" s="61"/>
      <c r="P247" s="61"/>
      <c r="Q247" s="62"/>
      <c r="R247" s="61"/>
      <c r="S247" s="63"/>
      <c r="T247" s="61"/>
      <c r="U247" s="61"/>
      <c r="V247" s="61"/>
      <c r="W247" s="63"/>
      <c r="X247" s="63"/>
      <c r="Y247" s="61"/>
      <c r="Z247" s="63"/>
      <c r="AA247" s="62"/>
      <c r="AB247" s="61"/>
      <c r="AC247" s="61"/>
      <c r="AD247" s="61"/>
      <c r="AE247" s="61"/>
      <c r="AG247" s="60"/>
    </row>
    <row r="248" spans="4:33" ht="15.75" customHeight="1">
      <c r="D248" s="64"/>
      <c r="E248" s="61"/>
      <c r="F248" s="61"/>
      <c r="G248" s="63"/>
      <c r="H248" s="61"/>
      <c r="I248" s="63"/>
      <c r="J248" s="63"/>
      <c r="K248" s="63"/>
      <c r="L248" s="63"/>
      <c r="M248" s="63"/>
      <c r="N248" s="61"/>
      <c r="O248" s="61"/>
      <c r="P248" s="61"/>
      <c r="Q248" s="62"/>
      <c r="R248" s="61"/>
      <c r="S248" s="63"/>
      <c r="T248" s="61"/>
      <c r="U248" s="61"/>
      <c r="V248" s="61"/>
      <c r="W248" s="63"/>
      <c r="X248" s="63"/>
      <c r="Y248" s="61"/>
      <c r="Z248" s="63"/>
      <c r="AA248" s="62"/>
      <c r="AB248" s="61"/>
      <c r="AC248" s="61"/>
      <c r="AD248" s="61"/>
      <c r="AE248" s="61"/>
      <c r="AG248" s="60"/>
    </row>
    <row r="249" spans="4:33" ht="15.75" customHeight="1">
      <c r="D249" s="64"/>
      <c r="E249" s="61"/>
      <c r="F249" s="61"/>
      <c r="G249" s="63"/>
      <c r="H249" s="61"/>
      <c r="I249" s="63"/>
      <c r="J249" s="63"/>
      <c r="K249" s="63"/>
      <c r="L249" s="63"/>
      <c r="M249" s="63"/>
      <c r="N249" s="61"/>
      <c r="O249" s="61"/>
      <c r="P249" s="61"/>
      <c r="Q249" s="62"/>
      <c r="R249" s="61"/>
      <c r="S249" s="63"/>
      <c r="T249" s="61"/>
      <c r="U249" s="61"/>
      <c r="V249" s="61"/>
      <c r="W249" s="63"/>
      <c r="X249" s="63"/>
      <c r="Y249" s="61"/>
      <c r="Z249" s="63"/>
      <c r="AA249" s="62"/>
      <c r="AB249" s="61"/>
      <c r="AC249" s="61"/>
      <c r="AD249" s="61"/>
      <c r="AE249" s="61"/>
      <c r="AG249" s="60"/>
    </row>
    <row r="250" spans="4:33" ht="15.75" customHeight="1">
      <c r="D250" s="64"/>
      <c r="E250" s="61"/>
      <c r="F250" s="61"/>
      <c r="G250" s="63"/>
      <c r="H250" s="61"/>
      <c r="I250" s="63"/>
      <c r="J250" s="63"/>
      <c r="K250" s="63"/>
      <c r="L250" s="63"/>
      <c r="M250" s="63"/>
      <c r="N250" s="61"/>
      <c r="O250" s="61"/>
      <c r="P250" s="61"/>
      <c r="Q250" s="62"/>
      <c r="R250" s="61"/>
      <c r="S250" s="63"/>
      <c r="T250" s="61"/>
      <c r="U250" s="61"/>
      <c r="V250" s="61"/>
      <c r="W250" s="63"/>
      <c r="X250" s="63"/>
      <c r="Y250" s="61"/>
      <c r="Z250" s="63"/>
      <c r="AA250" s="62"/>
      <c r="AB250" s="61"/>
      <c r="AC250" s="61"/>
      <c r="AD250" s="61"/>
      <c r="AE250" s="61"/>
      <c r="AG250" s="60"/>
    </row>
    <row r="251" spans="4:33" ht="15.75" customHeight="1">
      <c r="D251" s="64"/>
      <c r="E251" s="61"/>
      <c r="F251" s="61"/>
      <c r="G251" s="63"/>
      <c r="H251" s="61"/>
      <c r="I251" s="63"/>
      <c r="J251" s="63"/>
      <c r="K251" s="63"/>
      <c r="L251" s="63"/>
      <c r="M251" s="63"/>
      <c r="N251" s="61"/>
      <c r="O251" s="61"/>
      <c r="P251" s="61"/>
      <c r="Q251" s="62"/>
      <c r="R251" s="61"/>
      <c r="S251" s="63"/>
      <c r="T251" s="61"/>
      <c r="U251" s="61"/>
      <c r="V251" s="61"/>
      <c r="W251" s="63"/>
      <c r="X251" s="63"/>
      <c r="Y251" s="61"/>
      <c r="Z251" s="63"/>
      <c r="AA251" s="62"/>
      <c r="AB251" s="61"/>
      <c r="AC251" s="61"/>
      <c r="AD251" s="61"/>
      <c r="AE251" s="61"/>
      <c r="AG251" s="60"/>
    </row>
    <row r="252" spans="4:33" ht="15.75" customHeight="1">
      <c r="D252" s="64"/>
      <c r="E252" s="61"/>
      <c r="F252" s="61"/>
      <c r="G252" s="63"/>
      <c r="H252" s="61"/>
      <c r="I252" s="63"/>
      <c r="J252" s="63"/>
      <c r="K252" s="63"/>
      <c r="L252" s="63"/>
      <c r="M252" s="63"/>
      <c r="N252" s="61"/>
      <c r="O252" s="61"/>
      <c r="P252" s="61"/>
      <c r="Q252" s="62"/>
      <c r="R252" s="61"/>
      <c r="S252" s="63"/>
      <c r="T252" s="61"/>
      <c r="U252" s="61"/>
      <c r="V252" s="61"/>
      <c r="W252" s="63"/>
      <c r="X252" s="63"/>
      <c r="Y252" s="61"/>
      <c r="Z252" s="63"/>
      <c r="AA252" s="62"/>
      <c r="AB252" s="61"/>
      <c r="AC252" s="61"/>
      <c r="AD252" s="61"/>
      <c r="AE252" s="61"/>
      <c r="AG252" s="60"/>
    </row>
    <row r="253" spans="4:33" ht="15.75" customHeight="1">
      <c r="D253" s="64"/>
      <c r="E253" s="61"/>
      <c r="F253" s="61"/>
      <c r="G253" s="63"/>
      <c r="H253" s="61"/>
      <c r="I253" s="63"/>
      <c r="J253" s="63"/>
      <c r="K253" s="63"/>
      <c r="L253" s="63"/>
      <c r="M253" s="63"/>
      <c r="N253" s="61"/>
      <c r="O253" s="61"/>
      <c r="P253" s="61"/>
      <c r="Q253" s="62"/>
      <c r="R253" s="61"/>
      <c r="S253" s="63"/>
      <c r="T253" s="61"/>
      <c r="U253" s="61"/>
      <c r="V253" s="61"/>
      <c r="W253" s="63"/>
      <c r="X253" s="63"/>
      <c r="Y253" s="61"/>
      <c r="Z253" s="63"/>
      <c r="AA253" s="62"/>
      <c r="AB253" s="61"/>
      <c r="AC253" s="61"/>
      <c r="AD253" s="61"/>
      <c r="AE253" s="61"/>
      <c r="AG253" s="60"/>
    </row>
    <row r="254" spans="4:33" ht="15.75" customHeight="1">
      <c r="D254" s="64"/>
      <c r="E254" s="61"/>
      <c r="F254" s="61"/>
      <c r="G254" s="63"/>
      <c r="H254" s="61"/>
      <c r="I254" s="63"/>
      <c r="J254" s="63"/>
      <c r="K254" s="63"/>
      <c r="L254" s="63"/>
      <c r="M254" s="63"/>
      <c r="N254" s="61"/>
      <c r="O254" s="61"/>
      <c r="P254" s="61"/>
      <c r="Q254" s="62"/>
      <c r="R254" s="61"/>
      <c r="S254" s="63"/>
      <c r="T254" s="61"/>
      <c r="U254" s="61"/>
      <c r="V254" s="61"/>
      <c r="W254" s="63"/>
      <c r="X254" s="63"/>
      <c r="Y254" s="61"/>
      <c r="Z254" s="63"/>
      <c r="AA254" s="62"/>
      <c r="AB254" s="61"/>
      <c r="AC254" s="61"/>
      <c r="AD254" s="61"/>
      <c r="AE254" s="61"/>
      <c r="AG254" s="60"/>
    </row>
    <row r="255" spans="4:33" ht="15.75" customHeight="1">
      <c r="D255" s="64"/>
      <c r="E255" s="61"/>
      <c r="F255" s="61"/>
      <c r="G255" s="63"/>
      <c r="H255" s="61"/>
      <c r="I255" s="63"/>
      <c r="J255" s="63"/>
      <c r="K255" s="63"/>
      <c r="L255" s="63"/>
      <c r="M255" s="63"/>
      <c r="N255" s="61"/>
      <c r="O255" s="61"/>
      <c r="P255" s="61"/>
      <c r="Q255" s="62"/>
      <c r="R255" s="61"/>
      <c r="S255" s="63"/>
      <c r="T255" s="61"/>
      <c r="U255" s="61"/>
      <c r="V255" s="61"/>
      <c r="W255" s="63"/>
      <c r="X255" s="63"/>
      <c r="Y255" s="61"/>
      <c r="Z255" s="63"/>
      <c r="AA255" s="62"/>
      <c r="AB255" s="61"/>
      <c r="AC255" s="61"/>
      <c r="AD255" s="61"/>
      <c r="AE255" s="61"/>
      <c r="AG255" s="60"/>
    </row>
    <row r="256" spans="4:33" ht="15.75" customHeight="1">
      <c r="D256" s="64"/>
      <c r="E256" s="61"/>
      <c r="F256" s="61"/>
      <c r="G256" s="63"/>
      <c r="H256" s="61"/>
      <c r="I256" s="63"/>
      <c r="J256" s="63"/>
      <c r="K256" s="63"/>
      <c r="L256" s="63"/>
      <c r="M256" s="63"/>
      <c r="N256" s="61"/>
      <c r="O256" s="61"/>
      <c r="P256" s="61"/>
      <c r="Q256" s="62"/>
      <c r="R256" s="61"/>
      <c r="S256" s="63"/>
      <c r="T256" s="61"/>
      <c r="U256" s="61"/>
      <c r="V256" s="61"/>
      <c r="W256" s="63"/>
      <c r="X256" s="63"/>
      <c r="Y256" s="61"/>
      <c r="Z256" s="63"/>
      <c r="AA256" s="62"/>
      <c r="AB256" s="61"/>
      <c r="AC256" s="61"/>
      <c r="AD256" s="61"/>
      <c r="AE256" s="61"/>
      <c r="AG256" s="60"/>
    </row>
    <row r="257" spans="4:33" ht="15.75" customHeight="1">
      <c r="D257" s="64"/>
      <c r="E257" s="61"/>
      <c r="F257" s="61"/>
      <c r="G257" s="63"/>
      <c r="H257" s="61"/>
      <c r="I257" s="63"/>
      <c r="J257" s="63"/>
      <c r="K257" s="63"/>
      <c r="L257" s="63"/>
      <c r="M257" s="63"/>
      <c r="N257" s="61"/>
      <c r="O257" s="61"/>
      <c r="P257" s="61"/>
      <c r="Q257" s="62"/>
      <c r="R257" s="61"/>
      <c r="S257" s="63"/>
      <c r="T257" s="61"/>
      <c r="U257" s="61"/>
      <c r="V257" s="61"/>
      <c r="W257" s="63"/>
      <c r="X257" s="63"/>
      <c r="Y257" s="61"/>
      <c r="Z257" s="63"/>
      <c r="AA257" s="62"/>
      <c r="AB257" s="61"/>
      <c r="AC257" s="61"/>
      <c r="AD257" s="61"/>
      <c r="AE257" s="61"/>
      <c r="AG257" s="60"/>
    </row>
    <row r="258" spans="4:33" ht="15.75" customHeight="1">
      <c r="D258" s="64"/>
      <c r="E258" s="61"/>
      <c r="F258" s="61"/>
      <c r="G258" s="63"/>
      <c r="H258" s="61"/>
      <c r="I258" s="63"/>
      <c r="J258" s="63"/>
      <c r="K258" s="63"/>
      <c r="L258" s="63"/>
      <c r="M258" s="63"/>
      <c r="N258" s="61"/>
      <c r="O258" s="61"/>
      <c r="P258" s="61"/>
      <c r="Q258" s="62"/>
      <c r="R258" s="61"/>
      <c r="S258" s="63"/>
      <c r="T258" s="61"/>
      <c r="U258" s="61"/>
      <c r="V258" s="61"/>
      <c r="W258" s="63"/>
      <c r="X258" s="63"/>
      <c r="Y258" s="61"/>
      <c r="Z258" s="63"/>
      <c r="AA258" s="62"/>
      <c r="AB258" s="61"/>
      <c r="AC258" s="61"/>
      <c r="AD258" s="61"/>
      <c r="AE258" s="61"/>
      <c r="AG258" s="60"/>
    </row>
    <row r="259" spans="4:33" ht="15.75" customHeight="1">
      <c r="D259" s="64"/>
      <c r="E259" s="61"/>
      <c r="F259" s="61"/>
      <c r="G259" s="63"/>
      <c r="H259" s="61"/>
      <c r="I259" s="63"/>
      <c r="J259" s="63"/>
      <c r="K259" s="63"/>
      <c r="L259" s="63"/>
      <c r="M259" s="63"/>
      <c r="N259" s="61"/>
      <c r="O259" s="61"/>
      <c r="P259" s="61"/>
      <c r="Q259" s="62"/>
      <c r="R259" s="61"/>
      <c r="S259" s="63"/>
      <c r="T259" s="61"/>
      <c r="U259" s="61"/>
      <c r="V259" s="61"/>
      <c r="W259" s="63"/>
      <c r="X259" s="63"/>
      <c r="Y259" s="61"/>
      <c r="Z259" s="63"/>
      <c r="AA259" s="62"/>
      <c r="AB259" s="61"/>
      <c r="AC259" s="61"/>
      <c r="AD259" s="61"/>
      <c r="AE259" s="61"/>
      <c r="AG259" s="60"/>
    </row>
    <row r="260" spans="4:33" ht="15.75" customHeight="1">
      <c r="D260" s="64"/>
      <c r="E260" s="61"/>
      <c r="F260" s="61"/>
      <c r="G260" s="63"/>
      <c r="H260" s="61"/>
      <c r="I260" s="63"/>
      <c r="J260" s="63"/>
      <c r="K260" s="63"/>
      <c r="L260" s="63"/>
      <c r="M260" s="63"/>
      <c r="N260" s="61"/>
      <c r="O260" s="61"/>
      <c r="P260" s="61"/>
      <c r="Q260" s="62"/>
      <c r="R260" s="61"/>
      <c r="S260" s="63"/>
      <c r="T260" s="61"/>
      <c r="U260" s="61"/>
      <c r="V260" s="61"/>
      <c r="W260" s="63"/>
      <c r="X260" s="63"/>
      <c r="Y260" s="61"/>
      <c r="Z260" s="63"/>
      <c r="AA260" s="62"/>
      <c r="AB260" s="61"/>
      <c r="AC260" s="61"/>
      <c r="AD260" s="61"/>
      <c r="AE260" s="61"/>
      <c r="AG260" s="60"/>
    </row>
    <row r="261" spans="4:33" ht="15.75" customHeight="1">
      <c r="D261" s="64"/>
      <c r="E261" s="61"/>
      <c r="F261" s="61"/>
      <c r="G261" s="63"/>
      <c r="H261" s="61"/>
      <c r="I261" s="63"/>
      <c r="J261" s="63"/>
      <c r="K261" s="63"/>
      <c r="L261" s="63"/>
      <c r="M261" s="63"/>
      <c r="N261" s="61"/>
      <c r="O261" s="61"/>
      <c r="P261" s="61"/>
      <c r="Q261" s="62"/>
      <c r="R261" s="61"/>
      <c r="S261" s="63"/>
      <c r="T261" s="61"/>
      <c r="U261" s="61"/>
      <c r="V261" s="61"/>
      <c r="W261" s="63"/>
      <c r="X261" s="63"/>
      <c r="Y261" s="61"/>
      <c r="Z261" s="63"/>
      <c r="AA261" s="62"/>
      <c r="AB261" s="61"/>
      <c r="AC261" s="61"/>
      <c r="AD261" s="61"/>
      <c r="AE261" s="61"/>
      <c r="AG261" s="60"/>
    </row>
    <row r="262" spans="4:33" ht="15.75" customHeight="1">
      <c r="D262" s="64"/>
      <c r="E262" s="61"/>
      <c r="F262" s="61"/>
      <c r="G262" s="63"/>
      <c r="H262" s="61"/>
      <c r="I262" s="63"/>
      <c r="J262" s="63"/>
      <c r="K262" s="63"/>
      <c r="L262" s="63"/>
      <c r="M262" s="63"/>
      <c r="N262" s="61"/>
      <c r="O262" s="61"/>
      <c r="P262" s="61"/>
      <c r="Q262" s="62"/>
      <c r="R262" s="61"/>
      <c r="S262" s="63"/>
      <c r="T262" s="61"/>
      <c r="U262" s="61"/>
      <c r="V262" s="61"/>
      <c r="W262" s="63"/>
      <c r="X262" s="63"/>
      <c r="Y262" s="61"/>
      <c r="Z262" s="63"/>
      <c r="AA262" s="62"/>
      <c r="AB262" s="61"/>
      <c r="AC262" s="61"/>
      <c r="AD262" s="61"/>
      <c r="AE262" s="61"/>
      <c r="AG262" s="60"/>
    </row>
    <row r="263" spans="4:33" ht="15.75" customHeight="1">
      <c r="D263" s="64"/>
      <c r="E263" s="61"/>
      <c r="F263" s="61"/>
      <c r="G263" s="63"/>
      <c r="H263" s="61"/>
      <c r="I263" s="63"/>
      <c r="J263" s="63"/>
      <c r="K263" s="63"/>
      <c r="L263" s="63"/>
      <c r="M263" s="63"/>
      <c r="N263" s="61"/>
      <c r="O263" s="61"/>
      <c r="P263" s="61"/>
      <c r="Q263" s="62"/>
      <c r="R263" s="61"/>
      <c r="S263" s="63"/>
      <c r="T263" s="61"/>
      <c r="U263" s="61"/>
      <c r="V263" s="61"/>
      <c r="W263" s="63"/>
      <c r="X263" s="63"/>
      <c r="Y263" s="61"/>
      <c r="Z263" s="63"/>
      <c r="AA263" s="62"/>
      <c r="AB263" s="61"/>
      <c r="AC263" s="61"/>
      <c r="AD263" s="61"/>
      <c r="AE263" s="61"/>
      <c r="AG263" s="60"/>
    </row>
    <row r="264" spans="4:33" ht="15.75" customHeight="1">
      <c r="D264" s="64"/>
      <c r="E264" s="61"/>
      <c r="F264" s="61"/>
      <c r="G264" s="63"/>
      <c r="H264" s="61"/>
      <c r="I264" s="63"/>
      <c r="J264" s="63"/>
      <c r="K264" s="63"/>
      <c r="L264" s="63"/>
      <c r="M264" s="63"/>
      <c r="N264" s="61"/>
      <c r="O264" s="61"/>
      <c r="P264" s="61"/>
      <c r="Q264" s="62"/>
      <c r="R264" s="61"/>
      <c r="S264" s="63"/>
      <c r="T264" s="61"/>
      <c r="U264" s="61"/>
      <c r="V264" s="61"/>
      <c r="W264" s="63"/>
      <c r="X264" s="63"/>
      <c r="Y264" s="61"/>
      <c r="Z264" s="63"/>
      <c r="AA264" s="62"/>
      <c r="AB264" s="61"/>
      <c r="AC264" s="61"/>
      <c r="AD264" s="61"/>
      <c r="AE264" s="61"/>
      <c r="AG264" s="60"/>
    </row>
    <row r="265" spans="4:33" ht="15.75" customHeight="1">
      <c r="D265" s="64"/>
      <c r="E265" s="61"/>
      <c r="F265" s="61"/>
      <c r="G265" s="63"/>
      <c r="H265" s="61"/>
      <c r="I265" s="63"/>
      <c r="J265" s="63"/>
      <c r="K265" s="63"/>
      <c r="L265" s="63"/>
      <c r="M265" s="63"/>
      <c r="N265" s="61"/>
      <c r="O265" s="61"/>
      <c r="P265" s="61"/>
      <c r="Q265" s="62"/>
      <c r="R265" s="61"/>
      <c r="S265" s="63"/>
      <c r="T265" s="61"/>
      <c r="U265" s="61"/>
      <c r="V265" s="61"/>
      <c r="W265" s="63"/>
      <c r="X265" s="63"/>
      <c r="Y265" s="61"/>
      <c r="Z265" s="63"/>
      <c r="AA265" s="62"/>
      <c r="AB265" s="61"/>
      <c r="AC265" s="61"/>
      <c r="AD265" s="61"/>
      <c r="AE265" s="61"/>
      <c r="AG265" s="60"/>
    </row>
    <row r="266" spans="4:33" ht="15.75" customHeight="1">
      <c r="D266" s="64"/>
      <c r="E266" s="61"/>
      <c r="F266" s="61"/>
      <c r="G266" s="63"/>
      <c r="H266" s="61"/>
      <c r="I266" s="63"/>
      <c r="J266" s="63"/>
      <c r="K266" s="63"/>
      <c r="L266" s="63"/>
      <c r="M266" s="63"/>
      <c r="N266" s="61"/>
      <c r="O266" s="61"/>
      <c r="P266" s="61"/>
      <c r="Q266" s="62"/>
      <c r="R266" s="61"/>
      <c r="S266" s="63"/>
      <c r="T266" s="61"/>
      <c r="U266" s="61"/>
      <c r="V266" s="61"/>
      <c r="W266" s="63"/>
      <c r="X266" s="63"/>
      <c r="Y266" s="61"/>
      <c r="Z266" s="63"/>
      <c r="AA266" s="62"/>
      <c r="AB266" s="61"/>
      <c r="AC266" s="61"/>
      <c r="AD266" s="61"/>
      <c r="AE266" s="61"/>
      <c r="AG266" s="60"/>
    </row>
    <row r="267" spans="4:33" ht="15.75" customHeight="1">
      <c r="D267" s="64"/>
      <c r="E267" s="61"/>
      <c r="F267" s="61"/>
      <c r="G267" s="63"/>
      <c r="H267" s="61"/>
      <c r="I267" s="63"/>
      <c r="J267" s="63"/>
      <c r="K267" s="63"/>
      <c r="L267" s="63"/>
      <c r="M267" s="63"/>
      <c r="N267" s="61"/>
      <c r="O267" s="61"/>
      <c r="P267" s="61"/>
      <c r="Q267" s="62"/>
      <c r="R267" s="61"/>
      <c r="S267" s="63"/>
      <c r="T267" s="61"/>
      <c r="U267" s="61"/>
      <c r="V267" s="61"/>
      <c r="W267" s="63"/>
      <c r="X267" s="63"/>
      <c r="Y267" s="61"/>
      <c r="Z267" s="63"/>
      <c r="AA267" s="62"/>
      <c r="AB267" s="61"/>
      <c r="AC267" s="61"/>
      <c r="AD267" s="61"/>
      <c r="AE267" s="61"/>
      <c r="AG267" s="60"/>
    </row>
    <row r="268" spans="4:33" ht="15.75" customHeight="1">
      <c r="D268" s="64"/>
      <c r="E268" s="61"/>
      <c r="F268" s="61"/>
      <c r="G268" s="63"/>
      <c r="H268" s="61"/>
      <c r="I268" s="63"/>
      <c r="J268" s="63"/>
      <c r="K268" s="63"/>
      <c r="L268" s="63"/>
      <c r="M268" s="63"/>
      <c r="N268" s="61"/>
      <c r="O268" s="61"/>
      <c r="P268" s="61"/>
      <c r="Q268" s="62"/>
      <c r="R268" s="61"/>
      <c r="S268" s="63"/>
      <c r="T268" s="61"/>
      <c r="U268" s="61"/>
      <c r="V268" s="61"/>
      <c r="W268" s="63"/>
      <c r="X268" s="63"/>
      <c r="Y268" s="61"/>
      <c r="Z268" s="63"/>
      <c r="AA268" s="62"/>
      <c r="AB268" s="61"/>
      <c r="AC268" s="61"/>
      <c r="AD268" s="61"/>
      <c r="AE268" s="61"/>
      <c r="AG268" s="60"/>
    </row>
    <row r="269" spans="4:33" ht="15.75" customHeight="1">
      <c r="D269" s="64"/>
      <c r="E269" s="61"/>
      <c r="F269" s="61"/>
      <c r="G269" s="63"/>
      <c r="H269" s="61"/>
      <c r="I269" s="63"/>
      <c r="J269" s="63"/>
      <c r="K269" s="63"/>
      <c r="L269" s="63"/>
      <c r="M269" s="63"/>
      <c r="N269" s="61"/>
      <c r="O269" s="61"/>
      <c r="P269" s="61"/>
      <c r="Q269" s="62"/>
      <c r="R269" s="61"/>
      <c r="S269" s="63"/>
      <c r="T269" s="61"/>
      <c r="U269" s="61"/>
      <c r="V269" s="61"/>
      <c r="W269" s="63"/>
      <c r="X269" s="63"/>
      <c r="Y269" s="61"/>
      <c r="Z269" s="63"/>
      <c r="AA269" s="62"/>
      <c r="AB269" s="61"/>
      <c r="AC269" s="61"/>
      <c r="AD269" s="61"/>
      <c r="AE269" s="61"/>
      <c r="AG269" s="60"/>
    </row>
    <row r="270" spans="4:33" ht="15.75" customHeight="1">
      <c r="D270" s="64"/>
      <c r="E270" s="61"/>
      <c r="F270" s="61"/>
      <c r="G270" s="63"/>
      <c r="H270" s="61"/>
      <c r="I270" s="63"/>
      <c r="J270" s="63"/>
      <c r="K270" s="63"/>
      <c r="L270" s="63"/>
      <c r="M270" s="63"/>
      <c r="N270" s="61"/>
      <c r="O270" s="61"/>
      <c r="P270" s="61"/>
      <c r="Q270" s="62"/>
      <c r="R270" s="61"/>
      <c r="S270" s="63"/>
      <c r="T270" s="61"/>
      <c r="U270" s="61"/>
      <c r="V270" s="61"/>
      <c r="W270" s="63"/>
      <c r="X270" s="63"/>
      <c r="Y270" s="61"/>
      <c r="Z270" s="63"/>
      <c r="AA270" s="62"/>
      <c r="AB270" s="61"/>
      <c r="AC270" s="61"/>
      <c r="AD270" s="61"/>
      <c r="AE270" s="61"/>
      <c r="AG270" s="60"/>
    </row>
    <row r="271" spans="4:33" ht="15.75" customHeight="1">
      <c r="D271" s="64"/>
      <c r="E271" s="61"/>
      <c r="F271" s="61"/>
      <c r="G271" s="63"/>
      <c r="H271" s="61"/>
      <c r="I271" s="63"/>
      <c r="J271" s="63"/>
      <c r="K271" s="63"/>
      <c r="L271" s="63"/>
      <c r="M271" s="63"/>
      <c r="N271" s="61"/>
      <c r="O271" s="61"/>
      <c r="P271" s="61"/>
      <c r="Q271" s="62"/>
      <c r="R271" s="61"/>
      <c r="S271" s="63"/>
      <c r="T271" s="61"/>
      <c r="U271" s="61"/>
      <c r="V271" s="61"/>
      <c r="W271" s="63"/>
      <c r="X271" s="63"/>
      <c r="Y271" s="61"/>
      <c r="Z271" s="63"/>
      <c r="AA271" s="62"/>
      <c r="AB271" s="61"/>
      <c r="AC271" s="61"/>
      <c r="AD271" s="61"/>
      <c r="AE271" s="61"/>
      <c r="AG271" s="60"/>
    </row>
    <row r="272" spans="4:33" ht="15.75" customHeight="1">
      <c r="D272" s="64"/>
      <c r="E272" s="61"/>
      <c r="F272" s="61"/>
      <c r="G272" s="63"/>
      <c r="H272" s="61"/>
      <c r="I272" s="63"/>
      <c r="J272" s="63"/>
      <c r="K272" s="63"/>
      <c r="L272" s="63"/>
      <c r="M272" s="63"/>
      <c r="N272" s="61"/>
      <c r="O272" s="61"/>
      <c r="P272" s="61"/>
      <c r="Q272" s="62"/>
      <c r="R272" s="61"/>
      <c r="S272" s="63"/>
      <c r="T272" s="61"/>
      <c r="U272" s="61"/>
      <c r="V272" s="61"/>
      <c r="W272" s="63"/>
      <c r="X272" s="63"/>
      <c r="Y272" s="61"/>
      <c r="Z272" s="63"/>
      <c r="AA272" s="62"/>
      <c r="AB272" s="61"/>
      <c r="AC272" s="61"/>
      <c r="AD272" s="61"/>
      <c r="AE272" s="61"/>
      <c r="AG272" s="60"/>
    </row>
    <row r="273" spans="4:33" ht="15.75" customHeight="1">
      <c r="D273" s="64"/>
      <c r="E273" s="61"/>
      <c r="F273" s="61"/>
      <c r="G273" s="63"/>
      <c r="H273" s="61"/>
      <c r="I273" s="63"/>
      <c r="J273" s="63"/>
      <c r="K273" s="63"/>
      <c r="L273" s="63"/>
      <c r="M273" s="63"/>
      <c r="N273" s="61"/>
      <c r="O273" s="61"/>
      <c r="P273" s="61"/>
      <c r="Q273" s="62"/>
      <c r="R273" s="61"/>
      <c r="S273" s="63"/>
      <c r="T273" s="61"/>
      <c r="U273" s="61"/>
      <c r="V273" s="61"/>
      <c r="W273" s="63"/>
      <c r="X273" s="63"/>
      <c r="Y273" s="61"/>
      <c r="Z273" s="63"/>
      <c r="AA273" s="62"/>
      <c r="AB273" s="61"/>
      <c r="AC273" s="61"/>
      <c r="AD273" s="61"/>
      <c r="AE273" s="61"/>
      <c r="AG273" s="60"/>
    </row>
    <row r="274" spans="4:33" ht="15.75" customHeight="1">
      <c r="D274" s="64"/>
      <c r="E274" s="61"/>
      <c r="F274" s="61"/>
      <c r="G274" s="63"/>
      <c r="H274" s="61"/>
      <c r="I274" s="63"/>
      <c r="J274" s="63"/>
      <c r="K274" s="63"/>
      <c r="L274" s="63"/>
      <c r="M274" s="63"/>
      <c r="N274" s="61"/>
      <c r="O274" s="61"/>
      <c r="P274" s="61"/>
      <c r="Q274" s="62"/>
      <c r="R274" s="61"/>
      <c r="S274" s="63"/>
      <c r="T274" s="61"/>
      <c r="U274" s="61"/>
      <c r="V274" s="61"/>
      <c r="W274" s="63"/>
      <c r="X274" s="63"/>
      <c r="Y274" s="61"/>
      <c r="Z274" s="63"/>
      <c r="AA274" s="62"/>
      <c r="AB274" s="61"/>
      <c r="AC274" s="61"/>
      <c r="AD274" s="61"/>
      <c r="AE274" s="61"/>
      <c r="AG274" s="60"/>
    </row>
    <row r="275" spans="4:33" ht="15.75" customHeight="1">
      <c r="D275" s="64"/>
      <c r="E275" s="61"/>
      <c r="F275" s="61"/>
      <c r="G275" s="63"/>
      <c r="H275" s="61"/>
      <c r="I275" s="63"/>
      <c r="J275" s="63"/>
      <c r="K275" s="63"/>
      <c r="L275" s="63"/>
      <c r="M275" s="63"/>
      <c r="N275" s="61"/>
      <c r="O275" s="61"/>
      <c r="P275" s="61"/>
      <c r="Q275" s="62"/>
      <c r="R275" s="61"/>
      <c r="S275" s="63"/>
      <c r="T275" s="61"/>
      <c r="U275" s="61"/>
      <c r="V275" s="61"/>
      <c r="W275" s="63"/>
      <c r="X275" s="63"/>
      <c r="Y275" s="61"/>
      <c r="Z275" s="63"/>
      <c r="AA275" s="62"/>
      <c r="AB275" s="61"/>
      <c r="AC275" s="61"/>
      <c r="AD275" s="61"/>
      <c r="AE275" s="61"/>
      <c r="AG275" s="60"/>
    </row>
    <row r="276" spans="4:33" ht="15.75" customHeight="1">
      <c r="D276" s="64"/>
      <c r="E276" s="61"/>
      <c r="F276" s="61"/>
      <c r="G276" s="63"/>
      <c r="H276" s="61"/>
      <c r="I276" s="63"/>
      <c r="J276" s="63"/>
      <c r="K276" s="63"/>
      <c r="L276" s="63"/>
      <c r="M276" s="63"/>
      <c r="N276" s="61"/>
      <c r="O276" s="61"/>
      <c r="P276" s="61"/>
      <c r="Q276" s="62"/>
      <c r="R276" s="61"/>
      <c r="S276" s="63"/>
      <c r="T276" s="61"/>
      <c r="U276" s="61"/>
      <c r="V276" s="61"/>
      <c r="W276" s="63"/>
      <c r="X276" s="63"/>
      <c r="Y276" s="61"/>
      <c r="Z276" s="63"/>
      <c r="AA276" s="62"/>
      <c r="AB276" s="61"/>
      <c r="AC276" s="61"/>
      <c r="AD276" s="61"/>
      <c r="AE276" s="61"/>
      <c r="AG276" s="60"/>
    </row>
    <row r="277" spans="4:33" ht="15.75" customHeight="1">
      <c r="D277" s="64"/>
      <c r="E277" s="61"/>
      <c r="F277" s="61"/>
      <c r="G277" s="63"/>
      <c r="H277" s="61"/>
      <c r="I277" s="63"/>
      <c r="J277" s="63"/>
      <c r="K277" s="63"/>
      <c r="L277" s="63"/>
      <c r="M277" s="63"/>
      <c r="N277" s="61"/>
      <c r="O277" s="61"/>
      <c r="P277" s="61"/>
      <c r="Q277" s="62"/>
      <c r="R277" s="61"/>
      <c r="S277" s="63"/>
      <c r="T277" s="61"/>
      <c r="U277" s="61"/>
      <c r="V277" s="61"/>
      <c r="W277" s="63"/>
      <c r="X277" s="63"/>
      <c r="Y277" s="61"/>
      <c r="Z277" s="63"/>
      <c r="AA277" s="62"/>
      <c r="AB277" s="61"/>
      <c r="AC277" s="61"/>
      <c r="AD277" s="61"/>
      <c r="AE277" s="61"/>
      <c r="AG277" s="60"/>
    </row>
    <row r="278" spans="4:33" ht="15.75" customHeight="1">
      <c r="D278" s="64"/>
      <c r="E278" s="61"/>
      <c r="F278" s="61"/>
      <c r="G278" s="63"/>
      <c r="H278" s="61"/>
      <c r="I278" s="63"/>
      <c r="J278" s="63"/>
      <c r="K278" s="63"/>
      <c r="L278" s="63"/>
      <c r="M278" s="63"/>
      <c r="N278" s="61"/>
      <c r="O278" s="61"/>
      <c r="P278" s="61"/>
      <c r="Q278" s="62"/>
      <c r="R278" s="61"/>
      <c r="S278" s="63"/>
      <c r="T278" s="61"/>
      <c r="U278" s="61"/>
      <c r="V278" s="61"/>
      <c r="W278" s="63"/>
      <c r="X278" s="63"/>
      <c r="Y278" s="61"/>
      <c r="Z278" s="63"/>
      <c r="AA278" s="62"/>
      <c r="AB278" s="61"/>
      <c r="AC278" s="61"/>
      <c r="AD278" s="61"/>
      <c r="AE278" s="61"/>
      <c r="AG278" s="60"/>
    </row>
    <row r="279" spans="4:33" ht="15.75" customHeight="1">
      <c r="D279" s="64"/>
      <c r="E279" s="61"/>
      <c r="F279" s="61"/>
      <c r="G279" s="63"/>
      <c r="H279" s="61"/>
      <c r="I279" s="63"/>
      <c r="J279" s="63"/>
      <c r="K279" s="63"/>
      <c r="L279" s="63"/>
      <c r="M279" s="63"/>
      <c r="N279" s="61"/>
      <c r="O279" s="61"/>
      <c r="P279" s="61"/>
      <c r="Q279" s="62"/>
      <c r="R279" s="61"/>
      <c r="S279" s="63"/>
      <c r="T279" s="61"/>
      <c r="U279" s="61"/>
      <c r="V279" s="61"/>
      <c r="W279" s="63"/>
      <c r="X279" s="63"/>
      <c r="Y279" s="61"/>
      <c r="Z279" s="63"/>
      <c r="AA279" s="62"/>
      <c r="AB279" s="61"/>
      <c r="AC279" s="61"/>
      <c r="AD279" s="61"/>
      <c r="AE279" s="61"/>
      <c r="AG279" s="60"/>
    </row>
    <row r="280" spans="4:33" ht="15.75" customHeight="1">
      <c r="D280" s="64"/>
      <c r="E280" s="61"/>
      <c r="F280" s="61"/>
      <c r="G280" s="63"/>
      <c r="H280" s="61"/>
      <c r="I280" s="63"/>
      <c r="J280" s="63"/>
      <c r="K280" s="63"/>
      <c r="L280" s="63"/>
      <c r="M280" s="63"/>
      <c r="N280" s="61"/>
      <c r="O280" s="61"/>
      <c r="P280" s="61"/>
      <c r="Q280" s="62"/>
      <c r="R280" s="61"/>
      <c r="S280" s="63"/>
      <c r="T280" s="61"/>
      <c r="U280" s="61"/>
      <c r="V280" s="61"/>
      <c r="W280" s="63"/>
      <c r="X280" s="63"/>
      <c r="Y280" s="61"/>
      <c r="Z280" s="63"/>
      <c r="AA280" s="62"/>
      <c r="AB280" s="61"/>
      <c r="AC280" s="61"/>
      <c r="AD280" s="61"/>
      <c r="AE280" s="61"/>
      <c r="AG280" s="60"/>
    </row>
    <row r="281" spans="4:33" ht="15.75" customHeight="1">
      <c r="D281" s="64"/>
      <c r="E281" s="61"/>
      <c r="F281" s="61"/>
      <c r="G281" s="63"/>
      <c r="H281" s="61"/>
      <c r="I281" s="63"/>
      <c r="J281" s="63"/>
      <c r="K281" s="63"/>
      <c r="L281" s="63"/>
      <c r="M281" s="63"/>
      <c r="N281" s="61"/>
      <c r="O281" s="61"/>
      <c r="P281" s="61"/>
      <c r="Q281" s="62"/>
      <c r="R281" s="61"/>
      <c r="S281" s="63"/>
      <c r="T281" s="61"/>
      <c r="U281" s="61"/>
      <c r="V281" s="61"/>
      <c r="W281" s="63"/>
      <c r="X281" s="63"/>
      <c r="Y281" s="61"/>
      <c r="Z281" s="63"/>
      <c r="AA281" s="62"/>
      <c r="AB281" s="61"/>
      <c r="AC281" s="61"/>
      <c r="AD281" s="61"/>
      <c r="AE281" s="61"/>
      <c r="AG281" s="60"/>
    </row>
    <row r="282" spans="4:33" ht="15.75" customHeight="1">
      <c r="D282" s="64"/>
      <c r="E282" s="61"/>
      <c r="F282" s="61"/>
      <c r="G282" s="63"/>
      <c r="H282" s="61"/>
      <c r="I282" s="63"/>
      <c r="J282" s="63"/>
      <c r="K282" s="63"/>
      <c r="L282" s="63"/>
      <c r="M282" s="63"/>
      <c r="N282" s="61"/>
      <c r="O282" s="61"/>
      <c r="P282" s="61"/>
      <c r="Q282" s="62"/>
      <c r="R282" s="61"/>
      <c r="S282" s="63"/>
      <c r="T282" s="61"/>
      <c r="U282" s="61"/>
      <c r="V282" s="61"/>
      <c r="W282" s="63"/>
      <c r="X282" s="63"/>
      <c r="Y282" s="61"/>
      <c r="Z282" s="63"/>
      <c r="AA282" s="62"/>
      <c r="AB282" s="61"/>
      <c r="AC282" s="61"/>
      <c r="AD282" s="61"/>
      <c r="AE282" s="61"/>
      <c r="AG282" s="60"/>
    </row>
    <row r="283" spans="4:33" ht="15.75" customHeight="1">
      <c r="D283" s="64"/>
      <c r="E283" s="61"/>
      <c r="F283" s="61"/>
      <c r="G283" s="63"/>
      <c r="H283" s="61"/>
      <c r="I283" s="63"/>
      <c r="J283" s="63"/>
      <c r="K283" s="63"/>
      <c r="L283" s="63"/>
      <c r="M283" s="63"/>
      <c r="N283" s="61"/>
      <c r="O283" s="61"/>
      <c r="P283" s="61"/>
      <c r="Q283" s="62"/>
      <c r="R283" s="61"/>
      <c r="S283" s="63"/>
      <c r="T283" s="61"/>
      <c r="U283" s="61"/>
      <c r="V283" s="61"/>
      <c r="W283" s="63"/>
      <c r="X283" s="63"/>
      <c r="Y283" s="61"/>
      <c r="Z283" s="63"/>
      <c r="AA283" s="62"/>
      <c r="AB283" s="61"/>
      <c r="AC283" s="61"/>
      <c r="AD283" s="61"/>
      <c r="AE283" s="61"/>
      <c r="AG283" s="60"/>
    </row>
    <row r="284" spans="4:33" ht="15.75" customHeight="1">
      <c r="D284" s="64"/>
      <c r="E284" s="61"/>
      <c r="F284" s="61"/>
      <c r="G284" s="63"/>
      <c r="H284" s="61"/>
      <c r="I284" s="63"/>
      <c r="J284" s="63"/>
      <c r="K284" s="63"/>
      <c r="L284" s="63"/>
      <c r="M284" s="63"/>
      <c r="N284" s="61"/>
      <c r="O284" s="61"/>
      <c r="P284" s="61"/>
      <c r="Q284" s="62"/>
      <c r="R284" s="61"/>
      <c r="S284" s="63"/>
      <c r="T284" s="61"/>
      <c r="U284" s="61"/>
      <c r="V284" s="61"/>
      <c r="W284" s="63"/>
      <c r="X284" s="63"/>
      <c r="Y284" s="61"/>
      <c r="Z284" s="63"/>
      <c r="AA284" s="62"/>
      <c r="AB284" s="61"/>
      <c r="AC284" s="61"/>
      <c r="AD284" s="61"/>
      <c r="AE284" s="61"/>
      <c r="AG284" s="60"/>
    </row>
    <row r="285" spans="4:33" ht="15.75" customHeight="1">
      <c r="D285" s="64"/>
      <c r="E285" s="61"/>
      <c r="F285" s="61"/>
      <c r="G285" s="63"/>
      <c r="H285" s="61"/>
      <c r="I285" s="63"/>
      <c r="J285" s="63"/>
      <c r="K285" s="63"/>
      <c r="L285" s="63"/>
      <c r="M285" s="63"/>
      <c r="N285" s="61"/>
      <c r="O285" s="61"/>
      <c r="P285" s="61"/>
      <c r="Q285" s="62"/>
      <c r="R285" s="61"/>
      <c r="S285" s="63"/>
      <c r="T285" s="61"/>
      <c r="U285" s="61"/>
      <c r="V285" s="61"/>
      <c r="W285" s="63"/>
      <c r="X285" s="63"/>
      <c r="Y285" s="61"/>
      <c r="Z285" s="63"/>
      <c r="AA285" s="62"/>
      <c r="AB285" s="61"/>
      <c r="AC285" s="61"/>
      <c r="AD285" s="61"/>
      <c r="AE285" s="61"/>
      <c r="AG285" s="60"/>
    </row>
    <row r="286" spans="4:33" ht="15.75" customHeight="1">
      <c r="D286" s="64"/>
      <c r="E286" s="61"/>
      <c r="F286" s="61"/>
      <c r="G286" s="63"/>
      <c r="H286" s="61"/>
      <c r="I286" s="63"/>
      <c r="J286" s="63"/>
      <c r="K286" s="63"/>
      <c r="L286" s="63"/>
      <c r="M286" s="63"/>
      <c r="N286" s="61"/>
      <c r="O286" s="61"/>
      <c r="P286" s="61"/>
      <c r="Q286" s="62"/>
      <c r="R286" s="61"/>
      <c r="S286" s="63"/>
      <c r="T286" s="61"/>
      <c r="U286" s="61"/>
      <c r="V286" s="61"/>
      <c r="W286" s="63"/>
      <c r="X286" s="63"/>
      <c r="Y286" s="61"/>
      <c r="Z286" s="63"/>
      <c r="AA286" s="62"/>
      <c r="AB286" s="61"/>
      <c r="AC286" s="61"/>
      <c r="AD286" s="61"/>
      <c r="AE286" s="61"/>
      <c r="AG286" s="60"/>
    </row>
    <row r="287" spans="4:33" ht="15.75" customHeight="1">
      <c r="D287" s="64"/>
      <c r="E287" s="61"/>
      <c r="F287" s="61"/>
      <c r="G287" s="63"/>
      <c r="H287" s="61"/>
      <c r="I287" s="63"/>
      <c r="J287" s="63"/>
      <c r="K287" s="63"/>
      <c r="L287" s="63"/>
      <c r="M287" s="63"/>
      <c r="N287" s="61"/>
      <c r="O287" s="61"/>
      <c r="P287" s="61"/>
      <c r="Q287" s="62"/>
      <c r="R287" s="61"/>
      <c r="S287" s="63"/>
      <c r="T287" s="61"/>
      <c r="U287" s="61"/>
      <c r="V287" s="61"/>
      <c r="W287" s="63"/>
      <c r="X287" s="63"/>
      <c r="Y287" s="61"/>
      <c r="Z287" s="63"/>
      <c r="AA287" s="62"/>
      <c r="AB287" s="61"/>
      <c r="AC287" s="61"/>
      <c r="AD287" s="61"/>
      <c r="AE287" s="61"/>
      <c r="AG287" s="60"/>
    </row>
    <row r="288" spans="4:33" ht="15.75" customHeight="1">
      <c r="D288" s="64"/>
      <c r="E288" s="61"/>
      <c r="F288" s="61"/>
      <c r="G288" s="63"/>
      <c r="H288" s="61"/>
      <c r="I288" s="63"/>
      <c r="J288" s="63"/>
      <c r="K288" s="63"/>
      <c r="L288" s="63"/>
      <c r="M288" s="63"/>
      <c r="N288" s="61"/>
      <c r="O288" s="61"/>
      <c r="P288" s="61"/>
      <c r="Q288" s="62"/>
      <c r="R288" s="61"/>
      <c r="S288" s="63"/>
      <c r="T288" s="61"/>
      <c r="U288" s="61"/>
      <c r="V288" s="61"/>
      <c r="W288" s="63"/>
      <c r="X288" s="63"/>
      <c r="Y288" s="61"/>
      <c r="Z288" s="63"/>
      <c r="AA288" s="62"/>
      <c r="AB288" s="61"/>
      <c r="AC288" s="61"/>
      <c r="AD288" s="61"/>
      <c r="AE288" s="61"/>
      <c r="AG288" s="60"/>
    </row>
    <row r="289" spans="4:33" ht="15.75" customHeight="1">
      <c r="D289" s="64"/>
      <c r="E289" s="61"/>
      <c r="F289" s="61"/>
      <c r="G289" s="63"/>
      <c r="H289" s="61"/>
      <c r="I289" s="63"/>
      <c r="J289" s="63"/>
      <c r="K289" s="63"/>
      <c r="L289" s="63"/>
      <c r="M289" s="63"/>
      <c r="N289" s="61"/>
      <c r="O289" s="61"/>
      <c r="P289" s="61"/>
      <c r="Q289" s="62"/>
      <c r="R289" s="61"/>
      <c r="S289" s="63"/>
      <c r="T289" s="61"/>
      <c r="U289" s="61"/>
      <c r="V289" s="61"/>
      <c r="W289" s="63"/>
      <c r="X289" s="63"/>
      <c r="Y289" s="61"/>
      <c r="Z289" s="63"/>
      <c r="AA289" s="62"/>
      <c r="AB289" s="61"/>
      <c r="AC289" s="61"/>
      <c r="AD289" s="61"/>
      <c r="AE289" s="61"/>
      <c r="AG289" s="60"/>
    </row>
    <row r="290" spans="4:33" ht="15.75" customHeight="1">
      <c r="D290" s="64"/>
      <c r="E290" s="61"/>
      <c r="F290" s="61"/>
      <c r="G290" s="63"/>
      <c r="H290" s="61"/>
      <c r="I290" s="63"/>
      <c r="J290" s="63"/>
      <c r="K290" s="63"/>
      <c r="L290" s="63"/>
      <c r="M290" s="63"/>
      <c r="N290" s="61"/>
      <c r="O290" s="61"/>
      <c r="P290" s="61"/>
      <c r="Q290" s="62"/>
      <c r="R290" s="61"/>
      <c r="S290" s="63"/>
      <c r="T290" s="61"/>
      <c r="U290" s="61"/>
      <c r="V290" s="61"/>
      <c r="W290" s="63"/>
      <c r="X290" s="63"/>
      <c r="Y290" s="61"/>
      <c r="Z290" s="63"/>
      <c r="AA290" s="62"/>
      <c r="AB290" s="61"/>
      <c r="AC290" s="61"/>
      <c r="AD290" s="61"/>
      <c r="AE290" s="61"/>
      <c r="AG290" s="60"/>
    </row>
    <row r="291" spans="4:33" ht="15.75" customHeight="1">
      <c r="D291" s="64"/>
      <c r="E291" s="61"/>
      <c r="F291" s="61"/>
      <c r="G291" s="63"/>
      <c r="H291" s="61"/>
      <c r="I291" s="63"/>
      <c r="J291" s="63"/>
      <c r="K291" s="63"/>
      <c r="L291" s="63"/>
      <c r="M291" s="63"/>
      <c r="N291" s="61"/>
      <c r="O291" s="61"/>
      <c r="P291" s="61"/>
      <c r="Q291" s="62"/>
      <c r="R291" s="61"/>
      <c r="S291" s="63"/>
      <c r="T291" s="61"/>
      <c r="U291" s="61"/>
      <c r="V291" s="61"/>
      <c r="W291" s="63"/>
      <c r="X291" s="63"/>
      <c r="Y291" s="61"/>
      <c r="Z291" s="63"/>
      <c r="AA291" s="62"/>
      <c r="AB291" s="61"/>
      <c r="AC291" s="61"/>
      <c r="AD291" s="61"/>
      <c r="AE291" s="61"/>
      <c r="AG291" s="60"/>
    </row>
    <row r="292" spans="4:33" ht="15.75" customHeight="1">
      <c r="D292" s="64"/>
      <c r="E292" s="61"/>
      <c r="F292" s="61"/>
      <c r="G292" s="63"/>
      <c r="H292" s="61"/>
      <c r="I292" s="63"/>
      <c r="J292" s="63"/>
      <c r="K292" s="63"/>
      <c r="L292" s="63"/>
      <c r="M292" s="63"/>
      <c r="N292" s="61"/>
      <c r="O292" s="61"/>
      <c r="P292" s="61"/>
      <c r="Q292" s="62"/>
      <c r="R292" s="61"/>
      <c r="S292" s="63"/>
      <c r="T292" s="61"/>
      <c r="U292" s="61"/>
      <c r="V292" s="61"/>
      <c r="W292" s="63"/>
      <c r="X292" s="63"/>
      <c r="Y292" s="61"/>
      <c r="Z292" s="63"/>
      <c r="AA292" s="62"/>
      <c r="AB292" s="61"/>
      <c r="AC292" s="61"/>
      <c r="AD292" s="61"/>
      <c r="AE292" s="61"/>
      <c r="AG292" s="60"/>
    </row>
    <row r="293" spans="4:33" ht="15.75" customHeight="1">
      <c r="D293" s="64"/>
      <c r="E293" s="61"/>
      <c r="F293" s="61"/>
      <c r="G293" s="63"/>
      <c r="H293" s="61"/>
      <c r="I293" s="63"/>
      <c r="J293" s="63"/>
      <c r="K293" s="63"/>
      <c r="L293" s="63"/>
      <c r="M293" s="63"/>
      <c r="N293" s="61"/>
      <c r="O293" s="61"/>
      <c r="P293" s="61"/>
      <c r="Q293" s="62"/>
      <c r="R293" s="61"/>
      <c r="S293" s="63"/>
      <c r="T293" s="61"/>
      <c r="U293" s="61"/>
      <c r="V293" s="61"/>
      <c r="W293" s="63"/>
      <c r="X293" s="63"/>
      <c r="Y293" s="61"/>
      <c r="Z293" s="63"/>
      <c r="AA293" s="62"/>
      <c r="AB293" s="61"/>
      <c r="AC293" s="61"/>
      <c r="AD293" s="61"/>
      <c r="AE293" s="61"/>
      <c r="AG293" s="60"/>
    </row>
    <row r="294" spans="4:33" ht="15.75" customHeight="1">
      <c r="D294" s="64"/>
      <c r="E294" s="61"/>
      <c r="F294" s="61"/>
      <c r="G294" s="63"/>
      <c r="H294" s="61"/>
      <c r="I294" s="63"/>
      <c r="J294" s="63"/>
      <c r="K294" s="63"/>
      <c r="L294" s="63"/>
      <c r="M294" s="63"/>
      <c r="N294" s="61"/>
      <c r="O294" s="61"/>
      <c r="P294" s="61"/>
      <c r="Q294" s="62"/>
      <c r="R294" s="61"/>
      <c r="S294" s="63"/>
      <c r="T294" s="61"/>
      <c r="U294" s="61"/>
      <c r="V294" s="61"/>
      <c r="W294" s="63"/>
      <c r="X294" s="63"/>
      <c r="Y294" s="61"/>
      <c r="Z294" s="63"/>
      <c r="AA294" s="62"/>
      <c r="AB294" s="61"/>
      <c r="AC294" s="61"/>
      <c r="AD294" s="61"/>
      <c r="AE294" s="61"/>
      <c r="AG294" s="60"/>
    </row>
    <row r="295" spans="4:33" ht="15.75" customHeight="1">
      <c r="D295" s="64"/>
      <c r="E295" s="61"/>
      <c r="F295" s="61"/>
      <c r="G295" s="63"/>
      <c r="H295" s="61"/>
      <c r="I295" s="63"/>
      <c r="J295" s="63"/>
      <c r="K295" s="63"/>
      <c r="L295" s="63"/>
      <c r="M295" s="63"/>
      <c r="N295" s="61"/>
      <c r="O295" s="61"/>
      <c r="P295" s="61"/>
      <c r="Q295" s="62"/>
      <c r="R295" s="61"/>
      <c r="S295" s="63"/>
      <c r="T295" s="61"/>
      <c r="U295" s="61"/>
      <c r="V295" s="61"/>
      <c r="W295" s="63"/>
      <c r="X295" s="63"/>
      <c r="Y295" s="61"/>
      <c r="Z295" s="63"/>
      <c r="AA295" s="62"/>
      <c r="AB295" s="61"/>
      <c r="AC295" s="61"/>
      <c r="AD295" s="61"/>
      <c r="AE295" s="61"/>
      <c r="AG295" s="60"/>
    </row>
    <row r="296" spans="4:33" ht="15.75" customHeight="1">
      <c r="D296" s="64"/>
      <c r="E296" s="61"/>
      <c r="F296" s="61"/>
      <c r="G296" s="63"/>
      <c r="H296" s="61"/>
      <c r="I296" s="63"/>
      <c r="J296" s="63"/>
      <c r="K296" s="63"/>
      <c r="L296" s="63"/>
      <c r="M296" s="63"/>
      <c r="N296" s="61"/>
      <c r="O296" s="61"/>
      <c r="P296" s="61"/>
      <c r="Q296" s="62"/>
      <c r="R296" s="61"/>
      <c r="S296" s="63"/>
      <c r="T296" s="61"/>
      <c r="U296" s="61"/>
      <c r="V296" s="61"/>
      <c r="W296" s="63"/>
      <c r="X296" s="63"/>
      <c r="Y296" s="61"/>
      <c r="Z296" s="63"/>
      <c r="AA296" s="62"/>
      <c r="AB296" s="61"/>
      <c r="AC296" s="61"/>
      <c r="AD296" s="61"/>
      <c r="AE296" s="61"/>
      <c r="AG296" s="60"/>
    </row>
    <row r="297" spans="4:33" ht="15.75" customHeight="1">
      <c r="D297" s="64"/>
      <c r="E297" s="61"/>
      <c r="F297" s="61"/>
      <c r="G297" s="63"/>
      <c r="H297" s="61"/>
      <c r="I297" s="63"/>
      <c r="J297" s="63"/>
      <c r="K297" s="63"/>
      <c r="L297" s="63"/>
      <c r="M297" s="63"/>
      <c r="N297" s="61"/>
      <c r="O297" s="61"/>
      <c r="P297" s="61"/>
      <c r="Q297" s="62"/>
      <c r="R297" s="61"/>
      <c r="S297" s="63"/>
      <c r="T297" s="61"/>
      <c r="U297" s="61"/>
      <c r="V297" s="61"/>
      <c r="W297" s="63"/>
      <c r="X297" s="63"/>
      <c r="Y297" s="61"/>
      <c r="Z297" s="63"/>
      <c r="AA297" s="62"/>
      <c r="AB297" s="61"/>
      <c r="AC297" s="61"/>
      <c r="AD297" s="61"/>
      <c r="AE297" s="61"/>
      <c r="AG297" s="60"/>
    </row>
    <row r="298" spans="4:33" ht="15.75" customHeight="1">
      <c r="D298" s="64"/>
      <c r="E298" s="61"/>
      <c r="F298" s="61"/>
      <c r="G298" s="63"/>
      <c r="H298" s="61"/>
      <c r="I298" s="63"/>
      <c r="J298" s="63"/>
      <c r="K298" s="63"/>
      <c r="L298" s="63"/>
      <c r="M298" s="63"/>
      <c r="N298" s="61"/>
      <c r="O298" s="61"/>
      <c r="P298" s="61"/>
      <c r="Q298" s="62"/>
      <c r="R298" s="61"/>
      <c r="S298" s="63"/>
      <c r="T298" s="61"/>
      <c r="U298" s="61"/>
      <c r="V298" s="61"/>
      <c r="W298" s="63"/>
      <c r="X298" s="63"/>
      <c r="Y298" s="61"/>
      <c r="Z298" s="63"/>
      <c r="AA298" s="62"/>
      <c r="AB298" s="61"/>
      <c r="AC298" s="61"/>
      <c r="AD298" s="61"/>
      <c r="AE298" s="61"/>
      <c r="AG298" s="60"/>
    </row>
    <row r="299" spans="4:33" ht="15.75" customHeight="1">
      <c r="D299" s="64"/>
      <c r="E299" s="61"/>
      <c r="F299" s="61"/>
      <c r="G299" s="63"/>
      <c r="H299" s="61"/>
      <c r="I299" s="63"/>
      <c r="J299" s="63"/>
      <c r="K299" s="63"/>
      <c r="L299" s="63"/>
      <c r="M299" s="63"/>
      <c r="N299" s="61"/>
      <c r="O299" s="61"/>
      <c r="P299" s="61"/>
      <c r="Q299" s="62"/>
      <c r="R299" s="61"/>
      <c r="S299" s="63"/>
      <c r="T299" s="61"/>
      <c r="U299" s="61"/>
      <c r="V299" s="61"/>
      <c r="W299" s="63"/>
      <c r="X299" s="63"/>
      <c r="Y299" s="61"/>
      <c r="Z299" s="63"/>
      <c r="AA299" s="62"/>
      <c r="AB299" s="61"/>
      <c r="AC299" s="61"/>
      <c r="AD299" s="61"/>
      <c r="AE299" s="61"/>
      <c r="AG299" s="60"/>
    </row>
    <row r="300" spans="4:33" ht="15.75" customHeight="1">
      <c r="D300" s="64"/>
      <c r="E300" s="61"/>
      <c r="F300" s="61"/>
      <c r="G300" s="63"/>
      <c r="H300" s="61"/>
      <c r="I300" s="63"/>
      <c r="J300" s="63"/>
      <c r="K300" s="63"/>
      <c r="L300" s="63"/>
      <c r="M300" s="63"/>
      <c r="N300" s="61"/>
      <c r="O300" s="61"/>
      <c r="P300" s="61"/>
      <c r="Q300" s="62"/>
      <c r="R300" s="61"/>
      <c r="S300" s="63"/>
      <c r="T300" s="61"/>
      <c r="U300" s="61"/>
      <c r="V300" s="61"/>
      <c r="W300" s="63"/>
      <c r="X300" s="63"/>
      <c r="Y300" s="61"/>
      <c r="Z300" s="63"/>
      <c r="AA300" s="62"/>
      <c r="AB300" s="61"/>
      <c r="AC300" s="61"/>
      <c r="AD300" s="61"/>
      <c r="AE300" s="61"/>
      <c r="AG300" s="60"/>
    </row>
    <row r="301" spans="4:33" ht="15.75" customHeight="1">
      <c r="D301" s="64"/>
      <c r="E301" s="61"/>
      <c r="F301" s="61"/>
      <c r="G301" s="63"/>
      <c r="H301" s="61"/>
      <c r="I301" s="63"/>
      <c r="J301" s="63"/>
      <c r="K301" s="63"/>
      <c r="L301" s="63"/>
      <c r="M301" s="63"/>
      <c r="N301" s="61"/>
      <c r="O301" s="61"/>
      <c r="P301" s="61"/>
      <c r="Q301" s="62"/>
      <c r="R301" s="61"/>
      <c r="S301" s="63"/>
      <c r="T301" s="61"/>
      <c r="U301" s="61"/>
      <c r="V301" s="61"/>
      <c r="W301" s="63"/>
      <c r="X301" s="63"/>
      <c r="Y301" s="61"/>
      <c r="Z301" s="63"/>
      <c r="AA301" s="62"/>
      <c r="AB301" s="61"/>
      <c r="AC301" s="61"/>
      <c r="AD301" s="61"/>
      <c r="AE301" s="61"/>
      <c r="AG301" s="60"/>
    </row>
    <row r="302" spans="4:33" ht="15.75" customHeight="1">
      <c r="D302" s="64"/>
      <c r="E302" s="61"/>
      <c r="F302" s="61"/>
      <c r="G302" s="63"/>
      <c r="H302" s="61"/>
      <c r="I302" s="63"/>
      <c r="J302" s="63"/>
      <c r="K302" s="63"/>
      <c r="L302" s="63"/>
      <c r="M302" s="63"/>
      <c r="N302" s="61"/>
      <c r="O302" s="61"/>
      <c r="P302" s="61"/>
      <c r="Q302" s="62"/>
      <c r="R302" s="61"/>
      <c r="S302" s="63"/>
      <c r="T302" s="61"/>
      <c r="U302" s="61"/>
      <c r="V302" s="61"/>
      <c r="W302" s="63"/>
      <c r="X302" s="63"/>
      <c r="Y302" s="61"/>
      <c r="Z302" s="63"/>
      <c r="AA302" s="62"/>
      <c r="AB302" s="61"/>
      <c r="AC302" s="61"/>
      <c r="AD302" s="61"/>
      <c r="AE302" s="61"/>
      <c r="AG302" s="60"/>
    </row>
    <row r="303" spans="4:33" ht="15.75" customHeight="1">
      <c r="D303" s="64"/>
      <c r="E303" s="61"/>
      <c r="F303" s="61"/>
      <c r="G303" s="63"/>
      <c r="H303" s="61"/>
      <c r="I303" s="63"/>
      <c r="J303" s="63"/>
      <c r="K303" s="63"/>
      <c r="L303" s="63"/>
      <c r="M303" s="63"/>
      <c r="N303" s="61"/>
      <c r="O303" s="61"/>
      <c r="P303" s="61"/>
      <c r="Q303" s="62"/>
      <c r="R303" s="61"/>
      <c r="S303" s="63"/>
      <c r="T303" s="61"/>
      <c r="U303" s="61"/>
      <c r="V303" s="61"/>
      <c r="W303" s="63"/>
      <c r="X303" s="63"/>
      <c r="Y303" s="61"/>
      <c r="Z303" s="63"/>
      <c r="AA303" s="62"/>
      <c r="AB303" s="61"/>
      <c r="AC303" s="61"/>
      <c r="AD303" s="61"/>
      <c r="AE303" s="61"/>
      <c r="AG303" s="60"/>
    </row>
    <row r="304" spans="4:33" ht="15.75" customHeight="1">
      <c r="D304" s="64"/>
      <c r="E304" s="61"/>
      <c r="F304" s="61"/>
      <c r="G304" s="63"/>
      <c r="H304" s="61"/>
      <c r="I304" s="63"/>
      <c r="J304" s="63"/>
      <c r="K304" s="63"/>
      <c r="L304" s="63"/>
      <c r="M304" s="63"/>
      <c r="N304" s="61"/>
      <c r="O304" s="61"/>
      <c r="P304" s="61"/>
      <c r="Q304" s="62"/>
      <c r="R304" s="61"/>
      <c r="S304" s="63"/>
      <c r="T304" s="61"/>
      <c r="U304" s="61"/>
      <c r="V304" s="61"/>
      <c r="W304" s="63"/>
      <c r="X304" s="63"/>
      <c r="Y304" s="61"/>
      <c r="Z304" s="63"/>
      <c r="AA304" s="62"/>
      <c r="AB304" s="61"/>
      <c r="AC304" s="61"/>
      <c r="AD304" s="61"/>
      <c r="AE304" s="61"/>
      <c r="AG304" s="60"/>
    </row>
    <row r="305" spans="4:33" ht="15.75" customHeight="1">
      <c r="D305" s="64"/>
      <c r="E305" s="61"/>
      <c r="F305" s="61"/>
      <c r="G305" s="63"/>
      <c r="H305" s="61"/>
      <c r="I305" s="63"/>
      <c r="J305" s="63"/>
      <c r="K305" s="63"/>
      <c r="L305" s="63"/>
      <c r="M305" s="63"/>
      <c r="N305" s="61"/>
      <c r="O305" s="61"/>
      <c r="P305" s="61"/>
      <c r="Q305" s="62"/>
      <c r="R305" s="61"/>
      <c r="S305" s="63"/>
      <c r="T305" s="61"/>
      <c r="U305" s="61"/>
      <c r="V305" s="61"/>
      <c r="W305" s="63"/>
      <c r="X305" s="63"/>
      <c r="Y305" s="61"/>
      <c r="Z305" s="63"/>
      <c r="AA305" s="62"/>
      <c r="AB305" s="61"/>
      <c r="AC305" s="61"/>
      <c r="AD305" s="61"/>
      <c r="AE305" s="61"/>
      <c r="AG305" s="60"/>
    </row>
    <row r="306" spans="4:33" ht="15.75" customHeight="1">
      <c r="D306" s="64"/>
      <c r="E306" s="61"/>
      <c r="F306" s="61"/>
      <c r="G306" s="63"/>
      <c r="H306" s="61"/>
      <c r="I306" s="63"/>
      <c r="J306" s="63"/>
      <c r="K306" s="63"/>
      <c r="L306" s="63"/>
      <c r="M306" s="63"/>
      <c r="N306" s="61"/>
      <c r="O306" s="61"/>
      <c r="P306" s="61"/>
      <c r="Q306" s="62"/>
      <c r="R306" s="61"/>
      <c r="S306" s="63"/>
      <c r="T306" s="61"/>
      <c r="U306" s="61"/>
      <c r="V306" s="61"/>
      <c r="W306" s="63"/>
      <c r="X306" s="63"/>
      <c r="Y306" s="61"/>
      <c r="Z306" s="63"/>
      <c r="AA306" s="62"/>
      <c r="AB306" s="61"/>
      <c r="AC306" s="61"/>
      <c r="AD306" s="61"/>
      <c r="AE306" s="61"/>
      <c r="AG306" s="60"/>
    </row>
    <row r="307" spans="4:33" ht="15.75" customHeight="1">
      <c r="D307" s="64"/>
      <c r="E307" s="61"/>
      <c r="F307" s="61"/>
      <c r="G307" s="63"/>
      <c r="H307" s="61"/>
      <c r="I307" s="63"/>
      <c r="J307" s="63"/>
      <c r="K307" s="63"/>
      <c r="L307" s="63"/>
      <c r="M307" s="63"/>
      <c r="N307" s="61"/>
      <c r="O307" s="61"/>
      <c r="P307" s="61"/>
      <c r="Q307" s="62"/>
      <c r="R307" s="61"/>
      <c r="S307" s="63"/>
      <c r="T307" s="61"/>
      <c r="U307" s="61"/>
      <c r="V307" s="61"/>
      <c r="W307" s="63"/>
      <c r="X307" s="63"/>
      <c r="Y307" s="61"/>
      <c r="Z307" s="63"/>
      <c r="AA307" s="62"/>
      <c r="AB307" s="61"/>
      <c r="AC307" s="61"/>
      <c r="AD307" s="61"/>
      <c r="AE307" s="61"/>
      <c r="AG307" s="60"/>
    </row>
    <row r="308" spans="4:33" ht="15.75" customHeight="1">
      <c r="D308" s="64"/>
      <c r="E308" s="61"/>
      <c r="F308" s="61"/>
      <c r="G308" s="63"/>
      <c r="H308" s="61"/>
      <c r="I308" s="63"/>
      <c r="J308" s="63"/>
      <c r="K308" s="63"/>
      <c r="L308" s="63"/>
      <c r="M308" s="63"/>
      <c r="N308" s="61"/>
      <c r="O308" s="61"/>
      <c r="P308" s="61"/>
      <c r="Q308" s="62"/>
      <c r="R308" s="61"/>
      <c r="S308" s="63"/>
      <c r="T308" s="61"/>
      <c r="U308" s="61"/>
      <c r="V308" s="61"/>
      <c r="W308" s="63"/>
      <c r="X308" s="63"/>
      <c r="Y308" s="61"/>
      <c r="Z308" s="63"/>
      <c r="AA308" s="62"/>
      <c r="AB308" s="61"/>
      <c r="AC308" s="61"/>
      <c r="AD308" s="61"/>
      <c r="AE308" s="61"/>
      <c r="AG308" s="60"/>
    </row>
    <row r="309" spans="4:33" ht="15.75" customHeight="1">
      <c r="D309" s="64"/>
      <c r="E309" s="61"/>
      <c r="F309" s="61"/>
      <c r="G309" s="63"/>
      <c r="H309" s="61"/>
      <c r="I309" s="63"/>
      <c r="J309" s="63"/>
      <c r="K309" s="63"/>
      <c r="L309" s="63"/>
      <c r="M309" s="63"/>
      <c r="N309" s="61"/>
      <c r="O309" s="61"/>
      <c r="P309" s="61"/>
      <c r="Q309" s="62"/>
      <c r="R309" s="61"/>
      <c r="S309" s="63"/>
      <c r="T309" s="61"/>
      <c r="U309" s="61"/>
      <c r="V309" s="61"/>
      <c r="W309" s="63"/>
      <c r="X309" s="63"/>
      <c r="Y309" s="61"/>
      <c r="Z309" s="63"/>
      <c r="AA309" s="62"/>
      <c r="AB309" s="61"/>
      <c r="AC309" s="61"/>
      <c r="AD309" s="61"/>
      <c r="AE309" s="61"/>
      <c r="AG309" s="60"/>
    </row>
    <row r="310" spans="4:33" ht="15.75" customHeight="1">
      <c r="D310" s="64"/>
      <c r="E310" s="61"/>
      <c r="F310" s="61"/>
      <c r="G310" s="63"/>
      <c r="H310" s="61"/>
      <c r="I310" s="63"/>
      <c r="J310" s="63"/>
      <c r="K310" s="63"/>
      <c r="L310" s="63"/>
      <c r="M310" s="63"/>
      <c r="N310" s="61"/>
      <c r="O310" s="61"/>
      <c r="P310" s="61"/>
      <c r="Q310" s="62"/>
      <c r="R310" s="61"/>
      <c r="S310" s="63"/>
      <c r="T310" s="61"/>
      <c r="U310" s="61"/>
      <c r="V310" s="61"/>
      <c r="W310" s="63"/>
      <c r="X310" s="63"/>
      <c r="Y310" s="61"/>
      <c r="Z310" s="63"/>
      <c r="AA310" s="62"/>
      <c r="AB310" s="61"/>
      <c r="AC310" s="61"/>
      <c r="AD310" s="61"/>
      <c r="AE310" s="61"/>
      <c r="AG310" s="60"/>
    </row>
    <row r="311" spans="4:33" ht="15.75" customHeight="1">
      <c r="D311" s="64"/>
      <c r="E311" s="61"/>
      <c r="F311" s="61"/>
      <c r="G311" s="63"/>
      <c r="H311" s="61"/>
      <c r="I311" s="63"/>
      <c r="J311" s="63"/>
      <c r="K311" s="63"/>
      <c r="L311" s="63"/>
      <c r="M311" s="63"/>
      <c r="N311" s="61"/>
      <c r="O311" s="61"/>
      <c r="P311" s="61"/>
      <c r="Q311" s="62"/>
      <c r="R311" s="61"/>
      <c r="S311" s="63"/>
      <c r="T311" s="61"/>
      <c r="U311" s="61"/>
      <c r="V311" s="61"/>
      <c r="W311" s="63"/>
      <c r="X311" s="63"/>
      <c r="Y311" s="61"/>
      <c r="Z311" s="63"/>
      <c r="AA311" s="62"/>
      <c r="AB311" s="61"/>
      <c r="AC311" s="61"/>
      <c r="AD311" s="61"/>
      <c r="AE311" s="61"/>
      <c r="AG311" s="60"/>
    </row>
    <row r="312" spans="4:33" ht="15.75" customHeight="1">
      <c r="D312" s="64"/>
      <c r="E312" s="61"/>
      <c r="F312" s="61"/>
      <c r="G312" s="63"/>
      <c r="H312" s="61"/>
      <c r="I312" s="63"/>
      <c r="J312" s="63"/>
      <c r="K312" s="63"/>
      <c r="L312" s="63"/>
      <c r="M312" s="63"/>
      <c r="N312" s="61"/>
      <c r="O312" s="61"/>
      <c r="P312" s="61"/>
      <c r="Q312" s="62"/>
      <c r="R312" s="61"/>
      <c r="S312" s="63"/>
      <c r="T312" s="61"/>
      <c r="U312" s="61"/>
      <c r="V312" s="61"/>
      <c r="W312" s="63"/>
      <c r="X312" s="63"/>
      <c r="Y312" s="61"/>
      <c r="Z312" s="63"/>
      <c r="AA312" s="62"/>
      <c r="AB312" s="61"/>
      <c r="AC312" s="61"/>
      <c r="AD312" s="61"/>
      <c r="AE312" s="61"/>
      <c r="AG312" s="60"/>
    </row>
    <row r="313" spans="4:33" ht="15.75" customHeight="1">
      <c r="D313" s="64"/>
      <c r="E313" s="61"/>
      <c r="F313" s="61"/>
      <c r="G313" s="63"/>
      <c r="H313" s="61"/>
      <c r="I313" s="63"/>
      <c r="J313" s="63"/>
      <c r="K313" s="63"/>
      <c r="L313" s="63"/>
      <c r="M313" s="63"/>
      <c r="N313" s="61"/>
      <c r="O313" s="61"/>
      <c r="P313" s="61"/>
      <c r="Q313" s="62"/>
      <c r="R313" s="61"/>
      <c r="S313" s="63"/>
      <c r="T313" s="61"/>
      <c r="U313" s="61"/>
      <c r="V313" s="61"/>
      <c r="W313" s="63"/>
      <c r="X313" s="63"/>
      <c r="Y313" s="61"/>
      <c r="Z313" s="63"/>
      <c r="AA313" s="62"/>
      <c r="AB313" s="61"/>
      <c r="AC313" s="61"/>
      <c r="AD313" s="61"/>
      <c r="AE313" s="61"/>
      <c r="AG313" s="60"/>
    </row>
    <row r="314" spans="4:33" ht="15.75" customHeight="1">
      <c r="D314" s="64"/>
      <c r="E314" s="61"/>
      <c r="F314" s="61"/>
      <c r="G314" s="63"/>
      <c r="H314" s="61"/>
      <c r="I314" s="63"/>
      <c r="J314" s="63"/>
      <c r="K314" s="63"/>
      <c r="L314" s="63"/>
      <c r="M314" s="63"/>
      <c r="N314" s="61"/>
      <c r="O314" s="61"/>
      <c r="P314" s="61"/>
      <c r="Q314" s="62"/>
      <c r="R314" s="61"/>
      <c r="S314" s="63"/>
      <c r="T314" s="61"/>
      <c r="U314" s="61"/>
      <c r="V314" s="61"/>
      <c r="W314" s="63"/>
      <c r="X314" s="63"/>
      <c r="Y314" s="61"/>
      <c r="Z314" s="63"/>
      <c r="AA314" s="62"/>
      <c r="AB314" s="61"/>
      <c r="AC314" s="61"/>
      <c r="AD314" s="61"/>
      <c r="AE314" s="61"/>
      <c r="AG314" s="60"/>
    </row>
    <row r="315" spans="4:33" ht="15.75" customHeight="1">
      <c r="D315" s="64"/>
      <c r="E315" s="61"/>
      <c r="F315" s="61"/>
      <c r="G315" s="63"/>
      <c r="H315" s="61"/>
      <c r="I315" s="63"/>
      <c r="J315" s="63"/>
      <c r="K315" s="63"/>
      <c r="L315" s="63"/>
      <c r="M315" s="63"/>
      <c r="N315" s="61"/>
      <c r="O315" s="61"/>
      <c r="P315" s="61"/>
      <c r="Q315" s="62"/>
      <c r="R315" s="61"/>
      <c r="S315" s="63"/>
      <c r="T315" s="61"/>
      <c r="U315" s="61"/>
      <c r="V315" s="61"/>
      <c r="W315" s="63"/>
      <c r="X315" s="63"/>
      <c r="Y315" s="61"/>
      <c r="Z315" s="63"/>
      <c r="AA315" s="62"/>
      <c r="AB315" s="61"/>
      <c r="AC315" s="61"/>
      <c r="AD315" s="61"/>
      <c r="AE315" s="61"/>
      <c r="AG315" s="60"/>
    </row>
    <row r="316" spans="4:33" ht="15.75" customHeight="1">
      <c r="D316" s="64"/>
      <c r="E316" s="61"/>
      <c r="F316" s="61"/>
      <c r="G316" s="63"/>
      <c r="H316" s="61"/>
      <c r="I316" s="63"/>
      <c r="J316" s="63"/>
      <c r="K316" s="63"/>
      <c r="L316" s="63"/>
      <c r="M316" s="63"/>
      <c r="N316" s="61"/>
      <c r="O316" s="61"/>
      <c r="P316" s="61"/>
      <c r="Q316" s="62"/>
      <c r="R316" s="61"/>
      <c r="S316" s="63"/>
      <c r="T316" s="61"/>
      <c r="U316" s="61"/>
      <c r="V316" s="61"/>
      <c r="W316" s="63"/>
      <c r="X316" s="63"/>
      <c r="Y316" s="61"/>
      <c r="Z316" s="63"/>
      <c r="AA316" s="62"/>
      <c r="AB316" s="61"/>
      <c r="AC316" s="61"/>
      <c r="AD316" s="61"/>
      <c r="AE316" s="61"/>
      <c r="AG316" s="60"/>
    </row>
    <row r="317" spans="4:33" ht="15.75" customHeight="1">
      <c r="D317" s="64"/>
      <c r="E317" s="61"/>
      <c r="F317" s="61"/>
      <c r="G317" s="63"/>
      <c r="H317" s="61"/>
      <c r="I317" s="63"/>
      <c r="J317" s="63"/>
      <c r="K317" s="63"/>
      <c r="L317" s="63"/>
      <c r="M317" s="63"/>
      <c r="N317" s="61"/>
      <c r="O317" s="61"/>
      <c r="P317" s="61"/>
      <c r="Q317" s="62"/>
      <c r="R317" s="61"/>
      <c r="S317" s="63"/>
      <c r="T317" s="61"/>
      <c r="U317" s="61"/>
      <c r="V317" s="61"/>
      <c r="W317" s="63"/>
      <c r="X317" s="63"/>
      <c r="Y317" s="61"/>
      <c r="Z317" s="63"/>
      <c r="AA317" s="62"/>
      <c r="AB317" s="61"/>
      <c r="AC317" s="61"/>
      <c r="AD317" s="61"/>
      <c r="AE317" s="61"/>
      <c r="AG317" s="60"/>
    </row>
    <row r="318" spans="4:33" ht="15.75" customHeight="1">
      <c r="D318" s="64"/>
      <c r="E318" s="61"/>
      <c r="F318" s="61"/>
      <c r="G318" s="63"/>
      <c r="H318" s="61"/>
      <c r="I318" s="63"/>
      <c r="J318" s="63"/>
      <c r="K318" s="63"/>
      <c r="L318" s="63"/>
      <c r="M318" s="63"/>
      <c r="N318" s="61"/>
      <c r="O318" s="61"/>
      <c r="P318" s="61"/>
      <c r="Q318" s="62"/>
      <c r="R318" s="61"/>
      <c r="S318" s="63"/>
      <c r="T318" s="61"/>
      <c r="U318" s="61"/>
      <c r="V318" s="61"/>
      <c r="W318" s="63"/>
      <c r="X318" s="63"/>
      <c r="Y318" s="61"/>
      <c r="Z318" s="63"/>
      <c r="AA318" s="62"/>
      <c r="AB318" s="61"/>
      <c r="AC318" s="61"/>
      <c r="AD318" s="61"/>
      <c r="AE318" s="61"/>
      <c r="AG318" s="60"/>
    </row>
    <row r="319" spans="4:33" ht="15.75" customHeight="1">
      <c r="D319" s="64"/>
      <c r="E319" s="61"/>
      <c r="F319" s="61"/>
      <c r="G319" s="63"/>
      <c r="H319" s="61"/>
      <c r="I319" s="63"/>
      <c r="J319" s="63"/>
      <c r="K319" s="63"/>
      <c r="L319" s="63"/>
      <c r="M319" s="63"/>
      <c r="N319" s="61"/>
      <c r="O319" s="61"/>
      <c r="P319" s="61"/>
      <c r="Q319" s="62"/>
      <c r="R319" s="61"/>
      <c r="S319" s="63"/>
      <c r="T319" s="61"/>
      <c r="U319" s="61"/>
      <c r="V319" s="61"/>
      <c r="W319" s="63"/>
      <c r="X319" s="63"/>
      <c r="Y319" s="61"/>
      <c r="Z319" s="63"/>
      <c r="AA319" s="62"/>
      <c r="AB319" s="61"/>
      <c r="AC319" s="61"/>
      <c r="AD319" s="61"/>
      <c r="AE319" s="61"/>
      <c r="AG319" s="60"/>
    </row>
    <row r="320" spans="4:33" ht="15.75" customHeight="1">
      <c r="D320" s="64"/>
      <c r="E320" s="61"/>
      <c r="F320" s="61"/>
      <c r="G320" s="63"/>
      <c r="H320" s="61"/>
      <c r="I320" s="63"/>
      <c r="J320" s="63"/>
      <c r="K320" s="63"/>
      <c r="L320" s="63"/>
      <c r="M320" s="63"/>
      <c r="N320" s="61"/>
      <c r="O320" s="61"/>
      <c r="P320" s="61"/>
      <c r="Q320" s="62"/>
      <c r="R320" s="61"/>
      <c r="S320" s="63"/>
      <c r="T320" s="61"/>
      <c r="U320" s="61"/>
      <c r="V320" s="61"/>
      <c r="W320" s="63"/>
      <c r="X320" s="63"/>
      <c r="Y320" s="61"/>
      <c r="Z320" s="63"/>
      <c r="AA320" s="62"/>
      <c r="AB320" s="61"/>
      <c r="AC320" s="61"/>
      <c r="AD320" s="61"/>
      <c r="AE320" s="61"/>
      <c r="AG320" s="60"/>
    </row>
    <row r="321" spans="4:33" ht="15.75" customHeight="1">
      <c r="D321" s="64"/>
      <c r="E321" s="61"/>
      <c r="F321" s="61"/>
      <c r="G321" s="63"/>
      <c r="H321" s="61"/>
      <c r="I321" s="63"/>
      <c r="J321" s="63"/>
      <c r="K321" s="63"/>
      <c r="L321" s="63"/>
      <c r="M321" s="63"/>
      <c r="N321" s="61"/>
      <c r="O321" s="61"/>
      <c r="P321" s="61"/>
      <c r="Q321" s="62"/>
      <c r="R321" s="61"/>
      <c r="S321" s="63"/>
      <c r="T321" s="61"/>
      <c r="U321" s="61"/>
      <c r="V321" s="61"/>
      <c r="W321" s="63"/>
      <c r="X321" s="63"/>
      <c r="Y321" s="61"/>
      <c r="Z321" s="63"/>
      <c r="AA321" s="62"/>
      <c r="AB321" s="61"/>
      <c r="AC321" s="61"/>
      <c r="AD321" s="61"/>
      <c r="AE321" s="61"/>
      <c r="AG321" s="60"/>
    </row>
    <row r="322" spans="4:33" ht="15.75" customHeight="1">
      <c r="D322" s="64"/>
      <c r="E322" s="61"/>
      <c r="F322" s="61"/>
      <c r="G322" s="63"/>
      <c r="H322" s="61"/>
      <c r="I322" s="63"/>
      <c r="J322" s="63"/>
      <c r="K322" s="63"/>
      <c r="L322" s="63"/>
      <c r="M322" s="63"/>
      <c r="N322" s="61"/>
      <c r="O322" s="61"/>
      <c r="P322" s="61"/>
      <c r="Q322" s="62"/>
      <c r="R322" s="61"/>
      <c r="S322" s="63"/>
      <c r="T322" s="61"/>
      <c r="U322" s="61"/>
      <c r="V322" s="61"/>
      <c r="W322" s="63"/>
      <c r="X322" s="63"/>
      <c r="Y322" s="61"/>
      <c r="Z322" s="63"/>
      <c r="AA322" s="62"/>
      <c r="AB322" s="61"/>
      <c r="AC322" s="61"/>
      <c r="AD322" s="61"/>
      <c r="AE322" s="61"/>
      <c r="AG322" s="60"/>
    </row>
    <row r="323" spans="4:33" ht="15.75" customHeight="1">
      <c r="D323" s="64"/>
      <c r="E323" s="61"/>
      <c r="F323" s="61"/>
      <c r="G323" s="63"/>
      <c r="H323" s="61"/>
      <c r="I323" s="63"/>
      <c r="J323" s="63"/>
      <c r="K323" s="63"/>
      <c r="L323" s="63"/>
      <c r="M323" s="63"/>
      <c r="N323" s="61"/>
      <c r="O323" s="61"/>
      <c r="P323" s="61"/>
      <c r="Q323" s="62"/>
      <c r="R323" s="61"/>
      <c r="S323" s="63"/>
      <c r="T323" s="61"/>
      <c r="U323" s="61"/>
      <c r="V323" s="61"/>
      <c r="W323" s="63"/>
      <c r="X323" s="63"/>
      <c r="Y323" s="61"/>
      <c r="Z323" s="63"/>
      <c r="AA323" s="62"/>
      <c r="AB323" s="61"/>
      <c r="AC323" s="61"/>
      <c r="AD323" s="61"/>
      <c r="AE323" s="61"/>
      <c r="AG323" s="60"/>
    </row>
    <row r="324" spans="4:33" ht="15.75" customHeight="1">
      <c r="D324" s="64"/>
      <c r="E324" s="61"/>
      <c r="F324" s="61"/>
      <c r="G324" s="63"/>
      <c r="H324" s="61"/>
      <c r="I324" s="63"/>
      <c r="J324" s="63"/>
      <c r="K324" s="63"/>
      <c r="L324" s="63"/>
      <c r="M324" s="63"/>
      <c r="N324" s="61"/>
      <c r="O324" s="61"/>
      <c r="P324" s="61"/>
      <c r="Q324" s="62"/>
      <c r="R324" s="61"/>
      <c r="S324" s="63"/>
      <c r="T324" s="61"/>
      <c r="U324" s="61"/>
      <c r="V324" s="61"/>
      <c r="W324" s="63"/>
      <c r="X324" s="63"/>
      <c r="Y324" s="61"/>
      <c r="Z324" s="63"/>
      <c r="AA324" s="62"/>
      <c r="AB324" s="61"/>
      <c r="AC324" s="61"/>
      <c r="AD324" s="61"/>
      <c r="AE324" s="61"/>
      <c r="AG324" s="60"/>
    </row>
    <row r="325" spans="4:33" ht="15.75" customHeight="1">
      <c r="D325" s="64"/>
      <c r="E325" s="61"/>
      <c r="F325" s="61"/>
      <c r="G325" s="63"/>
      <c r="H325" s="61"/>
      <c r="I325" s="63"/>
      <c r="J325" s="63"/>
      <c r="K325" s="63"/>
      <c r="L325" s="63"/>
      <c r="M325" s="63"/>
      <c r="N325" s="61"/>
      <c r="O325" s="61"/>
      <c r="P325" s="61"/>
      <c r="Q325" s="62"/>
      <c r="R325" s="61"/>
      <c r="S325" s="63"/>
      <c r="T325" s="61"/>
      <c r="U325" s="61"/>
      <c r="V325" s="61"/>
      <c r="W325" s="63"/>
      <c r="X325" s="63"/>
      <c r="Y325" s="61"/>
      <c r="Z325" s="63"/>
      <c r="AA325" s="62"/>
      <c r="AB325" s="61"/>
      <c r="AC325" s="61"/>
      <c r="AD325" s="61"/>
      <c r="AE325" s="61"/>
      <c r="AG325" s="60"/>
    </row>
    <row r="326" spans="4:33" ht="15.75" customHeight="1">
      <c r="D326" s="64"/>
      <c r="E326" s="61"/>
      <c r="F326" s="61"/>
      <c r="G326" s="63"/>
      <c r="H326" s="61"/>
      <c r="I326" s="63"/>
      <c r="J326" s="63"/>
      <c r="K326" s="63"/>
      <c r="L326" s="63"/>
      <c r="M326" s="63"/>
      <c r="N326" s="61"/>
      <c r="O326" s="61"/>
      <c r="P326" s="61"/>
      <c r="Q326" s="62"/>
      <c r="R326" s="61"/>
      <c r="S326" s="63"/>
      <c r="T326" s="61"/>
      <c r="U326" s="61"/>
      <c r="V326" s="61"/>
      <c r="W326" s="63"/>
      <c r="X326" s="63"/>
      <c r="Y326" s="61"/>
      <c r="Z326" s="63"/>
      <c r="AA326" s="62"/>
      <c r="AB326" s="61"/>
      <c r="AC326" s="61"/>
      <c r="AD326" s="61"/>
      <c r="AE326" s="61"/>
      <c r="AG326" s="60"/>
    </row>
    <row r="327" spans="4:33" ht="15.75" customHeight="1">
      <c r="D327" s="64"/>
      <c r="E327" s="61"/>
      <c r="F327" s="61"/>
      <c r="G327" s="63"/>
      <c r="H327" s="61"/>
      <c r="I327" s="63"/>
      <c r="J327" s="63"/>
      <c r="K327" s="63"/>
      <c r="L327" s="63"/>
      <c r="M327" s="63"/>
      <c r="N327" s="61"/>
      <c r="O327" s="61"/>
      <c r="P327" s="61"/>
      <c r="Q327" s="62"/>
      <c r="R327" s="61"/>
      <c r="S327" s="63"/>
      <c r="T327" s="61"/>
      <c r="U327" s="61"/>
      <c r="V327" s="61"/>
      <c r="W327" s="63"/>
      <c r="X327" s="63"/>
      <c r="Y327" s="61"/>
      <c r="Z327" s="63"/>
      <c r="AA327" s="62"/>
      <c r="AB327" s="61"/>
      <c r="AC327" s="61"/>
      <c r="AD327" s="61"/>
      <c r="AE327" s="61"/>
      <c r="AG327" s="60"/>
    </row>
    <row r="328" spans="4:33" ht="15.75" customHeight="1">
      <c r="D328" s="64"/>
      <c r="E328" s="61"/>
      <c r="F328" s="61"/>
      <c r="G328" s="63"/>
      <c r="H328" s="61"/>
      <c r="I328" s="63"/>
      <c r="J328" s="63"/>
      <c r="K328" s="63"/>
      <c r="L328" s="63"/>
      <c r="M328" s="63"/>
      <c r="N328" s="61"/>
      <c r="O328" s="61"/>
      <c r="P328" s="61"/>
      <c r="Q328" s="62"/>
      <c r="R328" s="61"/>
      <c r="S328" s="63"/>
      <c r="T328" s="61"/>
      <c r="U328" s="61"/>
      <c r="V328" s="61"/>
      <c r="W328" s="63"/>
      <c r="X328" s="63"/>
      <c r="Y328" s="61"/>
      <c r="Z328" s="63"/>
      <c r="AA328" s="62"/>
      <c r="AB328" s="61"/>
      <c r="AC328" s="61"/>
      <c r="AD328" s="61"/>
      <c r="AE328" s="61"/>
      <c r="AG328" s="60"/>
    </row>
    <row r="329" spans="4:33" ht="15.75" customHeight="1">
      <c r="D329" s="64"/>
      <c r="E329" s="61"/>
      <c r="F329" s="61"/>
      <c r="G329" s="63"/>
      <c r="H329" s="61"/>
      <c r="I329" s="63"/>
      <c r="J329" s="63"/>
      <c r="K329" s="63"/>
      <c r="L329" s="63"/>
      <c r="M329" s="63"/>
      <c r="N329" s="61"/>
      <c r="O329" s="61"/>
      <c r="P329" s="61"/>
      <c r="Q329" s="62"/>
      <c r="R329" s="61"/>
      <c r="S329" s="63"/>
      <c r="T329" s="61"/>
      <c r="U329" s="61"/>
      <c r="V329" s="61"/>
      <c r="W329" s="63"/>
      <c r="X329" s="63"/>
      <c r="Y329" s="61"/>
      <c r="Z329" s="63"/>
      <c r="AA329" s="62"/>
      <c r="AB329" s="61"/>
      <c r="AC329" s="61"/>
      <c r="AD329" s="61"/>
      <c r="AE329" s="61"/>
      <c r="AG329" s="60"/>
    </row>
    <row r="330" spans="4:33" ht="15.75" customHeight="1">
      <c r="D330" s="64"/>
      <c r="E330" s="61"/>
      <c r="F330" s="61"/>
      <c r="G330" s="63"/>
      <c r="H330" s="61"/>
      <c r="I330" s="63"/>
      <c r="J330" s="63"/>
      <c r="K330" s="63"/>
      <c r="L330" s="63"/>
      <c r="M330" s="63"/>
      <c r="N330" s="61"/>
      <c r="O330" s="61"/>
      <c r="P330" s="61"/>
      <c r="Q330" s="62"/>
      <c r="R330" s="61"/>
      <c r="S330" s="63"/>
      <c r="T330" s="61"/>
      <c r="U330" s="61"/>
      <c r="V330" s="61"/>
      <c r="W330" s="63"/>
      <c r="X330" s="63"/>
      <c r="Y330" s="61"/>
      <c r="Z330" s="63"/>
      <c r="AA330" s="62"/>
      <c r="AB330" s="61"/>
      <c r="AC330" s="61"/>
      <c r="AD330" s="61"/>
      <c r="AE330" s="61"/>
      <c r="AG330" s="60"/>
    </row>
    <row r="331" spans="4:33" ht="15.75" customHeight="1">
      <c r="D331" s="64"/>
      <c r="E331" s="61"/>
      <c r="F331" s="61"/>
      <c r="G331" s="63"/>
      <c r="H331" s="61"/>
      <c r="I331" s="63"/>
      <c r="J331" s="63"/>
      <c r="K331" s="63"/>
      <c r="L331" s="63"/>
      <c r="M331" s="63"/>
      <c r="N331" s="61"/>
      <c r="O331" s="61"/>
      <c r="P331" s="61"/>
      <c r="Q331" s="62"/>
      <c r="R331" s="61"/>
      <c r="S331" s="63"/>
      <c r="T331" s="61"/>
      <c r="U331" s="61"/>
      <c r="V331" s="61"/>
      <c r="W331" s="63"/>
      <c r="X331" s="63"/>
      <c r="Y331" s="61"/>
      <c r="Z331" s="63"/>
      <c r="AA331" s="62"/>
      <c r="AB331" s="61"/>
      <c r="AC331" s="61"/>
      <c r="AD331" s="61"/>
      <c r="AE331" s="61"/>
      <c r="AG331" s="60"/>
    </row>
    <row r="332" spans="4:33" ht="15.75" customHeight="1">
      <c r="D332" s="64"/>
      <c r="E332" s="61"/>
      <c r="F332" s="61"/>
      <c r="G332" s="63"/>
      <c r="H332" s="61"/>
      <c r="I332" s="63"/>
      <c r="J332" s="63"/>
      <c r="K332" s="63"/>
      <c r="L332" s="63"/>
      <c r="M332" s="63"/>
      <c r="N332" s="61"/>
      <c r="O332" s="61"/>
      <c r="P332" s="61"/>
      <c r="Q332" s="62"/>
      <c r="R332" s="61"/>
      <c r="S332" s="63"/>
      <c r="T332" s="61"/>
      <c r="U332" s="61"/>
      <c r="V332" s="61"/>
      <c r="W332" s="63"/>
      <c r="X332" s="63"/>
      <c r="Y332" s="61"/>
      <c r="Z332" s="63"/>
      <c r="AA332" s="62"/>
      <c r="AB332" s="61"/>
      <c r="AC332" s="61"/>
      <c r="AD332" s="61"/>
      <c r="AE332" s="61"/>
      <c r="AG332" s="60"/>
    </row>
    <row r="333" spans="4:33" ht="15.75" customHeight="1">
      <c r="D333" s="64"/>
      <c r="E333" s="61"/>
      <c r="F333" s="61"/>
      <c r="G333" s="63"/>
      <c r="H333" s="61"/>
      <c r="I333" s="63"/>
      <c r="J333" s="63"/>
      <c r="K333" s="63"/>
      <c r="L333" s="63"/>
      <c r="M333" s="63"/>
      <c r="N333" s="61"/>
      <c r="O333" s="61"/>
      <c r="P333" s="61"/>
      <c r="Q333" s="62"/>
      <c r="R333" s="61"/>
      <c r="S333" s="63"/>
      <c r="T333" s="61"/>
      <c r="U333" s="61"/>
      <c r="V333" s="61"/>
      <c r="W333" s="63"/>
      <c r="X333" s="63"/>
      <c r="Y333" s="61"/>
      <c r="Z333" s="63"/>
      <c r="AA333" s="62"/>
      <c r="AB333" s="61"/>
      <c r="AC333" s="61"/>
      <c r="AD333" s="61"/>
      <c r="AE333" s="61"/>
      <c r="AG333" s="60"/>
    </row>
    <row r="334" spans="4:33" ht="15.75" customHeight="1">
      <c r="D334" s="64"/>
      <c r="E334" s="61"/>
      <c r="F334" s="61"/>
      <c r="G334" s="63"/>
      <c r="H334" s="61"/>
      <c r="I334" s="63"/>
      <c r="J334" s="63"/>
      <c r="K334" s="63"/>
      <c r="L334" s="63"/>
      <c r="M334" s="63"/>
      <c r="N334" s="61"/>
      <c r="O334" s="61"/>
      <c r="P334" s="61"/>
      <c r="Q334" s="62"/>
      <c r="R334" s="61"/>
      <c r="S334" s="63"/>
      <c r="T334" s="61"/>
      <c r="U334" s="61"/>
      <c r="V334" s="61"/>
      <c r="W334" s="63"/>
      <c r="X334" s="63"/>
      <c r="Y334" s="61"/>
      <c r="Z334" s="63"/>
      <c r="AA334" s="62"/>
      <c r="AB334" s="61"/>
      <c r="AC334" s="61"/>
      <c r="AD334" s="61"/>
      <c r="AE334" s="61"/>
      <c r="AG334" s="60"/>
    </row>
    <row r="335" spans="4:33" ht="15.75" customHeight="1">
      <c r="D335" s="64"/>
      <c r="E335" s="61"/>
      <c r="F335" s="61"/>
      <c r="G335" s="63"/>
      <c r="H335" s="61"/>
      <c r="I335" s="63"/>
      <c r="J335" s="63"/>
      <c r="K335" s="63"/>
      <c r="L335" s="63"/>
      <c r="M335" s="63"/>
      <c r="N335" s="61"/>
      <c r="O335" s="61"/>
      <c r="P335" s="61"/>
      <c r="Q335" s="62"/>
      <c r="R335" s="61"/>
      <c r="S335" s="63"/>
      <c r="T335" s="61"/>
      <c r="U335" s="61"/>
      <c r="V335" s="61"/>
      <c r="W335" s="63"/>
      <c r="X335" s="63"/>
      <c r="Y335" s="61"/>
      <c r="Z335" s="63"/>
      <c r="AA335" s="62"/>
      <c r="AB335" s="61"/>
      <c r="AC335" s="61"/>
      <c r="AD335" s="61"/>
      <c r="AE335" s="61"/>
      <c r="AG335" s="60"/>
    </row>
    <row r="336" spans="4:33" ht="15.75" customHeight="1">
      <c r="D336" s="64"/>
      <c r="E336" s="61"/>
      <c r="F336" s="61"/>
      <c r="G336" s="63"/>
      <c r="H336" s="61"/>
      <c r="I336" s="63"/>
      <c r="J336" s="63"/>
      <c r="K336" s="63"/>
      <c r="L336" s="63"/>
      <c r="M336" s="63"/>
      <c r="N336" s="61"/>
      <c r="O336" s="61"/>
      <c r="P336" s="61"/>
      <c r="Q336" s="62"/>
      <c r="R336" s="61"/>
      <c r="S336" s="63"/>
      <c r="T336" s="61"/>
      <c r="U336" s="61"/>
      <c r="V336" s="61"/>
      <c r="W336" s="63"/>
      <c r="X336" s="63"/>
      <c r="Y336" s="61"/>
      <c r="Z336" s="63"/>
      <c r="AA336" s="62"/>
      <c r="AB336" s="61"/>
      <c r="AC336" s="61"/>
      <c r="AD336" s="61"/>
      <c r="AE336" s="61"/>
      <c r="AG336" s="60"/>
    </row>
    <row r="337" spans="4:33" ht="15.75" customHeight="1">
      <c r="D337" s="64"/>
      <c r="E337" s="61"/>
      <c r="F337" s="61"/>
      <c r="G337" s="63"/>
      <c r="H337" s="61"/>
      <c r="I337" s="63"/>
      <c r="J337" s="63"/>
      <c r="K337" s="63"/>
      <c r="L337" s="63"/>
      <c r="M337" s="63"/>
      <c r="N337" s="61"/>
      <c r="O337" s="61"/>
      <c r="P337" s="61"/>
      <c r="Q337" s="62"/>
      <c r="R337" s="61"/>
      <c r="S337" s="63"/>
      <c r="T337" s="61"/>
      <c r="U337" s="61"/>
      <c r="V337" s="61"/>
      <c r="W337" s="63"/>
      <c r="X337" s="63"/>
      <c r="Y337" s="61"/>
      <c r="Z337" s="63"/>
      <c r="AA337" s="62"/>
      <c r="AB337" s="61"/>
      <c r="AC337" s="61"/>
      <c r="AD337" s="61"/>
      <c r="AE337" s="61"/>
      <c r="AG337" s="60"/>
    </row>
    <row r="338" spans="4:33" ht="15.75" customHeight="1">
      <c r="D338" s="64"/>
      <c r="E338" s="61"/>
      <c r="F338" s="61"/>
      <c r="G338" s="63"/>
      <c r="H338" s="61"/>
      <c r="I338" s="63"/>
      <c r="J338" s="63"/>
      <c r="K338" s="63"/>
      <c r="L338" s="63"/>
      <c r="M338" s="63"/>
      <c r="N338" s="61"/>
      <c r="O338" s="61"/>
      <c r="P338" s="61"/>
      <c r="Q338" s="62"/>
      <c r="R338" s="61"/>
      <c r="S338" s="63"/>
      <c r="T338" s="61"/>
      <c r="U338" s="61"/>
      <c r="V338" s="61"/>
      <c r="W338" s="63"/>
      <c r="X338" s="63"/>
      <c r="Y338" s="61"/>
      <c r="Z338" s="63"/>
      <c r="AA338" s="62"/>
      <c r="AB338" s="61"/>
      <c r="AC338" s="61"/>
      <c r="AD338" s="61"/>
      <c r="AE338" s="61"/>
      <c r="AG338" s="60"/>
    </row>
    <row r="339" spans="4:33" ht="15.75" customHeight="1">
      <c r="D339" s="64"/>
      <c r="E339" s="61"/>
      <c r="F339" s="61"/>
      <c r="G339" s="63"/>
      <c r="H339" s="61"/>
      <c r="I339" s="63"/>
      <c r="J339" s="63"/>
      <c r="K339" s="63"/>
      <c r="L339" s="63"/>
      <c r="M339" s="63"/>
      <c r="N339" s="61"/>
      <c r="O339" s="61"/>
      <c r="P339" s="61"/>
      <c r="Q339" s="62"/>
      <c r="R339" s="61"/>
      <c r="S339" s="63"/>
      <c r="T339" s="61"/>
      <c r="U339" s="61"/>
      <c r="V339" s="61"/>
      <c r="W339" s="63"/>
      <c r="X339" s="63"/>
      <c r="Y339" s="61"/>
      <c r="Z339" s="63"/>
      <c r="AA339" s="62"/>
      <c r="AB339" s="61"/>
      <c r="AC339" s="61"/>
      <c r="AD339" s="61"/>
      <c r="AE339" s="61"/>
      <c r="AG339" s="60"/>
    </row>
    <row r="340" spans="4:33" ht="15.75" customHeight="1">
      <c r="D340" s="64"/>
      <c r="E340" s="61"/>
      <c r="F340" s="61"/>
      <c r="G340" s="63"/>
      <c r="H340" s="61"/>
      <c r="I340" s="63"/>
      <c r="J340" s="63"/>
      <c r="K340" s="63"/>
      <c r="L340" s="63"/>
      <c r="M340" s="63"/>
      <c r="N340" s="61"/>
      <c r="O340" s="61"/>
      <c r="P340" s="61"/>
      <c r="Q340" s="62"/>
      <c r="R340" s="61"/>
      <c r="S340" s="63"/>
      <c r="T340" s="61"/>
      <c r="U340" s="61"/>
      <c r="V340" s="61"/>
      <c r="W340" s="63"/>
      <c r="X340" s="63"/>
      <c r="Y340" s="61"/>
      <c r="Z340" s="63"/>
      <c r="AA340" s="62"/>
      <c r="AB340" s="61"/>
      <c r="AC340" s="61"/>
      <c r="AD340" s="61"/>
      <c r="AE340" s="61"/>
      <c r="AG340" s="60"/>
    </row>
    <row r="341" spans="4:33" ht="15.75" customHeight="1">
      <c r="D341" s="64"/>
      <c r="E341" s="61"/>
      <c r="F341" s="61"/>
      <c r="G341" s="63"/>
      <c r="H341" s="61"/>
      <c r="I341" s="63"/>
      <c r="J341" s="63"/>
      <c r="K341" s="63"/>
      <c r="L341" s="63"/>
      <c r="M341" s="63"/>
      <c r="N341" s="61"/>
      <c r="O341" s="61"/>
      <c r="P341" s="61"/>
      <c r="Q341" s="62"/>
      <c r="R341" s="61"/>
      <c r="S341" s="63"/>
      <c r="T341" s="61"/>
      <c r="U341" s="61"/>
      <c r="V341" s="61"/>
      <c r="W341" s="63"/>
      <c r="X341" s="63"/>
      <c r="Y341" s="61"/>
      <c r="Z341" s="63"/>
      <c r="AA341" s="62"/>
      <c r="AB341" s="61"/>
      <c r="AC341" s="61"/>
      <c r="AD341" s="61"/>
      <c r="AE341" s="61"/>
      <c r="AG341" s="60"/>
    </row>
    <row r="342" spans="4:33" ht="15.75" customHeight="1">
      <c r="D342" s="64"/>
      <c r="E342" s="61"/>
      <c r="F342" s="61"/>
      <c r="G342" s="63"/>
      <c r="H342" s="61"/>
      <c r="I342" s="63"/>
      <c r="J342" s="63"/>
      <c r="K342" s="63"/>
      <c r="L342" s="63"/>
      <c r="M342" s="63"/>
      <c r="N342" s="61"/>
      <c r="O342" s="61"/>
      <c r="P342" s="61"/>
      <c r="Q342" s="62"/>
      <c r="R342" s="61"/>
      <c r="S342" s="63"/>
      <c r="T342" s="61"/>
      <c r="U342" s="61"/>
      <c r="V342" s="61"/>
      <c r="W342" s="63"/>
      <c r="X342" s="63"/>
      <c r="Y342" s="61"/>
      <c r="Z342" s="63"/>
      <c r="AA342" s="62"/>
      <c r="AB342" s="61"/>
      <c r="AC342" s="61"/>
      <c r="AD342" s="61"/>
      <c r="AE342" s="61"/>
      <c r="AG342" s="60"/>
    </row>
    <row r="343" spans="4:33" ht="15.75" customHeight="1">
      <c r="D343" s="64"/>
      <c r="E343" s="61"/>
      <c r="F343" s="61"/>
      <c r="G343" s="63"/>
      <c r="H343" s="61"/>
      <c r="I343" s="63"/>
      <c r="J343" s="63"/>
      <c r="K343" s="63"/>
      <c r="L343" s="63"/>
      <c r="M343" s="63"/>
      <c r="N343" s="61"/>
      <c r="O343" s="61"/>
      <c r="P343" s="61"/>
      <c r="Q343" s="62"/>
      <c r="R343" s="61"/>
      <c r="S343" s="63"/>
      <c r="T343" s="61"/>
      <c r="U343" s="61"/>
      <c r="V343" s="61"/>
      <c r="W343" s="63"/>
      <c r="X343" s="63"/>
      <c r="Y343" s="61"/>
      <c r="Z343" s="63"/>
      <c r="AA343" s="62"/>
      <c r="AB343" s="61"/>
      <c r="AC343" s="61"/>
      <c r="AD343" s="61"/>
      <c r="AE343" s="61"/>
      <c r="AG343" s="60"/>
    </row>
    <row r="344" spans="4:33" ht="15.75" customHeight="1">
      <c r="D344" s="64"/>
      <c r="E344" s="61"/>
      <c r="F344" s="61"/>
      <c r="G344" s="63"/>
      <c r="H344" s="61"/>
      <c r="I344" s="63"/>
      <c r="J344" s="63"/>
      <c r="K344" s="63"/>
      <c r="L344" s="63"/>
      <c r="M344" s="63"/>
      <c r="N344" s="61"/>
      <c r="O344" s="61"/>
      <c r="P344" s="61"/>
      <c r="Q344" s="62"/>
      <c r="R344" s="61"/>
      <c r="S344" s="63"/>
      <c r="T344" s="61"/>
      <c r="U344" s="61"/>
      <c r="V344" s="61"/>
      <c r="W344" s="63"/>
      <c r="X344" s="63"/>
      <c r="Y344" s="61"/>
      <c r="Z344" s="63"/>
      <c r="AA344" s="62"/>
      <c r="AB344" s="61"/>
      <c r="AC344" s="61"/>
      <c r="AD344" s="61"/>
      <c r="AE344" s="61"/>
      <c r="AG344" s="60"/>
    </row>
    <row r="345" spans="4:33" ht="15.75" customHeight="1">
      <c r="D345" s="64"/>
      <c r="E345" s="61"/>
      <c r="F345" s="61"/>
      <c r="G345" s="63"/>
      <c r="H345" s="61"/>
      <c r="I345" s="63"/>
      <c r="J345" s="63"/>
      <c r="K345" s="63"/>
      <c r="L345" s="63"/>
      <c r="M345" s="63"/>
      <c r="N345" s="61"/>
      <c r="O345" s="61"/>
      <c r="P345" s="61"/>
      <c r="Q345" s="62"/>
      <c r="R345" s="61"/>
      <c r="S345" s="63"/>
      <c r="T345" s="61"/>
      <c r="U345" s="61"/>
      <c r="V345" s="61"/>
      <c r="W345" s="63"/>
      <c r="X345" s="63"/>
      <c r="Y345" s="61"/>
      <c r="Z345" s="63"/>
      <c r="AA345" s="62"/>
      <c r="AB345" s="61"/>
      <c r="AC345" s="61"/>
      <c r="AD345" s="61"/>
      <c r="AE345" s="61"/>
      <c r="AG345" s="60"/>
    </row>
    <row r="346" spans="4:33" ht="15.75" customHeight="1">
      <c r="D346" s="64"/>
      <c r="E346" s="61"/>
      <c r="F346" s="61"/>
      <c r="G346" s="63"/>
      <c r="H346" s="61"/>
      <c r="I346" s="63"/>
      <c r="J346" s="63"/>
      <c r="K346" s="63"/>
      <c r="L346" s="63"/>
      <c r="M346" s="63"/>
      <c r="N346" s="61"/>
      <c r="O346" s="61"/>
      <c r="P346" s="61"/>
      <c r="Q346" s="62"/>
      <c r="R346" s="61"/>
      <c r="S346" s="63"/>
      <c r="T346" s="61"/>
      <c r="U346" s="61"/>
      <c r="V346" s="61"/>
      <c r="W346" s="63"/>
      <c r="X346" s="63"/>
      <c r="Y346" s="61"/>
      <c r="Z346" s="63"/>
      <c r="AA346" s="62"/>
      <c r="AB346" s="61"/>
      <c r="AC346" s="61"/>
      <c r="AD346" s="61"/>
      <c r="AE346" s="61"/>
      <c r="AG346" s="60"/>
    </row>
    <row r="347" spans="4:33" ht="15.75" customHeight="1">
      <c r="D347" s="64"/>
      <c r="E347" s="61"/>
      <c r="F347" s="61"/>
      <c r="G347" s="63"/>
      <c r="H347" s="61"/>
      <c r="I347" s="63"/>
      <c r="J347" s="63"/>
      <c r="K347" s="63"/>
      <c r="L347" s="63"/>
      <c r="M347" s="63"/>
      <c r="N347" s="61"/>
      <c r="O347" s="61"/>
      <c r="P347" s="61"/>
      <c r="Q347" s="62"/>
      <c r="R347" s="61"/>
      <c r="S347" s="63"/>
      <c r="T347" s="61"/>
      <c r="U347" s="61"/>
      <c r="V347" s="61"/>
      <c r="W347" s="63"/>
      <c r="X347" s="63"/>
      <c r="Y347" s="61"/>
      <c r="Z347" s="63"/>
      <c r="AA347" s="62"/>
      <c r="AB347" s="61"/>
      <c r="AC347" s="61"/>
      <c r="AD347" s="61"/>
      <c r="AE347" s="61"/>
      <c r="AG347" s="60"/>
    </row>
    <row r="348" spans="4:33" ht="15.75" customHeight="1"/>
    <row r="349" spans="4:33" ht="15.75" customHeight="1"/>
    <row r="350" spans="4:33" ht="15.75" customHeight="1"/>
    <row r="351" spans="4:33" ht="15.75" customHeight="1"/>
    <row r="352" spans="4:33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autoFilter ref="A4:AG151" xr:uid="{00000000-0009-0000-0000-000000000000}"/>
  <sortState xmlns:xlrd2="http://schemas.microsoft.com/office/spreadsheetml/2017/richdata2" ref="AJ5:AM24">
    <sortCondition ref="AJ5:AJ24"/>
  </sortState>
  <printOptions gridLines="1"/>
  <pageMargins left="0.7" right="0.7" top="0.75" bottom="0.75" header="0" footer="0"/>
  <pageSetup fitToHeight="0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F491D-8203-453F-AF11-9A2C9F1A9F90}">
  <dimension ref="A1:L92"/>
  <sheetViews>
    <sheetView zoomScale="140" zoomScaleNormal="140" workbookViewId="0">
      <selection activeCell="C8" sqref="C8"/>
    </sheetView>
  </sheetViews>
  <sheetFormatPr defaultRowHeight="12.7"/>
  <cols>
    <col min="1" max="1" width="28.17578125" bestFit="1" customWidth="1"/>
    <col min="2" max="2" width="8" bestFit="1" customWidth="1"/>
    <col min="3" max="3" width="20.52734375" customWidth="1"/>
    <col min="4" max="4" width="16" style="3" bestFit="1" customWidth="1"/>
    <col min="5" max="5" width="11.17578125" style="3" bestFit="1" customWidth="1"/>
    <col min="6" max="6" width="11.1171875" style="3" bestFit="1" customWidth="1"/>
    <col min="7" max="7" width="7" customWidth="1"/>
    <col min="8" max="8" width="8.234375" customWidth="1"/>
    <col min="9" max="9" width="3.41015625" customWidth="1"/>
    <col min="10" max="10" width="29.64453125" style="1" bestFit="1" customWidth="1"/>
    <col min="11" max="11" width="14.234375" bestFit="1" customWidth="1"/>
  </cols>
  <sheetData>
    <row r="1" spans="1:12" s="7" customFormat="1" ht="17.350000000000001">
      <c r="A1" s="21" t="s">
        <v>90</v>
      </c>
      <c r="B1" s="21" t="s">
        <v>95</v>
      </c>
      <c r="C1" s="21" t="s">
        <v>103</v>
      </c>
      <c r="D1" s="21" t="s">
        <v>91</v>
      </c>
      <c r="E1" s="21" t="s">
        <v>558</v>
      </c>
      <c r="F1" s="21" t="s">
        <v>559</v>
      </c>
      <c r="G1" s="21" t="s">
        <v>94</v>
      </c>
      <c r="H1" s="21" t="s">
        <v>93</v>
      </c>
      <c r="I1" s="6"/>
      <c r="J1" s="22" t="s">
        <v>114</v>
      </c>
    </row>
    <row r="2" spans="1:12" ht="15.35">
      <c r="A2" s="12" t="s">
        <v>2</v>
      </c>
      <c r="B2" s="13">
        <v>1</v>
      </c>
      <c r="C2" s="14" t="s">
        <v>41</v>
      </c>
      <c r="D2" s="13">
        <v>80</v>
      </c>
      <c r="E2" s="13">
        <v>14</v>
      </c>
      <c r="F2" s="13">
        <v>66</v>
      </c>
      <c r="G2" s="15">
        <v>30</v>
      </c>
      <c r="H2" s="13">
        <v>100</v>
      </c>
      <c r="I2" s="16"/>
      <c r="J2" s="17" t="s">
        <v>96</v>
      </c>
      <c r="L2" s="2"/>
    </row>
    <row r="3" spans="1:12" ht="15.35">
      <c r="A3" s="14" t="s">
        <v>2</v>
      </c>
      <c r="B3" s="13">
        <v>2</v>
      </c>
      <c r="C3" s="14" t="s">
        <v>23</v>
      </c>
      <c r="D3" s="13">
        <v>79</v>
      </c>
      <c r="E3" s="13">
        <v>9</v>
      </c>
      <c r="F3" s="13">
        <v>70</v>
      </c>
      <c r="G3" s="15">
        <v>15</v>
      </c>
      <c r="H3" s="13">
        <v>60</v>
      </c>
      <c r="I3" s="16"/>
      <c r="J3" s="18" t="s">
        <v>130</v>
      </c>
      <c r="L3" s="2"/>
    </row>
    <row r="4" spans="1:12" ht="15.35">
      <c r="A4" s="14" t="s">
        <v>2</v>
      </c>
      <c r="B4" s="13">
        <v>3</v>
      </c>
      <c r="C4" s="14" t="s">
        <v>64</v>
      </c>
      <c r="D4" s="13">
        <v>75</v>
      </c>
      <c r="E4" s="13">
        <v>3</v>
      </c>
      <c r="F4" s="13">
        <v>72</v>
      </c>
      <c r="G4" s="15">
        <v>10</v>
      </c>
      <c r="H4" s="13">
        <v>40</v>
      </c>
      <c r="I4" s="16"/>
      <c r="J4" s="18" t="s">
        <v>131</v>
      </c>
      <c r="L4" s="2"/>
    </row>
    <row r="5" spans="1:12" ht="15.35">
      <c r="A5" s="14" t="s">
        <v>2</v>
      </c>
      <c r="B5" s="13">
        <v>4</v>
      </c>
      <c r="C5" s="14" t="s">
        <v>55</v>
      </c>
      <c r="D5" s="13">
        <v>83</v>
      </c>
      <c r="E5" s="13">
        <v>9</v>
      </c>
      <c r="F5" s="13">
        <v>74</v>
      </c>
      <c r="G5" s="15">
        <v>5</v>
      </c>
      <c r="H5" s="13">
        <v>30</v>
      </c>
      <c r="I5" s="16"/>
      <c r="J5" s="18" t="s">
        <v>132</v>
      </c>
      <c r="L5" s="2"/>
    </row>
    <row r="6" spans="1:12" ht="15.35">
      <c r="A6" s="14" t="s">
        <v>2</v>
      </c>
      <c r="B6" s="13">
        <v>5</v>
      </c>
      <c r="C6" s="14" t="s">
        <v>22</v>
      </c>
      <c r="D6" s="13">
        <v>86</v>
      </c>
      <c r="E6" s="13">
        <v>10</v>
      </c>
      <c r="F6" s="13">
        <v>76</v>
      </c>
      <c r="G6" s="15">
        <v>0</v>
      </c>
      <c r="H6" s="13">
        <v>29</v>
      </c>
      <c r="I6" s="16"/>
      <c r="J6" s="18" t="s">
        <v>133</v>
      </c>
      <c r="L6" s="2"/>
    </row>
    <row r="7" spans="1:12" ht="15.35">
      <c r="A7" s="14" t="s">
        <v>2</v>
      </c>
      <c r="B7" s="13">
        <v>6</v>
      </c>
      <c r="C7" s="14" t="s">
        <v>78</v>
      </c>
      <c r="D7" s="13">
        <v>91</v>
      </c>
      <c r="E7" s="13">
        <v>14</v>
      </c>
      <c r="F7" s="13">
        <v>77</v>
      </c>
      <c r="G7" s="15">
        <v>0</v>
      </c>
      <c r="H7" s="13">
        <v>28</v>
      </c>
      <c r="I7" s="16"/>
      <c r="J7" s="18" t="s">
        <v>134</v>
      </c>
      <c r="L7" s="2"/>
    </row>
    <row r="8" spans="1:12" ht="15.35">
      <c r="A8" s="14" t="s">
        <v>2</v>
      </c>
      <c r="B8" s="13">
        <v>7</v>
      </c>
      <c r="C8" s="14" t="s">
        <v>51</v>
      </c>
      <c r="D8" s="13">
        <v>87</v>
      </c>
      <c r="E8" s="13">
        <v>10</v>
      </c>
      <c r="F8" s="13">
        <v>77</v>
      </c>
      <c r="G8" s="15">
        <v>0</v>
      </c>
      <c r="H8" s="13">
        <v>27</v>
      </c>
      <c r="I8" s="16"/>
      <c r="J8" s="18" t="s">
        <v>135</v>
      </c>
    </row>
    <row r="9" spans="1:12" ht="15.35">
      <c r="A9" s="14" t="s">
        <v>2</v>
      </c>
      <c r="B9" s="13">
        <v>8</v>
      </c>
      <c r="C9" s="14" t="s">
        <v>52</v>
      </c>
      <c r="D9" s="13">
        <v>81</v>
      </c>
      <c r="E9" s="13">
        <v>3</v>
      </c>
      <c r="F9" s="13">
        <v>78</v>
      </c>
      <c r="G9" s="15">
        <v>0</v>
      </c>
      <c r="H9" s="13">
        <v>26</v>
      </c>
      <c r="I9" s="16"/>
      <c r="J9" s="17" t="s">
        <v>97</v>
      </c>
      <c r="L9" s="2"/>
    </row>
    <row r="10" spans="1:12" ht="15.35">
      <c r="A10" s="14" t="s">
        <v>2</v>
      </c>
      <c r="B10" s="13">
        <v>9</v>
      </c>
      <c r="C10" s="14" t="s">
        <v>33</v>
      </c>
      <c r="D10" s="13">
        <v>87</v>
      </c>
      <c r="E10" s="13">
        <v>8</v>
      </c>
      <c r="F10" s="13">
        <v>79</v>
      </c>
      <c r="G10" s="15">
        <v>0</v>
      </c>
      <c r="H10" s="13">
        <v>25</v>
      </c>
      <c r="I10" s="16"/>
      <c r="J10" s="18" t="s">
        <v>128</v>
      </c>
      <c r="L10" s="2"/>
    </row>
    <row r="11" spans="1:12" ht="15.35">
      <c r="A11" s="14" t="s">
        <v>2</v>
      </c>
      <c r="B11" s="13">
        <v>10</v>
      </c>
      <c r="C11" s="14" t="s">
        <v>28</v>
      </c>
      <c r="D11" s="13">
        <v>96</v>
      </c>
      <c r="E11" s="13">
        <v>15</v>
      </c>
      <c r="F11" s="13">
        <v>81</v>
      </c>
      <c r="G11" s="15">
        <v>0</v>
      </c>
      <c r="H11" s="13">
        <v>24</v>
      </c>
      <c r="I11" s="16"/>
      <c r="J11" s="18" t="s">
        <v>127</v>
      </c>
      <c r="L11" s="2"/>
    </row>
    <row r="12" spans="1:12" ht="15.35">
      <c r="A12" s="14" t="s">
        <v>2</v>
      </c>
      <c r="B12" s="13">
        <v>11</v>
      </c>
      <c r="C12" s="14" t="s">
        <v>67</v>
      </c>
      <c r="D12" s="13">
        <v>93</v>
      </c>
      <c r="E12" s="13">
        <v>11</v>
      </c>
      <c r="F12" s="13">
        <v>82</v>
      </c>
      <c r="G12" s="15">
        <v>0</v>
      </c>
      <c r="H12" s="13">
        <v>23</v>
      </c>
      <c r="I12" s="16"/>
      <c r="J12" s="18" t="s">
        <v>126</v>
      </c>
      <c r="L12" s="2"/>
    </row>
    <row r="13" spans="1:12" ht="15.35">
      <c r="A13" s="14" t="s">
        <v>2</v>
      </c>
      <c r="B13" s="13">
        <v>12</v>
      </c>
      <c r="C13" s="14" t="s">
        <v>3</v>
      </c>
      <c r="D13" s="13">
        <v>93</v>
      </c>
      <c r="E13" s="13">
        <v>10</v>
      </c>
      <c r="F13" s="13">
        <v>83</v>
      </c>
      <c r="G13" s="15">
        <v>0</v>
      </c>
      <c r="H13" s="13">
        <v>22</v>
      </c>
      <c r="I13" s="16"/>
      <c r="J13" s="18" t="s">
        <v>125</v>
      </c>
      <c r="L13" s="2"/>
    </row>
    <row r="14" spans="1:12" ht="15.35">
      <c r="A14" s="14" t="s">
        <v>2</v>
      </c>
      <c r="B14" s="13">
        <v>13</v>
      </c>
      <c r="C14" s="14" t="s">
        <v>8</v>
      </c>
      <c r="D14" s="13">
        <v>91</v>
      </c>
      <c r="E14" s="13">
        <v>5</v>
      </c>
      <c r="F14" s="13">
        <v>86</v>
      </c>
      <c r="G14" s="15">
        <v>0</v>
      </c>
      <c r="H14" s="13">
        <v>21</v>
      </c>
      <c r="I14" s="16"/>
      <c r="J14" s="18" t="s">
        <v>124</v>
      </c>
      <c r="L14" s="2"/>
    </row>
    <row r="15" spans="1:12" ht="15.35">
      <c r="A15" s="14" t="s">
        <v>2</v>
      </c>
      <c r="B15" s="13">
        <v>14</v>
      </c>
      <c r="C15" s="14" t="s">
        <v>17</v>
      </c>
      <c r="D15" s="13">
        <v>99</v>
      </c>
      <c r="E15" s="13">
        <v>13</v>
      </c>
      <c r="F15" s="13">
        <v>86</v>
      </c>
      <c r="G15" s="15">
        <v>0</v>
      </c>
      <c r="H15" s="13">
        <v>20</v>
      </c>
      <c r="I15" s="16"/>
      <c r="J15" s="18" t="s">
        <v>129</v>
      </c>
      <c r="L15" s="2"/>
    </row>
    <row r="16" spans="1:12" ht="15.35">
      <c r="A16" s="14" t="s">
        <v>2</v>
      </c>
      <c r="B16" s="13">
        <v>15</v>
      </c>
      <c r="C16" s="14" t="s">
        <v>56</v>
      </c>
      <c r="D16" s="13">
        <v>103</v>
      </c>
      <c r="E16" s="13">
        <v>17</v>
      </c>
      <c r="F16" s="13">
        <v>86</v>
      </c>
      <c r="G16" s="15">
        <v>0</v>
      </c>
      <c r="H16" s="13">
        <v>19</v>
      </c>
      <c r="I16" s="16"/>
      <c r="J16" s="18" t="s">
        <v>115</v>
      </c>
      <c r="L16" s="2"/>
    </row>
    <row r="17" spans="1:12" ht="15.35">
      <c r="A17" s="14" t="s">
        <v>2</v>
      </c>
      <c r="B17" s="13">
        <v>16</v>
      </c>
      <c r="C17" s="14" t="s">
        <v>34</v>
      </c>
      <c r="D17" s="13">
        <v>99</v>
      </c>
      <c r="E17" s="13">
        <v>12</v>
      </c>
      <c r="F17" s="13">
        <v>87</v>
      </c>
      <c r="G17" s="15">
        <v>0</v>
      </c>
      <c r="H17" s="13">
        <v>18</v>
      </c>
      <c r="I17" s="16"/>
      <c r="J17" s="18" t="s">
        <v>116</v>
      </c>
      <c r="L17" s="2"/>
    </row>
    <row r="18" spans="1:12" ht="15.35">
      <c r="A18" s="14"/>
      <c r="B18" s="13"/>
      <c r="C18" s="14"/>
      <c r="D18" s="13"/>
      <c r="E18" s="13"/>
      <c r="F18" s="13"/>
      <c r="G18" s="15"/>
      <c r="H18" s="13"/>
      <c r="I18" s="16"/>
      <c r="J18" s="17" t="s">
        <v>98</v>
      </c>
      <c r="L18" s="2"/>
    </row>
    <row r="19" spans="1:12" ht="15.35">
      <c r="A19" s="14" t="s">
        <v>4</v>
      </c>
      <c r="B19" s="13">
        <v>1</v>
      </c>
      <c r="C19" s="14" t="s">
        <v>29</v>
      </c>
      <c r="D19" s="13">
        <v>86</v>
      </c>
      <c r="E19" s="13">
        <v>15</v>
      </c>
      <c r="F19" s="13">
        <v>71</v>
      </c>
      <c r="G19" s="15">
        <v>30</v>
      </c>
      <c r="H19" s="13">
        <v>100</v>
      </c>
      <c r="I19" s="16"/>
      <c r="J19" s="18" t="s">
        <v>120</v>
      </c>
      <c r="L19" s="2"/>
    </row>
    <row r="20" spans="1:12" ht="15.35">
      <c r="A20" s="14" t="s">
        <v>4</v>
      </c>
      <c r="B20" s="13">
        <v>2</v>
      </c>
      <c r="C20" s="14" t="s">
        <v>6</v>
      </c>
      <c r="D20" s="13">
        <v>90</v>
      </c>
      <c r="E20" s="13">
        <v>18</v>
      </c>
      <c r="F20" s="13">
        <v>72</v>
      </c>
      <c r="G20" s="15">
        <v>15</v>
      </c>
      <c r="H20" s="13">
        <v>60</v>
      </c>
      <c r="I20" s="16"/>
      <c r="J20" s="18" t="s">
        <v>119</v>
      </c>
      <c r="L20" s="2"/>
    </row>
    <row r="21" spans="1:12" ht="15.35">
      <c r="A21" s="14" t="s">
        <v>4</v>
      </c>
      <c r="B21" s="13">
        <v>3</v>
      </c>
      <c r="C21" s="14" t="s">
        <v>43</v>
      </c>
      <c r="D21" s="13">
        <v>88</v>
      </c>
      <c r="E21" s="13">
        <v>14</v>
      </c>
      <c r="F21" s="13">
        <v>74</v>
      </c>
      <c r="G21" s="15">
        <v>10</v>
      </c>
      <c r="H21" s="13">
        <v>40</v>
      </c>
      <c r="I21" s="16"/>
      <c r="J21" s="18" t="s">
        <v>117</v>
      </c>
      <c r="L21" s="2"/>
    </row>
    <row r="22" spans="1:12" ht="15.35">
      <c r="A22" s="14" t="s">
        <v>4</v>
      </c>
      <c r="B22" s="13">
        <v>4</v>
      </c>
      <c r="C22" s="14" t="s">
        <v>48</v>
      </c>
      <c r="D22" s="13">
        <v>88</v>
      </c>
      <c r="E22" s="13">
        <v>14</v>
      </c>
      <c r="F22" s="13">
        <v>74</v>
      </c>
      <c r="G22" s="15">
        <v>5</v>
      </c>
      <c r="H22" s="13">
        <v>30</v>
      </c>
      <c r="I22" s="16"/>
      <c r="J22" s="18" t="s">
        <v>118</v>
      </c>
      <c r="L22" s="2"/>
    </row>
    <row r="23" spans="1:12" ht="15.35">
      <c r="A23" s="14" t="s">
        <v>4</v>
      </c>
      <c r="B23" s="13">
        <v>5</v>
      </c>
      <c r="C23" s="14" t="s">
        <v>72</v>
      </c>
      <c r="D23" s="13">
        <v>92</v>
      </c>
      <c r="E23" s="13">
        <v>13</v>
      </c>
      <c r="F23" s="13">
        <v>79</v>
      </c>
      <c r="G23" s="15">
        <v>0</v>
      </c>
      <c r="H23" s="13">
        <v>29</v>
      </c>
      <c r="I23" s="16"/>
      <c r="J23" s="17" t="s">
        <v>99</v>
      </c>
      <c r="L23" s="2"/>
    </row>
    <row r="24" spans="1:12" ht="15.35">
      <c r="A24" s="14" t="s">
        <v>4</v>
      </c>
      <c r="B24" s="13">
        <v>6</v>
      </c>
      <c r="C24" s="14" t="s">
        <v>84</v>
      </c>
      <c r="D24" s="13">
        <v>94</v>
      </c>
      <c r="E24" s="13">
        <v>14</v>
      </c>
      <c r="F24" s="13">
        <v>80</v>
      </c>
      <c r="G24" s="15">
        <v>0</v>
      </c>
      <c r="H24" s="13">
        <v>28</v>
      </c>
      <c r="I24" s="16"/>
      <c r="J24" s="18" t="s">
        <v>100</v>
      </c>
      <c r="L24" s="2"/>
    </row>
    <row r="25" spans="1:12" ht="15.35">
      <c r="A25" s="14" t="s">
        <v>4</v>
      </c>
      <c r="B25" s="13">
        <v>7</v>
      </c>
      <c r="C25" s="14" t="s">
        <v>85</v>
      </c>
      <c r="D25" s="13">
        <v>95</v>
      </c>
      <c r="E25" s="13">
        <v>14</v>
      </c>
      <c r="F25" s="13">
        <v>81</v>
      </c>
      <c r="G25" s="15">
        <v>0</v>
      </c>
      <c r="H25" s="13">
        <v>27</v>
      </c>
      <c r="I25" s="16"/>
      <c r="J25" s="18" t="s">
        <v>123</v>
      </c>
      <c r="L25" s="2"/>
    </row>
    <row r="26" spans="1:12" ht="15.35">
      <c r="A26" s="14" t="s">
        <v>4</v>
      </c>
      <c r="B26" s="13">
        <v>8</v>
      </c>
      <c r="C26" s="14" t="s">
        <v>15</v>
      </c>
      <c r="D26" s="13">
        <v>100</v>
      </c>
      <c r="E26" s="13">
        <v>18</v>
      </c>
      <c r="F26" s="13">
        <v>82</v>
      </c>
      <c r="G26" s="15">
        <v>0</v>
      </c>
      <c r="H26" s="13">
        <v>26</v>
      </c>
      <c r="I26" s="16"/>
      <c r="J26" s="18" t="s">
        <v>121</v>
      </c>
      <c r="L26" s="2"/>
    </row>
    <row r="27" spans="1:12" ht="15.35">
      <c r="A27" s="14" t="s">
        <v>4</v>
      </c>
      <c r="B27" s="13">
        <v>9</v>
      </c>
      <c r="C27" s="14" t="s">
        <v>5</v>
      </c>
      <c r="D27" s="13">
        <v>100</v>
      </c>
      <c r="E27" s="13">
        <v>18</v>
      </c>
      <c r="F27" s="13">
        <v>82</v>
      </c>
      <c r="G27" s="15">
        <v>0</v>
      </c>
      <c r="H27" s="13">
        <v>25</v>
      </c>
      <c r="I27" s="16"/>
      <c r="J27" s="18" t="s">
        <v>122</v>
      </c>
      <c r="L27" s="2"/>
    </row>
    <row r="28" spans="1:12" ht="15.35">
      <c r="A28" s="14" t="s">
        <v>4</v>
      </c>
      <c r="B28" s="13">
        <v>10</v>
      </c>
      <c r="C28" s="14" t="s">
        <v>21</v>
      </c>
      <c r="D28" s="13">
        <v>95</v>
      </c>
      <c r="E28" s="13">
        <v>13</v>
      </c>
      <c r="F28" s="13">
        <v>82</v>
      </c>
      <c r="G28" s="15">
        <v>0</v>
      </c>
      <c r="H28" s="13">
        <v>24</v>
      </c>
      <c r="I28" s="16"/>
      <c r="J28" s="16"/>
      <c r="L28" s="2"/>
    </row>
    <row r="29" spans="1:12" ht="17.350000000000001">
      <c r="A29" s="14" t="s">
        <v>4</v>
      </c>
      <c r="B29" s="13">
        <v>11</v>
      </c>
      <c r="C29" s="14" t="s">
        <v>68</v>
      </c>
      <c r="D29" s="13">
        <v>98</v>
      </c>
      <c r="E29" s="13">
        <v>16</v>
      </c>
      <c r="F29" s="13">
        <v>82</v>
      </c>
      <c r="G29" s="15">
        <v>0</v>
      </c>
      <c r="H29" s="13">
        <v>23</v>
      </c>
      <c r="I29" s="16"/>
      <c r="J29" s="23" t="s">
        <v>136</v>
      </c>
      <c r="L29" s="2"/>
    </row>
    <row r="30" spans="1:12" ht="15.35">
      <c r="A30" s="14" t="s">
        <v>4</v>
      </c>
      <c r="B30" s="13">
        <v>12</v>
      </c>
      <c r="C30" s="14" t="s">
        <v>75</v>
      </c>
      <c r="D30" s="13">
        <v>101</v>
      </c>
      <c r="E30" s="13">
        <v>18</v>
      </c>
      <c r="F30" s="13">
        <v>83</v>
      </c>
      <c r="G30" s="15">
        <v>0</v>
      </c>
      <c r="H30" s="13">
        <v>22</v>
      </c>
      <c r="I30" s="16"/>
      <c r="J30" s="19" t="s">
        <v>104</v>
      </c>
      <c r="L30" s="2"/>
    </row>
    <row r="31" spans="1:12" ht="15.35">
      <c r="A31" s="14" t="s">
        <v>4</v>
      </c>
      <c r="B31" s="13">
        <v>13</v>
      </c>
      <c r="C31" s="14" t="s">
        <v>79</v>
      </c>
      <c r="D31" s="13">
        <v>107</v>
      </c>
      <c r="E31" s="13">
        <v>23</v>
      </c>
      <c r="F31" s="13">
        <v>84</v>
      </c>
      <c r="G31" s="15">
        <v>0</v>
      </c>
      <c r="H31" s="13">
        <v>21</v>
      </c>
      <c r="I31" s="16"/>
      <c r="J31" s="19" t="s">
        <v>105</v>
      </c>
      <c r="L31" s="2"/>
    </row>
    <row r="32" spans="1:12" ht="15.35">
      <c r="A32" s="14" t="s">
        <v>4</v>
      </c>
      <c r="B32" s="13">
        <v>14</v>
      </c>
      <c r="C32" s="14" t="s">
        <v>80</v>
      </c>
      <c r="D32" s="13">
        <v>100</v>
      </c>
      <c r="E32" s="13">
        <v>16</v>
      </c>
      <c r="F32" s="13">
        <v>84</v>
      </c>
      <c r="G32" s="15">
        <v>0</v>
      </c>
      <c r="H32" s="13">
        <v>20</v>
      </c>
      <c r="I32" s="16"/>
      <c r="J32" s="19" t="s">
        <v>106</v>
      </c>
      <c r="L32" s="2"/>
    </row>
    <row r="33" spans="1:12" ht="15.35">
      <c r="A33" s="14" t="s">
        <v>4</v>
      </c>
      <c r="B33" s="13">
        <v>15</v>
      </c>
      <c r="C33" s="14" t="s">
        <v>53</v>
      </c>
      <c r="D33" s="13">
        <v>104</v>
      </c>
      <c r="E33" s="13">
        <v>19</v>
      </c>
      <c r="F33" s="13">
        <v>85</v>
      </c>
      <c r="G33" s="15">
        <v>0</v>
      </c>
      <c r="H33" s="13">
        <v>19</v>
      </c>
      <c r="I33" s="16"/>
      <c r="J33" s="19" t="s">
        <v>107</v>
      </c>
      <c r="L33" s="2"/>
    </row>
    <row r="34" spans="1:12" ht="15.35">
      <c r="A34" s="14" t="s">
        <v>4</v>
      </c>
      <c r="B34" s="13">
        <v>16</v>
      </c>
      <c r="C34" s="14" t="s">
        <v>45</v>
      </c>
      <c r="D34" s="13">
        <v>99</v>
      </c>
      <c r="E34" s="13">
        <v>13</v>
      </c>
      <c r="F34" s="13">
        <v>86</v>
      </c>
      <c r="G34" s="15">
        <v>0</v>
      </c>
      <c r="H34" s="13">
        <v>18</v>
      </c>
      <c r="I34" s="16"/>
      <c r="J34" s="19" t="s">
        <v>108</v>
      </c>
      <c r="L34" s="2"/>
    </row>
    <row r="35" spans="1:12" ht="15.35">
      <c r="A35" s="14" t="s">
        <v>4</v>
      </c>
      <c r="B35" s="13">
        <v>17</v>
      </c>
      <c r="C35" s="14" t="s">
        <v>63</v>
      </c>
      <c r="D35" s="13">
        <v>102</v>
      </c>
      <c r="E35" s="13">
        <v>15</v>
      </c>
      <c r="F35" s="13">
        <v>87</v>
      </c>
      <c r="G35" s="15">
        <v>0</v>
      </c>
      <c r="H35" s="13">
        <v>17</v>
      </c>
      <c r="I35" s="16"/>
      <c r="J35" s="19" t="s">
        <v>109</v>
      </c>
      <c r="L35" s="2"/>
    </row>
    <row r="36" spans="1:12" ht="15.35">
      <c r="A36" s="14"/>
      <c r="B36" s="13"/>
      <c r="C36" s="14"/>
      <c r="D36" s="13"/>
      <c r="E36" s="13"/>
      <c r="F36" s="13"/>
      <c r="G36" s="15"/>
      <c r="H36" s="13"/>
      <c r="I36" s="16"/>
      <c r="J36" s="19" t="s">
        <v>110</v>
      </c>
      <c r="L36" s="2"/>
    </row>
    <row r="37" spans="1:12" ht="15.35">
      <c r="A37" s="14" t="s">
        <v>12</v>
      </c>
      <c r="B37" s="13">
        <v>1</v>
      </c>
      <c r="C37" s="14" t="s">
        <v>40</v>
      </c>
      <c r="D37" s="13">
        <v>93</v>
      </c>
      <c r="E37" s="13">
        <v>21</v>
      </c>
      <c r="F37" s="13">
        <v>72</v>
      </c>
      <c r="G37" s="15">
        <v>30</v>
      </c>
      <c r="H37" s="13">
        <v>100</v>
      </c>
      <c r="I37" s="16"/>
      <c r="J37" s="19" t="s">
        <v>101</v>
      </c>
      <c r="L37" s="2"/>
    </row>
    <row r="38" spans="1:12" ht="15.35">
      <c r="A38" s="14" t="s">
        <v>12</v>
      </c>
      <c r="B38" s="13">
        <v>2</v>
      </c>
      <c r="C38" s="14" t="s">
        <v>71</v>
      </c>
      <c r="D38" s="13">
        <v>96</v>
      </c>
      <c r="E38" s="13">
        <v>23</v>
      </c>
      <c r="F38" s="13">
        <v>73</v>
      </c>
      <c r="G38" s="15">
        <v>15</v>
      </c>
      <c r="H38" s="13">
        <v>60</v>
      </c>
      <c r="I38" s="16"/>
      <c r="J38" s="19" t="s">
        <v>111</v>
      </c>
      <c r="L38" s="2"/>
    </row>
    <row r="39" spans="1:12" ht="15.35">
      <c r="A39" s="14" t="s">
        <v>12</v>
      </c>
      <c r="B39" s="13">
        <v>3</v>
      </c>
      <c r="C39" s="14" t="s">
        <v>32</v>
      </c>
      <c r="D39" s="13">
        <v>96</v>
      </c>
      <c r="E39" s="13">
        <v>23</v>
      </c>
      <c r="F39" s="13">
        <v>73</v>
      </c>
      <c r="G39" s="15">
        <v>10</v>
      </c>
      <c r="H39" s="13">
        <v>40</v>
      </c>
      <c r="I39" s="16"/>
      <c r="J39" s="19" t="s">
        <v>112</v>
      </c>
      <c r="L39" s="2"/>
    </row>
    <row r="40" spans="1:12" ht="15.35">
      <c r="A40" s="14" t="s">
        <v>12</v>
      </c>
      <c r="B40" s="13">
        <v>4</v>
      </c>
      <c r="C40" s="14" t="s">
        <v>83</v>
      </c>
      <c r="D40" s="13">
        <v>97</v>
      </c>
      <c r="E40" s="13">
        <v>22</v>
      </c>
      <c r="F40" s="13">
        <v>75</v>
      </c>
      <c r="G40" s="15">
        <v>5</v>
      </c>
      <c r="H40" s="13">
        <v>30</v>
      </c>
      <c r="I40" s="16"/>
      <c r="J40" s="20"/>
      <c r="L40" s="2"/>
    </row>
    <row r="41" spans="1:12" ht="15.35">
      <c r="A41" s="14" t="s">
        <v>12</v>
      </c>
      <c r="B41" s="13">
        <v>5</v>
      </c>
      <c r="C41" s="14" t="s">
        <v>66</v>
      </c>
      <c r="D41" s="13">
        <v>95</v>
      </c>
      <c r="E41" s="13">
        <v>20</v>
      </c>
      <c r="F41" s="13">
        <v>75</v>
      </c>
      <c r="G41" s="15">
        <v>0</v>
      </c>
      <c r="H41" s="13">
        <v>29</v>
      </c>
      <c r="I41" s="16"/>
      <c r="J41" s="20"/>
      <c r="K41" s="4"/>
      <c r="L41" s="5"/>
    </row>
    <row r="42" spans="1:12" ht="15.35">
      <c r="A42" s="14" t="s">
        <v>12</v>
      </c>
      <c r="B42" s="13">
        <v>6</v>
      </c>
      <c r="C42" s="14" t="s">
        <v>61</v>
      </c>
      <c r="D42" s="13">
        <v>101</v>
      </c>
      <c r="E42" s="13">
        <v>24</v>
      </c>
      <c r="F42" s="13">
        <v>77</v>
      </c>
      <c r="G42" s="15">
        <v>0</v>
      </c>
      <c r="H42" s="13">
        <v>28</v>
      </c>
      <c r="I42" s="16"/>
      <c r="J42" s="20"/>
      <c r="L42" s="2"/>
    </row>
    <row r="43" spans="1:12" ht="15.35">
      <c r="A43" s="14" t="s">
        <v>12</v>
      </c>
      <c r="B43" s="13">
        <v>7</v>
      </c>
      <c r="C43" s="14" t="s">
        <v>37</v>
      </c>
      <c r="D43" s="13">
        <v>98</v>
      </c>
      <c r="E43" s="13">
        <v>19</v>
      </c>
      <c r="F43" s="13">
        <v>79</v>
      </c>
      <c r="G43" s="15">
        <v>0</v>
      </c>
      <c r="H43" s="13">
        <v>27</v>
      </c>
      <c r="I43" s="16"/>
      <c r="J43" s="20"/>
      <c r="L43" s="2"/>
    </row>
    <row r="44" spans="1:12" ht="15.35">
      <c r="A44" s="14" t="s">
        <v>12</v>
      </c>
      <c r="B44" s="13">
        <v>8</v>
      </c>
      <c r="C44" s="14" t="s">
        <v>24</v>
      </c>
      <c r="D44" s="13">
        <v>99</v>
      </c>
      <c r="E44" s="13">
        <v>19</v>
      </c>
      <c r="F44" s="13">
        <v>80</v>
      </c>
      <c r="G44" s="15">
        <v>0</v>
      </c>
      <c r="H44" s="13">
        <v>26</v>
      </c>
      <c r="I44" s="16"/>
      <c r="J44" s="20"/>
      <c r="L44" s="2"/>
    </row>
    <row r="45" spans="1:12" ht="15.35">
      <c r="A45" s="14" t="s">
        <v>12</v>
      </c>
      <c r="B45" s="13">
        <v>9</v>
      </c>
      <c r="C45" s="14" t="s">
        <v>59</v>
      </c>
      <c r="D45" s="13">
        <v>103</v>
      </c>
      <c r="E45" s="13">
        <v>23</v>
      </c>
      <c r="F45" s="13">
        <v>80</v>
      </c>
      <c r="G45" s="15">
        <v>0</v>
      </c>
      <c r="H45" s="13">
        <v>25</v>
      </c>
      <c r="I45" s="16"/>
      <c r="J45" s="20"/>
      <c r="L45" s="2"/>
    </row>
    <row r="46" spans="1:12" ht="15.35">
      <c r="A46" s="14" t="s">
        <v>12</v>
      </c>
      <c r="B46" s="13">
        <v>10</v>
      </c>
      <c r="C46" s="14" t="s">
        <v>18</v>
      </c>
      <c r="D46" s="13">
        <v>104</v>
      </c>
      <c r="E46" s="13">
        <v>23</v>
      </c>
      <c r="F46" s="13">
        <v>81</v>
      </c>
      <c r="G46" s="15">
        <v>0</v>
      </c>
      <c r="H46" s="13">
        <v>24</v>
      </c>
      <c r="I46" s="16"/>
      <c r="J46" s="20"/>
      <c r="L46" s="2"/>
    </row>
    <row r="47" spans="1:12" ht="15.35">
      <c r="A47" s="14" t="s">
        <v>12</v>
      </c>
      <c r="B47" s="13">
        <v>11</v>
      </c>
      <c r="C47" s="14" t="s">
        <v>14</v>
      </c>
      <c r="D47" s="13">
        <v>103</v>
      </c>
      <c r="E47" s="13">
        <v>22</v>
      </c>
      <c r="F47" s="13">
        <v>81</v>
      </c>
      <c r="G47" s="15">
        <v>0</v>
      </c>
      <c r="H47" s="13">
        <v>23</v>
      </c>
      <c r="I47" s="16"/>
      <c r="J47" s="20"/>
      <c r="L47" s="2"/>
    </row>
    <row r="48" spans="1:12" ht="15.35">
      <c r="A48" s="14" t="s">
        <v>12</v>
      </c>
      <c r="B48" s="13">
        <v>12</v>
      </c>
      <c r="C48" s="14" t="s">
        <v>54</v>
      </c>
      <c r="D48" s="13">
        <v>110</v>
      </c>
      <c r="E48" s="13">
        <v>28</v>
      </c>
      <c r="F48" s="13">
        <v>82</v>
      </c>
      <c r="G48" s="15">
        <v>0</v>
      </c>
      <c r="H48" s="13">
        <v>22</v>
      </c>
      <c r="I48" s="16"/>
      <c r="J48" s="20"/>
      <c r="L48" s="2"/>
    </row>
    <row r="49" spans="1:12" ht="15.35">
      <c r="A49" s="14" t="s">
        <v>12</v>
      </c>
      <c r="B49" s="13">
        <v>13</v>
      </c>
      <c r="C49" s="14" t="s">
        <v>74</v>
      </c>
      <c r="D49" s="13">
        <v>107</v>
      </c>
      <c r="E49" s="13">
        <v>24</v>
      </c>
      <c r="F49" s="13">
        <v>83</v>
      </c>
      <c r="G49" s="15">
        <v>0</v>
      </c>
      <c r="H49" s="13">
        <v>21</v>
      </c>
      <c r="I49" s="16"/>
      <c r="J49" s="20"/>
      <c r="L49" s="2"/>
    </row>
    <row r="50" spans="1:12" ht="15.35">
      <c r="A50" s="14" t="s">
        <v>12</v>
      </c>
      <c r="B50" s="13">
        <v>14</v>
      </c>
      <c r="C50" s="14" t="s">
        <v>25</v>
      </c>
      <c r="D50" s="13">
        <v>106</v>
      </c>
      <c r="E50" s="13">
        <v>22</v>
      </c>
      <c r="F50" s="13">
        <v>84</v>
      </c>
      <c r="G50" s="15">
        <v>0</v>
      </c>
      <c r="H50" s="13">
        <v>20</v>
      </c>
      <c r="I50" s="16"/>
      <c r="J50" s="20"/>
      <c r="L50" s="2"/>
    </row>
    <row r="51" spans="1:12" ht="15.35">
      <c r="A51" s="14" t="s">
        <v>12</v>
      </c>
      <c r="B51" s="13">
        <v>15</v>
      </c>
      <c r="C51" s="14" t="s">
        <v>73</v>
      </c>
      <c r="D51" s="13">
        <v>109</v>
      </c>
      <c r="E51" s="13">
        <v>23</v>
      </c>
      <c r="F51" s="13">
        <v>86</v>
      </c>
      <c r="G51" s="15">
        <v>0</v>
      </c>
      <c r="H51" s="13">
        <v>19</v>
      </c>
      <c r="I51" s="16"/>
      <c r="J51" s="20"/>
      <c r="L51" s="2"/>
    </row>
    <row r="52" spans="1:12" ht="15.35">
      <c r="A52" s="14" t="s">
        <v>12</v>
      </c>
      <c r="B52" s="13">
        <v>16</v>
      </c>
      <c r="C52" s="14" t="s">
        <v>58</v>
      </c>
      <c r="D52" s="13">
        <v>111</v>
      </c>
      <c r="E52" s="13">
        <v>25</v>
      </c>
      <c r="F52" s="13">
        <v>86</v>
      </c>
      <c r="G52" s="15">
        <v>0</v>
      </c>
      <c r="H52" s="13">
        <v>18</v>
      </c>
      <c r="I52" s="16"/>
      <c r="J52" s="20"/>
      <c r="L52" s="2"/>
    </row>
    <row r="53" spans="1:12" ht="15.35">
      <c r="A53" s="14" t="s">
        <v>12</v>
      </c>
      <c r="B53" s="13">
        <v>17</v>
      </c>
      <c r="C53" s="14" t="s">
        <v>27</v>
      </c>
      <c r="D53" s="13">
        <v>105</v>
      </c>
      <c r="E53" s="13">
        <v>19</v>
      </c>
      <c r="F53" s="13">
        <v>86</v>
      </c>
      <c r="G53" s="15">
        <v>0</v>
      </c>
      <c r="H53" s="13">
        <v>17</v>
      </c>
      <c r="I53" s="16"/>
      <c r="J53" s="20"/>
      <c r="L53" s="2"/>
    </row>
    <row r="54" spans="1:12" ht="15.35">
      <c r="A54" s="14" t="s">
        <v>12</v>
      </c>
      <c r="B54" s="13">
        <v>18</v>
      </c>
      <c r="C54" s="14" t="s">
        <v>69</v>
      </c>
      <c r="D54" s="13">
        <v>112</v>
      </c>
      <c r="E54" s="13">
        <v>26</v>
      </c>
      <c r="F54" s="13">
        <v>86</v>
      </c>
      <c r="G54" s="15">
        <v>0</v>
      </c>
      <c r="H54" s="13">
        <v>16</v>
      </c>
      <c r="I54" s="16"/>
      <c r="J54" s="20"/>
      <c r="L54" s="2"/>
    </row>
    <row r="55" spans="1:12" ht="15.35">
      <c r="A55" s="14" t="s">
        <v>12</v>
      </c>
      <c r="B55" s="13">
        <v>20</v>
      </c>
      <c r="C55" s="14" t="s">
        <v>13</v>
      </c>
      <c r="D55" s="13">
        <v>129</v>
      </c>
      <c r="E55" s="13">
        <v>25</v>
      </c>
      <c r="F55" s="13">
        <v>104</v>
      </c>
      <c r="G55" s="15">
        <v>0</v>
      </c>
      <c r="H55" s="13">
        <v>15</v>
      </c>
      <c r="I55" s="16"/>
      <c r="J55" s="20"/>
      <c r="L55" s="2"/>
    </row>
    <row r="56" spans="1:12" ht="15.35">
      <c r="A56" s="14" t="s">
        <v>12</v>
      </c>
      <c r="B56" s="13">
        <v>19</v>
      </c>
      <c r="C56" s="14" t="s">
        <v>42</v>
      </c>
      <c r="D56" s="13">
        <v>114</v>
      </c>
      <c r="E56" s="13">
        <v>27</v>
      </c>
      <c r="F56" s="13">
        <v>87</v>
      </c>
      <c r="G56" s="15">
        <v>0</v>
      </c>
      <c r="H56" s="13">
        <v>15</v>
      </c>
      <c r="I56" s="16"/>
      <c r="J56" s="20"/>
      <c r="L56" s="2"/>
    </row>
    <row r="57" spans="1:12" ht="15.35">
      <c r="A57" s="14" t="s">
        <v>12</v>
      </c>
      <c r="B57" s="13">
        <v>21</v>
      </c>
      <c r="C57" s="14" t="s">
        <v>60</v>
      </c>
      <c r="D57" s="13">
        <v>134</v>
      </c>
      <c r="E57" s="13">
        <v>22</v>
      </c>
      <c r="F57" s="13">
        <v>112</v>
      </c>
      <c r="G57" s="15">
        <v>0</v>
      </c>
      <c r="H57" s="13">
        <v>15</v>
      </c>
      <c r="I57" s="16"/>
      <c r="J57" s="20"/>
      <c r="L57" s="2"/>
    </row>
    <row r="58" spans="1:12" ht="15.35">
      <c r="A58" s="14"/>
      <c r="B58" s="13"/>
      <c r="C58" s="14"/>
      <c r="D58" s="13"/>
      <c r="E58" s="13"/>
      <c r="F58" s="13"/>
      <c r="G58" s="15"/>
      <c r="H58" s="13"/>
      <c r="I58" s="16"/>
      <c r="J58" s="20"/>
      <c r="L58" s="2"/>
    </row>
    <row r="59" spans="1:12" ht="15.35">
      <c r="A59" s="14" t="s">
        <v>0</v>
      </c>
      <c r="B59" s="13">
        <v>1</v>
      </c>
      <c r="C59" s="14" t="s">
        <v>16</v>
      </c>
      <c r="D59" s="13">
        <v>110</v>
      </c>
      <c r="E59" s="13">
        <v>38</v>
      </c>
      <c r="F59" s="13">
        <v>72</v>
      </c>
      <c r="G59" s="15">
        <v>30</v>
      </c>
      <c r="H59" s="13">
        <v>100</v>
      </c>
      <c r="I59" s="16"/>
      <c r="J59" s="20"/>
      <c r="L59" s="2"/>
    </row>
    <row r="60" spans="1:12" ht="15.35">
      <c r="A60" s="14" t="s">
        <v>0</v>
      </c>
      <c r="B60" s="13">
        <v>2</v>
      </c>
      <c r="C60" s="14" t="s">
        <v>50</v>
      </c>
      <c r="D60" s="13">
        <v>102</v>
      </c>
      <c r="E60" s="13">
        <v>28</v>
      </c>
      <c r="F60" s="13">
        <v>74</v>
      </c>
      <c r="G60" s="15">
        <v>15</v>
      </c>
      <c r="H60" s="13">
        <v>60</v>
      </c>
      <c r="I60" s="16"/>
      <c r="J60" s="20"/>
      <c r="L60" s="2"/>
    </row>
    <row r="61" spans="1:12" ht="15.35">
      <c r="A61" s="14" t="s">
        <v>0</v>
      </c>
      <c r="B61" s="13">
        <v>3</v>
      </c>
      <c r="C61" s="14" t="s">
        <v>39</v>
      </c>
      <c r="D61" s="13">
        <v>99</v>
      </c>
      <c r="E61" s="13">
        <v>24</v>
      </c>
      <c r="F61" s="13">
        <v>75</v>
      </c>
      <c r="G61" s="15">
        <v>10</v>
      </c>
      <c r="H61" s="13">
        <v>40</v>
      </c>
      <c r="I61" s="16"/>
      <c r="J61" s="20"/>
      <c r="L61" s="2"/>
    </row>
    <row r="62" spans="1:12" ht="15.35">
      <c r="A62" s="14" t="s">
        <v>0</v>
      </c>
      <c r="B62" s="13">
        <v>4</v>
      </c>
      <c r="C62" s="14" t="s">
        <v>82</v>
      </c>
      <c r="D62" s="13">
        <v>94</v>
      </c>
      <c r="E62" s="13">
        <v>18</v>
      </c>
      <c r="F62" s="13">
        <v>76</v>
      </c>
      <c r="G62" s="15">
        <v>5</v>
      </c>
      <c r="H62" s="13">
        <v>30</v>
      </c>
      <c r="I62" s="16"/>
      <c r="J62" s="20"/>
      <c r="L62" s="2"/>
    </row>
    <row r="63" spans="1:12" ht="15.35">
      <c r="A63" s="14" t="s">
        <v>0</v>
      </c>
      <c r="B63" s="13">
        <v>5</v>
      </c>
      <c r="C63" s="14" t="s">
        <v>1</v>
      </c>
      <c r="D63" s="13">
        <v>112</v>
      </c>
      <c r="E63" s="13">
        <v>35</v>
      </c>
      <c r="F63" s="13">
        <v>77</v>
      </c>
      <c r="G63" s="15">
        <v>0</v>
      </c>
      <c r="H63" s="13">
        <v>29</v>
      </c>
      <c r="I63" s="16"/>
      <c r="J63" s="20"/>
      <c r="L63" s="2"/>
    </row>
    <row r="64" spans="1:12" ht="15.35">
      <c r="A64" s="14" t="s">
        <v>0</v>
      </c>
      <c r="B64" s="13">
        <v>6</v>
      </c>
      <c r="C64" s="14" t="s">
        <v>31</v>
      </c>
      <c r="D64" s="13">
        <v>103</v>
      </c>
      <c r="E64" s="13">
        <v>24</v>
      </c>
      <c r="F64" s="13">
        <v>79</v>
      </c>
      <c r="G64" s="15">
        <v>0</v>
      </c>
      <c r="H64" s="13">
        <v>28</v>
      </c>
      <c r="I64" s="16"/>
      <c r="J64" s="20"/>
      <c r="L64" s="2"/>
    </row>
    <row r="65" spans="1:12" ht="15.35">
      <c r="A65" s="14" t="s">
        <v>0</v>
      </c>
      <c r="B65" s="13">
        <v>7</v>
      </c>
      <c r="C65" s="14" t="s">
        <v>47</v>
      </c>
      <c r="D65" s="13">
        <v>106</v>
      </c>
      <c r="E65" s="13">
        <v>25</v>
      </c>
      <c r="F65" s="13">
        <v>81</v>
      </c>
      <c r="G65" s="15">
        <v>0</v>
      </c>
      <c r="H65" s="13">
        <v>27</v>
      </c>
      <c r="I65" s="16"/>
      <c r="J65" s="20"/>
      <c r="L65" s="2"/>
    </row>
    <row r="66" spans="1:12" ht="15.35">
      <c r="A66" s="14" t="s">
        <v>0</v>
      </c>
      <c r="B66" s="13">
        <v>8</v>
      </c>
      <c r="C66" s="14" t="s">
        <v>11</v>
      </c>
      <c r="D66" s="13">
        <v>130</v>
      </c>
      <c r="E66" s="13">
        <v>49</v>
      </c>
      <c r="F66" s="13">
        <v>81</v>
      </c>
      <c r="G66" s="15">
        <v>0</v>
      </c>
      <c r="H66" s="13">
        <v>26</v>
      </c>
      <c r="I66" s="16"/>
      <c r="J66" s="20"/>
      <c r="L66" s="2"/>
    </row>
    <row r="67" spans="1:12" ht="15.35">
      <c r="A67" s="14" t="s">
        <v>0</v>
      </c>
      <c r="B67" s="13">
        <v>9</v>
      </c>
      <c r="C67" s="14" t="s">
        <v>57</v>
      </c>
      <c r="D67" s="13">
        <v>113</v>
      </c>
      <c r="E67" s="13">
        <v>31</v>
      </c>
      <c r="F67" s="13">
        <v>82</v>
      </c>
      <c r="G67" s="15">
        <v>0</v>
      </c>
      <c r="H67" s="13">
        <v>25</v>
      </c>
      <c r="I67" s="16"/>
      <c r="J67" s="20"/>
      <c r="L67" s="2"/>
    </row>
    <row r="68" spans="1:12" ht="15.35">
      <c r="A68" s="14" t="s">
        <v>0</v>
      </c>
      <c r="B68" s="13">
        <v>10</v>
      </c>
      <c r="C68" s="14" t="s">
        <v>70</v>
      </c>
      <c r="D68" s="13">
        <v>113</v>
      </c>
      <c r="E68" s="13">
        <v>30</v>
      </c>
      <c r="F68" s="13">
        <v>83</v>
      </c>
      <c r="G68" s="15">
        <v>0</v>
      </c>
      <c r="H68" s="13">
        <v>24</v>
      </c>
      <c r="I68" s="16"/>
      <c r="J68" s="20"/>
      <c r="L68" s="2"/>
    </row>
    <row r="69" spans="1:12" ht="15.35">
      <c r="A69" s="14" t="s">
        <v>0</v>
      </c>
      <c r="B69" s="13">
        <v>11</v>
      </c>
      <c r="C69" s="14" t="s">
        <v>36</v>
      </c>
      <c r="D69" s="13">
        <v>125</v>
      </c>
      <c r="E69" s="13">
        <v>42</v>
      </c>
      <c r="F69" s="13">
        <v>83</v>
      </c>
      <c r="G69" s="15">
        <v>0</v>
      </c>
      <c r="H69" s="13">
        <v>23</v>
      </c>
      <c r="I69" s="16"/>
      <c r="J69" s="20"/>
      <c r="L69" s="2"/>
    </row>
    <row r="70" spans="1:12" ht="15.35">
      <c r="A70" s="14" t="s">
        <v>0</v>
      </c>
      <c r="B70" s="13">
        <v>12</v>
      </c>
      <c r="C70" s="14" t="s">
        <v>49</v>
      </c>
      <c r="D70" s="13">
        <v>112</v>
      </c>
      <c r="E70" s="13">
        <v>28</v>
      </c>
      <c r="F70" s="13">
        <v>84</v>
      </c>
      <c r="G70" s="15">
        <v>0</v>
      </c>
      <c r="H70" s="13">
        <v>22</v>
      </c>
      <c r="I70" s="16"/>
      <c r="J70" s="20"/>
      <c r="L70" s="2"/>
    </row>
    <row r="71" spans="1:12" ht="15.35">
      <c r="A71" s="14" t="s">
        <v>0</v>
      </c>
      <c r="B71" s="13">
        <v>13</v>
      </c>
      <c r="C71" s="14" t="s">
        <v>35</v>
      </c>
      <c r="D71" s="13">
        <v>114</v>
      </c>
      <c r="E71" s="13">
        <v>29</v>
      </c>
      <c r="F71" s="13">
        <v>85</v>
      </c>
      <c r="G71" s="15">
        <v>0</v>
      </c>
      <c r="H71" s="13">
        <v>21</v>
      </c>
      <c r="I71" s="16"/>
      <c r="J71" s="20"/>
      <c r="L71" s="2"/>
    </row>
    <row r="72" spans="1:12" ht="15.35">
      <c r="A72" s="14" t="s">
        <v>0</v>
      </c>
      <c r="B72" s="13">
        <v>14</v>
      </c>
      <c r="C72" s="14" t="s">
        <v>7</v>
      </c>
      <c r="D72" s="13">
        <v>109</v>
      </c>
      <c r="E72" s="13">
        <v>24</v>
      </c>
      <c r="F72" s="13">
        <v>85</v>
      </c>
      <c r="G72" s="15">
        <v>0</v>
      </c>
      <c r="H72" s="13">
        <v>20</v>
      </c>
      <c r="I72" s="16"/>
      <c r="J72" s="20"/>
      <c r="L72" s="2"/>
    </row>
    <row r="73" spans="1:12" ht="15.35">
      <c r="A73" s="14" t="s">
        <v>0</v>
      </c>
      <c r="B73" s="13">
        <v>15</v>
      </c>
      <c r="C73" s="14" t="s">
        <v>81</v>
      </c>
      <c r="D73" s="13">
        <v>109</v>
      </c>
      <c r="E73" s="13">
        <v>24</v>
      </c>
      <c r="F73" s="13">
        <v>85</v>
      </c>
      <c r="G73" s="15">
        <v>0</v>
      </c>
      <c r="H73" s="13">
        <v>19</v>
      </c>
      <c r="I73" s="16"/>
      <c r="J73" s="20"/>
      <c r="L73" s="2"/>
    </row>
    <row r="74" spans="1:12" ht="15.35">
      <c r="A74" s="14" t="s">
        <v>0</v>
      </c>
      <c r="B74" s="13">
        <v>16</v>
      </c>
      <c r="C74" s="14" t="s">
        <v>87</v>
      </c>
      <c r="D74" s="13">
        <v>114</v>
      </c>
      <c r="E74" s="13">
        <v>28</v>
      </c>
      <c r="F74" s="13">
        <v>86</v>
      </c>
      <c r="G74" s="15">
        <v>0</v>
      </c>
      <c r="H74" s="13">
        <v>18</v>
      </c>
      <c r="I74" s="16"/>
      <c r="J74" s="20"/>
      <c r="L74" s="2"/>
    </row>
    <row r="75" spans="1:12" ht="15.35">
      <c r="A75" s="14" t="s">
        <v>0</v>
      </c>
      <c r="B75" s="13">
        <v>17</v>
      </c>
      <c r="C75" s="14" t="s">
        <v>89</v>
      </c>
      <c r="D75" s="13">
        <v>116</v>
      </c>
      <c r="E75" s="13">
        <v>28</v>
      </c>
      <c r="F75" s="13">
        <v>88</v>
      </c>
      <c r="G75" s="15">
        <v>0</v>
      </c>
      <c r="H75" s="13">
        <v>17</v>
      </c>
      <c r="I75" s="16"/>
      <c r="J75" s="20"/>
      <c r="L75" s="2"/>
    </row>
    <row r="76" spans="1:12" ht="15.35">
      <c r="A76" s="14" t="s">
        <v>0</v>
      </c>
      <c r="B76" s="13">
        <v>18</v>
      </c>
      <c r="C76" s="14" t="s">
        <v>9</v>
      </c>
      <c r="D76" s="13">
        <v>125</v>
      </c>
      <c r="E76" s="13">
        <v>37</v>
      </c>
      <c r="F76" s="13">
        <v>88</v>
      </c>
      <c r="G76" s="15">
        <v>0</v>
      </c>
      <c r="H76" s="13">
        <v>16</v>
      </c>
      <c r="I76" s="16"/>
      <c r="J76" s="20"/>
      <c r="L76" s="2"/>
    </row>
    <row r="77" spans="1:12" ht="15.35">
      <c r="A77" s="14" t="s">
        <v>0</v>
      </c>
      <c r="B77" s="13">
        <v>19</v>
      </c>
      <c r="C77" s="14" t="s">
        <v>19</v>
      </c>
      <c r="D77" s="13">
        <v>129</v>
      </c>
      <c r="E77" s="13">
        <v>32</v>
      </c>
      <c r="F77" s="13">
        <v>97</v>
      </c>
      <c r="G77" s="15">
        <v>0</v>
      </c>
      <c r="H77" s="13">
        <v>15</v>
      </c>
      <c r="I77" s="16"/>
      <c r="J77" s="20"/>
      <c r="L77" s="2"/>
    </row>
    <row r="78" spans="1:12" ht="15.35">
      <c r="A78" s="14" t="s">
        <v>0</v>
      </c>
      <c r="B78" s="13">
        <v>20</v>
      </c>
      <c r="C78" s="14" t="s">
        <v>38</v>
      </c>
      <c r="D78" s="13">
        <v>119</v>
      </c>
      <c r="E78" s="13">
        <v>28</v>
      </c>
      <c r="F78" s="13">
        <v>91</v>
      </c>
      <c r="G78" s="15">
        <v>0</v>
      </c>
      <c r="H78" s="13">
        <v>15</v>
      </c>
      <c r="I78" s="16"/>
      <c r="J78" s="20"/>
      <c r="L78" s="2"/>
    </row>
    <row r="79" spans="1:12" ht="15.35">
      <c r="A79" s="14" t="s">
        <v>0</v>
      </c>
      <c r="B79" s="13">
        <v>21</v>
      </c>
      <c r="C79" s="14" t="s">
        <v>88</v>
      </c>
      <c r="D79" s="13">
        <v>131</v>
      </c>
      <c r="E79" s="13">
        <v>37</v>
      </c>
      <c r="F79" s="13">
        <v>94</v>
      </c>
      <c r="G79" s="15">
        <v>0</v>
      </c>
      <c r="H79" s="13">
        <v>15</v>
      </c>
      <c r="I79" s="16"/>
      <c r="J79" s="20"/>
      <c r="L79" s="2"/>
    </row>
    <row r="80" spans="1:12" ht="15.35">
      <c r="A80" s="14" t="s">
        <v>0</v>
      </c>
      <c r="B80" s="13">
        <v>23</v>
      </c>
      <c r="C80" s="14" t="s">
        <v>44</v>
      </c>
      <c r="D80" s="13">
        <v>105</v>
      </c>
      <c r="E80" s="13">
        <v>0</v>
      </c>
      <c r="F80" s="13">
        <v>105</v>
      </c>
      <c r="G80" s="15">
        <v>0</v>
      </c>
      <c r="H80" s="13">
        <v>15</v>
      </c>
      <c r="I80" s="16"/>
      <c r="J80" s="20"/>
      <c r="L80" s="2"/>
    </row>
    <row r="81" spans="1:12" ht="15.35">
      <c r="A81" s="14" t="s">
        <v>0</v>
      </c>
      <c r="B81" s="13">
        <v>22</v>
      </c>
      <c r="C81" s="14" t="s">
        <v>26</v>
      </c>
      <c r="D81" s="13">
        <v>128</v>
      </c>
      <c r="E81" s="13">
        <v>0</v>
      </c>
      <c r="F81" s="13">
        <v>128</v>
      </c>
      <c r="G81" s="15">
        <v>0</v>
      </c>
      <c r="H81" s="13">
        <v>15</v>
      </c>
      <c r="I81" s="16"/>
      <c r="J81" s="20"/>
      <c r="L81" s="2"/>
    </row>
    <row r="82" spans="1:12" ht="15.35">
      <c r="A82" s="14"/>
      <c r="B82" s="13"/>
      <c r="C82" s="14"/>
      <c r="D82" s="13"/>
      <c r="E82" s="13"/>
      <c r="F82" s="13"/>
      <c r="G82" s="15"/>
      <c r="H82" s="13"/>
      <c r="I82" s="16"/>
      <c r="J82" s="20"/>
      <c r="L82" s="2"/>
    </row>
    <row r="83" spans="1:12" ht="15.35">
      <c r="A83" s="14" t="s">
        <v>10</v>
      </c>
      <c r="B83" s="13">
        <v>1</v>
      </c>
      <c r="C83" s="14" t="s">
        <v>102</v>
      </c>
      <c r="D83" s="13">
        <v>80</v>
      </c>
      <c r="E83" s="13">
        <v>0</v>
      </c>
      <c r="F83" s="13">
        <v>80</v>
      </c>
      <c r="G83" s="15">
        <v>0</v>
      </c>
      <c r="H83" s="13">
        <v>0</v>
      </c>
      <c r="I83" s="16"/>
      <c r="J83" s="20"/>
      <c r="L83" s="2"/>
    </row>
    <row r="84" spans="1:12" ht="15.35">
      <c r="A84" s="14" t="s">
        <v>10</v>
      </c>
      <c r="B84" s="13">
        <v>2</v>
      </c>
      <c r="C84" s="14" t="s">
        <v>76</v>
      </c>
      <c r="D84" s="13">
        <v>81</v>
      </c>
      <c r="E84" s="13">
        <v>0</v>
      </c>
      <c r="F84" s="13">
        <v>81</v>
      </c>
      <c r="G84" s="15">
        <v>0</v>
      </c>
      <c r="H84" s="13">
        <v>0</v>
      </c>
      <c r="I84" s="16"/>
      <c r="J84" s="20"/>
      <c r="L84" s="2"/>
    </row>
    <row r="85" spans="1:12" ht="15.35">
      <c r="A85" s="14" t="s">
        <v>10</v>
      </c>
      <c r="B85" s="13">
        <v>3</v>
      </c>
      <c r="C85" s="14" t="s">
        <v>62</v>
      </c>
      <c r="D85" s="13">
        <v>84</v>
      </c>
      <c r="E85" s="13">
        <v>0</v>
      </c>
      <c r="F85" s="13">
        <v>84</v>
      </c>
      <c r="G85" s="15">
        <v>0</v>
      </c>
      <c r="H85" s="13">
        <v>0</v>
      </c>
      <c r="I85" s="16"/>
      <c r="J85" s="20"/>
      <c r="L85" s="2"/>
    </row>
    <row r="86" spans="1:12" ht="15.35">
      <c r="A86" s="14" t="s">
        <v>10</v>
      </c>
      <c r="B86" s="13">
        <v>4</v>
      </c>
      <c r="C86" s="14" t="s">
        <v>30</v>
      </c>
      <c r="D86" s="13">
        <v>84</v>
      </c>
      <c r="E86" s="13">
        <v>0</v>
      </c>
      <c r="F86" s="13">
        <v>84</v>
      </c>
      <c r="G86" s="15">
        <v>0</v>
      </c>
      <c r="H86" s="13">
        <v>0</v>
      </c>
      <c r="I86" s="16"/>
      <c r="J86" s="20"/>
      <c r="L86" s="2"/>
    </row>
    <row r="87" spans="1:12" ht="15.35">
      <c r="A87" s="14" t="s">
        <v>10</v>
      </c>
      <c r="B87" s="13">
        <v>5</v>
      </c>
      <c r="C87" s="14" t="s">
        <v>46</v>
      </c>
      <c r="D87" s="13">
        <v>89</v>
      </c>
      <c r="E87" s="13">
        <v>0</v>
      </c>
      <c r="F87" s="13">
        <v>89</v>
      </c>
      <c r="G87" s="15">
        <v>0</v>
      </c>
      <c r="H87" s="13">
        <v>0</v>
      </c>
      <c r="I87" s="16"/>
      <c r="J87" s="20"/>
      <c r="L87" s="2"/>
    </row>
    <row r="88" spans="1:12" ht="15.35">
      <c r="A88" s="14" t="s">
        <v>10</v>
      </c>
      <c r="B88" s="13">
        <v>6</v>
      </c>
      <c r="C88" s="14" t="s">
        <v>20</v>
      </c>
      <c r="D88" s="13">
        <v>95</v>
      </c>
      <c r="E88" s="13">
        <v>0</v>
      </c>
      <c r="F88" s="13">
        <v>95</v>
      </c>
      <c r="G88" s="15">
        <v>0</v>
      </c>
      <c r="H88" s="13">
        <v>0</v>
      </c>
      <c r="I88" s="8"/>
      <c r="J88" s="10"/>
    </row>
    <row r="89" spans="1:12" ht="15.35">
      <c r="A89" s="14" t="s">
        <v>10</v>
      </c>
      <c r="B89" s="13">
        <v>7</v>
      </c>
      <c r="C89" s="14" t="s">
        <v>65</v>
      </c>
      <c r="D89" s="13">
        <v>111</v>
      </c>
      <c r="E89" s="13">
        <v>0</v>
      </c>
      <c r="F89" s="13">
        <v>111</v>
      </c>
      <c r="G89" s="15">
        <v>0</v>
      </c>
      <c r="H89" s="13">
        <v>0</v>
      </c>
    </row>
    <row r="90" spans="1:12" ht="15.35">
      <c r="A90" s="14" t="s">
        <v>10</v>
      </c>
      <c r="B90" s="13">
        <v>8</v>
      </c>
      <c r="C90" s="14" t="s">
        <v>77</v>
      </c>
      <c r="D90" s="13">
        <v>114</v>
      </c>
      <c r="E90" s="13">
        <v>0</v>
      </c>
      <c r="F90" s="13">
        <v>114</v>
      </c>
      <c r="G90" s="15">
        <v>0</v>
      </c>
      <c r="H90" s="13">
        <v>0</v>
      </c>
    </row>
    <row r="91" spans="1:12" ht="15.35">
      <c r="A91" s="14" t="s">
        <v>10</v>
      </c>
      <c r="B91" s="13">
        <v>9</v>
      </c>
      <c r="C91" s="14" t="s">
        <v>86</v>
      </c>
      <c r="D91" s="13">
        <v>115</v>
      </c>
      <c r="E91" s="13">
        <v>0</v>
      </c>
      <c r="F91" s="13">
        <v>115</v>
      </c>
      <c r="G91" s="15">
        <v>0</v>
      </c>
      <c r="H91" s="13">
        <v>0</v>
      </c>
    </row>
    <row r="92" spans="1:12" ht="14">
      <c r="A92" s="9"/>
      <c r="B92" s="9"/>
      <c r="C92" s="9"/>
      <c r="D92" s="11"/>
      <c r="E92" s="11"/>
      <c r="F92" s="11"/>
      <c r="G92" s="9"/>
      <c r="H92" s="9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DD1EE-1673-437A-841A-154D915DBC9F}">
  <dimension ref="A1:M81"/>
  <sheetViews>
    <sheetView zoomScaleNormal="100" workbookViewId="0">
      <selection activeCell="C3" sqref="C3"/>
    </sheetView>
  </sheetViews>
  <sheetFormatPr defaultRowHeight="12.7"/>
  <cols>
    <col min="1" max="1" width="12.9375" bestFit="1" customWidth="1"/>
    <col min="2" max="2" width="10" bestFit="1" customWidth="1"/>
    <col min="3" max="3" width="22" bestFit="1" customWidth="1"/>
    <col min="4" max="4" width="5.87890625" bestFit="1" customWidth="1"/>
    <col min="5" max="5" width="5.8203125" bestFit="1" customWidth="1"/>
    <col min="6" max="6" width="4.41015625" bestFit="1" customWidth="1"/>
    <col min="7" max="7" width="7" bestFit="1" customWidth="1"/>
    <col min="8" max="8" width="8" bestFit="1" customWidth="1"/>
    <col min="10" max="10" width="44.1171875" customWidth="1"/>
    <col min="12" max="12" width="30.17578125" bestFit="1" customWidth="1"/>
    <col min="257" max="257" width="10" bestFit="1" customWidth="1"/>
    <col min="258" max="258" width="22" bestFit="1" customWidth="1"/>
    <col min="259" max="259" width="19" bestFit="1" customWidth="1"/>
    <col min="260" max="260" width="13" bestFit="1" customWidth="1"/>
    <col min="261" max="261" width="21" bestFit="1" customWidth="1"/>
    <col min="262" max="262" width="11" bestFit="1" customWidth="1"/>
    <col min="263" max="263" width="7" bestFit="1" customWidth="1"/>
    <col min="264" max="264" width="8" bestFit="1" customWidth="1"/>
    <col min="513" max="513" width="10" bestFit="1" customWidth="1"/>
    <col min="514" max="514" width="22" bestFit="1" customWidth="1"/>
    <col min="515" max="515" width="19" bestFit="1" customWidth="1"/>
    <col min="516" max="516" width="13" bestFit="1" customWidth="1"/>
    <col min="517" max="517" width="21" bestFit="1" customWidth="1"/>
    <col min="518" max="518" width="11" bestFit="1" customWidth="1"/>
    <col min="519" max="519" width="7" bestFit="1" customWidth="1"/>
    <col min="520" max="520" width="8" bestFit="1" customWidth="1"/>
    <col min="769" max="769" width="10" bestFit="1" customWidth="1"/>
    <col min="770" max="770" width="22" bestFit="1" customWidth="1"/>
    <col min="771" max="771" width="19" bestFit="1" customWidth="1"/>
    <col min="772" max="772" width="13" bestFit="1" customWidth="1"/>
    <col min="773" max="773" width="21" bestFit="1" customWidth="1"/>
    <col min="774" max="774" width="11" bestFit="1" customWidth="1"/>
    <col min="775" max="775" width="7" bestFit="1" customWidth="1"/>
    <col min="776" max="776" width="8" bestFit="1" customWidth="1"/>
    <col min="1025" max="1025" width="10" bestFit="1" customWidth="1"/>
    <col min="1026" max="1026" width="22" bestFit="1" customWidth="1"/>
    <col min="1027" max="1027" width="19" bestFit="1" customWidth="1"/>
    <col min="1028" max="1028" width="13" bestFit="1" customWidth="1"/>
    <col min="1029" max="1029" width="21" bestFit="1" customWidth="1"/>
    <col min="1030" max="1030" width="11" bestFit="1" customWidth="1"/>
    <col min="1031" max="1031" width="7" bestFit="1" customWidth="1"/>
    <col min="1032" max="1032" width="8" bestFit="1" customWidth="1"/>
    <col min="1281" max="1281" width="10" bestFit="1" customWidth="1"/>
    <col min="1282" max="1282" width="22" bestFit="1" customWidth="1"/>
    <col min="1283" max="1283" width="19" bestFit="1" customWidth="1"/>
    <col min="1284" max="1284" width="13" bestFit="1" customWidth="1"/>
    <col min="1285" max="1285" width="21" bestFit="1" customWidth="1"/>
    <col min="1286" max="1286" width="11" bestFit="1" customWidth="1"/>
    <col min="1287" max="1287" width="7" bestFit="1" customWidth="1"/>
    <col min="1288" max="1288" width="8" bestFit="1" customWidth="1"/>
    <col min="1537" max="1537" width="10" bestFit="1" customWidth="1"/>
    <col min="1538" max="1538" width="22" bestFit="1" customWidth="1"/>
    <col min="1539" max="1539" width="19" bestFit="1" customWidth="1"/>
    <col min="1540" max="1540" width="13" bestFit="1" customWidth="1"/>
    <col min="1541" max="1541" width="21" bestFit="1" customWidth="1"/>
    <col min="1542" max="1542" width="11" bestFit="1" customWidth="1"/>
    <col min="1543" max="1543" width="7" bestFit="1" customWidth="1"/>
    <col min="1544" max="1544" width="8" bestFit="1" customWidth="1"/>
    <col min="1793" max="1793" width="10" bestFit="1" customWidth="1"/>
    <col min="1794" max="1794" width="22" bestFit="1" customWidth="1"/>
    <col min="1795" max="1795" width="19" bestFit="1" customWidth="1"/>
    <col min="1796" max="1796" width="13" bestFit="1" customWidth="1"/>
    <col min="1797" max="1797" width="21" bestFit="1" customWidth="1"/>
    <col min="1798" max="1798" width="11" bestFit="1" customWidth="1"/>
    <col min="1799" max="1799" width="7" bestFit="1" customWidth="1"/>
    <col min="1800" max="1800" width="8" bestFit="1" customWidth="1"/>
    <col min="2049" max="2049" width="10" bestFit="1" customWidth="1"/>
    <col min="2050" max="2050" width="22" bestFit="1" customWidth="1"/>
    <col min="2051" max="2051" width="19" bestFit="1" customWidth="1"/>
    <col min="2052" max="2052" width="13" bestFit="1" customWidth="1"/>
    <col min="2053" max="2053" width="21" bestFit="1" customWidth="1"/>
    <col min="2054" max="2054" width="11" bestFit="1" customWidth="1"/>
    <col min="2055" max="2055" width="7" bestFit="1" customWidth="1"/>
    <col min="2056" max="2056" width="8" bestFit="1" customWidth="1"/>
    <col min="2305" max="2305" width="10" bestFit="1" customWidth="1"/>
    <col min="2306" max="2306" width="22" bestFit="1" customWidth="1"/>
    <col min="2307" max="2307" width="19" bestFit="1" customWidth="1"/>
    <col min="2308" max="2308" width="13" bestFit="1" customWidth="1"/>
    <col min="2309" max="2309" width="21" bestFit="1" customWidth="1"/>
    <col min="2310" max="2310" width="11" bestFit="1" customWidth="1"/>
    <col min="2311" max="2311" width="7" bestFit="1" customWidth="1"/>
    <col min="2312" max="2312" width="8" bestFit="1" customWidth="1"/>
    <col min="2561" max="2561" width="10" bestFit="1" customWidth="1"/>
    <col min="2562" max="2562" width="22" bestFit="1" customWidth="1"/>
    <col min="2563" max="2563" width="19" bestFit="1" customWidth="1"/>
    <col min="2564" max="2564" width="13" bestFit="1" customWidth="1"/>
    <col min="2565" max="2565" width="21" bestFit="1" customWidth="1"/>
    <col min="2566" max="2566" width="11" bestFit="1" customWidth="1"/>
    <col min="2567" max="2567" width="7" bestFit="1" customWidth="1"/>
    <col min="2568" max="2568" width="8" bestFit="1" customWidth="1"/>
    <col min="2817" max="2817" width="10" bestFit="1" customWidth="1"/>
    <col min="2818" max="2818" width="22" bestFit="1" customWidth="1"/>
    <col min="2819" max="2819" width="19" bestFit="1" customWidth="1"/>
    <col min="2820" max="2820" width="13" bestFit="1" customWidth="1"/>
    <col min="2821" max="2821" width="21" bestFit="1" customWidth="1"/>
    <col min="2822" max="2822" width="11" bestFit="1" customWidth="1"/>
    <col min="2823" max="2823" width="7" bestFit="1" customWidth="1"/>
    <col min="2824" max="2824" width="8" bestFit="1" customWidth="1"/>
    <col min="3073" max="3073" width="10" bestFit="1" customWidth="1"/>
    <col min="3074" max="3074" width="22" bestFit="1" customWidth="1"/>
    <col min="3075" max="3075" width="19" bestFit="1" customWidth="1"/>
    <col min="3076" max="3076" width="13" bestFit="1" customWidth="1"/>
    <col min="3077" max="3077" width="21" bestFit="1" customWidth="1"/>
    <col min="3078" max="3078" width="11" bestFit="1" customWidth="1"/>
    <col min="3079" max="3079" width="7" bestFit="1" customWidth="1"/>
    <col min="3080" max="3080" width="8" bestFit="1" customWidth="1"/>
    <col min="3329" max="3329" width="10" bestFit="1" customWidth="1"/>
    <col min="3330" max="3330" width="22" bestFit="1" customWidth="1"/>
    <col min="3331" max="3331" width="19" bestFit="1" customWidth="1"/>
    <col min="3332" max="3332" width="13" bestFit="1" customWidth="1"/>
    <col min="3333" max="3333" width="21" bestFit="1" customWidth="1"/>
    <col min="3334" max="3334" width="11" bestFit="1" customWidth="1"/>
    <col min="3335" max="3335" width="7" bestFit="1" customWidth="1"/>
    <col min="3336" max="3336" width="8" bestFit="1" customWidth="1"/>
    <col min="3585" max="3585" width="10" bestFit="1" customWidth="1"/>
    <col min="3586" max="3586" width="22" bestFit="1" customWidth="1"/>
    <col min="3587" max="3587" width="19" bestFit="1" customWidth="1"/>
    <col min="3588" max="3588" width="13" bestFit="1" customWidth="1"/>
    <col min="3589" max="3589" width="21" bestFit="1" customWidth="1"/>
    <col min="3590" max="3590" width="11" bestFit="1" customWidth="1"/>
    <col min="3591" max="3591" width="7" bestFit="1" customWidth="1"/>
    <col min="3592" max="3592" width="8" bestFit="1" customWidth="1"/>
    <col min="3841" max="3841" width="10" bestFit="1" customWidth="1"/>
    <col min="3842" max="3842" width="22" bestFit="1" customWidth="1"/>
    <col min="3843" max="3843" width="19" bestFit="1" customWidth="1"/>
    <col min="3844" max="3844" width="13" bestFit="1" customWidth="1"/>
    <col min="3845" max="3845" width="21" bestFit="1" customWidth="1"/>
    <col min="3846" max="3846" width="11" bestFit="1" customWidth="1"/>
    <col min="3847" max="3847" width="7" bestFit="1" customWidth="1"/>
    <col min="3848" max="3848" width="8" bestFit="1" customWidth="1"/>
    <col min="4097" max="4097" width="10" bestFit="1" customWidth="1"/>
    <col min="4098" max="4098" width="22" bestFit="1" customWidth="1"/>
    <col min="4099" max="4099" width="19" bestFit="1" customWidth="1"/>
    <col min="4100" max="4100" width="13" bestFit="1" customWidth="1"/>
    <col min="4101" max="4101" width="21" bestFit="1" customWidth="1"/>
    <col min="4102" max="4102" width="11" bestFit="1" customWidth="1"/>
    <col min="4103" max="4103" width="7" bestFit="1" customWidth="1"/>
    <col min="4104" max="4104" width="8" bestFit="1" customWidth="1"/>
    <col min="4353" max="4353" width="10" bestFit="1" customWidth="1"/>
    <col min="4354" max="4354" width="22" bestFit="1" customWidth="1"/>
    <col min="4355" max="4355" width="19" bestFit="1" customWidth="1"/>
    <col min="4356" max="4356" width="13" bestFit="1" customWidth="1"/>
    <col min="4357" max="4357" width="21" bestFit="1" customWidth="1"/>
    <col min="4358" max="4358" width="11" bestFit="1" customWidth="1"/>
    <col min="4359" max="4359" width="7" bestFit="1" customWidth="1"/>
    <col min="4360" max="4360" width="8" bestFit="1" customWidth="1"/>
    <col min="4609" max="4609" width="10" bestFit="1" customWidth="1"/>
    <col min="4610" max="4610" width="22" bestFit="1" customWidth="1"/>
    <col min="4611" max="4611" width="19" bestFit="1" customWidth="1"/>
    <col min="4612" max="4612" width="13" bestFit="1" customWidth="1"/>
    <col min="4613" max="4613" width="21" bestFit="1" customWidth="1"/>
    <col min="4614" max="4614" width="11" bestFit="1" customWidth="1"/>
    <col min="4615" max="4615" width="7" bestFit="1" customWidth="1"/>
    <col min="4616" max="4616" width="8" bestFit="1" customWidth="1"/>
    <col min="4865" max="4865" width="10" bestFit="1" customWidth="1"/>
    <col min="4866" max="4866" width="22" bestFit="1" customWidth="1"/>
    <col min="4867" max="4867" width="19" bestFit="1" customWidth="1"/>
    <col min="4868" max="4868" width="13" bestFit="1" customWidth="1"/>
    <col min="4869" max="4869" width="21" bestFit="1" customWidth="1"/>
    <col min="4870" max="4870" width="11" bestFit="1" customWidth="1"/>
    <col min="4871" max="4871" width="7" bestFit="1" customWidth="1"/>
    <col min="4872" max="4872" width="8" bestFit="1" customWidth="1"/>
    <col min="5121" max="5121" width="10" bestFit="1" customWidth="1"/>
    <col min="5122" max="5122" width="22" bestFit="1" customWidth="1"/>
    <col min="5123" max="5123" width="19" bestFit="1" customWidth="1"/>
    <col min="5124" max="5124" width="13" bestFit="1" customWidth="1"/>
    <col min="5125" max="5125" width="21" bestFit="1" customWidth="1"/>
    <col min="5126" max="5126" width="11" bestFit="1" customWidth="1"/>
    <col min="5127" max="5127" width="7" bestFit="1" customWidth="1"/>
    <col min="5128" max="5128" width="8" bestFit="1" customWidth="1"/>
    <col min="5377" max="5377" width="10" bestFit="1" customWidth="1"/>
    <col min="5378" max="5378" width="22" bestFit="1" customWidth="1"/>
    <col min="5379" max="5379" width="19" bestFit="1" customWidth="1"/>
    <col min="5380" max="5380" width="13" bestFit="1" customWidth="1"/>
    <col min="5381" max="5381" width="21" bestFit="1" customWidth="1"/>
    <col min="5382" max="5382" width="11" bestFit="1" customWidth="1"/>
    <col min="5383" max="5383" width="7" bestFit="1" customWidth="1"/>
    <col min="5384" max="5384" width="8" bestFit="1" customWidth="1"/>
    <col min="5633" max="5633" width="10" bestFit="1" customWidth="1"/>
    <col min="5634" max="5634" width="22" bestFit="1" customWidth="1"/>
    <col min="5635" max="5635" width="19" bestFit="1" customWidth="1"/>
    <col min="5636" max="5636" width="13" bestFit="1" customWidth="1"/>
    <col min="5637" max="5637" width="21" bestFit="1" customWidth="1"/>
    <col min="5638" max="5638" width="11" bestFit="1" customWidth="1"/>
    <col min="5639" max="5639" width="7" bestFit="1" customWidth="1"/>
    <col min="5640" max="5640" width="8" bestFit="1" customWidth="1"/>
    <col min="5889" max="5889" width="10" bestFit="1" customWidth="1"/>
    <col min="5890" max="5890" width="22" bestFit="1" customWidth="1"/>
    <col min="5891" max="5891" width="19" bestFit="1" customWidth="1"/>
    <col min="5892" max="5892" width="13" bestFit="1" customWidth="1"/>
    <col min="5893" max="5893" width="21" bestFit="1" customWidth="1"/>
    <col min="5894" max="5894" width="11" bestFit="1" customWidth="1"/>
    <col min="5895" max="5895" width="7" bestFit="1" customWidth="1"/>
    <col min="5896" max="5896" width="8" bestFit="1" customWidth="1"/>
    <col min="6145" max="6145" width="10" bestFit="1" customWidth="1"/>
    <col min="6146" max="6146" width="22" bestFit="1" customWidth="1"/>
    <col min="6147" max="6147" width="19" bestFit="1" customWidth="1"/>
    <col min="6148" max="6148" width="13" bestFit="1" customWidth="1"/>
    <col min="6149" max="6149" width="21" bestFit="1" customWidth="1"/>
    <col min="6150" max="6150" width="11" bestFit="1" customWidth="1"/>
    <col min="6151" max="6151" width="7" bestFit="1" customWidth="1"/>
    <col min="6152" max="6152" width="8" bestFit="1" customWidth="1"/>
    <col min="6401" max="6401" width="10" bestFit="1" customWidth="1"/>
    <col min="6402" max="6402" width="22" bestFit="1" customWidth="1"/>
    <col min="6403" max="6403" width="19" bestFit="1" customWidth="1"/>
    <col min="6404" max="6404" width="13" bestFit="1" customWidth="1"/>
    <col min="6405" max="6405" width="21" bestFit="1" customWidth="1"/>
    <col min="6406" max="6406" width="11" bestFit="1" customWidth="1"/>
    <col min="6407" max="6407" width="7" bestFit="1" customWidth="1"/>
    <col min="6408" max="6408" width="8" bestFit="1" customWidth="1"/>
    <col min="6657" max="6657" width="10" bestFit="1" customWidth="1"/>
    <col min="6658" max="6658" width="22" bestFit="1" customWidth="1"/>
    <col min="6659" max="6659" width="19" bestFit="1" customWidth="1"/>
    <col min="6660" max="6660" width="13" bestFit="1" customWidth="1"/>
    <col min="6661" max="6661" width="21" bestFit="1" customWidth="1"/>
    <col min="6662" max="6662" width="11" bestFit="1" customWidth="1"/>
    <col min="6663" max="6663" width="7" bestFit="1" customWidth="1"/>
    <col min="6664" max="6664" width="8" bestFit="1" customWidth="1"/>
    <col min="6913" max="6913" width="10" bestFit="1" customWidth="1"/>
    <col min="6914" max="6914" width="22" bestFit="1" customWidth="1"/>
    <col min="6915" max="6915" width="19" bestFit="1" customWidth="1"/>
    <col min="6916" max="6916" width="13" bestFit="1" customWidth="1"/>
    <col min="6917" max="6917" width="21" bestFit="1" customWidth="1"/>
    <col min="6918" max="6918" width="11" bestFit="1" customWidth="1"/>
    <col min="6919" max="6919" width="7" bestFit="1" customWidth="1"/>
    <col min="6920" max="6920" width="8" bestFit="1" customWidth="1"/>
    <col min="7169" max="7169" width="10" bestFit="1" customWidth="1"/>
    <col min="7170" max="7170" width="22" bestFit="1" customWidth="1"/>
    <col min="7171" max="7171" width="19" bestFit="1" customWidth="1"/>
    <col min="7172" max="7172" width="13" bestFit="1" customWidth="1"/>
    <col min="7173" max="7173" width="21" bestFit="1" customWidth="1"/>
    <col min="7174" max="7174" width="11" bestFit="1" customWidth="1"/>
    <col min="7175" max="7175" width="7" bestFit="1" customWidth="1"/>
    <col min="7176" max="7176" width="8" bestFit="1" customWidth="1"/>
    <col min="7425" max="7425" width="10" bestFit="1" customWidth="1"/>
    <col min="7426" max="7426" width="22" bestFit="1" customWidth="1"/>
    <col min="7427" max="7427" width="19" bestFit="1" customWidth="1"/>
    <col min="7428" max="7428" width="13" bestFit="1" customWidth="1"/>
    <col min="7429" max="7429" width="21" bestFit="1" customWidth="1"/>
    <col min="7430" max="7430" width="11" bestFit="1" customWidth="1"/>
    <col min="7431" max="7431" width="7" bestFit="1" customWidth="1"/>
    <col min="7432" max="7432" width="8" bestFit="1" customWidth="1"/>
    <col min="7681" max="7681" width="10" bestFit="1" customWidth="1"/>
    <col min="7682" max="7682" width="22" bestFit="1" customWidth="1"/>
    <col min="7683" max="7683" width="19" bestFit="1" customWidth="1"/>
    <col min="7684" max="7684" width="13" bestFit="1" customWidth="1"/>
    <col min="7685" max="7685" width="21" bestFit="1" customWidth="1"/>
    <col min="7686" max="7686" width="11" bestFit="1" customWidth="1"/>
    <col min="7687" max="7687" width="7" bestFit="1" customWidth="1"/>
    <col min="7688" max="7688" width="8" bestFit="1" customWidth="1"/>
    <col min="7937" max="7937" width="10" bestFit="1" customWidth="1"/>
    <col min="7938" max="7938" width="22" bestFit="1" customWidth="1"/>
    <col min="7939" max="7939" width="19" bestFit="1" customWidth="1"/>
    <col min="7940" max="7940" width="13" bestFit="1" customWidth="1"/>
    <col min="7941" max="7941" width="21" bestFit="1" customWidth="1"/>
    <col min="7942" max="7942" width="11" bestFit="1" customWidth="1"/>
    <col min="7943" max="7943" width="7" bestFit="1" customWidth="1"/>
    <col min="7944" max="7944" width="8" bestFit="1" customWidth="1"/>
    <col min="8193" max="8193" width="10" bestFit="1" customWidth="1"/>
    <col min="8194" max="8194" width="22" bestFit="1" customWidth="1"/>
    <col min="8195" max="8195" width="19" bestFit="1" customWidth="1"/>
    <col min="8196" max="8196" width="13" bestFit="1" customWidth="1"/>
    <col min="8197" max="8197" width="21" bestFit="1" customWidth="1"/>
    <col min="8198" max="8198" width="11" bestFit="1" customWidth="1"/>
    <col min="8199" max="8199" width="7" bestFit="1" customWidth="1"/>
    <col min="8200" max="8200" width="8" bestFit="1" customWidth="1"/>
    <col min="8449" max="8449" width="10" bestFit="1" customWidth="1"/>
    <col min="8450" max="8450" width="22" bestFit="1" customWidth="1"/>
    <col min="8451" max="8451" width="19" bestFit="1" customWidth="1"/>
    <col min="8452" max="8452" width="13" bestFit="1" customWidth="1"/>
    <col min="8453" max="8453" width="21" bestFit="1" customWidth="1"/>
    <col min="8454" max="8454" width="11" bestFit="1" customWidth="1"/>
    <col min="8455" max="8455" width="7" bestFit="1" customWidth="1"/>
    <col min="8456" max="8456" width="8" bestFit="1" customWidth="1"/>
    <col min="8705" max="8705" width="10" bestFit="1" customWidth="1"/>
    <col min="8706" max="8706" width="22" bestFit="1" customWidth="1"/>
    <col min="8707" max="8707" width="19" bestFit="1" customWidth="1"/>
    <col min="8708" max="8708" width="13" bestFit="1" customWidth="1"/>
    <col min="8709" max="8709" width="21" bestFit="1" customWidth="1"/>
    <col min="8710" max="8710" width="11" bestFit="1" customWidth="1"/>
    <col min="8711" max="8711" width="7" bestFit="1" customWidth="1"/>
    <col min="8712" max="8712" width="8" bestFit="1" customWidth="1"/>
    <col min="8961" max="8961" width="10" bestFit="1" customWidth="1"/>
    <col min="8962" max="8962" width="22" bestFit="1" customWidth="1"/>
    <col min="8963" max="8963" width="19" bestFit="1" customWidth="1"/>
    <col min="8964" max="8964" width="13" bestFit="1" customWidth="1"/>
    <col min="8965" max="8965" width="21" bestFit="1" customWidth="1"/>
    <col min="8966" max="8966" width="11" bestFit="1" customWidth="1"/>
    <col min="8967" max="8967" width="7" bestFit="1" customWidth="1"/>
    <col min="8968" max="8968" width="8" bestFit="1" customWidth="1"/>
    <col min="9217" max="9217" width="10" bestFit="1" customWidth="1"/>
    <col min="9218" max="9218" width="22" bestFit="1" customWidth="1"/>
    <col min="9219" max="9219" width="19" bestFit="1" customWidth="1"/>
    <col min="9220" max="9220" width="13" bestFit="1" customWidth="1"/>
    <col min="9221" max="9221" width="21" bestFit="1" customWidth="1"/>
    <col min="9222" max="9222" width="11" bestFit="1" customWidth="1"/>
    <col min="9223" max="9223" width="7" bestFit="1" customWidth="1"/>
    <col min="9224" max="9224" width="8" bestFit="1" customWidth="1"/>
    <col min="9473" max="9473" width="10" bestFit="1" customWidth="1"/>
    <col min="9474" max="9474" width="22" bestFit="1" customWidth="1"/>
    <col min="9475" max="9475" width="19" bestFit="1" customWidth="1"/>
    <col min="9476" max="9476" width="13" bestFit="1" customWidth="1"/>
    <col min="9477" max="9477" width="21" bestFit="1" customWidth="1"/>
    <col min="9478" max="9478" width="11" bestFit="1" customWidth="1"/>
    <col min="9479" max="9479" width="7" bestFit="1" customWidth="1"/>
    <col min="9480" max="9480" width="8" bestFit="1" customWidth="1"/>
    <col min="9729" max="9729" width="10" bestFit="1" customWidth="1"/>
    <col min="9730" max="9730" width="22" bestFit="1" customWidth="1"/>
    <col min="9731" max="9731" width="19" bestFit="1" customWidth="1"/>
    <col min="9732" max="9732" width="13" bestFit="1" customWidth="1"/>
    <col min="9733" max="9733" width="21" bestFit="1" customWidth="1"/>
    <col min="9734" max="9734" width="11" bestFit="1" customWidth="1"/>
    <col min="9735" max="9735" width="7" bestFit="1" customWidth="1"/>
    <col min="9736" max="9736" width="8" bestFit="1" customWidth="1"/>
    <col min="9985" max="9985" width="10" bestFit="1" customWidth="1"/>
    <col min="9986" max="9986" width="22" bestFit="1" customWidth="1"/>
    <col min="9987" max="9987" width="19" bestFit="1" customWidth="1"/>
    <col min="9988" max="9988" width="13" bestFit="1" customWidth="1"/>
    <col min="9989" max="9989" width="21" bestFit="1" customWidth="1"/>
    <col min="9990" max="9990" width="11" bestFit="1" customWidth="1"/>
    <col min="9991" max="9991" width="7" bestFit="1" customWidth="1"/>
    <col min="9992" max="9992" width="8" bestFit="1" customWidth="1"/>
    <col min="10241" max="10241" width="10" bestFit="1" customWidth="1"/>
    <col min="10242" max="10242" width="22" bestFit="1" customWidth="1"/>
    <col min="10243" max="10243" width="19" bestFit="1" customWidth="1"/>
    <col min="10244" max="10244" width="13" bestFit="1" customWidth="1"/>
    <col min="10245" max="10245" width="21" bestFit="1" customWidth="1"/>
    <col min="10246" max="10246" width="11" bestFit="1" customWidth="1"/>
    <col min="10247" max="10247" width="7" bestFit="1" customWidth="1"/>
    <col min="10248" max="10248" width="8" bestFit="1" customWidth="1"/>
    <col min="10497" max="10497" width="10" bestFit="1" customWidth="1"/>
    <col min="10498" max="10498" width="22" bestFit="1" customWidth="1"/>
    <col min="10499" max="10499" width="19" bestFit="1" customWidth="1"/>
    <col min="10500" max="10500" width="13" bestFit="1" customWidth="1"/>
    <col min="10501" max="10501" width="21" bestFit="1" customWidth="1"/>
    <col min="10502" max="10502" width="11" bestFit="1" customWidth="1"/>
    <col min="10503" max="10503" width="7" bestFit="1" customWidth="1"/>
    <col min="10504" max="10504" width="8" bestFit="1" customWidth="1"/>
    <col min="10753" max="10753" width="10" bestFit="1" customWidth="1"/>
    <col min="10754" max="10754" width="22" bestFit="1" customWidth="1"/>
    <col min="10755" max="10755" width="19" bestFit="1" customWidth="1"/>
    <col min="10756" max="10756" width="13" bestFit="1" customWidth="1"/>
    <col min="10757" max="10757" width="21" bestFit="1" customWidth="1"/>
    <col min="10758" max="10758" width="11" bestFit="1" customWidth="1"/>
    <col min="10759" max="10759" width="7" bestFit="1" customWidth="1"/>
    <col min="10760" max="10760" width="8" bestFit="1" customWidth="1"/>
    <col min="11009" max="11009" width="10" bestFit="1" customWidth="1"/>
    <col min="11010" max="11010" width="22" bestFit="1" customWidth="1"/>
    <col min="11011" max="11011" width="19" bestFit="1" customWidth="1"/>
    <col min="11012" max="11012" width="13" bestFit="1" customWidth="1"/>
    <col min="11013" max="11013" width="21" bestFit="1" customWidth="1"/>
    <col min="11014" max="11014" width="11" bestFit="1" customWidth="1"/>
    <col min="11015" max="11015" width="7" bestFit="1" customWidth="1"/>
    <col min="11016" max="11016" width="8" bestFit="1" customWidth="1"/>
    <col min="11265" max="11265" width="10" bestFit="1" customWidth="1"/>
    <col min="11266" max="11266" width="22" bestFit="1" customWidth="1"/>
    <col min="11267" max="11267" width="19" bestFit="1" customWidth="1"/>
    <col min="11268" max="11268" width="13" bestFit="1" customWidth="1"/>
    <col min="11269" max="11269" width="21" bestFit="1" customWidth="1"/>
    <col min="11270" max="11270" width="11" bestFit="1" customWidth="1"/>
    <col min="11271" max="11271" width="7" bestFit="1" customWidth="1"/>
    <col min="11272" max="11272" width="8" bestFit="1" customWidth="1"/>
    <col min="11521" max="11521" width="10" bestFit="1" customWidth="1"/>
    <col min="11522" max="11522" width="22" bestFit="1" customWidth="1"/>
    <col min="11523" max="11523" width="19" bestFit="1" customWidth="1"/>
    <col min="11524" max="11524" width="13" bestFit="1" customWidth="1"/>
    <col min="11525" max="11525" width="21" bestFit="1" customWidth="1"/>
    <col min="11526" max="11526" width="11" bestFit="1" customWidth="1"/>
    <col min="11527" max="11527" width="7" bestFit="1" customWidth="1"/>
    <col min="11528" max="11528" width="8" bestFit="1" customWidth="1"/>
    <col min="11777" max="11777" width="10" bestFit="1" customWidth="1"/>
    <col min="11778" max="11778" width="22" bestFit="1" customWidth="1"/>
    <col min="11779" max="11779" width="19" bestFit="1" customWidth="1"/>
    <col min="11780" max="11780" width="13" bestFit="1" customWidth="1"/>
    <col min="11781" max="11781" width="21" bestFit="1" customWidth="1"/>
    <col min="11782" max="11782" width="11" bestFit="1" customWidth="1"/>
    <col min="11783" max="11783" width="7" bestFit="1" customWidth="1"/>
    <col min="11784" max="11784" width="8" bestFit="1" customWidth="1"/>
    <col min="12033" max="12033" width="10" bestFit="1" customWidth="1"/>
    <col min="12034" max="12034" width="22" bestFit="1" customWidth="1"/>
    <col min="12035" max="12035" width="19" bestFit="1" customWidth="1"/>
    <col min="12036" max="12036" width="13" bestFit="1" customWidth="1"/>
    <col min="12037" max="12037" width="21" bestFit="1" customWidth="1"/>
    <col min="12038" max="12038" width="11" bestFit="1" customWidth="1"/>
    <col min="12039" max="12039" width="7" bestFit="1" customWidth="1"/>
    <col min="12040" max="12040" width="8" bestFit="1" customWidth="1"/>
    <col min="12289" max="12289" width="10" bestFit="1" customWidth="1"/>
    <col min="12290" max="12290" width="22" bestFit="1" customWidth="1"/>
    <col min="12291" max="12291" width="19" bestFit="1" customWidth="1"/>
    <col min="12292" max="12292" width="13" bestFit="1" customWidth="1"/>
    <col min="12293" max="12293" width="21" bestFit="1" customWidth="1"/>
    <col min="12294" max="12294" width="11" bestFit="1" customWidth="1"/>
    <col min="12295" max="12295" width="7" bestFit="1" customWidth="1"/>
    <col min="12296" max="12296" width="8" bestFit="1" customWidth="1"/>
    <col min="12545" max="12545" width="10" bestFit="1" customWidth="1"/>
    <col min="12546" max="12546" width="22" bestFit="1" customWidth="1"/>
    <col min="12547" max="12547" width="19" bestFit="1" customWidth="1"/>
    <col min="12548" max="12548" width="13" bestFit="1" customWidth="1"/>
    <col min="12549" max="12549" width="21" bestFit="1" customWidth="1"/>
    <col min="12550" max="12550" width="11" bestFit="1" customWidth="1"/>
    <col min="12551" max="12551" width="7" bestFit="1" customWidth="1"/>
    <col min="12552" max="12552" width="8" bestFit="1" customWidth="1"/>
    <col min="12801" max="12801" width="10" bestFit="1" customWidth="1"/>
    <col min="12802" max="12802" width="22" bestFit="1" customWidth="1"/>
    <col min="12803" max="12803" width="19" bestFit="1" customWidth="1"/>
    <col min="12804" max="12804" width="13" bestFit="1" customWidth="1"/>
    <col min="12805" max="12805" width="21" bestFit="1" customWidth="1"/>
    <col min="12806" max="12806" width="11" bestFit="1" customWidth="1"/>
    <col min="12807" max="12807" width="7" bestFit="1" customWidth="1"/>
    <col min="12808" max="12808" width="8" bestFit="1" customWidth="1"/>
    <col min="13057" max="13057" width="10" bestFit="1" customWidth="1"/>
    <col min="13058" max="13058" width="22" bestFit="1" customWidth="1"/>
    <col min="13059" max="13059" width="19" bestFit="1" customWidth="1"/>
    <col min="13060" max="13060" width="13" bestFit="1" customWidth="1"/>
    <col min="13061" max="13061" width="21" bestFit="1" customWidth="1"/>
    <col min="13062" max="13062" width="11" bestFit="1" customWidth="1"/>
    <col min="13063" max="13063" width="7" bestFit="1" customWidth="1"/>
    <col min="13064" max="13064" width="8" bestFit="1" customWidth="1"/>
    <col min="13313" max="13313" width="10" bestFit="1" customWidth="1"/>
    <col min="13314" max="13314" width="22" bestFit="1" customWidth="1"/>
    <col min="13315" max="13315" width="19" bestFit="1" customWidth="1"/>
    <col min="13316" max="13316" width="13" bestFit="1" customWidth="1"/>
    <col min="13317" max="13317" width="21" bestFit="1" customWidth="1"/>
    <col min="13318" max="13318" width="11" bestFit="1" customWidth="1"/>
    <col min="13319" max="13319" width="7" bestFit="1" customWidth="1"/>
    <col min="13320" max="13320" width="8" bestFit="1" customWidth="1"/>
    <col min="13569" max="13569" width="10" bestFit="1" customWidth="1"/>
    <col min="13570" max="13570" width="22" bestFit="1" customWidth="1"/>
    <col min="13571" max="13571" width="19" bestFit="1" customWidth="1"/>
    <col min="13572" max="13572" width="13" bestFit="1" customWidth="1"/>
    <col min="13573" max="13573" width="21" bestFit="1" customWidth="1"/>
    <col min="13574" max="13574" width="11" bestFit="1" customWidth="1"/>
    <col min="13575" max="13575" width="7" bestFit="1" customWidth="1"/>
    <col min="13576" max="13576" width="8" bestFit="1" customWidth="1"/>
    <col min="13825" max="13825" width="10" bestFit="1" customWidth="1"/>
    <col min="13826" max="13826" width="22" bestFit="1" customWidth="1"/>
    <col min="13827" max="13827" width="19" bestFit="1" customWidth="1"/>
    <col min="13828" max="13828" width="13" bestFit="1" customWidth="1"/>
    <col min="13829" max="13829" width="21" bestFit="1" customWidth="1"/>
    <col min="13830" max="13830" width="11" bestFit="1" customWidth="1"/>
    <col min="13831" max="13831" width="7" bestFit="1" customWidth="1"/>
    <col min="13832" max="13832" width="8" bestFit="1" customWidth="1"/>
    <col min="14081" max="14081" width="10" bestFit="1" customWidth="1"/>
    <col min="14082" max="14082" width="22" bestFit="1" customWidth="1"/>
    <col min="14083" max="14083" width="19" bestFit="1" customWidth="1"/>
    <col min="14084" max="14084" width="13" bestFit="1" customWidth="1"/>
    <col min="14085" max="14085" width="21" bestFit="1" customWidth="1"/>
    <col min="14086" max="14086" width="11" bestFit="1" customWidth="1"/>
    <col min="14087" max="14087" width="7" bestFit="1" customWidth="1"/>
    <col min="14088" max="14088" width="8" bestFit="1" customWidth="1"/>
    <col min="14337" max="14337" width="10" bestFit="1" customWidth="1"/>
    <col min="14338" max="14338" width="22" bestFit="1" customWidth="1"/>
    <col min="14339" max="14339" width="19" bestFit="1" customWidth="1"/>
    <col min="14340" max="14340" width="13" bestFit="1" customWidth="1"/>
    <col min="14341" max="14341" width="21" bestFit="1" customWidth="1"/>
    <col min="14342" max="14342" width="11" bestFit="1" customWidth="1"/>
    <col min="14343" max="14343" width="7" bestFit="1" customWidth="1"/>
    <col min="14344" max="14344" width="8" bestFit="1" customWidth="1"/>
    <col min="14593" max="14593" width="10" bestFit="1" customWidth="1"/>
    <col min="14594" max="14594" width="22" bestFit="1" customWidth="1"/>
    <col min="14595" max="14595" width="19" bestFit="1" customWidth="1"/>
    <col min="14596" max="14596" width="13" bestFit="1" customWidth="1"/>
    <col min="14597" max="14597" width="21" bestFit="1" customWidth="1"/>
    <col min="14598" max="14598" width="11" bestFit="1" customWidth="1"/>
    <col min="14599" max="14599" width="7" bestFit="1" customWidth="1"/>
    <col min="14600" max="14600" width="8" bestFit="1" customWidth="1"/>
    <col min="14849" max="14849" width="10" bestFit="1" customWidth="1"/>
    <col min="14850" max="14850" width="22" bestFit="1" customWidth="1"/>
    <col min="14851" max="14851" width="19" bestFit="1" customWidth="1"/>
    <col min="14852" max="14852" width="13" bestFit="1" customWidth="1"/>
    <col min="14853" max="14853" width="21" bestFit="1" customWidth="1"/>
    <col min="14854" max="14854" width="11" bestFit="1" customWidth="1"/>
    <col min="14855" max="14855" width="7" bestFit="1" customWidth="1"/>
    <col min="14856" max="14856" width="8" bestFit="1" customWidth="1"/>
    <col min="15105" max="15105" width="10" bestFit="1" customWidth="1"/>
    <col min="15106" max="15106" width="22" bestFit="1" customWidth="1"/>
    <col min="15107" max="15107" width="19" bestFit="1" customWidth="1"/>
    <col min="15108" max="15108" width="13" bestFit="1" customWidth="1"/>
    <col min="15109" max="15109" width="21" bestFit="1" customWidth="1"/>
    <col min="15110" max="15110" width="11" bestFit="1" customWidth="1"/>
    <col min="15111" max="15111" width="7" bestFit="1" customWidth="1"/>
    <col min="15112" max="15112" width="8" bestFit="1" customWidth="1"/>
    <col min="15361" max="15361" width="10" bestFit="1" customWidth="1"/>
    <col min="15362" max="15362" width="22" bestFit="1" customWidth="1"/>
    <col min="15363" max="15363" width="19" bestFit="1" customWidth="1"/>
    <col min="15364" max="15364" width="13" bestFit="1" customWidth="1"/>
    <col min="15365" max="15365" width="21" bestFit="1" customWidth="1"/>
    <col min="15366" max="15366" width="11" bestFit="1" customWidth="1"/>
    <col min="15367" max="15367" width="7" bestFit="1" customWidth="1"/>
    <col min="15368" max="15368" width="8" bestFit="1" customWidth="1"/>
    <col min="15617" max="15617" width="10" bestFit="1" customWidth="1"/>
    <col min="15618" max="15618" width="22" bestFit="1" customWidth="1"/>
    <col min="15619" max="15619" width="19" bestFit="1" customWidth="1"/>
    <col min="15620" max="15620" width="13" bestFit="1" customWidth="1"/>
    <col min="15621" max="15621" width="21" bestFit="1" customWidth="1"/>
    <col min="15622" max="15622" width="11" bestFit="1" customWidth="1"/>
    <col min="15623" max="15623" width="7" bestFit="1" customWidth="1"/>
    <col min="15624" max="15624" width="8" bestFit="1" customWidth="1"/>
    <col min="15873" max="15873" width="10" bestFit="1" customWidth="1"/>
    <col min="15874" max="15874" width="22" bestFit="1" customWidth="1"/>
    <col min="15875" max="15875" width="19" bestFit="1" customWidth="1"/>
    <col min="15876" max="15876" width="13" bestFit="1" customWidth="1"/>
    <col min="15877" max="15877" width="21" bestFit="1" customWidth="1"/>
    <col min="15878" max="15878" width="11" bestFit="1" customWidth="1"/>
    <col min="15879" max="15879" width="7" bestFit="1" customWidth="1"/>
    <col min="15880" max="15880" width="8" bestFit="1" customWidth="1"/>
    <col min="16129" max="16129" width="10" bestFit="1" customWidth="1"/>
    <col min="16130" max="16130" width="22" bestFit="1" customWidth="1"/>
    <col min="16131" max="16131" width="19" bestFit="1" customWidth="1"/>
    <col min="16132" max="16132" width="13" bestFit="1" customWidth="1"/>
    <col min="16133" max="16133" width="21" bestFit="1" customWidth="1"/>
    <col min="16134" max="16134" width="11" bestFit="1" customWidth="1"/>
    <col min="16135" max="16135" width="7" bestFit="1" customWidth="1"/>
    <col min="16136" max="16136" width="8" bestFit="1" customWidth="1"/>
  </cols>
  <sheetData>
    <row r="1" spans="1:13" ht="13" thickBot="1">
      <c r="A1" s="24" t="s">
        <v>520</v>
      </c>
      <c r="B1" s="24" t="s">
        <v>95</v>
      </c>
      <c r="C1" s="24" t="s">
        <v>431</v>
      </c>
      <c r="D1" s="24" t="s">
        <v>612</v>
      </c>
      <c r="E1" s="24" t="s">
        <v>558</v>
      </c>
      <c r="F1" s="24" t="s">
        <v>559</v>
      </c>
      <c r="G1" s="24" t="s">
        <v>432</v>
      </c>
      <c r="H1" s="24" t="s">
        <v>433</v>
      </c>
      <c r="J1" s="170" t="s">
        <v>553</v>
      </c>
      <c r="K1" s="171"/>
      <c r="L1" s="171"/>
      <c r="M1" s="172"/>
    </row>
    <row r="2" spans="1:13">
      <c r="A2" s="4" t="s">
        <v>2</v>
      </c>
      <c r="B2" s="25">
        <v>1</v>
      </c>
      <c r="C2" t="s">
        <v>434</v>
      </c>
      <c r="D2" s="25">
        <v>85</v>
      </c>
      <c r="E2">
        <v>12</v>
      </c>
      <c r="F2" s="25">
        <v>73</v>
      </c>
      <c r="G2" s="26" t="s">
        <v>435</v>
      </c>
      <c r="H2" s="25">
        <v>100</v>
      </c>
      <c r="J2" s="176" t="s">
        <v>523</v>
      </c>
      <c r="K2" s="177"/>
      <c r="L2" s="177"/>
    </row>
    <row r="3" spans="1:13" ht="15.35">
      <c r="A3" s="4" t="s">
        <v>2</v>
      </c>
      <c r="B3" s="25">
        <v>2</v>
      </c>
      <c r="C3" s="56" t="s">
        <v>51</v>
      </c>
      <c r="D3" s="25">
        <v>86</v>
      </c>
      <c r="E3">
        <v>12</v>
      </c>
      <c r="F3" s="25">
        <v>74</v>
      </c>
      <c r="G3" s="26" t="s">
        <v>437</v>
      </c>
      <c r="H3" s="25">
        <v>60</v>
      </c>
      <c r="J3" s="24" t="s">
        <v>431</v>
      </c>
      <c r="K3" s="24" t="s">
        <v>114</v>
      </c>
      <c r="L3" s="24" t="s">
        <v>524</v>
      </c>
      <c r="M3" s="24" t="s">
        <v>138</v>
      </c>
    </row>
    <row r="4" spans="1:13">
      <c r="A4" s="4" t="s">
        <v>2</v>
      </c>
      <c r="B4" s="25">
        <v>3</v>
      </c>
      <c r="C4" t="s">
        <v>438</v>
      </c>
      <c r="D4" s="25">
        <v>77</v>
      </c>
      <c r="E4">
        <v>3</v>
      </c>
      <c r="F4" s="25">
        <v>74</v>
      </c>
      <c r="G4" s="26" t="s">
        <v>439</v>
      </c>
      <c r="H4" s="25">
        <v>40</v>
      </c>
      <c r="J4" t="s">
        <v>436</v>
      </c>
      <c r="K4" s="25">
        <v>9</v>
      </c>
      <c r="L4" s="26" t="s">
        <v>525</v>
      </c>
      <c r="M4" s="1">
        <v>18</v>
      </c>
    </row>
    <row r="5" spans="1:13">
      <c r="A5" s="4" t="s">
        <v>2</v>
      </c>
      <c r="B5" s="25">
        <v>4</v>
      </c>
      <c r="C5" t="s">
        <v>440</v>
      </c>
      <c r="D5" s="25">
        <v>85</v>
      </c>
      <c r="E5">
        <v>10</v>
      </c>
      <c r="F5" s="25">
        <v>75</v>
      </c>
      <c r="G5" s="26" t="s">
        <v>441</v>
      </c>
      <c r="H5" s="25">
        <v>30</v>
      </c>
      <c r="J5" t="s">
        <v>434</v>
      </c>
      <c r="K5" s="25">
        <v>5</v>
      </c>
      <c r="L5" s="26" t="s">
        <v>526</v>
      </c>
      <c r="M5" s="1">
        <v>10</v>
      </c>
    </row>
    <row r="6" spans="1:13">
      <c r="A6" s="4" t="s">
        <v>2</v>
      </c>
      <c r="B6" s="25">
        <v>5</v>
      </c>
      <c r="C6" t="s">
        <v>442</v>
      </c>
      <c r="D6" s="25">
        <v>83</v>
      </c>
      <c r="E6">
        <v>8</v>
      </c>
      <c r="F6" s="25">
        <v>75</v>
      </c>
      <c r="G6" s="26" t="s">
        <v>443</v>
      </c>
      <c r="H6" s="25">
        <v>29</v>
      </c>
      <c r="J6" t="s">
        <v>440</v>
      </c>
      <c r="K6" s="25">
        <v>2</v>
      </c>
      <c r="L6" s="26" t="s">
        <v>527</v>
      </c>
      <c r="M6" s="1">
        <v>4</v>
      </c>
    </row>
    <row r="7" spans="1:13">
      <c r="A7" s="4" t="s">
        <v>2</v>
      </c>
      <c r="B7" s="25">
        <v>6</v>
      </c>
      <c r="C7" t="s">
        <v>444</v>
      </c>
      <c r="D7" s="25">
        <v>79</v>
      </c>
      <c r="E7">
        <v>3</v>
      </c>
      <c r="F7" s="25">
        <v>76</v>
      </c>
      <c r="G7" s="26" t="s">
        <v>443</v>
      </c>
      <c r="H7" s="25">
        <v>28</v>
      </c>
      <c r="J7" t="s">
        <v>446</v>
      </c>
      <c r="K7" s="25">
        <v>1</v>
      </c>
      <c r="L7" s="26" t="s">
        <v>528</v>
      </c>
      <c r="M7" s="1">
        <v>2</v>
      </c>
    </row>
    <row r="8" spans="1:13">
      <c r="A8" s="4" t="s">
        <v>2</v>
      </c>
      <c r="B8" s="25">
        <v>7</v>
      </c>
      <c r="C8" t="s">
        <v>445</v>
      </c>
      <c r="D8" s="25">
        <v>93</v>
      </c>
      <c r="E8">
        <v>13</v>
      </c>
      <c r="F8" s="25">
        <v>80</v>
      </c>
      <c r="G8" s="26" t="s">
        <v>443</v>
      </c>
      <c r="H8" s="25">
        <v>27</v>
      </c>
      <c r="J8" t="s">
        <v>438</v>
      </c>
      <c r="K8" s="25">
        <v>1</v>
      </c>
      <c r="L8" s="26" t="s">
        <v>529</v>
      </c>
      <c r="M8" s="1">
        <v>2</v>
      </c>
    </row>
    <row r="9" spans="1:13">
      <c r="A9" s="4" t="s">
        <v>2</v>
      </c>
      <c r="B9" s="25">
        <v>8</v>
      </c>
      <c r="C9" t="s">
        <v>446</v>
      </c>
      <c r="D9" s="25">
        <v>95</v>
      </c>
      <c r="E9">
        <v>14</v>
      </c>
      <c r="F9" s="25">
        <v>81</v>
      </c>
      <c r="G9" s="26" t="s">
        <v>443</v>
      </c>
      <c r="H9" s="25">
        <v>26</v>
      </c>
      <c r="M9" s="1"/>
    </row>
    <row r="10" spans="1:13">
      <c r="A10" s="4" t="s">
        <v>2</v>
      </c>
      <c r="B10" s="25">
        <v>9</v>
      </c>
      <c r="C10" t="s">
        <v>447</v>
      </c>
      <c r="D10" s="25">
        <v>94</v>
      </c>
      <c r="E10">
        <v>10</v>
      </c>
      <c r="F10" s="25">
        <v>84</v>
      </c>
      <c r="G10" s="26" t="s">
        <v>443</v>
      </c>
      <c r="H10" s="25">
        <v>25</v>
      </c>
      <c r="J10" s="176" t="s">
        <v>522</v>
      </c>
      <c r="K10" s="177"/>
      <c r="L10" s="177"/>
      <c r="M10" s="1"/>
    </row>
    <row r="11" spans="1:13">
      <c r="A11" s="4" t="s">
        <v>2</v>
      </c>
      <c r="B11" s="25">
        <v>10</v>
      </c>
      <c r="C11" t="s">
        <v>448</v>
      </c>
      <c r="D11" s="25">
        <v>95</v>
      </c>
      <c r="E11">
        <v>7</v>
      </c>
      <c r="F11" s="25">
        <v>88</v>
      </c>
      <c r="G11" s="26" t="s">
        <v>443</v>
      </c>
      <c r="H11" s="25">
        <v>24</v>
      </c>
      <c r="J11" s="24" t="s">
        <v>431</v>
      </c>
      <c r="K11" s="24" t="s">
        <v>114</v>
      </c>
      <c r="L11" s="24" t="s">
        <v>524</v>
      </c>
      <c r="M11" s="1"/>
    </row>
    <row r="12" spans="1:13">
      <c r="A12" s="4" t="s">
        <v>2</v>
      </c>
      <c r="B12" s="26" t="s">
        <v>449</v>
      </c>
      <c r="C12" t="s">
        <v>450</v>
      </c>
      <c r="D12" s="26" t="s">
        <v>449</v>
      </c>
      <c r="E12">
        <v>16</v>
      </c>
      <c r="F12" s="26" t="s">
        <v>449</v>
      </c>
      <c r="G12" s="26" t="s">
        <v>443</v>
      </c>
      <c r="H12" s="25">
        <v>0</v>
      </c>
      <c r="J12" t="s">
        <v>457</v>
      </c>
      <c r="K12" s="25">
        <v>9</v>
      </c>
      <c r="L12" s="26" t="s">
        <v>530</v>
      </c>
      <c r="M12" s="1">
        <v>27</v>
      </c>
    </row>
    <row r="13" spans="1:13">
      <c r="A13" s="4" t="s">
        <v>4</v>
      </c>
      <c r="B13" s="25">
        <v>1</v>
      </c>
      <c r="C13" t="s">
        <v>451</v>
      </c>
      <c r="D13" s="25">
        <v>84</v>
      </c>
      <c r="E13">
        <v>16</v>
      </c>
      <c r="F13" s="25">
        <v>68</v>
      </c>
      <c r="G13" s="26" t="s">
        <v>435</v>
      </c>
      <c r="H13" s="25">
        <v>100</v>
      </c>
      <c r="J13" t="s">
        <v>451</v>
      </c>
      <c r="K13" s="25">
        <v>6</v>
      </c>
      <c r="L13" s="26" t="s">
        <v>531</v>
      </c>
      <c r="M13" s="1">
        <v>18</v>
      </c>
    </row>
    <row r="14" spans="1:13">
      <c r="A14" s="4" t="s">
        <v>4</v>
      </c>
      <c r="B14" s="25">
        <v>2</v>
      </c>
      <c r="C14" t="s">
        <v>452</v>
      </c>
      <c r="D14" s="25">
        <v>86</v>
      </c>
      <c r="E14">
        <v>16</v>
      </c>
      <c r="F14" s="25">
        <v>70</v>
      </c>
      <c r="G14" s="26" t="s">
        <v>437</v>
      </c>
      <c r="H14" s="25">
        <v>60</v>
      </c>
      <c r="J14" t="s">
        <v>458</v>
      </c>
      <c r="K14" s="25">
        <v>1</v>
      </c>
      <c r="L14" s="26" t="s">
        <v>532</v>
      </c>
      <c r="M14" s="1">
        <v>3</v>
      </c>
    </row>
    <row r="15" spans="1:13">
      <c r="A15" s="4" t="s">
        <v>4</v>
      </c>
      <c r="B15" s="25">
        <v>3</v>
      </c>
      <c r="C15" t="s">
        <v>453</v>
      </c>
      <c r="D15" s="25">
        <v>89</v>
      </c>
      <c r="E15">
        <v>19</v>
      </c>
      <c r="F15" s="25">
        <v>70</v>
      </c>
      <c r="G15" s="26" t="s">
        <v>439</v>
      </c>
      <c r="H15" s="25">
        <v>40</v>
      </c>
      <c r="J15" t="s">
        <v>453</v>
      </c>
      <c r="K15" s="25">
        <v>1</v>
      </c>
      <c r="L15" s="26" t="s">
        <v>533</v>
      </c>
      <c r="M15" s="1">
        <v>3</v>
      </c>
    </row>
    <row r="16" spans="1:13">
      <c r="A16" s="4" t="s">
        <v>4</v>
      </c>
      <c r="B16" s="25">
        <v>4</v>
      </c>
      <c r="C16" t="s">
        <v>454</v>
      </c>
      <c r="D16" s="25">
        <v>91</v>
      </c>
      <c r="E16">
        <v>19</v>
      </c>
      <c r="F16" s="25">
        <v>72</v>
      </c>
      <c r="G16" s="26" t="s">
        <v>441</v>
      </c>
      <c r="H16" s="25">
        <v>30</v>
      </c>
      <c r="M16" s="1"/>
    </row>
    <row r="17" spans="1:13">
      <c r="A17" s="4" t="s">
        <v>4</v>
      </c>
      <c r="B17" s="25">
        <v>5</v>
      </c>
      <c r="C17" t="s">
        <v>455</v>
      </c>
      <c r="D17" s="25">
        <v>91</v>
      </c>
      <c r="E17">
        <v>19</v>
      </c>
      <c r="F17" s="25">
        <v>72</v>
      </c>
      <c r="G17" s="26" t="s">
        <v>443</v>
      </c>
      <c r="H17" s="25">
        <v>29</v>
      </c>
      <c r="J17" s="176" t="s">
        <v>534</v>
      </c>
      <c r="K17" s="177"/>
      <c r="L17" s="177"/>
      <c r="M17" s="1"/>
    </row>
    <row r="18" spans="1:13">
      <c r="A18" s="4" t="s">
        <v>4</v>
      </c>
      <c r="B18" s="25">
        <v>6</v>
      </c>
      <c r="C18" t="s">
        <v>456</v>
      </c>
      <c r="D18" s="25">
        <v>92</v>
      </c>
      <c r="E18">
        <v>18</v>
      </c>
      <c r="F18" s="25">
        <v>74</v>
      </c>
      <c r="G18" s="26" t="s">
        <v>443</v>
      </c>
      <c r="H18" s="25">
        <v>28</v>
      </c>
      <c r="J18" s="24" t="s">
        <v>431</v>
      </c>
      <c r="K18" s="24" t="s">
        <v>114</v>
      </c>
      <c r="L18" s="24" t="s">
        <v>524</v>
      </c>
      <c r="M18" s="1"/>
    </row>
    <row r="19" spans="1:13">
      <c r="A19" s="4" t="s">
        <v>4</v>
      </c>
      <c r="B19" s="25">
        <v>7</v>
      </c>
      <c r="C19" t="s">
        <v>457</v>
      </c>
      <c r="D19" s="25">
        <v>88</v>
      </c>
      <c r="E19">
        <v>14</v>
      </c>
      <c r="F19" s="25">
        <v>74</v>
      </c>
      <c r="G19" s="26" t="s">
        <v>443</v>
      </c>
      <c r="H19" s="25">
        <v>27</v>
      </c>
      <c r="J19" t="s">
        <v>469</v>
      </c>
      <c r="K19" s="25">
        <v>3</v>
      </c>
      <c r="L19" s="26" t="s">
        <v>535</v>
      </c>
      <c r="M19" s="1">
        <v>27</v>
      </c>
    </row>
    <row r="20" spans="1:13">
      <c r="A20" s="4" t="s">
        <v>4</v>
      </c>
      <c r="B20" s="25">
        <v>8</v>
      </c>
      <c r="C20" t="s">
        <v>458</v>
      </c>
      <c r="D20" s="25">
        <v>95</v>
      </c>
      <c r="E20">
        <v>17</v>
      </c>
      <c r="F20" s="25">
        <v>78</v>
      </c>
      <c r="G20" s="26" t="s">
        <v>443</v>
      </c>
      <c r="H20" s="25">
        <v>26</v>
      </c>
      <c r="J20" t="s">
        <v>476</v>
      </c>
      <c r="K20" s="25">
        <v>1</v>
      </c>
      <c r="L20" s="26" t="s">
        <v>536</v>
      </c>
      <c r="M20" s="1">
        <v>9</v>
      </c>
    </row>
    <row r="21" spans="1:13">
      <c r="A21" s="4" t="s">
        <v>4</v>
      </c>
      <c r="B21" s="25">
        <v>9</v>
      </c>
      <c r="C21" t="s">
        <v>459</v>
      </c>
      <c r="D21" s="25">
        <v>92</v>
      </c>
      <c r="E21">
        <v>14</v>
      </c>
      <c r="F21" s="25">
        <v>78</v>
      </c>
      <c r="G21" s="26" t="s">
        <v>443</v>
      </c>
      <c r="H21" s="25">
        <v>25</v>
      </c>
      <c r="J21" t="s">
        <v>471</v>
      </c>
      <c r="K21" s="25">
        <v>1</v>
      </c>
      <c r="L21" s="26" t="s">
        <v>537</v>
      </c>
      <c r="M21" s="1">
        <v>9</v>
      </c>
    </row>
    <row r="22" spans="1:13">
      <c r="A22" s="4" t="s">
        <v>4</v>
      </c>
      <c r="B22" s="25">
        <v>10</v>
      </c>
      <c r="C22" t="s">
        <v>460</v>
      </c>
      <c r="D22" s="25">
        <v>96</v>
      </c>
      <c r="E22">
        <v>18</v>
      </c>
      <c r="F22" s="25">
        <v>78</v>
      </c>
      <c r="G22" s="26" t="s">
        <v>443</v>
      </c>
      <c r="H22" s="25">
        <v>24</v>
      </c>
      <c r="J22" t="s">
        <v>474</v>
      </c>
      <c r="K22" s="25">
        <v>1</v>
      </c>
      <c r="L22" s="26" t="s">
        <v>538</v>
      </c>
      <c r="M22" s="1">
        <v>9</v>
      </c>
    </row>
    <row r="23" spans="1:13">
      <c r="A23" s="4" t="s">
        <v>4</v>
      </c>
      <c r="B23" s="25">
        <v>11</v>
      </c>
      <c r="C23" t="s">
        <v>461</v>
      </c>
      <c r="D23" s="25">
        <v>93</v>
      </c>
      <c r="E23">
        <v>14</v>
      </c>
      <c r="F23" s="25">
        <v>79</v>
      </c>
      <c r="G23" s="26" t="s">
        <v>443</v>
      </c>
      <c r="H23" s="25">
        <v>23</v>
      </c>
      <c r="M23" s="1"/>
    </row>
    <row r="24" spans="1:13">
      <c r="A24" s="4" t="s">
        <v>4</v>
      </c>
      <c r="B24" s="25">
        <v>12</v>
      </c>
      <c r="C24" t="s">
        <v>462</v>
      </c>
      <c r="D24" s="25">
        <v>93</v>
      </c>
      <c r="E24">
        <v>14</v>
      </c>
      <c r="F24" s="25">
        <v>79</v>
      </c>
      <c r="G24" s="26" t="s">
        <v>443</v>
      </c>
      <c r="H24" s="25">
        <v>22</v>
      </c>
      <c r="J24" s="176" t="s">
        <v>539</v>
      </c>
      <c r="K24" s="177"/>
      <c r="L24" s="177"/>
      <c r="M24" s="1"/>
    </row>
    <row r="25" spans="1:13">
      <c r="A25" s="4" t="s">
        <v>4</v>
      </c>
      <c r="B25" s="25">
        <v>13</v>
      </c>
      <c r="C25" t="s">
        <v>463</v>
      </c>
      <c r="D25" s="25">
        <v>99</v>
      </c>
      <c r="E25">
        <v>16</v>
      </c>
      <c r="F25" s="25">
        <v>83</v>
      </c>
      <c r="G25" s="26" t="s">
        <v>443</v>
      </c>
      <c r="H25" s="25">
        <v>21</v>
      </c>
      <c r="J25" s="24" t="s">
        <v>431</v>
      </c>
      <c r="K25" s="24" t="s">
        <v>114</v>
      </c>
      <c r="L25" s="24" t="s">
        <v>524</v>
      </c>
      <c r="M25" s="1"/>
    </row>
    <row r="26" spans="1:13">
      <c r="A26" s="4" t="s">
        <v>4</v>
      </c>
      <c r="B26" s="25">
        <v>14</v>
      </c>
      <c r="C26" t="s">
        <v>464</v>
      </c>
      <c r="D26" s="25">
        <v>99</v>
      </c>
      <c r="E26">
        <v>15</v>
      </c>
      <c r="F26" s="25">
        <v>84</v>
      </c>
      <c r="G26" s="26" t="s">
        <v>443</v>
      </c>
      <c r="H26" s="25">
        <v>20</v>
      </c>
      <c r="J26" t="s">
        <v>492</v>
      </c>
      <c r="K26" s="25">
        <v>5</v>
      </c>
      <c r="L26" s="26" t="s">
        <v>538</v>
      </c>
      <c r="M26" s="1">
        <v>20</v>
      </c>
    </row>
    <row r="27" spans="1:13">
      <c r="A27" s="4" t="s">
        <v>4</v>
      </c>
      <c r="B27" s="25">
        <v>15</v>
      </c>
      <c r="C27" t="s">
        <v>465</v>
      </c>
      <c r="D27" s="25">
        <v>99</v>
      </c>
      <c r="E27">
        <v>15</v>
      </c>
      <c r="F27" s="25">
        <v>84</v>
      </c>
      <c r="G27" s="26" t="s">
        <v>443</v>
      </c>
      <c r="H27" s="25">
        <v>19</v>
      </c>
      <c r="J27" t="s">
        <v>484</v>
      </c>
      <c r="K27" s="25">
        <v>3</v>
      </c>
      <c r="L27" s="26" t="s">
        <v>540</v>
      </c>
      <c r="M27" s="1">
        <v>12</v>
      </c>
    </row>
    <row r="28" spans="1:13">
      <c r="A28" s="4" t="s">
        <v>4</v>
      </c>
      <c r="B28" s="25">
        <v>16</v>
      </c>
      <c r="C28" t="s">
        <v>466</v>
      </c>
      <c r="D28" s="25">
        <v>103</v>
      </c>
      <c r="E28">
        <v>19</v>
      </c>
      <c r="F28" s="25">
        <v>84</v>
      </c>
      <c r="G28" s="26" t="s">
        <v>443</v>
      </c>
      <c r="H28" s="25">
        <v>18</v>
      </c>
      <c r="J28" t="s">
        <v>485</v>
      </c>
      <c r="K28" s="25">
        <v>3</v>
      </c>
      <c r="L28" s="26" t="s">
        <v>541</v>
      </c>
      <c r="M28" s="1">
        <v>12</v>
      </c>
    </row>
    <row r="29" spans="1:13">
      <c r="A29" s="4" t="s">
        <v>12</v>
      </c>
      <c r="B29" s="25">
        <v>1</v>
      </c>
      <c r="C29" t="s">
        <v>467</v>
      </c>
      <c r="D29" s="25">
        <v>95</v>
      </c>
      <c r="E29">
        <v>26</v>
      </c>
      <c r="F29" s="25">
        <v>69</v>
      </c>
      <c r="G29" s="26" t="s">
        <v>435</v>
      </c>
      <c r="H29" s="25">
        <v>100</v>
      </c>
      <c r="J29" t="s">
        <v>496</v>
      </c>
      <c r="K29" s="25">
        <v>2</v>
      </c>
      <c r="L29" s="26" t="s">
        <v>542</v>
      </c>
      <c r="M29" s="1">
        <v>8</v>
      </c>
    </row>
    <row r="30" spans="1:13">
      <c r="A30" s="4" t="s">
        <v>12</v>
      </c>
      <c r="B30" s="25">
        <v>2</v>
      </c>
      <c r="C30" t="s">
        <v>468</v>
      </c>
      <c r="D30" s="25">
        <v>93</v>
      </c>
      <c r="E30">
        <v>23</v>
      </c>
      <c r="F30" s="25">
        <v>70</v>
      </c>
      <c r="G30" s="26" t="s">
        <v>437</v>
      </c>
      <c r="H30" s="25">
        <v>60</v>
      </c>
      <c r="J30" t="s">
        <v>489</v>
      </c>
      <c r="K30" s="25">
        <v>1</v>
      </c>
      <c r="L30" s="26" t="s">
        <v>543</v>
      </c>
      <c r="M30" s="1">
        <v>4</v>
      </c>
    </row>
    <row r="31" spans="1:13">
      <c r="A31" s="4" t="s">
        <v>12</v>
      </c>
      <c r="B31" s="25">
        <v>3</v>
      </c>
      <c r="C31" t="s">
        <v>469</v>
      </c>
      <c r="D31" s="25">
        <v>94</v>
      </c>
      <c r="E31">
        <v>23</v>
      </c>
      <c r="F31" s="25">
        <v>71</v>
      </c>
      <c r="G31" s="26" t="s">
        <v>439</v>
      </c>
      <c r="H31" s="25">
        <v>40</v>
      </c>
      <c r="J31" t="s">
        <v>488</v>
      </c>
      <c r="K31" s="25">
        <v>1</v>
      </c>
      <c r="L31" s="26" t="s">
        <v>544</v>
      </c>
      <c r="M31" s="1">
        <v>4</v>
      </c>
    </row>
    <row r="32" spans="1:13">
      <c r="A32" s="4" t="s">
        <v>12</v>
      </c>
      <c r="B32" s="25">
        <v>4</v>
      </c>
      <c r="C32" t="s">
        <v>470</v>
      </c>
      <c r="D32" s="25">
        <v>93</v>
      </c>
      <c r="E32">
        <v>20</v>
      </c>
      <c r="F32" s="25">
        <v>73</v>
      </c>
      <c r="G32" s="26" t="s">
        <v>441</v>
      </c>
      <c r="H32" s="25">
        <v>30</v>
      </c>
      <c r="J32" t="s">
        <v>482</v>
      </c>
      <c r="K32" s="25">
        <v>1</v>
      </c>
      <c r="L32" s="26" t="s">
        <v>545</v>
      </c>
      <c r="M32" s="1">
        <v>4</v>
      </c>
    </row>
    <row r="33" spans="1:13">
      <c r="A33" s="4" t="s">
        <v>12</v>
      </c>
      <c r="B33" s="25">
        <v>5</v>
      </c>
      <c r="C33" t="s">
        <v>471</v>
      </c>
      <c r="D33" s="25">
        <v>100</v>
      </c>
      <c r="E33">
        <v>24</v>
      </c>
      <c r="F33" s="25">
        <v>76</v>
      </c>
      <c r="G33" s="26" t="s">
        <v>443</v>
      </c>
      <c r="H33" s="25">
        <v>29</v>
      </c>
      <c r="J33" t="s">
        <v>483</v>
      </c>
      <c r="K33" s="25">
        <v>1</v>
      </c>
      <c r="L33" s="26" t="s">
        <v>546</v>
      </c>
      <c r="M33" s="1">
        <v>4</v>
      </c>
    </row>
    <row r="34" spans="1:13" ht="13" thickBot="1">
      <c r="A34" s="4" t="s">
        <v>12</v>
      </c>
      <c r="B34" s="25">
        <v>6</v>
      </c>
      <c r="C34" t="s">
        <v>472</v>
      </c>
      <c r="D34" s="25">
        <v>100</v>
      </c>
      <c r="E34">
        <v>24</v>
      </c>
      <c r="F34" s="25">
        <v>76</v>
      </c>
      <c r="G34" s="26" t="s">
        <v>443</v>
      </c>
      <c r="H34" s="25">
        <v>28</v>
      </c>
    </row>
    <row r="35" spans="1:13" ht="13" thickBot="1">
      <c r="A35" s="4" t="s">
        <v>12</v>
      </c>
      <c r="B35" s="25">
        <v>7</v>
      </c>
      <c r="C35" t="s">
        <v>473</v>
      </c>
      <c r="D35" s="25">
        <v>97</v>
      </c>
      <c r="E35">
        <v>21</v>
      </c>
      <c r="F35" s="25">
        <v>76</v>
      </c>
      <c r="G35" s="26" t="s">
        <v>443</v>
      </c>
      <c r="H35" s="25">
        <v>27</v>
      </c>
      <c r="J35" s="173" t="s">
        <v>552</v>
      </c>
      <c r="K35" s="174"/>
      <c r="L35" s="174"/>
      <c r="M35" s="175"/>
    </row>
    <row r="36" spans="1:13">
      <c r="A36" s="4" t="s">
        <v>12</v>
      </c>
      <c r="B36" s="25">
        <v>8</v>
      </c>
      <c r="C36" t="s">
        <v>474</v>
      </c>
      <c r="D36" s="25">
        <v>98</v>
      </c>
      <c r="E36">
        <v>22</v>
      </c>
      <c r="F36" s="25">
        <v>76</v>
      </c>
      <c r="G36" s="26" t="s">
        <v>443</v>
      </c>
      <c r="H36" s="25">
        <v>26</v>
      </c>
      <c r="J36" t="s">
        <v>547</v>
      </c>
      <c r="M36" s="1">
        <v>10</v>
      </c>
    </row>
    <row r="37" spans="1:13">
      <c r="A37" s="4" t="s">
        <v>12</v>
      </c>
      <c r="B37" s="25">
        <v>9</v>
      </c>
      <c r="C37" t="s">
        <v>475</v>
      </c>
      <c r="D37" s="25">
        <v>107</v>
      </c>
      <c r="E37">
        <v>30</v>
      </c>
      <c r="F37" s="25">
        <v>77</v>
      </c>
      <c r="G37" s="26" t="s">
        <v>443</v>
      </c>
      <c r="H37" s="25">
        <v>25</v>
      </c>
      <c r="J37" t="s">
        <v>548</v>
      </c>
      <c r="M37" s="1">
        <v>10</v>
      </c>
    </row>
    <row r="38" spans="1:13">
      <c r="A38" s="4" t="s">
        <v>12</v>
      </c>
      <c r="B38" s="25">
        <v>10</v>
      </c>
      <c r="C38" t="s">
        <v>476</v>
      </c>
      <c r="D38" s="25">
        <v>104</v>
      </c>
      <c r="E38">
        <v>25</v>
      </c>
      <c r="F38" s="25">
        <v>79</v>
      </c>
      <c r="G38" s="26" t="s">
        <v>443</v>
      </c>
      <c r="H38" s="25">
        <v>24</v>
      </c>
      <c r="J38" s="4" t="s">
        <v>554</v>
      </c>
      <c r="M38" s="1">
        <v>10</v>
      </c>
    </row>
    <row r="39" spans="1:13">
      <c r="A39" s="4" t="s">
        <v>12</v>
      </c>
      <c r="B39" s="25">
        <v>11</v>
      </c>
      <c r="C39" t="s">
        <v>477</v>
      </c>
      <c r="D39" s="25">
        <v>99</v>
      </c>
      <c r="E39">
        <v>20</v>
      </c>
      <c r="F39" s="25">
        <v>79</v>
      </c>
      <c r="G39" s="26" t="s">
        <v>443</v>
      </c>
      <c r="H39" s="25">
        <v>23</v>
      </c>
      <c r="J39" t="s">
        <v>549</v>
      </c>
      <c r="M39" s="1">
        <v>10</v>
      </c>
    </row>
    <row r="40" spans="1:13">
      <c r="A40" s="4" t="s">
        <v>12</v>
      </c>
      <c r="B40" s="25">
        <v>12</v>
      </c>
      <c r="C40" t="s">
        <v>478</v>
      </c>
      <c r="D40" s="25">
        <v>107</v>
      </c>
      <c r="E40">
        <v>27</v>
      </c>
      <c r="F40" s="25">
        <v>80</v>
      </c>
      <c r="G40" s="26" t="s">
        <v>443</v>
      </c>
      <c r="H40" s="25">
        <v>22</v>
      </c>
      <c r="J40" s="4" t="s">
        <v>551</v>
      </c>
      <c r="M40" s="1">
        <v>10</v>
      </c>
    </row>
    <row r="41" spans="1:13" ht="15.7" customHeight="1">
      <c r="A41" s="4" t="s">
        <v>12</v>
      </c>
      <c r="B41" s="25">
        <v>13</v>
      </c>
      <c r="C41" t="s">
        <v>479</v>
      </c>
      <c r="D41" s="25">
        <v>100</v>
      </c>
      <c r="E41">
        <v>20</v>
      </c>
      <c r="F41" s="25">
        <v>80</v>
      </c>
      <c r="G41" s="26" t="s">
        <v>443</v>
      </c>
      <c r="H41" s="25">
        <v>21</v>
      </c>
      <c r="J41" s="4" t="s">
        <v>550</v>
      </c>
      <c r="M41" s="1">
        <v>50</v>
      </c>
    </row>
    <row r="42" spans="1:13">
      <c r="A42" s="4" t="s">
        <v>12</v>
      </c>
      <c r="B42" s="25">
        <v>14</v>
      </c>
      <c r="C42" t="s">
        <v>480</v>
      </c>
      <c r="D42" s="25">
        <v>111</v>
      </c>
      <c r="E42">
        <v>20</v>
      </c>
      <c r="F42" s="25">
        <v>91</v>
      </c>
      <c r="G42" s="26" t="s">
        <v>443</v>
      </c>
      <c r="H42" s="25">
        <v>20</v>
      </c>
    </row>
    <row r="43" spans="1:13">
      <c r="A43" s="4" t="s">
        <v>0</v>
      </c>
      <c r="B43" s="25">
        <v>1</v>
      </c>
      <c r="C43" t="s">
        <v>481</v>
      </c>
      <c r="D43" s="25">
        <v>115</v>
      </c>
      <c r="E43">
        <v>47</v>
      </c>
      <c r="F43" s="25">
        <v>68</v>
      </c>
      <c r="G43" s="26" t="s">
        <v>435</v>
      </c>
      <c r="H43" s="25">
        <v>100</v>
      </c>
    </row>
    <row r="44" spans="1:13" ht="18.7" customHeight="1">
      <c r="A44" s="4" t="s">
        <v>0</v>
      </c>
      <c r="B44" s="25">
        <v>2</v>
      </c>
      <c r="C44" t="s">
        <v>482</v>
      </c>
      <c r="D44" s="25">
        <v>96</v>
      </c>
      <c r="E44">
        <v>25</v>
      </c>
      <c r="F44" s="25">
        <v>71</v>
      </c>
      <c r="G44" s="26" t="s">
        <v>437</v>
      </c>
      <c r="H44" s="25">
        <v>60</v>
      </c>
    </row>
    <row r="45" spans="1:13" ht="18.7" customHeight="1">
      <c r="A45" s="4" t="s">
        <v>0</v>
      </c>
      <c r="B45" s="25">
        <v>3</v>
      </c>
      <c r="C45" t="s">
        <v>483</v>
      </c>
      <c r="D45" s="25">
        <v>95</v>
      </c>
      <c r="E45">
        <v>24</v>
      </c>
      <c r="F45" s="25">
        <v>71</v>
      </c>
      <c r="G45" s="26" t="s">
        <v>439</v>
      </c>
      <c r="H45" s="25">
        <v>40</v>
      </c>
      <c r="J45" s="25"/>
    </row>
    <row r="46" spans="1:13">
      <c r="A46" s="4" t="s">
        <v>0</v>
      </c>
      <c r="B46" s="25">
        <v>4</v>
      </c>
      <c r="C46" t="s">
        <v>484</v>
      </c>
      <c r="D46" s="25">
        <v>100</v>
      </c>
      <c r="E46">
        <v>28</v>
      </c>
      <c r="F46" s="25">
        <v>72</v>
      </c>
      <c r="G46" s="26" t="s">
        <v>441</v>
      </c>
      <c r="H46" s="25">
        <v>30</v>
      </c>
    </row>
    <row r="47" spans="1:13">
      <c r="A47" s="4" t="s">
        <v>0</v>
      </c>
      <c r="B47" s="25">
        <v>5</v>
      </c>
      <c r="C47" t="s">
        <v>485</v>
      </c>
      <c r="D47" s="25">
        <v>105</v>
      </c>
      <c r="E47">
        <v>32</v>
      </c>
      <c r="F47" s="25">
        <v>73</v>
      </c>
      <c r="G47" s="26" t="s">
        <v>443</v>
      </c>
      <c r="H47" s="25">
        <v>29</v>
      </c>
    </row>
    <row r="48" spans="1:13">
      <c r="A48" s="4" t="s">
        <v>0</v>
      </c>
      <c r="B48" s="25">
        <v>6</v>
      </c>
      <c r="C48" t="s">
        <v>486</v>
      </c>
      <c r="D48" s="25">
        <v>111</v>
      </c>
      <c r="E48">
        <v>37</v>
      </c>
      <c r="F48" s="25">
        <v>74</v>
      </c>
      <c r="G48" s="26" t="s">
        <v>443</v>
      </c>
      <c r="H48" s="25">
        <v>28</v>
      </c>
    </row>
    <row r="49" spans="1:8">
      <c r="A49" s="4" t="s">
        <v>0</v>
      </c>
      <c r="B49" s="25">
        <v>7</v>
      </c>
      <c r="C49" t="s">
        <v>487</v>
      </c>
      <c r="D49" s="25">
        <v>113</v>
      </c>
      <c r="E49">
        <v>38</v>
      </c>
      <c r="F49" s="25">
        <v>75</v>
      </c>
      <c r="G49" s="26" t="s">
        <v>443</v>
      </c>
      <c r="H49" s="25">
        <v>27</v>
      </c>
    </row>
    <row r="50" spans="1:8">
      <c r="A50" s="4" t="s">
        <v>0</v>
      </c>
      <c r="B50" s="25">
        <v>8</v>
      </c>
      <c r="C50" t="s">
        <v>488</v>
      </c>
      <c r="D50" s="25">
        <v>104</v>
      </c>
      <c r="E50">
        <v>29</v>
      </c>
      <c r="F50" s="25">
        <v>75</v>
      </c>
      <c r="G50" s="26" t="s">
        <v>443</v>
      </c>
      <c r="H50" s="25">
        <v>26</v>
      </c>
    </row>
    <row r="51" spans="1:8">
      <c r="A51" s="4" t="s">
        <v>0</v>
      </c>
      <c r="B51" s="25">
        <v>9</v>
      </c>
      <c r="C51" t="s">
        <v>489</v>
      </c>
      <c r="D51" s="25">
        <v>120</v>
      </c>
      <c r="E51">
        <v>45</v>
      </c>
      <c r="F51" s="25">
        <v>75</v>
      </c>
      <c r="G51" s="26" t="s">
        <v>443</v>
      </c>
      <c r="H51" s="25">
        <v>25</v>
      </c>
    </row>
    <row r="52" spans="1:8">
      <c r="A52" s="4" t="s">
        <v>0</v>
      </c>
      <c r="B52" s="25">
        <v>10</v>
      </c>
      <c r="C52" t="s">
        <v>490</v>
      </c>
      <c r="D52" s="25">
        <v>102</v>
      </c>
      <c r="E52">
        <v>26</v>
      </c>
      <c r="F52" s="25">
        <v>76</v>
      </c>
      <c r="G52" s="26" t="s">
        <v>443</v>
      </c>
      <c r="H52" s="25">
        <v>24</v>
      </c>
    </row>
    <row r="53" spans="1:8">
      <c r="A53" s="4" t="s">
        <v>0</v>
      </c>
      <c r="B53" s="25">
        <v>11</v>
      </c>
      <c r="C53" t="s">
        <v>491</v>
      </c>
      <c r="D53" s="25">
        <v>127</v>
      </c>
      <c r="E53">
        <v>51</v>
      </c>
      <c r="F53" s="25">
        <v>76</v>
      </c>
      <c r="G53" s="26" t="s">
        <v>443</v>
      </c>
      <c r="H53" s="25">
        <v>23</v>
      </c>
    </row>
    <row r="54" spans="1:8">
      <c r="A54" s="4" t="s">
        <v>0</v>
      </c>
      <c r="B54" s="25">
        <v>12</v>
      </c>
      <c r="C54" t="s">
        <v>492</v>
      </c>
      <c r="D54" s="25">
        <v>107</v>
      </c>
      <c r="E54">
        <v>31</v>
      </c>
      <c r="F54" s="25">
        <v>76</v>
      </c>
      <c r="G54" s="26" t="s">
        <v>443</v>
      </c>
      <c r="H54" s="25">
        <v>22</v>
      </c>
    </row>
    <row r="55" spans="1:8">
      <c r="A55" s="4" t="s">
        <v>0</v>
      </c>
      <c r="B55" s="25">
        <v>13</v>
      </c>
      <c r="C55" t="s">
        <v>493</v>
      </c>
      <c r="D55" s="25">
        <v>108</v>
      </c>
      <c r="E55">
        <v>29</v>
      </c>
      <c r="F55" s="25">
        <v>79</v>
      </c>
      <c r="G55" s="26" t="s">
        <v>443</v>
      </c>
      <c r="H55" s="25">
        <v>21</v>
      </c>
    </row>
    <row r="56" spans="1:8">
      <c r="A56" s="4" t="s">
        <v>0</v>
      </c>
      <c r="B56" s="25">
        <v>14</v>
      </c>
      <c r="C56" t="s">
        <v>494</v>
      </c>
      <c r="D56" s="25">
        <v>104</v>
      </c>
      <c r="E56">
        <v>25</v>
      </c>
      <c r="F56" s="25">
        <v>79</v>
      </c>
      <c r="G56" s="26" t="s">
        <v>443</v>
      </c>
      <c r="H56" s="25">
        <v>20</v>
      </c>
    </row>
    <row r="57" spans="1:8">
      <c r="A57" s="4" t="s">
        <v>0</v>
      </c>
      <c r="B57" s="25">
        <v>15</v>
      </c>
      <c r="C57" t="s">
        <v>495</v>
      </c>
      <c r="D57" s="25">
        <v>114</v>
      </c>
      <c r="E57">
        <v>35</v>
      </c>
      <c r="F57" s="25">
        <v>79</v>
      </c>
      <c r="G57" s="26" t="s">
        <v>443</v>
      </c>
      <c r="H57" s="25">
        <v>19</v>
      </c>
    </row>
    <row r="58" spans="1:8">
      <c r="A58" s="4" t="s">
        <v>0</v>
      </c>
      <c r="B58" s="25">
        <v>16</v>
      </c>
      <c r="C58" t="s">
        <v>496</v>
      </c>
      <c r="D58" s="25">
        <v>117</v>
      </c>
      <c r="E58">
        <v>35</v>
      </c>
      <c r="F58" s="25">
        <v>82</v>
      </c>
      <c r="G58" s="26" t="s">
        <v>443</v>
      </c>
      <c r="H58" s="25">
        <v>18</v>
      </c>
    </row>
    <row r="59" spans="1:8">
      <c r="A59" s="4" t="s">
        <v>0</v>
      </c>
      <c r="B59" s="25">
        <v>17</v>
      </c>
      <c r="C59" t="s">
        <v>497</v>
      </c>
      <c r="D59" s="25">
        <v>115</v>
      </c>
      <c r="E59">
        <v>31</v>
      </c>
      <c r="F59" s="25">
        <v>84</v>
      </c>
      <c r="G59" s="26" t="s">
        <v>443</v>
      </c>
      <c r="H59" s="25">
        <v>17</v>
      </c>
    </row>
    <row r="60" spans="1:8">
      <c r="A60" s="4" t="s">
        <v>0</v>
      </c>
      <c r="B60" s="25">
        <v>18</v>
      </c>
      <c r="C60" t="s">
        <v>498</v>
      </c>
      <c r="D60" s="25">
        <v>115</v>
      </c>
      <c r="E60">
        <v>30</v>
      </c>
      <c r="F60" s="25">
        <v>85</v>
      </c>
      <c r="G60" s="26" t="s">
        <v>443</v>
      </c>
      <c r="H60" s="25">
        <v>16</v>
      </c>
    </row>
    <row r="61" spans="1:8">
      <c r="A61" s="4" t="s">
        <v>0</v>
      </c>
      <c r="B61" s="25">
        <v>19</v>
      </c>
      <c r="C61" t="s">
        <v>499</v>
      </c>
      <c r="D61" s="25">
        <v>109</v>
      </c>
      <c r="E61">
        <v>24</v>
      </c>
      <c r="F61" s="25">
        <v>85</v>
      </c>
      <c r="G61" s="26" t="s">
        <v>443</v>
      </c>
      <c r="H61" s="25">
        <v>15</v>
      </c>
    </row>
    <row r="62" spans="1:8">
      <c r="A62" s="4" t="s">
        <v>0</v>
      </c>
      <c r="B62" s="25">
        <v>20</v>
      </c>
      <c r="C62" t="s">
        <v>500</v>
      </c>
      <c r="D62" s="25">
        <v>126</v>
      </c>
      <c r="E62">
        <v>40</v>
      </c>
      <c r="F62" s="25">
        <v>86</v>
      </c>
      <c r="G62" s="26" t="s">
        <v>443</v>
      </c>
      <c r="H62" s="25">
        <v>0</v>
      </c>
    </row>
    <row r="63" spans="1:8">
      <c r="A63" s="4" t="s">
        <v>0</v>
      </c>
      <c r="B63" s="25">
        <v>21</v>
      </c>
      <c r="C63" t="s">
        <v>501</v>
      </c>
      <c r="D63" s="25">
        <v>123</v>
      </c>
      <c r="E63">
        <v>31</v>
      </c>
      <c r="F63" s="25">
        <v>92</v>
      </c>
      <c r="G63" s="26" t="s">
        <v>443</v>
      </c>
      <c r="H63" s="25">
        <v>0</v>
      </c>
    </row>
    <row r="64" spans="1:8">
      <c r="A64" s="4" t="s">
        <v>0</v>
      </c>
      <c r="B64" s="25">
        <v>22</v>
      </c>
      <c r="C64" t="s">
        <v>502</v>
      </c>
      <c r="D64" s="25">
        <v>125</v>
      </c>
      <c r="E64">
        <v>31</v>
      </c>
      <c r="F64" s="25">
        <v>94</v>
      </c>
      <c r="G64" s="26" t="s">
        <v>443</v>
      </c>
      <c r="H64" s="25">
        <v>0</v>
      </c>
    </row>
    <row r="66" spans="1:8">
      <c r="A66" s="4" t="s">
        <v>10</v>
      </c>
      <c r="B66" s="25">
        <v>1</v>
      </c>
      <c r="C66" t="s">
        <v>503</v>
      </c>
      <c r="D66" s="25">
        <v>114</v>
      </c>
      <c r="E66">
        <v>37</v>
      </c>
      <c r="F66" s="25">
        <v>77</v>
      </c>
      <c r="G66" s="26" t="s">
        <v>443</v>
      </c>
      <c r="H66" s="25">
        <v>0</v>
      </c>
    </row>
    <row r="67" spans="1:8" ht="1" customHeight="1">
      <c r="A67" s="4" t="s">
        <v>10</v>
      </c>
      <c r="B67" s="25">
        <v>2</v>
      </c>
      <c r="C67" t="s">
        <v>504</v>
      </c>
      <c r="D67" s="25">
        <v>90</v>
      </c>
      <c r="E67">
        <v>10</v>
      </c>
      <c r="F67" s="25">
        <v>80</v>
      </c>
      <c r="G67" s="26" t="s">
        <v>443</v>
      </c>
      <c r="H67" s="25">
        <v>0</v>
      </c>
    </row>
    <row r="68" spans="1:8">
      <c r="A68" s="4" t="s">
        <v>10</v>
      </c>
      <c r="B68" s="25">
        <v>3</v>
      </c>
      <c r="C68" t="s">
        <v>505</v>
      </c>
      <c r="D68" s="25">
        <v>94</v>
      </c>
      <c r="E68">
        <v>10</v>
      </c>
      <c r="F68" s="25">
        <v>84</v>
      </c>
      <c r="G68" s="26" t="s">
        <v>443</v>
      </c>
      <c r="H68" s="25">
        <v>0</v>
      </c>
    </row>
    <row r="69" spans="1:8">
      <c r="A69" s="4" t="s">
        <v>10</v>
      </c>
      <c r="B69" s="25">
        <v>4</v>
      </c>
      <c r="C69" t="s">
        <v>62</v>
      </c>
      <c r="D69" s="25">
        <v>87</v>
      </c>
      <c r="E69">
        <v>0</v>
      </c>
      <c r="F69" s="25">
        <v>87</v>
      </c>
      <c r="G69" s="26" t="s">
        <v>443</v>
      </c>
      <c r="H69" s="25">
        <v>0</v>
      </c>
    </row>
    <row r="70" spans="1:8">
      <c r="A70" s="4" t="s">
        <v>10</v>
      </c>
      <c r="B70" s="25">
        <v>5</v>
      </c>
      <c r="C70" t="s">
        <v>506</v>
      </c>
      <c r="D70" s="25">
        <v>97</v>
      </c>
      <c r="E70">
        <v>8</v>
      </c>
      <c r="F70" s="25">
        <v>89</v>
      </c>
      <c r="G70" s="26" t="s">
        <v>443</v>
      </c>
      <c r="H70" s="25">
        <v>0</v>
      </c>
    </row>
    <row r="71" spans="1:8">
      <c r="A71" s="4" t="s">
        <v>10</v>
      </c>
      <c r="B71" s="25">
        <v>6</v>
      </c>
      <c r="C71" t="s">
        <v>46</v>
      </c>
      <c r="D71" s="25">
        <v>89</v>
      </c>
      <c r="E71">
        <v>0</v>
      </c>
      <c r="F71" s="25">
        <v>89</v>
      </c>
      <c r="G71" s="26" t="s">
        <v>443</v>
      </c>
      <c r="H71" s="25">
        <v>0</v>
      </c>
    </row>
    <row r="72" spans="1:8">
      <c r="A72" s="4" t="s">
        <v>10</v>
      </c>
      <c r="B72" s="26" t="s">
        <v>449</v>
      </c>
      <c r="C72" t="s">
        <v>507</v>
      </c>
      <c r="D72" s="26" t="s">
        <v>449</v>
      </c>
      <c r="E72">
        <v>0</v>
      </c>
      <c r="F72" s="26" t="s">
        <v>449</v>
      </c>
      <c r="G72" s="26" t="s">
        <v>443</v>
      </c>
      <c r="H72" s="25">
        <v>0</v>
      </c>
    </row>
    <row r="73" spans="1:8">
      <c r="A73" s="4" t="s">
        <v>10</v>
      </c>
      <c r="B73" s="26" t="s">
        <v>449</v>
      </c>
      <c r="C73" t="s">
        <v>508</v>
      </c>
      <c r="D73" s="26" t="s">
        <v>449</v>
      </c>
      <c r="E73">
        <v>22</v>
      </c>
      <c r="F73" s="26" t="s">
        <v>449</v>
      </c>
      <c r="G73" s="26" t="s">
        <v>443</v>
      </c>
      <c r="H73" s="25">
        <v>0</v>
      </c>
    </row>
    <row r="74" spans="1:8">
      <c r="A74" s="4" t="s">
        <v>10</v>
      </c>
      <c r="B74" s="26" t="s">
        <v>449</v>
      </c>
      <c r="C74" t="s">
        <v>509</v>
      </c>
      <c r="D74" s="26" t="s">
        <v>449</v>
      </c>
      <c r="E74">
        <v>24</v>
      </c>
      <c r="F74" s="26" t="s">
        <v>449</v>
      </c>
      <c r="G74" s="26" t="s">
        <v>443</v>
      </c>
      <c r="H74" s="25">
        <v>0</v>
      </c>
    </row>
    <row r="75" spans="1:8">
      <c r="A75" s="4" t="s">
        <v>10</v>
      </c>
      <c r="B75" s="26" t="s">
        <v>449</v>
      </c>
      <c r="C75" t="s">
        <v>510</v>
      </c>
      <c r="D75" s="26" t="s">
        <v>449</v>
      </c>
      <c r="E75">
        <v>15</v>
      </c>
      <c r="F75" s="26" t="s">
        <v>449</v>
      </c>
      <c r="G75" s="26" t="s">
        <v>443</v>
      </c>
      <c r="H75" s="25">
        <v>0</v>
      </c>
    </row>
    <row r="76" spans="1:8">
      <c r="A76" s="4" t="s">
        <v>10</v>
      </c>
      <c r="B76" s="26" t="s">
        <v>449</v>
      </c>
      <c r="C76" t="s">
        <v>511</v>
      </c>
      <c r="D76" s="26" t="s">
        <v>449</v>
      </c>
      <c r="E76">
        <v>21</v>
      </c>
      <c r="F76" s="26" t="s">
        <v>449</v>
      </c>
      <c r="G76" s="26" t="s">
        <v>443</v>
      </c>
      <c r="H76" s="25">
        <v>0</v>
      </c>
    </row>
    <row r="78" spans="1:8">
      <c r="A78" s="4" t="s">
        <v>518</v>
      </c>
      <c r="B78" s="25">
        <v>1</v>
      </c>
      <c r="C78" t="s">
        <v>512</v>
      </c>
      <c r="D78" s="25">
        <v>93</v>
      </c>
      <c r="E78">
        <v>0</v>
      </c>
      <c r="F78" s="25">
        <v>93</v>
      </c>
      <c r="G78" s="26" t="s">
        <v>443</v>
      </c>
      <c r="H78" s="25">
        <v>15</v>
      </c>
    </row>
    <row r="79" spans="1:8" ht="1" customHeight="1"/>
    <row r="81" ht="18.350000000000001" customHeight="1"/>
  </sheetData>
  <mergeCells count="6">
    <mergeCell ref="J1:M1"/>
    <mergeCell ref="J35:M35"/>
    <mergeCell ref="J2:L2"/>
    <mergeCell ref="J10:L10"/>
    <mergeCell ref="J17:L17"/>
    <mergeCell ref="J24:L24"/>
  </mergeCells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B9C76-228E-4C37-997F-0D8DF41901D0}">
  <dimension ref="A1:X88"/>
  <sheetViews>
    <sheetView workbookViewId="0">
      <selection activeCell="Q43" sqref="Q43"/>
    </sheetView>
  </sheetViews>
  <sheetFormatPr defaultRowHeight="14.35"/>
  <cols>
    <col min="1" max="1" width="16.41015625" style="27" bestFit="1" customWidth="1"/>
    <col min="2" max="2" width="8.17578125" style="27" bestFit="1" customWidth="1"/>
    <col min="3" max="3" width="22" style="27" bestFit="1" customWidth="1"/>
    <col min="4" max="4" width="8.1171875" style="31" bestFit="1" customWidth="1"/>
    <col min="5" max="5" width="6.52734375" style="31" bestFit="1" customWidth="1"/>
    <col min="6" max="6" width="10.234375" style="31" bestFit="1" customWidth="1"/>
    <col min="7" max="7" width="9.52734375" style="27" bestFit="1" customWidth="1"/>
    <col min="8" max="8" width="8.87890625" style="27" bestFit="1" customWidth="1"/>
    <col min="9" max="9" width="24.52734375" style="27" bestFit="1" customWidth="1"/>
    <col min="10" max="10" width="3.234375" style="27" customWidth="1"/>
    <col min="11" max="11" width="19.41015625" style="27" bestFit="1" customWidth="1"/>
    <col min="12" max="12" width="5.46875" style="27" bestFit="1" customWidth="1"/>
    <col min="13" max="13" width="20.5859375" style="27" bestFit="1" customWidth="1"/>
    <col min="14" max="16384" width="8.9375" style="27"/>
  </cols>
  <sheetData>
    <row r="1" spans="1:24" ht="14.7" thickBot="1"/>
    <row r="2" spans="1:24" ht="20.350000000000001">
      <c r="D2" s="178" t="s">
        <v>621</v>
      </c>
      <c r="E2" s="179"/>
      <c r="F2" s="179"/>
      <c r="G2" s="179"/>
      <c r="H2" s="179"/>
      <c r="I2" s="179"/>
      <c r="J2" s="179"/>
      <c r="K2" s="179"/>
      <c r="L2" s="179"/>
      <c r="M2" s="179"/>
      <c r="N2" s="180"/>
    </row>
    <row r="3" spans="1:24" ht="20.350000000000001">
      <c r="D3" s="181" t="s">
        <v>622</v>
      </c>
      <c r="E3" s="182"/>
      <c r="F3" s="182"/>
      <c r="G3" s="182"/>
      <c r="H3" s="182"/>
      <c r="I3" s="182"/>
      <c r="J3" s="182"/>
      <c r="K3" s="182"/>
      <c r="L3" s="182"/>
      <c r="M3" s="182"/>
      <c r="N3" s="183"/>
    </row>
    <row r="4" spans="1:24" ht="20.7" thickBot="1">
      <c r="D4" s="184">
        <v>45724</v>
      </c>
      <c r="E4" s="185"/>
      <c r="F4" s="185"/>
      <c r="G4" s="185"/>
      <c r="H4" s="185"/>
      <c r="I4" s="185"/>
      <c r="J4" s="185"/>
      <c r="K4" s="185"/>
      <c r="L4" s="185"/>
      <c r="M4" s="185"/>
      <c r="N4" s="186"/>
    </row>
    <row r="6" spans="1:24" ht="14.7" thickBot="1"/>
    <row r="7" spans="1:24" ht="14.7" thickBot="1">
      <c r="A7" s="33" t="s">
        <v>90</v>
      </c>
      <c r="B7" s="33" t="s">
        <v>555</v>
      </c>
      <c r="C7" s="33" t="s">
        <v>556</v>
      </c>
      <c r="D7" s="33" t="s">
        <v>557</v>
      </c>
      <c r="E7" s="33" t="s">
        <v>558</v>
      </c>
      <c r="F7" s="33" t="s">
        <v>559</v>
      </c>
      <c r="G7" s="33" t="s">
        <v>94</v>
      </c>
      <c r="H7" s="33" t="s">
        <v>93</v>
      </c>
      <c r="I7" s="33" t="s">
        <v>560</v>
      </c>
      <c r="J7" s="34"/>
      <c r="K7" s="190" t="s">
        <v>553</v>
      </c>
      <c r="L7" s="191"/>
      <c r="M7" s="191"/>
      <c r="N7" s="192"/>
    </row>
    <row r="8" spans="1:24">
      <c r="A8" s="35" t="s">
        <v>2</v>
      </c>
      <c r="B8" s="35" t="s">
        <v>561</v>
      </c>
      <c r="C8" s="35" t="s">
        <v>8</v>
      </c>
      <c r="D8" s="35">
        <v>84</v>
      </c>
      <c r="E8" s="36">
        <v>9</v>
      </c>
      <c r="F8" s="36">
        <v>75</v>
      </c>
      <c r="G8" s="37">
        <v>30</v>
      </c>
      <c r="H8" s="36">
        <v>100</v>
      </c>
      <c r="I8" s="35" t="s">
        <v>562</v>
      </c>
      <c r="J8" s="34"/>
      <c r="K8" s="193" t="s">
        <v>523</v>
      </c>
      <c r="L8" s="194"/>
      <c r="M8" s="194"/>
      <c r="N8" s="34"/>
    </row>
    <row r="9" spans="1:24">
      <c r="A9" s="35" t="s">
        <v>2</v>
      </c>
      <c r="B9" s="35" t="s">
        <v>563</v>
      </c>
      <c r="C9" s="35" t="s">
        <v>78</v>
      </c>
      <c r="D9" s="36">
        <v>90</v>
      </c>
      <c r="E9" s="36">
        <v>14</v>
      </c>
      <c r="F9" s="36">
        <v>76</v>
      </c>
      <c r="G9" s="37">
        <v>15</v>
      </c>
      <c r="H9" s="36">
        <v>60</v>
      </c>
      <c r="I9" s="35" t="s">
        <v>562</v>
      </c>
      <c r="J9" s="34"/>
      <c r="K9" s="39" t="s">
        <v>431</v>
      </c>
      <c r="L9" s="39" t="s">
        <v>114</v>
      </c>
      <c r="M9" s="39" t="s">
        <v>524</v>
      </c>
      <c r="N9" s="40" t="s">
        <v>625</v>
      </c>
      <c r="R9" s="24"/>
      <c r="S9" s="24"/>
      <c r="T9" s="24"/>
      <c r="U9" s="24"/>
      <c r="V9" s="24"/>
      <c r="W9" s="24"/>
      <c r="X9" s="24"/>
    </row>
    <row r="10" spans="1:24">
      <c r="A10" s="35" t="s">
        <v>2</v>
      </c>
      <c r="B10" s="35" t="s">
        <v>564</v>
      </c>
      <c r="C10" s="35" t="s">
        <v>56</v>
      </c>
      <c r="D10" s="36">
        <v>93</v>
      </c>
      <c r="E10" s="36">
        <v>14</v>
      </c>
      <c r="F10" s="36">
        <v>79</v>
      </c>
      <c r="G10" s="37">
        <v>10</v>
      </c>
      <c r="H10" s="36">
        <v>40</v>
      </c>
      <c r="I10" s="35" t="s">
        <v>562</v>
      </c>
      <c r="J10" s="34"/>
      <c r="K10" s="34" t="s">
        <v>78</v>
      </c>
      <c r="L10" s="41">
        <v>4</v>
      </c>
      <c r="M10" s="42" t="s">
        <v>565</v>
      </c>
      <c r="N10" s="43">
        <v>16</v>
      </c>
    </row>
    <row r="11" spans="1:24">
      <c r="A11" s="35" t="s">
        <v>2</v>
      </c>
      <c r="B11" s="35" t="s">
        <v>566</v>
      </c>
      <c r="C11" s="35" t="s">
        <v>3</v>
      </c>
      <c r="D11" s="36">
        <v>90</v>
      </c>
      <c r="E11" s="36">
        <v>11</v>
      </c>
      <c r="F11" s="36">
        <v>79</v>
      </c>
      <c r="G11" s="37">
        <v>5</v>
      </c>
      <c r="H11" s="36">
        <v>30</v>
      </c>
      <c r="I11" s="35" t="s">
        <v>562</v>
      </c>
      <c r="J11" s="34"/>
      <c r="K11" s="34" t="s">
        <v>8</v>
      </c>
      <c r="L11" s="41">
        <v>4</v>
      </c>
      <c r="M11" s="42" t="s">
        <v>536</v>
      </c>
      <c r="N11" s="43">
        <v>16</v>
      </c>
    </row>
    <row r="12" spans="1:24">
      <c r="A12" s="35" t="s">
        <v>2</v>
      </c>
      <c r="B12" s="35" t="s">
        <v>567</v>
      </c>
      <c r="C12" s="35" t="s">
        <v>41</v>
      </c>
      <c r="D12" s="36">
        <v>93</v>
      </c>
      <c r="E12" s="36">
        <v>14</v>
      </c>
      <c r="F12" s="36">
        <v>79</v>
      </c>
      <c r="G12" s="37">
        <v>0</v>
      </c>
      <c r="H12" s="36">
        <v>29</v>
      </c>
      <c r="I12" s="35" t="s">
        <v>562</v>
      </c>
      <c r="J12" s="34"/>
      <c r="K12" s="34" t="s">
        <v>55</v>
      </c>
      <c r="L12" s="41">
        <v>3</v>
      </c>
      <c r="M12" s="42" t="s">
        <v>530</v>
      </c>
      <c r="N12" s="43">
        <v>12</v>
      </c>
    </row>
    <row r="13" spans="1:24">
      <c r="A13" s="35" t="s">
        <v>2</v>
      </c>
      <c r="B13" s="35" t="s">
        <v>568</v>
      </c>
      <c r="C13" s="35" t="s">
        <v>67</v>
      </c>
      <c r="D13" s="36">
        <v>94</v>
      </c>
      <c r="E13" s="36">
        <v>12</v>
      </c>
      <c r="F13" s="36">
        <v>82</v>
      </c>
      <c r="G13" s="37">
        <v>0</v>
      </c>
      <c r="H13" s="36">
        <v>28</v>
      </c>
      <c r="I13" s="35" t="s">
        <v>562</v>
      </c>
      <c r="J13" s="34"/>
      <c r="K13" s="34" t="s">
        <v>28</v>
      </c>
      <c r="L13" s="41">
        <v>2</v>
      </c>
      <c r="M13" s="42" t="s">
        <v>569</v>
      </c>
      <c r="N13" s="43">
        <v>8</v>
      </c>
    </row>
    <row r="14" spans="1:24">
      <c r="A14" s="35" t="s">
        <v>2</v>
      </c>
      <c r="B14" s="35" t="s">
        <v>570</v>
      </c>
      <c r="C14" s="35" t="s">
        <v>17</v>
      </c>
      <c r="D14" s="36">
        <v>98</v>
      </c>
      <c r="E14" s="36">
        <v>16</v>
      </c>
      <c r="F14" s="36">
        <v>82</v>
      </c>
      <c r="G14" s="37">
        <v>0</v>
      </c>
      <c r="H14" s="36">
        <v>27</v>
      </c>
      <c r="I14" s="35" t="s">
        <v>562</v>
      </c>
      <c r="J14" s="34"/>
      <c r="K14" s="34"/>
      <c r="L14" s="34"/>
      <c r="M14" s="34"/>
      <c r="N14" s="34"/>
    </row>
    <row r="15" spans="1:24">
      <c r="A15" s="35" t="s">
        <v>2</v>
      </c>
      <c r="B15" s="35" t="s">
        <v>571</v>
      </c>
      <c r="C15" s="35" t="s">
        <v>55</v>
      </c>
      <c r="D15" s="36">
        <v>90</v>
      </c>
      <c r="E15" s="36">
        <v>6</v>
      </c>
      <c r="F15" s="36">
        <v>84</v>
      </c>
      <c r="G15" s="37">
        <v>0</v>
      </c>
      <c r="H15" s="36">
        <v>26</v>
      </c>
      <c r="I15" s="35" t="s">
        <v>562</v>
      </c>
      <c r="J15" s="34"/>
      <c r="K15" s="38" t="s">
        <v>522</v>
      </c>
      <c r="L15" s="34"/>
      <c r="M15" s="34"/>
      <c r="N15" s="34"/>
    </row>
    <row r="16" spans="1:24">
      <c r="A16" s="35" t="s">
        <v>2</v>
      </c>
      <c r="B16" s="35" t="s">
        <v>572</v>
      </c>
      <c r="C16" s="35" t="s">
        <v>573</v>
      </c>
      <c r="D16" s="36">
        <v>99</v>
      </c>
      <c r="E16" s="36">
        <v>14</v>
      </c>
      <c r="F16" s="36">
        <v>85</v>
      </c>
      <c r="G16" s="37">
        <v>0</v>
      </c>
      <c r="H16" s="36">
        <v>25</v>
      </c>
      <c r="I16" s="35" t="s">
        <v>562</v>
      </c>
      <c r="J16" s="34"/>
      <c r="K16" s="39" t="s">
        <v>431</v>
      </c>
      <c r="L16" s="39" t="s">
        <v>114</v>
      </c>
      <c r="M16" s="39" t="s">
        <v>524</v>
      </c>
      <c r="N16" s="40" t="s">
        <v>625</v>
      </c>
    </row>
    <row r="17" spans="1:14">
      <c r="A17" s="35" t="s">
        <v>2</v>
      </c>
      <c r="B17" s="35" t="s">
        <v>574</v>
      </c>
      <c r="C17" s="35" t="s">
        <v>52</v>
      </c>
      <c r="D17" s="36">
        <v>88</v>
      </c>
      <c r="E17" s="36">
        <v>3</v>
      </c>
      <c r="F17" s="36">
        <v>85</v>
      </c>
      <c r="G17" s="37">
        <v>0</v>
      </c>
      <c r="H17" s="36">
        <v>24</v>
      </c>
      <c r="I17" s="35" t="s">
        <v>562</v>
      </c>
      <c r="J17" s="34"/>
      <c r="K17" s="34" t="s">
        <v>84</v>
      </c>
      <c r="L17" s="41">
        <v>7</v>
      </c>
      <c r="M17" s="42" t="s">
        <v>532</v>
      </c>
      <c r="N17" s="32">
        <v>21</v>
      </c>
    </row>
    <row r="18" spans="1:14">
      <c r="A18" s="35" t="s">
        <v>2</v>
      </c>
      <c r="B18" s="35" t="s">
        <v>575</v>
      </c>
      <c r="C18" s="35" t="s">
        <v>34</v>
      </c>
      <c r="D18" s="36">
        <v>103</v>
      </c>
      <c r="E18" s="36">
        <v>12</v>
      </c>
      <c r="F18" s="36">
        <v>91</v>
      </c>
      <c r="G18" s="37">
        <v>0</v>
      </c>
      <c r="H18" s="36">
        <v>23</v>
      </c>
      <c r="I18" s="35" t="s">
        <v>562</v>
      </c>
      <c r="J18" s="34"/>
      <c r="K18" s="34" t="s">
        <v>576</v>
      </c>
      <c r="L18" s="41">
        <v>6</v>
      </c>
      <c r="M18" s="42" t="s">
        <v>577</v>
      </c>
      <c r="N18" s="32">
        <v>18</v>
      </c>
    </row>
    <row r="19" spans="1:14">
      <c r="A19" s="35" t="s">
        <v>2</v>
      </c>
      <c r="B19" s="35" t="s">
        <v>578</v>
      </c>
      <c r="C19" s="35" t="s">
        <v>28</v>
      </c>
      <c r="D19" s="36" t="s">
        <v>449</v>
      </c>
      <c r="E19" s="36"/>
      <c r="F19" s="36"/>
      <c r="G19" s="37">
        <v>0</v>
      </c>
      <c r="H19" s="36">
        <v>0</v>
      </c>
      <c r="I19" s="35" t="s">
        <v>562</v>
      </c>
      <c r="J19" s="34"/>
      <c r="K19" s="34" t="s">
        <v>85</v>
      </c>
      <c r="L19" s="41">
        <v>3</v>
      </c>
      <c r="M19" s="42" t="s">
        <v>579</v>
      </c>
      <c r="N19" s="32">
        <v>9</v>
      </c>
    </row>
    <row r="20" spans="1:14">
      <c r="A20" s="35" t="s">
        <v>4</v>
      </c>
      <c r="B20" s="35" t="s">
        <v>561</v>
      </c>
      <c r="C20" s="35" t="s">
        <v>576</v>
      </c>
      <c r="D20" s="36">
        <v>91</v>
      </c>
      <c r="E20" s="36">
        <v>19</v>
      </c>
      <c r="F20" s="36">
        <v>72</v>
      </c>
      <c r="G20" s="37">
        <v>30</v>
      </c>
      <c r="H20" s="36">
        <v>100</v>
      </c>
      <c r="I20" s="35" t="s">
        <v>562</v>
      </c>
      <c r="J20" s="34"/>
      <c r="K20" s="34" t="s">
        <v>63</v>
      </c>
      <c r="L20" s="41">
        <v>2</v>
      </c>
      <c r="M20" s="42" t="s">
        <v>580</v>
      </c>
      <c r="N20" s="32">
        <v>6</v>
      </c>
    </row>
    <row r="21" spans="1:14">
      <c r="A21" s="35" t="s">
        <v>4</v>
      </c>
      <c r="B21" s="35" t="s">
        <v>563</v>
      </c>
      <c r="C21" s="35" t="s">
        <v>85</v>
      </c>
      <c r="D21" s="36">
        <v>91</v>
      </c>
      <c r="E21" s="36">
        <v>16</v>
      </c>
      <c r="F21" s="36">
        <v>75</v>
      </c>
      <c r="G21" s="37">
        <v>15</v>
      </c>
      <c r="H21" s="36">
        <v>60</v>
      </c>
      <c r="I21" s="35" t="s">
        <v>562</v>
      </c>
      <c r="J21" s="34"/>
      <c r="K21" s="34"/>
      <c r="L21" s="34"/>
      <c r="M21" s="34"/>
      <c r="N21" s="34"/>
    </row>
    <row r="22" spans="1:14">
      <c r="A22" s="35" t="s">
        <v>4</v>
      </c>
      <c r="B22" s="35" t="s">
        <v>564</v>
      </c>
      <c r="C22" s="35" t="s">
        <v>376</v>
      </c>
      <c r="D22" s="36">
        <v>90</v>
      </c>
      <c r="E22" s="36">
        <v>15</v>
      </c>
      <c r="F22" s="36">
        <v>75</v>
      </c>
      <c r="G22" s="37">
        <v>10</v>
      </c>
      <c r="H22" s="36">
        <v>40</v>
      </c>
      <c r="I22" s="35" t="s">
        <v>562</v>
      </c>
      <c r="J22" s="34"/>
      <c r="K22" s="38" t="s">
        <v>534</v>
      </c>
      <c r="L22" s="34"/>
      <c r="M22" s="34"/>
      <c r="N22" s="34"/>
    </row>
    <row r="23" spans="1:14">
      <c r="A23" s="35" t="s">
        <v>4</v>
      </c>
      <c r="B23" s="35" t="s">
        <v>566</v>
      </c>
      <c r="C23" s="35" t="s">
        <v>290</v>
      </c>
      <c r="D23" s="36">
        <v>94</v>
      </c>
      <c r="E23" s="36">
        <v>16</v>
      </c>
      <c r="F23" s="36">
        <v>78</v>
      </c>
      <c r="G23" s="37">
        <v>5</v>
      </c>
      <c r="H23" s="36">
        <v>30</v>
      </c>
      <c r="I23" s="35" t="s">
        <v>562</v>
      </c>
      <c r="J23" s="34"/>
      <c r="K23" s="39" t="s">
        <v>431</v>
      </c>
      <c r="L23" s="39" t="s">
        <v>114</v>
      </c>
      <c r="M23" s="39" t="s">
        <v>524</v>
      </c>
      <c r="N23" s="40" t="s">
        <v>625</v>
      </c>
    </row>
    <row r="24" spans="1:14">
      <c r="A24" s="35" t="s">
        <v>4</v>
      </c>
      <c r="B24" s="35" t="s">
        <v>567</v>
      </c>
      <c r="C24" s="35" t="s">
        <v>29</v>
      </c>
      <c r="D24" s="36">
        <v>96</v>
      </c>
      <c r="E24" s="36">
        <v>18</v>
      </c>
      <c r="F24" s="36">
        <v>78</v>
      </c>
      <c r="G24" s="37">
        <v>0</v>
      </c>
      <c r="H24" s="36">
        <v>29</v>
      </c>
      <c r="I24" s="35" t="s">
        <v>562</v>
      </c>
      <c r="J24" s="34"/>
      <c r="K24" s="34" t="s">
        <v>71</v>
      </c>
      <c r="L24" s="41">
        <v>6</v>
      </c>
      <c r="M24" s="42" t="s">
        <v>530</v>
      </c>
      <c r="N24" s="32">
        <v>30</v>
      </c>
    </row>
    <row r="25" spans="1:14">
      <c r="A25" s="35" t="s">
        <v>4</v>
      </c>
      <c r="B25" s="35" t="s">
        <v>568</v>
      </c>
      <c r="C25" s="35" t="s">
        <v>75</v>
      </c>
      <c r="D25" s="36">
        <v>99</v>
      </c>
      <c r="E25" s="36">
        <v>19</v>
      </c>
      <c r="F25" s="36">
        <v>80</v>
      </c>
      <c r="G25" s="37">
        <v>0</v>
      </c>
      <c r="H25" s="36">
        <v>28</v>
      </c>
      <c r="I25" s="35" t="s">
        <v>562</v>
      </c>
      <c r="J25" s="34"/>
      <c r="K25" s="34" t="s">
        <v>66</v>
      </c>
      <c r="L25" s="41">
        <v>4</v>
      </c>
      <c r="M25" s="42" t="s">
        <v>581</v>
      </c>
      <c r="N25" s="32">
        <v>20</v>
      </c>
    </row>
    <row r="26" spans="1:14">
      <c r="A26" s="35" t="s">
        <v>4</v>
      </c>
      <c r="B26" s="35" t="s">
        <v>570</v>
      </c>
      <c r="C26" s="35" t="s">
        <v>53</v>
      </c>
      <c r="D26" s="36">
        <v>100</v>
      </c>
      <c r="E26" s="36">
        <v>20</v>
      </c>
      <c r="F26" s="36">
        <v>80</v>
      </c>
      <c r="G26" s="37">
        <v>0</v>
      </c>
      <c r="H26" s="36">
        <v>27</v>
      </c>
      <c r="I26" s="35" t="s">
        <v>562</v>
      </c>
      <c r="J26" s="34"/>
      <c r="K26" s="34" t="s">
        <v>32</v>
      </c>
      <c r="L26" s="41">
        <v>2</v>
      </c>
      <c r="M26" s="42" t="s">
        <v>582</v>
      </c>
      <c r="N26" s="32">
        <v>10</v>
      </c>
    </row>
    <row r="27" spans="1:14">
      <c r="A27" s="35" t="s">
        <v>4</v>
      </c>
      <c r="B27" s="35" t="s">
        <v>571</v>
      </c>
      <c r="C27" s="35" t="s">
        <v>253</v>
      </c>
      <c r="D27" s="36">
        <v>97</v>
      </c>
      <c r="E27" s="36">
        <v>16</v>
      </c>
      <c r="F27" s="36">
        <v>81</v>
      </c>
      <c r="G27" s="37">
        <v>0</v>
      </c>
      <c r="H27" s="36">
        <v>26</v>
      </c>
      <c r="I27" s="35" t="s">
        <v>562</v>
      </c>
      <c r="J27" s="34"/>
      <c r="K27" s="34" t="s">
        <v>44</v>
      </c>
      <c r="L27" s="41">
        <v>1</v>
      </c>
      <c r="M27" s="42" t="s">
        <v>583</v>
      </c>
      <c r="N27" s="32">
        <v>5</v>
      </c>
    </row>
    <row r="28" spans="1:14">
      <c r="A28" s="35" t="s">
        <v>4</v>
      </c>
      <c r="B28" s="35" t="s">
        <v>572</v>
      </c>
      <c r="C28" s="35" t="s">
        <v>43</v>
      </c>
      <c r="D28" s="36">
        <v>97</v>
      </c>
      <c r="E28" s="36">
        <v>15</v>
      </c>
      <c r="F28" s="36">
        <v>82</v>
      </c>
      <c r="G28" s="37">
        <v>0</v>
      </c>
      <c r="H28" s="36">
        <v>25</v>
      </c>
      <c r="I28" s="35" t="s">
        <v>562</v>
      </c>
      <c r="J28" s="34"/>
      <c r="K28" s="34"/>
      <c r="L28" s="34"/>
      <c r="M28" s="34"/>
      <c r="N28" s="34"/>
    </row>
    <row r="29" spans="1:14">
      <c r="A29" s="35" t="s">
        <v>4</v>
      </c>
      <c r="B29" s="35" t="s">
        <v>574</v>
      </c>
      <c r="C29" s="35" t="s">
        <v>82</v>
      </c>
      <c r="D29" s="36">
        <v>101</v>
      </c>
      <c r="E29" s="36">
        <v>18</v>
      </c>
      <c r="F29" s="36">
        <v>83</v>
      </c>
      <c r="G29" s="37">
        <v>0</v>
      </c>
      <c r="H29" s="36">
        <v>24</v>
      </c>
      <c r="I29" s="35" t="s">
        <v>562</v>
      </c>
      <c r="J29" s="34"/>
      <c r="K29" s="38" t="s">
        <v>539</v>
      </c>
      <c r="L29" s="34"/>
      <c r="M29" s="34"/>
      <c r="N29" s="34"/>
    </row>
    <row r="30" spans="1:14">
      <c r="A30" s="35" t="s">
        <v>4</v>
      </c>
      <c r="B30" s="35" t="s">
        <v>575</v>
      </c>
      <c r="C30" s="35" t="s">
        <v>84</v>
      </c>
      <c r="D30" s="36">
        <v>98</v>
      </c>
      <c r="E30" s="36">
        <v>14</v>
      </c>
      <c r="F30" s="36">
        <v>84</v>
      </c>
      <c r="G30" s="37">
        <v>0</v>
      </c>
      <c r="H30" s="36">
        <v>23</v>
      </c>
      <c r="I30" s="35" t="s">
        <v>562</v>
      </c>
      <c r="J30" s="34"/>
      <c r="K30" s="39" t="s">
        <v>431</v>
      </c>
      <c r="L30" s="39" t="s">
        <v>114</v>
      </c>
      <c r="M30" s="39" t="s">
        <v>524</v>
      </c>
      <c r="N30" s="40" t="s">
        <v>625</v>
      </c>
    </row>
    <row r="31" spans="1:14">
      <c r="A31" s="35" t="s">
        <v>4</v>
      </c>
      <c r="B31" s="35" t="s">
        <v>578</v>
      </c>
      <c r="C31" s="35" t="s">
        <v>72</v>
      </c>
      <c r="D31" s="36">
        <v>98</v>
      </c>
      <c r="E31" s="36">
        <v>14</v>
      </c>
      <c r="F31" s="36">
        <v>84</v>
      </c>
      <c r="G31" s="37">
        <v>0</v>
      </c>
      <c r="H31" s="36">
        <v>22</v>
      </c>
      <c r="I31" s="35" t="s">
        <v>562</v>
      </c>
      <c r="J31" s="34"/>
      <c r="K31" s="34" t="s">
        <v>584</v>
      </c>
      <c r="L31" s="41">
        <v>6</v>
      </c>
      <c r="M31" s="42" t="s">
        <v>585</v>
      </c>
      <c r="N31" s="32">
        <v>18</v>
      </c>
    </row>
    <row r="32" spans="1:14">
      <c r="A32" s="35" t="s">
        <v>4</v>
      </c>
      <c r="B32" s="35" t="s">
        <v>586</v>
      </c>
      <c r="C32" s="35" t="s">
        <v>48</v>
      </c>
      <c r="D32" s="36">
        <v>101</v>
      </c>
      <c r="E32" s="36">
        <v>17</v>
      </c>
      <c r="F32" s="36">
        <v>84</v>
      </c>
      <c r="G32" s="37">
        <v>0</v>
      </c>
      <c r="H32" s="36">
        <v>21</v>
      </c>
      <c r="I32" s="35" t="s">
        <v>562</v>
      </c>
      <c r="J32" s="34"/>
      <c r="K32" s="34" t="s">
        <v>70</v>
      </c>
      <c r="L32" s="41">
        <v>5</v>
      </c>
      <c r="M32" s="42" t="s">
        <v>587</v>
      </c>
      <c r="N32" s="32">
        <v>15</v>
      </c>
    </row>
    <row r="33" spans="1:20">
      <c r="A33" s="35" t="s">
        <v>4</v>
      </c>
      <c r="B33" s="35" t="s">
        <v>588</v>
      </c>
      <c r="C33" s="35" t="s">
        <v>63</v>
      </c>
      <c r="D33" s="36">
        <v>101</v>
      </c>
      <c r="E33" s="36">
        <v>16</v>
      </c>
      <c r="F33" s="36">
        <v>85</v>
      </c>
      <c r="G33" s="37">
        <v>0</v>
      </c>
      <c r="H33" s="36">
        <v>20</v>
      </c>
      <c r="I33" s="35" t="s">
        <v>562</v>
      </c>
      <c r="J33" s="34"/>
      <c r="K33" s="34" t="s">
        <v>50</v>
      </c>
      <c r="L33" s="41">
        <v>2</v>
      </c>
      <c r="M33" s="42" t="s">
        <v>528</v>
      </c>
      <c r="N33" s="32">
        <v>6</v>
      </c>
    </row>
    <row r="34" spans="1:20">
      <c r="A34" s="35" t="s">
        <v>12</v>
      </c>
      <c r="B34" s="35" t="s">
        <v>561</v>
      </c>
      <c r="C34" s="35" t="s">
        <v>42</v>
      </c>
      <c r="D34" s="36">
        <v>99</v>
      </c>
      <c r="E34" s="36">
        <v>29</v>
      </c>
      <c r="F34" s="36">
        <v>70</v>
      </c>
      <c r="G34" s="37">
        <v>30</v>
      </c>
      <c r="H34" s="36">
        <v>100</v>
      </c>
      <c r="I34" s="35" t="s">
        <v>562</v>
      </c>
      <c r="J34" s="34"/>
      <c r="K34" s="34" t="s">
        <v>39</v>
      </c>
      <c r="L34" s="41">
        <v>2</v>
      </c>
      <c r="M34" s="42" t="s">
        <v>583</v>
      </c>
      <c r="N34" s="32">
        <v>6</v>
      </c>
    </row>
    <row r="35" spans="1:20">
      <c r="A35" s="35" t="s">
        <v>12</v>
      </c>
      <c r="B35" s="35" t="s">
        <v>563</v>
      </c>
      <c r="C35" s="35" t="s">
        <v>61</v>
      </c>
      <c r="D35" s="36">
        <v>96</v>
      </c>
      <c r="E35" s="36">
        <v>23</v>
      </c>
      <c r="F35" s="36">
        <v>73</v>
      </c>
      <c r="G35" s="37">
        <v>15</v>
      </c>
      <c r="H35" s="36">
        <v>60</v>
      </c>
      <c r="I35" s="35" t="s">
        <v>562</v>
      </c>
      <c r="J35" s="34"/>
      <c r="K35" s="34" t="s">
        <v>1</v>
      </c>
      <c r="L35" s="41">
        <v>1</v>
      </c>
      <c r="M35" s="42" t="s">
        <v>541</v>
      </c>
      <c r="N35" s="32">
        <v>3</v>
      </c>
    </row>
    <row r="36" spans="1:20">
      <c r="A36" s="35" t="s">
        <v>12</v>
      </c>
      <c r="B36" s="35" t="s">
        <v>564</v>
      </c>
      <c r="C36" s="35" t="s">
        <v>269</v>
      </c>
      <c r="D36" s="36">
        <v>97</v>
      </c>
      <c r="E36" s="36">
        <v>24</v>
      </c>
      <c r="F36" s="36">
        <v>73</v>
      </c>
      <c r="G36" s="37">
        <v>10</v>
      </c>
      <c r="H36" s="36">
        <v>40</v>
      </c>
      <c r="I36" s="35" t="s">
        <v>562</v>
      </c>
      <c r="J36" s="34"/>
      <c r="K36" s="34" t="s">
        <v>31</v>
      </c>
      <c r="L36" s="41">
        <v>1</v>
      </c>
      <c r="M36" s="42" t="s">
        <v>529</v>
      </c>
      <c r="N36" s="32">
        <v>3</v>
      </c>
    </row>
    <row r="37" spans="1:20">
      <c r="A37" s="35" t="s">
        <v>12</v>
      </c>
      <c r="B37" s="35" t="s">
        <v>566</v>
      </c>
      <c r="C37" s="35" t="s">
        <v>66</v>
      </c>
      <c r="D37" s="36">
        <v>95</v>
      </c>
      <c r="E37" s="36">
        <v>22</v>
      </c>
      <c r="F37" s="36">
        <v>73</v>
      </c>
      <c r="G37" s="37">
        <v>5</v>
      </c>
      <c r="H37" s="36">
        <v>30</v>
      </c>
      <c r="I37" s="35" t="s">
        <v>562</v>
      </c>
      <c r="J37" s="34"/>
      <c r="K37" s="34" t="s">
        <v>57</v>
      </c>
      <c r="L37" s="41">
        <v>1</v>
      </c>
      <c r="M37" s="42" t="s">
        <v>589</v>
      </c>
      <c r="N37" s="32">
        <v>3</v>
      </c>
    </row>
    <row r="38" spans="1:20" ht="14.7" thickBot="1">
      <c r="A38" s="35" t="s">
        <v>12</v>
      </c>
      <c r="B38" s="35" t="s">
        <v>567</v>
      </c>
      <c r="C38" s="35" t="s">
        <v>37</v>
      </c>
      <c r="D38" s="36">
        <v>95</v>
      </c>
      <c r="E38" s="36">
        <v>21</v>
      </c>
      <c r="F38" s="36">
        <v>74</v>
      </c>
      <c r="G38" s="37">
        <v>0</v>
      </c>
      <c r="H38" s="36">
        <v>29</v>
      </c>
      <c r="I38" s="35" t="s">
        <v>562</v>
      </c>
      <c r="J38" s="34"/>
      <c r="K38" s="34"/>
      <c r="L38" s="34"/>
      <c r="M38" s="34"/>
      <c r="N38" s="34"/>
    </row>
    <row r="39" spans="1:20" ht="14.7" thickBot="1">
      <c r="A39" s="35" t="s">
        <v>12</v>
      </c>
      <c r="B39" s="35" t="s">
        <v>568</v>
      </c>
      <c r="C39" s="35" t="s">
        <v>24</v>
      </c>
      <c r="D39" s="36">
        <v>95</v>
      </c>
      <c r="E39" s="36">
        <v>20</v>
      </c>
      <c r="F39" s="36">
        <v>75</v>
      </c>
      <c r="G39" s="37">
        <v>0</v>
      </c>
      <c r="H39" s="36">
        <v>28</v>
      </c>
      <c r="I39" s="35" t="s">
        <v>562</v>
      </c>
      <c r="J39" s="34"/>
      <c r="K39" s="195" t="s">
        <v>590</v>
      </c>
      <c r="L39" s="196"/>
      <c r="M39" s="196"/>
      <c r="N39" s="197"/>
    </row>
    <row r="40" spans="1:20">
      <c r="A40" s="35" t="s">
        <v>12</v>
      </c>
      <c r="B40" s="35" t="s">
        <v>570</v>
      </c>
      <c r="C40" s="35" t="s">
        <v>83</v>
      </c>
      <c r="D40" s="36">
        <v>99</v>
      </c>
      <c r="E40" s="36">
        <v>23</v>
      </c>
      <c r="F40" s="36">
        <v>76</v>
      </c>
      <c r="G40" s="37">
        <v>0</v>
      </c>
      <c r="H40" s="36">
        <v>27</v>
      </c>
      <c r="I40" s="35" t="s">
        <v>562</v>
      </c>
      <c r="J40" s="34"/>
      <c r="K40" s="34"/>
      <c r="L40" s="34"/>
      <c r="M40" s="34"/>
      <c r="N40" s="34"/>
    </row>
    <row r="41" spans="1:20" ht="14.7" thickBot="1">
      <c r="A41" s="35" t="s">
        <v>12</v>
      </c>
      <c r="B41" s="35" t="s">
        <v>571</v>
      </c>
      <c r="C41" s="35" t="s">
        <v>32</v>
      </c>
      <c r="D41" s="36">
        <v>99</v>
      </c>
      <c r="E41" s="36">
        <v>23</v>
      </c>
      <c r="F41" s="36">
        <v>76</v>
      </c>
      <c r="G41" s="37">
        <v>0</v>
      </c>
      <c r="H41" s="36">
        <v>26</v>
      </c>
      <c r="I41" s="35" t="s">
        <v>562</v>
      </c>
      <c r="J41" s="34"/>
      <c r="K41" s="198" t="s">
        <v>613</v>
      </c>
      <c r="L41" s="199"/>
      <c r="M41" s="199"/>
      <c r="N41" s="199"/>
      <c r="T41" s="29"/>
    </row>
    <row r="42" spans="1:20" ht="14.7" thickTop="1">
      <c r="A42" s="35" t="s">
        <v>12</v>
      </c>
      <c r="B42" s="35" t="s">
        <v>572</v>
      </c>
      <c r="C42" s="35" t="s">
        <v>54</v>
      </c>
      <c r="D42" s="36">
        <v>106</v>
      </c>
      <c r="E42" s="36">
        <v>29</v>
      </c>
      <c r="F42" s="36">
        <v>77</v>
      </c>
      <c r="G42" s="37">
        <v>0</v>
      </c>
      <c r="H42" s="36">
        <v>25</v>
      </c>
      <c r="I42" s="35" t="s">
        <v>562</v>
      </c>
      <c r="J42" s="34"/>
      <c r="K42" s="187" t="s">
        <v>614</v>
      </c>
      <c r="L42" s="188"/>
      <c r="M42" s="188"/>
      <c r="N42" s="188"/>
      <c r="T42" s="29"/>
    </row>
    <row r="43" spans="1:20" ht="14.7" thickBot="1">
      <c r="A43" s="35" t="s">
        <v>12</v>
      </c>
      <c r="B43" s="35" t="s">
        <v>574</v>
      </c>
      <c r="C43" s="35" t="s">
        <v>44</v>
      </c>
      <c r="D43" s="36">
        <v>100</v>
      </c>
      <c r="E43" s="36">
        <v>24</v>
      </c>
      <c r="F43" s="36">
        <v>76</v>
      </c>
      <c r="G43" s="37">
        <v>0</v>
      </c>
      <c r="H43" s="36">
        <v>24</v>
      </c>
      <c r="I43" s="35" t="s">
        <v>562</v>
      </c>
      <c r="J43" s="34"/>
      <c r="K43" s="198" t="s">
        <v>617</v>
      </c>
      <c r="L43" s="199"/>
      <c r="M43" s="199"/>
      <c r="N43" s="199"/>
      <c r="R43" s="28"/>
      <c r="S43" s="28"/>
      <c r="T43" s="29"/>
    </row>
    <row r="44" spans="1:20" ht="14.7" thickTop="1">
      <c r="A44" s="35" t="s">
        <v>12</v>
      </c>
      <c r="B44" s="35" t="s">
        <v>575</v>
      </c>
      <c r="C44" s="35" t="s">
        <v>18</v>
      </c>
      <c r="D44" s="36">
        <v>101</v>
      </c>
      <c r="E44" s="36">
        <v>24</v>
      </c>
      <c r="F44" s="36">
        <v>77</v>
      </c>
      <c r="G44" s="37">
        <v>0</v>
      </c>
      <c r="H44" s="36">
        <v>23</v>
      </c>
      <c r="I44" s="35" t="s">
        <v>562</v>
      </c>
      <c r="J44" s="34"/>
      <c r="K44" s="187" t="s">
        <v>42</v>
      </c>
      <c r="L44" s="188"/>
      <c r="M44" s="188"/>
      <c r="N44" s="188"/>
      <c r="T44" s="29"/>
    </row>
    <row r="45" spans="1:20" ht="14.7" thickBot="1">
      <c r="A45" s="35" t="s">
        <v>12</v>
      </c>
      <c r="B45" s="35" t="s">
        <v>578</v>
      </c>
      <c r="C45" s="35" t="s">
        <v>71</v>
      </c>
      <c r="D45" s="36">
        <v>102</v>
      </c>
      <c r="E45" s="36">
        <v>25</v>
      </c>
      <c r="F45" s="36">
        <v>77</v>
      </c>
      <c r="G45" s="37">
        <v>0</v>
      </c>
      <c r="H45" s="36">
        <v>22</v>
      </c>
      <c r="I45" s="35" t="s">
        <v>562</v>
      </c>
      <c r="J45" s="34"/>
      <c r="K45" s="198" t="s">
        <v>618</v>
      </c>
      <c r="L45" s="199"/>
      <c r="M45" s="199"/>
      <c r="N45" s="199"/>
      <c r="T45" s="29"/>
    </row>
    <row r="46" spans="1:20" ht="14.7" thickTop="1">
      <c r="A46" s="35" t="s">
        <v>12</v>
      </c>
      <c r="B46" s="35" t="s">
        <v>586</v>
      </c>
      <c r="C46" s="35" t="s">
        <v>14</v>
      </c>
      <c r="D46" s="36">
        <v>102</v>
      </c>
      <c r="E46" s="36">
        <v>24</v>
      </c>
      <c r="F46" s="36">
        <v>78</v>
      </c>
      <c r="G46" s="37">
        <v>0</v>
      </c>
      <c r="H46" s="36">
        <v>21</v>
      </c>
      <c r="I46" s="35" t="s">
        <v>562</v>
      </c>
      <c r="J46" s="34"/>
      <c r="K46" s="187" t="s">
        <v>619</v>
      </c>
      <c r="L46" s="188"/>
      <c r="M46" s="188"/>
      <c r="N46" s="188"/>
      <c r="R46" s="28"/>
      <c r="S46" s="28"/>
      <c r="T46" s="29"/>
    </row>
    <row r="47" spans="1:20" ht="14.7" thickBot="1">
      <c r="A47" s="35" t="s">
        <v>12</v>
      </c>
      <c r="B47" s="35" t="s">
        <v>588</v>
      </c>
      <c r="C47" s="35" t="s">
        <v>40</v>
      </c>
      <c r="D47" s="36">
        <v>99</v>
      </c>
      <c r="E47" s="36">
        <v>21</v>
      </c>
      <c r="F47" s="36">
        <v>78</v>
      </c>
      <c r="G47" s="37">
        <v>0</v>
      </c>
      <c r="H47" s="36">
        <v>20</v>
      </c>
      <c r="I47" s="35" t="s">
        <v>562</v>
      </c>
      <c r="J47" s="34"/>
      <c r="K47" s="198" t="s">
        <v>615</v>
      </c>
      <c r="L47" s="199"/>
      <c r="M47" s="199"/>
      <c r="N47" s="199"/>
      <c r="O47" s="29"/>
      <c r="T47"/>
    </row>
    <row r="48" spans="1:20" ht="14.7" thickTop="1">
      <c r="A48" s="35" t="s">
        <v>12</v>
      </c>
      <c r="B48" s="35" t="s">
        <v>591</v>
      </c>
      <c r="C48" s="35" t="s">
        <v>60</v>
      </c>
      <c r="D48" s="36">
        <v>102</v>
      </c>
      <c r="E48" s="36">
        <v>23</v>
      </c>
      <c r="F48" s="36">
        <v>79</v>
      </c>
      <c r="G48" s="37">
        <v>0</v>
      </c>
      <c r="H48" s="36">
        <v>19</v>
      </c>
      <c r="I48" s="35" t="s">
        <v>562</v>
      </c>
      <c r="J48" s="34"/>
      <c r="K48" s="187" t="s">
        <v>614</v>
      </c>
      <c r="L48" s="188"/>
      <c r="M48" s="188"/>
      <c r="N48" s="188"/>
      <c r="O48" s="30"/>
      <c r="T48" s="30"/>
    </row>
    <row r="49" spans="1:14" ht="14.7" thickBot="1">
      <c r="A49" s="35" t="s">
        <v>12</v>
      </c>
      <c r="B49" s="35" t="s">
        <v>592</v>
      </c>
      <c r="C49" s="35" t="s">
        <v>59</v>
      </c>
      <c r="D49" s="36">
        <v>111</v>
      </c>
      <c r="E49" s="36">
        <v>25</v>
      </c>
      <c r="F49" s="36">
        <v>86</v>
      </c>
      <c r="G49" s="37">
        <v>0</v>
      </c>
      <c r="H49" s="36">
        <v>18</v>
      </c>
      <c r="I49" s="35" t="s">
        <v>562</v>
      </c>
      <c r="J49" s="34"/>
      <c r="K49" s="189" t="s">
        <v>616</v>
      </c>
      <c r="L49" s="199"/>
      <c r="M49" s="199"/>
      <c r="N49" s="199"/>
    </row>
    <row r="50" spans="1:14" ht="14.7" thickTop="1">
      <c r="A50" s="35" t="s">
        <v>12</v>
      </c>
      <c r="B50" s="35" t="s">
        <v>593</v>
      </c>
      <c r="C50" s="35" t="s">
        <v>13</v>
      </c>
      <c r="D50" s="36">
        <v>113</v>
      </c>
      <c r="E50" s="36">
        <v>25</v>
      </c>
      <c r="F50" s="36">
        <v>88</v>
      </c>
      <c r="G50" s="37">
        <v>0</v>
      </c>
      <c r="H50" s="36">
        <v>17</v>
      </c>
      <c r="I50" s="35" t="s">
        <v>562</v>
      </c>
      <c r="J50" s="34"/>
      <c r="K50" s="200" t="s">
        <v>43</v>
      </c>
      <c r="L50" s="200"/>
      <c r="M50" s="200"/>
      <c r="N50" s="200"/>
    </row>
    <row r="51" spans="1:14" ht="14.7" thickBot="1">
      <c r="A51" s="35" t="s">
        <v>0</v>
      </c>
      <c r="B51" s="35" t="s">
        <v>561</v>
      </c>
      <c r="C51" s="35" t="s">
        <v>70</v>
      </c>
      <c r="D51" s="36">
        <v>104</v>
      </c>
      <c r="E51" s="36">
        <v>30</v>
      </c>
      <c r="F51" s="36">
        <v>74</v>
      </c>
      <c r="G51" s="37">
        <v>30</v>
      </c>
      <c r="H51" s="36">
        <v>100</v>
      </c>
      <c r="I51" s="35" t="s">
        <v>562</v>
      </c>
      <c r="J51" s="34"/>
      <c r="K51" s="189" t="s">
        <v>620</v>
      </c>
      <c r="L51" s="189"/>
      <c r="M51" s="189"/>
      <c r="N51" s="189"/>
    </row>
    <row r="52" spans="1:14" ht="14.7" thickTop="1">
      <c r="A52" s="35" t="s">
        <v>0</v>
      </c>
      <c r="B52" s="35" t="s">
        <v>563</v>
      </c>
      <c r="C52" s="35" t="s">
        <v>50</v>
      </c>
      <c r="D52" s="36">
        <v>103</v>
      </c>
      <c r="E52" s="36">
        <v>29</v>
      </c>
      <c r="F52" s="36">
        <v>74</v>
      </c>
      <c r="G52" s="37">
        <v>15</v>
      </c>
      <c r="H52" s="36">
        <v>60</v>
      </c>
      <c r="I52" s="35" t="s">
        <v>562</v>
      </c>
      <c r="J52" s="34"/>
      <c r="K52" s="200" t="s">
        <v>56</v>
      </c>
      <c r="L52" s="200"/>
      <c r="M52" s="200"/>
      <c r="N52" s="200"/>
    </row>
    <row r="53" spans="1:14">
      <c r="A53" s="35" t="s">
        <v>0</v>
      </c>
      <c r="B53" s="35" t="s">
        <v>564</v>
      </c>
      <c r="C53" s="35" t="s">
        <v>88</v>
      </c>
      <c r="D53" s="36">
        <v>114</v>
      </c>
      <c r="E53" s="36">
        <v>39</v>
      </c>
      <c r="F53" s="36">
        <v>75</v>
      </c>
      <c r="G53" s="37">
        <v>10</v>
      </c>
      <c r="H53" s="36">
        <v>40</v>
      </c>
      <c r="I53" s="35" t="s">
        <v>562</v>
      </c>
      <c r="J53" s="34"/>
      <c r="K53" s="34"/>
      <c r="L53" s="34"/>
      <c r="M53" s="34"/>
      <c r="N53" s="34"/>
    </row>
    <row r="54" spans="1:14">
      <c r="A54" s="35" t="s">
        <v>0</v>
      </c>
      <c r="B54" s="35" t="s">
        <v>566</v>
      </c>
      <c r="C54" s="35" t="s">
        <v>26</v>
      </c>
      <c r="D54" s="36">
        <v>121</v>
      </c>
      <c r="E54" s="36">
        <v>46</v>
      </c>
      <c r="F54" s="36">
        <v>75</v>
      </c>
      <c r="G54" s="37">
        <v>5</v>
      </c>
      <c r="H54" s="36">
        <v>30</v>
      </c>
      <c r="I54" s="35" t="s">
        <v>562</v>
      </c>
      <c r="J54" s="34"/>
      <c r="K54" s="34"/>
      <c r="L54" s="34"/>
      <c r="M54" s="34"/>
      <c r="N54" s="34"/>
    </row>
    <row r="55" spans="1:14">
      <c r="A55" s="35" t="s">
        <v>0</v>
      </c>
      <c r="B55" s="35" t="s">
        <v>567</v>
      </c>
      <c r="C55" s="35" t="s">
        <v>1</v>
      </c>
      <c r="D55" s="36">
        <v>114</v>
      </c>
      <c r="E55" s="36">
        <v>38</v>
      </c>
      <c r="F55" s="36">
        <v>76</v>
      </c>
      <c r="G55" s="37">
        <v>0</v>
      </c>
      <c r="H55" s="36">
        <v>29</v>
      </c>
      <c r="I55" s="35" t="s">
        <v>562</v>
      </c>
      <c r="J55" s="34"/>
      <c r="K55" s="34"/>
      <c r="L55" s="34"/>
      <c r="M55" s="34"/>
      <c r="N55" s="34"/>
    </row>
    <row r="56" spans="1:14">
      <c r="A56" s="35" t="s">
        <v>0</v>
      </c>
      <c r="B56" s="35" t="s">
        <v>568</v>
      </c>
      <c r="C56" s="35" t="s">
        <v>74</v>
      </c>
      <c r="D56" s="36">
        <v>102</v>
      </c>
      <c r="E56" s="36">
        <v>26</v>
      </c>
      <c r="F56" s="36">
        <v>76</v>
      </c>
      <c r="G56" s="37">
        <v>0</v>
      </c>
      <c r="H56" s="36">
        <v>28</v>
      </c>
      <c r="I56" s="35" t="s">
        <v>562</v>
      </c>
      <c r="J56" s="34"/>
      <c r="K56" s="34"/>
      <c r="L56" s="34"/>
      <c r="M56" s="34"/>
      <c r="N56" s="34"/>
    </row>
    <row r="57" spans="1:14">
      <c r="A57" s="35" t="s">
        <v>0</v>
      </c>
      <c r="B57" s="35" t="s">
        <v>570</v>
      </c>
      <c r="C57" s="35" t="s">
        <v>38</v>
      </c>
      <c r="D57" s="36">
        <v>109</v>
      </c>
      <c r="E57" s="36">
        <v>30</v>
      </c>
      <c r="F57" s="36">
        <v>79</v>
      </c>
      <c r="G57" s="37">
        <v>0</v>
      </c>
      <c r="H57" s="36">
        <v>27</v>
      </c>
      <c r="I57" s="35" t="s">
        <v>562</v>
      </c>
      <c r="J57" s="34"/>
      <c r="K57" s="34"/>
      <c r="L57" s="34"/>
      <c r="M57" s="34"/>
      <c r="N57" s="34"/>
    </row>
    <row r="58" spans="1:14">
      <c r="A58" s="35" t="s">
        <v>0</v>
      </c>
      <c r="B58" s="35" t="s">
        <v>571</v>
      </c>
      <c r="C58" s="35" t="s">
        <v>81</v>
      </c>
      <c r="D58" s="36">
        <v>103</v>
      </c>
      <c r="E58" s="36">
        <v>25</v>
      </c>
      <c r="F58" s="36">
        <v>78</v>
      </c>
      <c r="G58" s="37">
        <v>0</v>
      </c>
      <c r="H58" s="36">
        <v>26</v>
      </c>
      <c r="I58" s="35" t="s">
        <v>562</v>
      </c>
      <c r="J58" s="34"/>
      <c r="K58" s="34"/>
      <c r="L58" s="34"/>
      <c r="M58" s="34"/>
      <c r="N58" s="34"/>
    </row>
    <row r="59" spans="1:14">
      <c r="A59" s="35" t="s">
        <v>0</v>
      </c>
      <c r="B59" s="35" t="s">
        <v>572</v>
      </c>
      <c r="C59" s="35" t="s">
        <v>11</v>
      </c>
      <c r="D59" s="36">
        <v>129</v>
      </c>
      <c r="E59" s="36">
        <v>50</v>
      </c>
      <c r="F59" s="36">
        <v>79</v>
      </c>
      <c r="G59" s="37">
        <v>0</v>
      </c>
      <c r="H59" s="36">
        <v>25</v>
      </c>
      <c r="I59" s="35" t="s">
        <v>562</v>
      </c>
      <c r="J59" s="34"/>
      <c r="K59" s="34"/>
      <c r="L59" s="34"/>
      <c r="M59" s="34"/>
      <c r="N59" s="34"/>
    </row>
    <row r="60" spans="1:14">
      <c r="A60" s="35" t="s">
        <v>0</v>
      </c>
      <c r="B60" s="35" t="s">
        <v>574</v>
      </c>
      <c r="C60" s="35" t="s">
        <v>57</v>
      </c>
      <c r="D60" s="36">
        <v>111</v>
      </c>
      <c r="E60" s="36">
        <v>33</v>
      </c>
      <c r="F60" s="36">
        <v>78</v>
      </c>
      <c r="G60" s="37">
        <v>0</v>
      </c>
      <c r="H60" s="36">
        <v>24</v>
      </c>
      <c r="I60" s="35" t="s">
        <v>562</v>
      </c>
      <c r="J60" s="34"/>
      <c r="K60" s="34"/>
      <c r="L60" s="34"/>
      <c r="M60" s="34"/>
      <c r="N60" s="34"/>
    </row>
    <row r="61" spans="1:14">
      <c r="A61" s="35" t="s">
        <v>0</v>
      </c>
      <c r="B61" s="35" t="s">
        <v>575</v>
      </c>
      <c r="C61" s="35" t="s">
        <v>423</v>
      </c>
      <c r="D61" s="36">
        <v>105</v>
      </c>
      <c r="E61" s="36">
        <v>26</v>
      </c>
      <c r="F61" s="36">
        <v>79</v>
      </c>
      <c r="G61" s="37">
        <v>0</v>
      </c>
      <c r="H61" s="36">
        <v>23</v>
      </c>
      <c r="I61" s="35" t="s">
        <v>562</v>
      </c>
      <c r="J61" s="34"/>
      <c r="K61" s="34"/>
      <c r="L61" s="34"/>
      <c r="M61" s="34"/>
      <c r="N61" s="34"/>
    </row>
    <row r="62" spans="1:14">
      <c r="A62" s="35" t="s">
        <v>0</v>
      </c>
      <c r="B62" s="35" t="s">
        <v>578</v>
      </c>
      <c r="C62" s="35" t="s">
        <v>594</v>
      </c>
      <c r="D62" s="36">
        <v>134</v>
      </c>
      <c r="E62" s="36">
        <v>55</v>
      </c>
      <c r="F62" s="36">
        <v>79</v>
      </c>
      <c r="G62" s="37">
        <v>0</v>
      </c>
      <c r="H62" s="36">
        <v>22</v>
      </c>
      <c r="I62" s="35" t="s">
        <v>562</v>
      </c>
      <c r="J62" s="34"/>
      <c r="K62" s="34"/>
      <c r="L62" s="34"/>
      <c r="M62" s="34"/>
      <c r="N62" s="34"/>
    </row>
    <row r="63" spans="1:14">
      <c r="A63" s="35" t="s">
        <v>0</v>
      </c>
      <c r="B63" s="35" t="s">
        <v>586</v>
      </c>
      <c r="C63" s="35" t="s">
        <v>87</v>
      </c>
      <c r="D63" s="36">
        <v>110</v>
      </c>
      <c r="E63" s="36">
        <v>30</v>
      </c>
      <c r="F63" s="36">
        <v>80</v>
      </c>
      <c r="G63" s="37">
        <v>0</v>
      </c>
      <c r="H63" s="36">
        <v>21</v>
      </c>
      <c r="I63" s="35" t="s">
        <v>562</v>
      </c>
      <c r="J63" s="34"/>
      <c r="K63" s="34"/>
      <c r="L63" s="34"/>
      <c r="M63" s="34"/>
      <c r="N63" s="34"/>
    </row>
    <row r="64" spans="1:14">
      <c r="A64" s="35" t="s">
        <v>0</v>
      </c>
      <c r="B64" s="35" t="s">
        <v>588</v>
      </c>
      <c r="C64" s="35" t="s">
        <v>31</v>
      </c>
      <c r="D64" s="36">
        <v>108</v>
      </c>
      <c r="E64" s="36">
        <v>27</v>
      </c>
      <c r="F64" s="36">
        <v>81</v>
      </c>
      <c r="G64" s="37">
        <v>0</v>
      </c>
      <c r="H64" s="36">
        <v>20</v>
      </c>
      <c r="I64" s="35" t="s">
        <v>562</v>
      </c>
      <c r="J64" s="34"/>
      <c r="K64" s="34"/>
      <c r="L64" s="34"/>
      <c r="M64" s="34"/>
      <c r="N64" s="34"/>
    </row>
    <row r="65" spans="1:14">
      <c r="A65" s="35" t="s">
        <v>0</v>
      </c>
      <c r="B65" s="35" t="s">
        <v>591</v>
      </c>
      <c r="C65" s="35" t="s">
        <v>7</v>
      </c>
      <c r="D65" s="36">
        <v>110</v>
      </c>
      <c r="E65" s="36">
        <v>25</v>
      </c>
      <c r="F65" s="36">
        <v>85</v>
      </c>
      <c r="G65" s="37">
        <v>0</v>
      </c>
      <c r="H65" s="36">
        <v>19</v>
      </c>
      <c r="I65" s="35" t="s">
        <v>562</v>
      </c>
      <c r="J65" s="34"/>
      <c r="K65" s="34"/>
      <c r="L65" s="34"/>
      <c r="M65" s="34"/>
      <c r="N65" s="34"/>
    </row>
    <row r="66" spans="1:14">
      <c r="A66" s="35" t="s">
        <v>0</v>
      </c>
      <c r="B66" s="35" t="s">
        <v>592</v>
      </c>
      <c r="C66" s="35" t="s">
        <v>39</v>
      </c>
      <c r="D66" s="36">
        <v>112</v>
      </c>
      <c r="E66" s="36">
        <v>24</v>
      </c>
      <c r="F66" s="36">
        <v>88</v>
      </c>
      <c r="G66" s="37">
        <v>0</v>
      </c>
      <c r="H66" s="36">
        <v>18</v>
      </c>
      <c r="I66" s="35" t="s">
        <v>562</v>
      </c>
      <c r="J66" s="34"/>
      <c r="K66" s="34"/>
      <c r="L66" s="34"/>
      <c r="M66" s="34"/>
      <c r="N66" s="34"/>
    </row>
    <row r="67" spans="1:14">
      <c r="A67" s="35" t="s">
        <v>0</v>
      </c>
      <c r="B67" s="35" t="s">
        <v>593</v>
      </c>
      <c r="C67" s="35" t="s">
        <v>584</v>
      </c>
      <c r="D67" s="36">
        <v>134</v>
      </c>
      <c r="E67" s="36">
        <v>38</v>
      </c>
      <c r="F67" s="36">
        <v>96</v>
      </c>
      <c r="G67" s="37">
        <v>0</v>
      </c>
      <c r="H67" s="36">
        <v>17</v>
      </c>
      <c r="I67" s="35" t="s">
        <v>562</v>
      </c>
      <c r="J67" s="34"/>
      <c r="K67" s="34"/>
      <c r="L67" s="34"/>
      <c r="M67" s="34"/>
      <c r="N67" s="34"/>
    </row>
    <row r="68" spans="1:14">
      <c r="A68" s="35" t="s">
        <v>0</v>
      </c>
      <c r="B68" s="35" t="s">
        <v>595</v>
      </c>
      <c r="C68" s="35" t="s">
        <v>47</v>
      </c>
      <c r="D68" s="36">
        <v>123</v>
      </c>
      <c r="E68" s="36">
        <v>26</v>
      </c>
      <c r="F68" s="36">
        <v>97</v>
      </c>
      <c r="G68" s="37">
        <v>0</v>
      </c>
      <c r="H68" s="36">
        <v>16</v>
      </c>
      <c r="I68" s="35" t="s">
        <v>562</v>
      </c>
      <c r="J68" s="34"/>
      <c r="K68" s="34"/>
      <c r="L68" s="34"/>
      <c r="M68" s="34"/>
      <c r="N68" s="34"/>
    </row>
    <row r="69" spans="1:14">
      <c r="A69" s="35" t="s">
        <v>0</v>
      </c>
      <c r="B69" s="35" t="s">
        <v>596</v>
      </c>
      <c r="C69" s="35" t="s">
        <v>9</v>
      </c>
      <c r="D69" s="36">
        <v>150</v>
      </c>
      <c r="E69" s="36">
        <v>38</v>
      </c>
      <c r="F69" s="36">
        <v>112</v>
      </c>
      <c r="G69" s="37">
        <v>0</v>
      </c>
      <c r="H69" s="36">
        <v>15</v>
      </c>
      <c r="I69" s="35" t="s">
        <v>562</v>
      </c>
      <c r="J69" s="34"/>
      <c r="K69" s="34"/>
      <c r="L69" s="34"/>
      <c r="M69" s="34"/>
      <c r="N69" s="34"/>
    </row>
    <row r="70" spans="1:14">
      <c r="A70" s="35" t="s">
        <v>0</v>
      </c>
      <c r="B70" s="35" t="s">
        <v>597</v>
      </c>
      <c r="C70" s="35" t="s">
        <v>598</v>
      </c>
      <c r="D70" s="36" t="s">
        <v>449</v>
      </c>
      <c r="E70" s="36"/>
      <c r="F70" s="36"/>
      <c r="G70" s="37">
        <v>0</v>
      </c>
      <c r="H70" s="36">
        <v>0</v>
      </c>
      <c r="I70" s="35" t="s">
        <v>562</v>
      </c>
      <c r="J70" s="34"/>
      <c r="K70" s="34"/>
      <c r="L70" s="34"/>
      <c r="M70" s="34"/>
      <c r="N70" s="34"/>
    </row>
    <row r="71" spans="1:14">
      <c r="A71" s="35" t="s">
        <v>10</v>
      </c>
      <c r="B71" s="35" t="s">
        <v>561</v>
      </c>
      <c r="C71" s="35" t="s">
        <v>601</v>
      </c>
      <c r="D71" s="36">
        <v>95</v>
      </c>
      <c r="E71" s="36">
        <v>0</v>
      </c>
      <c r="F71" s="36">
        <v>95</v>
      </c>
      <c r="G71" s="37">
        <v>0</v>
      </c>
      <c r="H71" s="36">
        <v>0</v>
      </c>
      <c r="I71" s="35" t="s">
        <v>562</v>
      </c>
      <c r="J71" s="34"/>
      <c r="K71" s="34"/>
      <c r="L71" s="34"/>
      <c r="M71" s="34"/>
      <c r="N71" s="34"/>
    </row>
    <row r="72" spans="1:14">
      <c r="A72" s="35" t="s">
        <v>10</v>
      </c>
      <c r="B72" s="35" t="s">
        <v>563</v>
      </c>
      <c r="C72" s="35" t="s">
        <v>170</v>
      </c>
      <c r="D72" s="36" t="s">
        <v>624</v>
      </c>
      <c r="E72" s="36" t="s">
        <v>623</v>
      </c>
      <c r="F72" s="36" t="s">
        <v>624</v>
      </c>
      <c r="G72" s="37">
        <v>0</v>
      </c>
      <c r="H72" s="36">
        <v>0</v>
      </c>
      <c r="I72" s="35" t="s">
        <v>562</v>
      </c>
      <c r="J72" s="34"/>
      <c r="K72" s="34"/>
      <c r="L72" s="34"/>
      <c r="M72" s="34"/>
      <c r="N72" s="34"/>
    </row>
    <row r="73" spans="1:14">
      <c r="A73" s="35" t="s">
        <v>10</v>
      </c>
      <c r="B73" s="35" t="s">
        <v>564</v>
      </c>
      <c r="C73" s="35" t="s">
        <v>509</v>
      </c>
      <c r="D73" s="36">
        <v>101</v>
      </c>
      <c r="E73" s="36">
        <v>0</v>
      </c>
      <c r="F73" s="36">
        <v>101</v>
      </c>
      <c r="G73" s="37">
        <v>0</v>
      </c>
      <c r="H73" s="36">
        <v>0</v>
      </c>
      <c r="I73" s="35" t="s">
        <v>562</v>
      </c>
      <c r="J73" s="34"/>
      <c r="K73" s="34"/>
      <c r="L73" s="34"/>
      <c r="M73" s="34"/>
      <c r="N73" s="34"/>
    </row>
    <row r="74" spans="1:14">
      <c r="A74" s="35" t="s">
        <v>10</v>
      </c>
      <c r="B74" s="35" t="s">
        <v>566</v>
      </c>
      <c r="C74" s="35" t="s">
        <v>508</v>
      </c>
      <c r="D74" s="36">
        <v>104</v>
      </c>
      <c r="E74" s="36">
        <v>0</v>
      </c>
      <c r="F74" s="36">
        <v>104</v>
      </c>
      <c r="G74" s="37">
        <v>0</v>
      </c>
      <c r="H74" s="36">
        <v>0</v>
      </c>
      <c r="I74" s="35" t="s">
        <v>562</v>
      </c>
      <c r="J74" s="34"/>
      <c r="K74" s="34"/>
      <c r="L74" s="34"/>
      <c r="M74" s="34"/>
      <c r="N74" s="34"/>
    </row>
    <row r="75" spans="1:14">
      <c r="A75" s="35" t="s">
        <v>10</v>
      </c>
      <c r="B75" s="35" t="s">
        <v>567</v>
      </c>
      <c r="C75" s="35" t="s">
        <v>610</v>
      </c>
      <c r="D75" s="36">
        <v>117</v>
      </c>
      <c r="E75" s="36">
        <v>0</v>
      </c>
      <c r="F75" s="36">
        <v>117</v>
      </c>
      <c r="G75" s="37">
        <v>0</v>
      </c>
      <c r="H75" s="36">
        <v>0</v>
      </c>
      <c r="I75" s="35" t="s">
        <v>562</v>
      </c>
      <c r="J75" s="34"/>
      <c r="K75" s="34"/>
      <c r="L75" s="34"/>
      <c r="M75" s="34"/>
      <c r="N75" s="34"/>
    </row>
    <row r="76" spans="1:14">
      <c r="A76" s="35" t="s">
        <v>10</v>
      </c>
      <c r="B76" s="35" t="s">
        <v>568</v>
      </c>
      <c r="C76" s="35" t="s">
        <v>603</v>
      </c>
      <c r="D76" s="36" t="s">
        <v>449</v>
      </c>
      <c r="E76" s="36"/>
      <c r="F76" s="36"/>
      <c r="G76" s="37">
        <v>0</v>
      </c>
      <c r="H76" s="36">
        <v>0</v>
      </c>
      <c r="I76" s="35" t="s">
        <v>562</v>
      </c>
      <c r="J76" s="34"/>
      <c r="K76" s="34"/>
      <c r="L76" s="34"/>
      <c r="M76" s="34"/>
      <c r="N76" s="34"/>
    </row>
    <row r="77" spans="1:14">
      <c r="A77" s="35" t="s">
        <v>10</v>
      </c>
      <c r="B77" s="35" t="s">
        <v>570</v>
      </c>
      <c r="C77" s="35" t="s">
        <v>511</v>
      </c>
      <c r="D77" s="36" t="s">
        <v>449</v>
      </c>
      <c r="E77" s="36"/>
      <c r="F77" s="36"/>
      <c r="G77" s="37">
        <v>0</v>
      </c>
      <c r="H77" s="36">
        <v>0</v>
      </c>
      <c r="I77" s="35" t="s">
        <v>562</v>
      </c>
      <c r="J77" s="34"/>
      <c r="K77" s="34"/>
      <c r="L77" s="34"/>
      <c r="M77" s="34"/>
      <c r="N77" s="34"/>
    </row>
    <row r="78" spans="1:14">
      <c r="A78" s="35" t="s">
        <v>10</v>
      </c>
      <c r="B78" s="35" t="s">
        <v>571</v>
      </c>
      <c r="C78" s="35" t="s">
        <v>599</v>
      </c>
      <c r="D78" s="36" t="s">
        <v>449</v>
      </c>
      <c r="E78" s="36"/>
      <c r="F78" s="36"/>
      <c r="G78" s="37">
        <v>0</v>
      </c>
      <c r="H78" s="36">
        <v>0</v>
      </c>
      <c r="I78" s="35" t="s">
        <v>562</v>
      </c>
      <c r="J78" s="34"/>
      <c r="K78" s="34"/>
      <c r="L78" s="34"/>
      <c r="M78" s="34"/>
      <c r="N78" s="34"/>
    </row>
    <row r="79" spans="1:14">
      <c r="A79" s="35" t="s">
        <v>10</v>
      </c>
      <c r="B79" s="35" t="s">
        <v>572</v>
      </c>
      <c r="C79" s="35" t="s">
        <v>608</v>
      </c>
      <c r="D79" s="36" t="s">
        <v>449</v>
      </c>
      <c r="E79" s="36"/>
      <c r="F79" s="36"/>
      <c r="G79" s="37">
        <v>0</v>
      </c>
      <c r="H79" s="36">
        <v>0</v>
      </c>
      <c r="I79" s="35" t="s">
        <v>562</v>
      </c>
      <c r="J79" s="34"/>
      <c r="K79" s="34"/>
      <c r="L79" s="34"/>
      <c r="M79" s="34"/>
      <c r="N79" s="34"/>
    </row>
    <row r="80" spans="1:14">
      <c r="A80" s="35" t="s">
        <v>10</v>
      </c>
      <c r="B80" s="35" t="s">
        <v>574</v>
      </c>
      <c r="C80" s="35" t="s">
        <v>602</v>
      </c>
      <c r="D80" s="36" t="s">
        <v>449</v>
      </c>
      <c r="E80" s="36"/>
      <c r="F80" s="36"/>
      <c r="G80" s="37">
        <v>0</v>
      </c>
      <c r="H80" s="36">
        <v>0</v>
      </c>
      <c r="I80" s="35" t="s">
        <v>562</v>
      </c>
      <c r="J80" s="34"/>
      <c r="K80" s="34"/>
      <c r="L80" s="34"/>
      <c r="M80" s="34"/>
      <c r="N80" s="34"/>
    </row>
    <row r="81" spans="1:14">
      <c r="A81" s="35" t="s">
        <v>10</v>
      </c>
      <c r="B81" s="35" t="s">
        <v>575</v>
      </c>
      <c r="C81" s="35" t="s">
        <v>600</v>
      </c>
      <c r="D81" s="36" t="s">
        <v>449</v>
      </c>
      <c r="E81" s="36"/>
      <c r="F81" s="36"/>
      <c r="G81" s="37">
        <v>0</v>
      </c>
      <c r="H81" s="36">
        <v>0</v>
      </c>
      <c r="I81" s="35" t="s">
        <v>562</v>
      </c>
      <c r="J81" s="34"/>
      <c r="K81" s="34"/>
      <c r="L81" s="34"/>
      <c r="M81" s="34"/>
      <c r="N81" s="34"/>
    </row>
    <row r="82" spans="1:14">
      <c r="A82" s="35" t="s">
        <v>10</v>
      </c>
      <c r="B82" s="35" t="s">
        <v>578</v>
      </c>
      <c r="C82" s="35" t="s">
        <v>609</v>
      </c>
      <c r="D82" s="36" t="s">
        <v>449</v>
      </c>
      <c r="E82" s="36"/>
      <c r="F82" s="36"/>
      <c r="G82" s="37">
        <v>0</v>
      </c>
      <c r="H82" s="36">
        <v>0</v>
      </c>
      <c r="I82" s="35" t="s">
        <v>562</v>
      </c>
      <c r="J82" s="34"/>
      <c r="K82" s="34"/>
      <c r="L82" s="34"/>
      <c r="M82" s="34"/>
      <c r="N82" s="34"/>
    </row>
    <row r="83" spans="1:14">
      <c r="A83" s="35" t="s">
        <v>10</v>
      </c>
      <c r="B83" s="35" t="s">
        <v>586</v>
      </c>
      <c r="C83" s="35" t="s">
        <v>606</v>
      </c>
      <c r="D83" s="36" t="s">
        <v>449</v>
      </c>
      <c r="E83" s="36"/>
      <c r="F83" s="36"/>
      <c r="G83" s="37">
        <v>0</v>
      </c>
      <c r="H83" s="36">
        <v>0</v>
      </c>
      <c r="I83" s="35" t="s">
        <v>562</v>
      </c>
      <c r="J83" s="34"/>
      <c r="K83" s="34"/>
      <c r="L83" s="34"/>
      <c r="M83" s="34"/>
      <c r="N83" s="34"/>
    </row>
    <row r="84" spans="1:14">
      <c r="A84" s="35" t="s">
        <v>10</v>
      </c>
      <c r="B84" s="35" t="s">
        <v>588</v>
      </c>
      <c r="C84" s="35" t="s">
        <v>604</v>
      </c>
      <c r="D84" s="36" t="s">
        <v>449</v>
      </c>
      <c r="E84" s="36"/>
      <c r="F84" s="36"/>
      <c r="G84" s="37">
        <v>0</v>
      </c>
      <c r="H84" s="36">
        <v>0</v>
      </c>
      <c r="I84" s="35" t="s">
        <v>562</v>
      </c>
      <c r="J84" s="34"/>
      <c r="K84" s="34"/>
      <c r="L84" s="34"/>
      <c r="M84" s="34"/>
      <c r="N84" s="34"/>
    </row>
    <row r="85" spans="1:14">
      <c r="A85" s="35" t="s">
        <v>10</v>
      </c>
      <c r="B85" s="35" t="s">
        <v>591</v>
      </c>
      <c r="C85" s="35" t="s">
        <v>611</v>
      </c>
      <c r="D85" s="36" t="s">
        <v>449</v>
      </c>
      <c r="E85" s="36"/>
      <c r="F85" s="36"/>
      <c r="G85" s="37">
        <v>0</v>
      </c>
      <c r="H85" s="36">
        <v>0</v>
      </c>
      <c r="I85" s="35" t="s">
        <v>562</v>
      </c>
      <c r="J85" s="34"/>
      <c r="K85" s="34"/>
      <c r="L85" s="34"/>
      <c r="M85" s="34"/>
      <c r="N85" s="34"/>
    </row>
    <row r="86" spans="1:14">
      <c r="A86" s="35" t="s">
        <v>10</v>
      </c>
      <c r="B86" s="35" t="s">
        <v>592</v>
      </c>
      <c r="C86" s="35" t="s">
        <v>605</v>
      </c>
      <c r="D86" s="36" t="s">
        <v>449</v>
      </c>
      <c r="E86" s="36"/>
      <c r="F86" s="36"/>
      <c r="G86" s="37">
        <v>0</v>
      </c>
      <c r="H86" s="36">
        <v>0</v>
      </c>
      <c r="I86" s="35" t="s">
        <v>562</v>
      </c>
      <c r="J86" s="34"/>
      <c r="K86" s="34"/>
      <c r="L86" s="34"/>
      <c r="M86" s="34"/>
      <c r="N86" s="34"/>
    </row>
    <row r="87" spans="1:14">
      <c r="A87" s="35" t="s">
        <v>10</v>
      </c>
      <c r="B87" s="35" t="s">
        <v>593</v>
      </c>
      <c r="C87" s="35" t="s">
        <v>607</v>
      </c>
      <c r="D87" s="36" t="s">
        <v>449</v>
      </c>
      <c r="E87" s="36"/>
      <c r="F87" s="36"/>
      <c r="G87" s="37">
        <v>0</v>
      </c>
      <c r="H87" s="36">
        <v>0</v>
      </c>
      <c r="I87" s="35" t="s">
        <v>562</v>
      </c>
      <c r="J87" s="34"/>
      <c r="K87" s="34"/>
      <c r="L87" s="34"/>
      <c r="M87" s="34"/>
      <c r="N87" s="34"/>
    </row>
    <row r="88" spans="1:14">
      <c r="A88" s="34"/>
      <c r="B88" s="34"/>
      <c r="C88" s="34"/>
      <c r="D88" s="44"/>
      <c r="E88" s="44"/>
      <c r="F88" s="44"/>
      <c r="G88" s="34"/>
      <c r="H88" s="34"/>
      <c r="I88" s="34"/>
      <c r="J88" s="34"/>
      <c r="K88" s="34"/>
      <c r="L88" s="34"/>
      <c r="M88" s="34"/>
      <c r="N88" s="34"/>
    </row>
  </sheetData>
  <autoFilter ref="A7:I87" xr:uid="{C15B9C76-228E-4C37-997F-0D8DF41901D0}"/>
  <sortState xmlns:xlrd2="http://schemas.microsoft.com/office/spreadsheetml/2017/richdata2" ref="A76:I87">
    <sortCondition ref="B76:B87"/>
  </sortState>
  <mergeCells count="18">
    <mergeCell ref="K52:N52"/>
    <mergeCell ref="K50:N50"/>
    <mergeCell ref="K48:N48"/>
    <mergeCell ref="K49:N49"/>
    <mergeCell ref="K43:N43"/>
    <mergeCell ref="K44:N44"/>
    <mergeCell ref="K45:N45"/>
    <mergeCell ref="K47:N47"/>
    <mergeCell ref="D2:N2"/>
    <mergeCell ref="D3:N3"/>
    <mergeCell ref="D4:N4"/>
    <mergeCell ref="K46:N46"/>
    <mergeCell ref="K51:N51"/>
    <mergeCell ref="K7:N7"/>
    <mergeCell ref="K8:M8"/>
    <mergeCell ref="K39:N39"/>
    <mergeCell ref="K41:N41"/>
    <mergeCell ref="K42:N4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0B148-1D1F-40A3-8BEA-28A3D0F3D68B}">
  <dimension ref="A1:AA89"/>
  <sheetViews>
    <sheetView workbookViewId="0">
      <selection activeCell="O11" sqref="O11"/>
    </sheetView>
  </sheetViews>
  <sheetFormatPr defaultRowHeight="14.35"/>
  <cols>
    <col min="1" max="1" width="16.8203125" style="27" bestFit="1" customWidth="1"/>
    <col min="2" max="2" width="8.17578125" style="27" bestFit="1" customWidth="1"/>
    <col min="3" max="3" width="23.8203125" style="27" bestFit="1" customWidth="1"/>
    <col min="4" max="5" width="6.52734375" style="27" bestFit="1" customWidth="1"/>
    <col min="6" max="6" width="7.52734375" style="31" bestFit="1" customWidth="1"/>
    <col min="7" max="7" width="6.703125" style="27" bestFit="1" customWidth="1"/>
    <col min="8" max="8" width="8.9375" style="27" customWidth="1"/>
    <col min="9" max="9" width="20.17578125" style="27" bestFit="1" customWidth="1"/>
    <col min="10" max="10" width="4.703125" style="27" customWidth="1"/>
    <col min="11" max="11" width="18.8203125" style="27" bestFit="1" customWidth="1"/>
    <col min="12" max="12" width="19.41015625" style="27" bestFit="1" customWidth="1"/>
    <col min="13" max="13" width="36.234375" style="27" bestFit="1" customWidth="1"/>
    <col min="14" max="22" width="8.9375" style="27"/>
    <col min="23" max="23" width="20.05859375" style="27" bestFit="1" customWidth="1"/>
    <col min="24" max="16384" width="8.9375" style="27"/>
  </cols>
  <sheetData>
    <row r="1" spans="1:27" ht="14.7" thickBot="1">
      <c r="A1" s="33" t="s">
        <v>90</v>
      </c>
      <c r="B1" s="33" t="s">
        <v>555</v>
      </c>
      <c r="C1" s="33" t="s">
        <v>556</v>
      </c>
      <c r="D1" s="33" t="s">
        <v>557</v>
      </c>
      <c r="E1" s="33" t="s">
        <v>558</v>
      </c>
      <c r="F1" s="33" t="s">
        <v>559</v>
      </c>
      <c r="G1" s="33" t="s">
        <v>94</v>
      </c>
      <c r="H1" s="33" t="s">
        <v>93</v>
      </c>
      <c r="I1" s="33" t="s">
        <v>560</v>
      </c>
      <c r="J1" s="108"/>
      <c r="K1" s="209" t="s">
        <v>553</v>
      </c>
      <c r="L1" s="210"/>
      <c r="M1" s="210"/>
      <c r="N1" s="211"/>
      <c r="V1" s="201" t="s">
        <v>523</v>
      </c>
      <c r="W1" s="202"/>
      <c r="X1" s="202"/>
      <c r="Y1" s="202"/>
      <c r="Z1" s="202"/>
      <c r="AA1" s="202"/>
    </row>
    <row r="2" spans="1:27">
      <c r="A2" s="110" t="s">
        <v>2</v>
      </c>
      <c r="B2" s="110" t="s">
        <v>561</v>
      </c>
      <c r="C2" s="110" t="s">
        <v>573</v>
      </c>
      <c r="D2" s="110" t="s">
        <v>627</v>
      </c>
      <c r="E2" s="110" t="s">
        <v>588</v>
      </c>
      <c r="F2" s="111">
        <v>72</v>
      </c>
      <c r="G2" s="112">
        <v>50</v>
      </c>
      <c r="H2" s="113">
        <v>200</v>
      </c>
      <c r="I2" s="110" t="s">
        <v>628</v>
      </c>
      <c r="J2" s="108"/>
      <c r="K2" s="58" t="s">
        <v>523</v>
      </c>
      <c r="V2" s="109" t="s">
        <v>720</v>
      </c>
      <c r="W2" s="109" t="s">
        <v>431</v>
      </c>
      <c r="X2" s="109" t="s">
        <v>721</v>
      </c>
      <c r="Y2" s="109" t="s">
        <v>722</v>
      </c>
      <c r="Z2" s="109" t="s">
        <v>432</v>
      </c>
      <c r="AA2" s="109" t="s">
        <v>433</v>
      </c>
    </row>
    <row r="3" spans="1:27">
      <c r="A3" s="110" t="s">
        <v>2</v>
      </c>
      <c r="B3" s="110" t="s">
        <v>563</v>
      </c>
      <c r="C3" s="110" t="s">
        <v>41</v>
      </c>
      <c r="D3" s="110" t="s">
        <v>629</v>
      </c>
      <c r="E3" s="110" t="s">
        <v>588</v>
      </c>
      <c r="F3" s="111">
        <v>74</v>
      </c>
      <c r="G3" s="112">
        <v>20</v>
      </c>
      <c r="H3" s="113">
        <v>100</v>
      </c>
      <c r="I3" s="110" t="s">
        <v>628</v>
      </c>
      <c r="J3" s="108"/>
      <c r="K3" s="53" t="s">
        <v>431</v>
      </c>
      <c r="L3" s="53" t="s">
        <v>114</v>
      </c>
      <c r="M3" s="53" t="s">
        <v>524</v>
      </c>
      <c r="N3" s="53" t="s">
        <v>625</v>
      </c>
      <c r="V3" s="114">
        <v>1</v>
      </c>
      <c r="W3" s="108" t="s">
        <v>445</v>
      </c>
      <c r="X3" s="114">
        <v>-2</v>
      </c>
      <c r="Y3" s="114">
        <v>72</v>
      </c>
      <c r="Z3" s="115" t="s">
        <v>723</v>
      </c>
      <c r="AA3" s="114">
        <v>200</v>
      </c>
    </row>
    <row r="4" spans="1:27">
      <c r="A4" s="110" t="s">
        <v>2</v>
      </c>
      <c r="B4" s="110" t="s">
        <v>564</v>
      </c>
      <c r="C4" s="110" t="s">
        <v>64</v>
      </c>
      <c r="D4" s="110" t="s">
        <v>630</v>
      </c>
      <c r="E4" s="110" t="s">
        <v>564</v>
      </c>
      <c r="F4" s="111">
        <v>74</v>
      </c>
      <c r="G4" s="112">
        <v>15</v>
      </c>
      <c r="H4" s="113">
        <v>85</v>
      </c>
      <c r="I4" s="110" t="s">
        <v>628</v>
      </c>
      <c r="J4" s="108"/>
      <c r="K4" s="27" t="s">
        <v>51</v>
      </c>
      <c r="L4" s="54">
        <v>8</v>
      </c>
      <c r="M4" s="55" t="s">
        <v>631</v>
      </c>
      <c r="N4" s="37">
        <v>24</v>
      </c>
      <c r="V4" s="114">
        <v>2</v>
      </c>
      <c r="W4" s="108" t="s">
        <v>41</v>
      </c>
      <c r="X4" s="115" t="s">
        <v>724</v>
      </c>
      <c r="Y4" s="114">
        <v>74</v>
      </c>
      <c r="Z4" s="115" t="s">
        <v>725</v>
      </c>
      <c r="AA4" s="114">
        <v>100</v>
      </c>
    </row>
    <row r="5" spans="1:27">
      <c r="A5" s="110" t="s">
        <v>2</v>
      </c>
      <c r="B5" s="110" t="s">
        <v>566</v>
      </c>
      <c r="C5" s="110" t="s">
        <v>8</v>
      </c>
      <c r="D5" s="110" t="s">
        <v>632</v>
      </c>
      <c r="E5" s="110" t="s">
        <v>571</v>
      </c>
      <c r="F5" s="111">
        <v>76</v>
      </c>
      <c r="G5" s="112">
        <v>10</v>
      </c>
      <c r="H5" s="113">
        <v>70</v>
      </c>
      <c r="I5" s="110" t="s">
        <v>628</v>
      </c>
      <c r="J5" s="108"/>
      <c r="K5" s="27" t="s">
        <v>240</v>
      </c>
      <c r="L5" s="54">
        <v>6</v>
      </c>
      <c r="M5" s="55" t="s">
        <v>528</v>
      </c>
      <c r="N5" s="57">
        <v>18</v>
      </c>
      <c r="V5" s="114">
        <v>3</v>
      </c>
      <c r="W5" s="108" t="s">
        <v>64</v>
      </c>
      <c r="X5" s="114">
        <v>1</v>
      </c>
      <c r="Y5" s="114">
        <v>75</v>
      </c>
      <c r="Z5" s="115" t="s">
        <v>437</v>
      </c>
      <c r="AA5" s="114">
        <v>85</v>
      </c>
    </row>
    <row r="6" spans="1:27">
      <c r="A6" s="110" t="s">
        <v>2</v>
      </c>
      <c r="B6" s="110" t="s">
        <v>567</v>
      </c>
      <c r="C6" s="110" t="s">
        <v>240</v>
      </c>
      <c r="D6" s="110" t="s">
        <v>633</v>
      </c>
      <c r="E6" s="110" t="s">
        <v>571</v>
      </c>
      <c r="F6" s="111">
        <v>77</v>
      </c>
      <c r="G6" s="112">
        <v>0</v>
      </c>
      <c r="H6" s="113">
        <v>60</v>
      </c>
      <c r="I6" s="110" t="s">
        <v>628</v>
      </c>
      <c r="J6" s="108"/>
      <c r="K6" s="27" t="s">
        <v>64</v>
      </c>
      <c r="L6" s="54">
        <v>3</v>
      </c>
      <c r="M6" s="55" t="s">
        <v>579</v>
      </c>
      <c r="N6" s="57">
        <v>9</v>
      </c>
      <c r="V6" s="114">
        <v>4</v>
      </c>
      <c r="W6" s="116" t="s">
        <v>240</v>
      </c>
      <c r="X6" s="117">
        <v>3</v>
      </c>
      <c r="Y6" s="117">
        <v>77</v>
      </c>
      <c r="Z6" s="115" t="s">
        <v>439</v>
      </c>
      <c r="AA6" s="114">
        <v>70</v>
      </c>
    </row>
    <row r="7" spans="1:27">
      <c r="A7" s="110" t="s">
        <v>2</v>
      </c>
      <c r="B7" s="110" t="s">
        <v>568</v>
      </c>
      <c r="C7" s="110" t="s">
        <v>3</v>
      </c>
      <c r="D7" s="110" t="s">
        <v>629</v>
      </c>
      <c r="E7" s="110" t="s">
        <v>574</v>
      </c>
      <c r="F7" s="111">
        <v>78</v>
      </c>
      <c r="G7" s="112">
        <v>0</v>
      </c>
      <c r="H7" s="113">
        <v>55</v>
      </c>
      <c r="I7" s="110" t="s">
        <v>628</v>
      </c>
      <c r="J7" s="108"/>
      <c r="K7" s="27" t="s">
        <v>445</v>
      </c>
      <c r="L7" s="54">
        <v>1</v>
      </c>
      <c r="M7" s="55" t="s">
        <v>634</v>
      </c>
      <c r="N7" s="57">
        <v>3</v>
      </c>
      <c r="V7" s="114">
        <v>5</v>
      </c>
      <c r="W7" s="116" t="s">
        <v>8</v>
      </c>
      <c r="X7" s="117">
        <v>3</v>
      </c>
      <c r="Y7" s="117">
        <v>77</v>
      </c>
      <c r="Z7" s="115" t="s">
        <v>443</v>
      </c>
      <c r="AA7" s="114">
        <v>60</v>
      </c>
    </row>
    <row r="8" spans="1:27">
      <c r="A8" s="110" t="s">
        <v>2</v>
      </c>
      <c r="B8" s="110" t="s">
        <v>570</v>
      </c>
      <c r="C8" s="110" t="s">
        <v>33</v>
      </c>
      <c r="D8" s="110" t="s">
        <v>635</v>
      </c>
      <c r="E8" s="110" t="s">
        <v>571</v>
      </c>
      <c r="F8" s="111">
        <v>79</v>
      </c>
      <c r="G8" s="112">
        <v>0</v>
      </c>
      <c r="H8" s="113">
        <v>50</v>
      </c>
      <c r="I8" s="110" t="s">
        <v>628</v>
      </c>
      <c r="J8" s="108"/>
      <c r="N8" s="57"/>
      <c r="V8" s="114">
        <v>6</v>
      </c>
      <c r="W8" s="108" t="s">
        <v>3</v>
      </c>
      <c r="X8" s="114">
        <v>4</v>
      </c>
      <c r="Y8" s="114">
        <v>78</v>
      </c>
      <c r="Z8" s="115" t="s">
        <v>443</v>
      </c>
      <c r="AA8" s="114">
        <v>55</v>
      </c>
    </row>
    <row r="9" spans="1:27">
      <c r="A9" s="110" t="s">
        <v>2</v>
      </c>
      <c r="B9" s="110" t="s">
        <v>571</v>
      </c>
      <c r="C9" s="110" t="s">
        <v>34</v>
      </c>
      <c r="D9" s="110" t="s">
        <v>636</v>
      </c>
      <c r="E9" s="110" t="s">
        <v>578</v>
      </c>
      <c r="F9" s="111">
        <v>80</v>
      </c>
      <c r="G9" s="112">
        <v>0</v>
      </c>
      <c r="H9" s="113">
        <v>45</v>
      </c>
      <c r="I9" s="110" t="s">
        <v>628</v>
      </c>
      <c r="J9" s="108"/>
      <c r="K9" s="118" t="s">
        <v>637</v>
      </c>
      <c r="L9" s="108"/>
      <c r="M9" s="108"/>
      <c r="N9" s="108"/>
      <c r="V9" s="114">
        <v>7</v>
      </c>
      <c r="W9" s="108" t="s">
        <v>33</v>
      </c>
      <c r="X9" s="114">
        <v>5</v>
      </c>
      <c r="Y9" s="114">
        <v>79</v>
      </c>
      <c r="Z9" s="115" t="s">
        <v>443</v>
      </c>
      <c r="AA9" s="114">
        <v>50</v>
      </c>
    </row>
    <row r="10" spans="1:27">
      <c r="A10" s="110" t="s">
        <v>2</v>
      </c>
      <c r="B10" s="110" t="s">
        <v>572</v>
      </c>
      <c r="C10" s="110" t="s">
        <v>51</v>
      </c>
      <c r="D10" s="110" t="s">
        <v>638</v>
      </c>
      <c r="E10" s="110" t="s">
        <v>571</v>
      </c>
      <c r="F10" s="111">
        <v>81</v>
      </c>
      <c r="G10" s="112">
        <v>0</v>
      </c>
      <c r="H10" s="113">
        <v>40</v>
      </c>
      <c r="I10" s="110" t="s">
        <v>628</v>
      </c>
      <c r="J10" s="108"/>
      <c r="K10" s="119" t="s">
        <v>431</v>
      </c>
      <c r="L10" s="119" t="s">
        <v>114</v>
      </c>
      <c r="M10" s="119" t="s">
        <v>524</v>
      </c>
      <c r="N10" s="108"/>
      <c r="V10" s="114">
        <v>8</v>
      </c>
      <c r="W10" s="108" t="s">
        <v>34</v>
      </c>
      <c r="X10" s="114">
        <v>6</v>
      </c>
      <c r="Y10" s="114">
        <v>80</v>
      </c>
      <c r="Z10" s="115" t="s">
        <v>443</v>
      </c>
      <c r="AA10" s="114">
        <v>45</v>
      </c>
    </row>
    <row r="11" spans="1:27">
      <c r="A11" s="110" t="s">
        <v>2</v>
      </c>
      <c r="B11" s="110" t="s">
        <v>574</v>
      </c>
      <c r="C11" s="110" t="s">
        <v>67</v>
      </c>
      <c r="D11" s="110" t="s">
        <v>639</v>
      </c>
      <c r="E11" s="110" t="s">
        <v>578</v>
      </c>
      <c r="F11" s="111">
        <v>83</v>
      </c>
      <c r="G11" s="112">
        <v>0</v>
      </c>
      <c r="H11" s="113">
        <v>35</v>
      </c>
      <c r="I11" s="110" t="s">
        <v>628</v>
      </c>
      <c r="J11" s="108"/>
      <c r="K11" s="108" t="s">
        <v>82</v>
      </c>
      <c r="L11" s="120">
        <v>6</v>
      </c>
      <c r="M11" s="121" t="s">
        <v>631</v>
      </c>
      <c r="N11" s="37">
        <v>18</v>
      </c>
      <c r="V11" s="114">
        <v>9</v>
      </c>
      <c r="W11" s="108" t="s">
        <v>51</v>
      </c>
      <c r="X11" s="114">
        <v>7</v>
      </c>
      <c r="Y11" s="114">
        <v>81</v>
      </c>
      <c r="Z11" s="115" t="s">
        <v>443</v>
      </c>
      <c r="AA11" s="114">
        <v>40</v>
      </c>
    </row>
    <row r="12" spans="1:27">
      <c r="A12" s="110" t="s">
        <v>2</v>
      </c>
      <c r="B12" s="110" t="s">
        <v>575</v>
      </c>
      <c r="C12" s="110" t="s">
        <v>52</v>
      </c>
      <c r="D12" s="110" t="s">
        <v>638</v>
      </c>
      <c r="E12" s="110" t="s">
        <v>564</v>
      </c>
      <c r="F12" s="111">
        <v>86</v>
      </c>
      <c r="G12" s="112">
        <v>0</v>
      </c>
      <c r="H12" s="113">
        <v>30</v>
      </c>
      <c r="I12" s="110" t="s">
        <v>628</v>
      </c>
      <c r="J12" s="108"/>
      <c r="K12" s="108" t="s">
        <v>376</v>
      </c>
      <c r="L12" s="120">
        <v>4</v>
      </c>
      <c r="M12" s="121" t="s">
        <v>580</v>
      </c>
      <c r="N12" s="37">
        <v>12</v>
      </c>
      <c r="V12" s="114">
        <v>10</v>
      </c>
      <c r="W12" s="108" t="s">
        <v>67</v>
      </c>
      <c r="X12" s="114">
        <v>9</v>
      </c>
      <c r="Y12" s="114">
        <v>83</v>
      </c>
      <c r="Z12" s="115" t="s">
        <v>443</v>
      </c>
      <c r="AA12" s="114">
        <v>35</v>
      </c>
    </row>
    <row r="13" spans="1:27">
      <c r="A13" s="110" t="s">
        <v>2</v>
      </c>
      <c r="B13" s="110" t="s">
        <v>578</v>
      </c>
      <c r="C13" s="110" t="s">
        <v>28</v>
      </c>
      <c r="D13" s="110" t="s">
        <v>640</v>
      </c>
      <c r="E13" s="110" t="s">
        <v>595</v>
      </c>
      <c r="F13" s="111">
        <v>88</v>
      </c>
      <c r="G13" s="112">
        <v>0</v>
      </c>
      <c r="H13" s="113">
        <v>25</v>
      </c>
      <c r="I13" s="110" t="s">
        <v>628</v>
      </c>
      <c r="J13" s="108"/>
      <c r="K13" s="108" t="s">
        <v>79</v>
      </c>
      <c r="L13" s="120">
        <v>2</v>
      </c>
      <c r="M13" s="121" t="s">
        <v>641</v>
      </c>
      <c r="N13" s="37">
        <v>6</v>
      </c>
      <c r="V13" s="114">
        <v>11</v>
      </c>
      <c r="W13" s="108" t="s">
        <v>52</v>
      </c>
      <c r="X13" s="114">
        <v>12</v>
      </c>
      <c r="Y13" s="114">
        <v>86</v>
      </c>
      <c r="Z13" s="115" t="s">
        <v>443</v>
      </c>
      <c r="AA13" s="114">
        <v>30</v>
      </c>
    </row>
    <row r="14" spans="1:27">
      <c r="A14" s="110"/>
      <c r="B14" s="110"/>
      <c r="C14" s="108"/>
      <c r="D14" s="108"/>
      <c r="E14" s="108"/>
      <c r="F14" s="108"/>
      <c r="G14" s="108"/>
      <c r="H14" s="108"/>
      <c r="I14" s="110"/>
      <c r="J14" s="108"/>
      <c r="K14" s="108" t="s">
        <v>72</v>
      </c>
      <c r="L14" s="120">
        <v>2</v>
      </c>
      <c r="M14" s="121" t="s">
        <v>642</v>
      </c>
      <c r="N14" s="37">
        <v>6</v>
      </c>
      <c r="V14" s="114">
        <v>12</v>
      </c>
      <c r="W14" s="108" t="s">
        <v>28</v>
      </c>
      <c r="X14" s="114">
        <v>14</v>
      </c>
      <c r="Y14" s="114">
        <v>88</v>
      </c>
      <c r="Z14" s="115" t="s">
        <v>443</v>
      </c>
      <c r="AA14" s="114">
        <v>25</v>
      </c>
    </row>
    <row r="15" spans="1:27">
      <c r="A15" s="110" t="s">
        <v>4</v>
      </c>
      <c r="B15" s="110" t="s">
        <v>561</v>
      </c>
      <c r="C15" s="110" t="s">
        <v>412</v>
      </c>
      <c r="D15" s="110" t="s">
        <v>638</v>
      </c>
      <c r="E15" s="110" t="s">
        <v>596</v>
      </c>
      <c r="F15" s="111">
        <v>70</v>
      </c>
      <c r="G15" s="112">
        <v>50</v>
      </c>
      <c r="H15" s="113">
        <v>200</v>
      </c>
      <c r="I15" s="110" t="s">
        <v>628</v>
      </c>
      <c r="J15" s="108"/>
      <c r="K15" s="108" t="s">
        <v>6</v>
      </c>
      <c r="L15" s="120">
        <v>2</v>
      </c>
      <c r="M15" s="121" t="s">
        <v>726</v>
      </c>
      <c r="N15" s="37">
        <v>6</v>
      </c>
      <c r="V15" s="108"/>
      <c r="W15" s="108"/>
      <c r="X15" s="108"/>
      <c r="Y15" s="108"/>
      <c r="Z15" s="108"/>
      <c r="AA15" s="108"/>
    </row>
    <row r="16" spans="1:27">
      <c r="A16" s="110" t="s">
        <v>4</v>
      </c>
      <c r="B16" s="110" t="s">
        <v>563</v>
      </c>
      <c r="C16" s="110" t="s">
        <v>6</v>
      </c>
      <c r="D16" s="110" t="s">
        <v>636</v>
      </c>
      <c r="E16" s="110" t="s">
        <v>643</v>
      </c>
      <c r="F16" s="111">
        <v>71</v>
      </c>
      <c r="G16" s="112">
        <v>20</v>
      </c>
      <c r="H16" s="113">
        <v>100</v>
      </c>
      <c r="I16" s="110" t="s">
        <v>628</v>
      </c>
      <c r="J16" s="108"/>
      <c r="K16" s="108" t="s">
        <v>412</v>
      </c>
      <c r="L16" s="120">
        <v>2</v>
      </c>
      <c r="M16" s="121" t="s">
        <v>727</v>
      </c>
      <c r="N16" s="37">
        <v>6</v>
      </c>
      <c r="V16" s="201" t="s">
        <v>637</v>
      </c>
      <c r="W16" s="202"/>
      <c r="X16" s="202"/>
      <c r="Y16" s="202"/>
      <c r="Z16" s="202"/>
      <c r="AA16" s="202"/>
    </row>
    <row r="17" spans="1:27">
      <c r="A17" s="110" t="s">
        <v>4</v>
      </c>
      <c r="B17" s="110" t="s">
        <v>564</v>
      </c>
      <c r="C17" s="35" t="s">
        <v>652</v>
      </c>
      <c r="D17" s="35" t="s">
        <v>653</v>
      </c>
      <c r="E17" s="110" t="s">
        <v>596</v>
      </c>
      <c r="F17" s="52" t="s">
        <v>696</v>
      </c>
      <c r="G17" s="37">
        <v>15</v>
      </c>
      <c r="H17" s="36">
        <v>85</v>
      </c>
      <c r="I17" s="110" t="s">
        <v>628</v>
      </c>
      <c r="J17" s="108"/>
      <c r="K17" s="108"/>
      <c r="L17" s="108"/>
      <c r="M17" s="108"/>
      <c r="N17" s="37"/>
      <c r="V17" s="109" t="s">
        <v>720</v>
      </c>
      <c r="W17" s="109" t="s">
        <v>431</v>
      </c>
      <c r="X17" s="109" t="s">
        <v>721</v>
      </c>
      <c r="Y17" s="109" t="s">
        <v>722</v>
      </c>
      <c r="Z17" s="109" t="s">
        <v>432</v>
      </c>
      <c r="AA17" s="109" t="s">
        <v>433</v>
      </c>
    </row>
    <row r="18" spans="1:27">
      <c r="A18" s="110" t="s">
        <v>4</v>
      </c>
      <c r="B18" s="110" t="s">
        <v>566</v>
      </c>
      <c r="C18" s="110" t="s">
        <v>29</v>
      </c>
      <c r="D18" s="110" t="s">
        <v>639</v>
      </c>
      <c r="E18" s="110" t="s">
        <v>596</v>
      </c>
      <c r="F18" s="111">
        <v>76</v>
      </c>
      <c r="G18" s="112">
        <v>10</v>
      </c>
      <c r="H18" s="113">
        <v>70</v>
      </c>
      <c r="I18" s="110" t="s">
        <v>628</v>
      </c>
      <c r="J18" s="108"/>
      <c r="K18" s="118" t="s">
        <v>644</v>
      </c>
      <c r="L18" s="108"/>
      <c r="M18" s="108"/>
      <c r="N18" s="37"/>
      <c r="V18" s="114">
        <v>1</v>
      </c>
      <c r="W18" s="108" t="s">
        <v>412</v>
      </c>
      <c r="X18" s="114">
        <v>-3</v>
      </c>
      <c r="Y18" s="114">
        <v>71</v>
      </c>
      <c r="Z18" s="115" t="s">
        <v>723</v>
      </c>
      <c r="AA18" s="114">
        <v>200</v>
      </c>
    </row>
    <row r="19" spans="1:27">
      <c r="A19" s="110" t="s">
        <v>4</v>
      </c>
      <c r="B19" s="110" t="s">
        <v>567</v>
      </c>
      <c r="C19" s="110" t="s">
        <v>82</v>
      </c>
      <c r="D19" s="110" t="s">
        <v>624</v>
      </c>
      <c r="E19" s="110" t="s">
        <v>596</v>
      </c>
      <c r="F19" s="111">
        <v>77</v>
      </c>
      <c r="G19" s="112">
        <v>0</v>
      </c>
      <c r="H19" s="113">
        <v>60</v>
      </c>
      <c r="I19" s="110" t="s">
        <v>628</v>
      </c>
      <c r="J19" s="108"/>
      <c r="K19" s="119" t="s">
        <v>431</v>
      </c>
      <c r="L19" s="119" t="s">
        <v>114</v>
      </c>
      <c r="M19" s="119" t="s">
        <v>524</v>
      </c>
      <c r="N19" s="37"/>
      <c r="V19" s="114">
        <v>2</v>
      </c>
      <c r="W19" s="108" t="s">
        <v>6</v>
      </c>
      <c r="X19" s="114">
        <v>-2</v>
      </c>
      <c r="Y19" s="114">
        <v>72</v>
      </c>
      <c r="Z19" s="115" t="s">
        <v>725</v>
      </c>
      <c r="AA19" s="114">
        <v>100</v>
      </c>
    </row>
    <row r="20" spans="1:27">
      <c r="A20" s="110" t="s">
        <v>4</v>
      </c>
      <c r="B20" s="110" t="s">
        <v>568</v>
      </c>
      <c r="C20" s="110" t="s">
        <v>84</v>
      </c>
      <c r="D20" s="110" t="s">
        <v>639</v>
      </c>
      <c r="E20" s="110" t="s">
        <v>592</v>
      </c>
      <c r="F20" s="111">
        <v>79</v>
      </c>
      <c r="G20" s="112">
        <v>0</v>
      </c>
      <c r="H20" s="113">
        <v>55</v>
      </c>
      <c r="I20" s="110" t="s">
        <v>628</v>
      </c>
      <c r="J20" s="108"/>
      <c r="K20" s="108" t="s">
        <v>24</v>
      </c>
      <c r="L20" s="120">
        <v>6</v>
      </c>
      <c r="M20" s="121" t="s">
        <v>728</v>
      </c>
      <c r="N20" s="37">
        <v>30</v>
      </c>
      <c r="V20" s="114">
        <v>3</v>
      </c>
      <c r="W20" s="108" t="s">
        <v>652</v>
      </c>
      <c r="X20" s="114">
        <v>1</v>
      </c>
      <c r="Y20" s="114">
        <v>75</v>
      </c>
      <c r="Z20" s="115" t="s">
        <v>437</v>
      </c>
      <c r="AA20" s="114">
        <v>85</v>
      </c>
    </row>
    <row r="21" spans="1:27">
      <c r="A21" s="110" t="s">
        <v>4</v>
      </c>
      <c r="B21" s="110" t="s">
        <v>570</v>
      </c>
      <c r="C21" s="110" t="s">
        <v>376</v>
      </c>
      <c r="D21" s="110" t="s">
        <v>645</v>
      </c>
      <c r="E21" s="110" t="s">
        <v>593</v>
      </c>
      <c r="F21" s="111">
        <v>80</v>
      </c>
      <c r="G21" s="112">
        <v>0</v>
      </c>
      <c r="H21" s="113">
        <v>50</v>
      </c>
      <c r="I21" s="110" t="s">
        <v>628</v>
      </c>
      <c r="J21" s="108"/>
      <c r="K21" s="108" t="s">
        <v>14</v>
      </c>
      <c r="L21" s="120">
        <v>3</v>
      </c>
      <c r="M21" s="121" t="s">
        <v>631</v>
      </c>
      <c r="N21" s="37">
        <v>15</v>
      </c>
      <c r="V21" s="114">
        <v>4</v>
      </c>
      <c r="W21" s="108" t="s">
        <v>29</v>
      </c>
      <c r="X21" s="114">
        <v>2</v>
      </c>
      <c r="Y21" s="114">
        <v>76</v>
      </c>
      <c r="Z21" s="115" t="s">
        <v>439</v>
      </c>
      <c r="AA21" s="114">
        <v>70</v>
      </c>
    </row>
    <row r="22" spans="1:27">
      <c r="A22" s="110" t="s">
        <v>4</v>
      </c>
      <c r="B22" s="110" t="s">
        <v>571</v>
      </c>
      <c r="C22" s="110" t="s">
        <v>72</v>
      </c>
      <c r="D22" s="110" t="s">
        <v>624</v>
      </c>
      <c r="E22" s="110" t="s">
        <v>592</v>
      </c>
      <c r="F22" s="111">
        <v>80</v>
      </c>
      <c r="G22" s="112">
        <v>0</v>
      </c>
      <c r="H22" s="113">
        <v>45</v>
      </c>
      <c r="I22" s="110" t="s">
        <v>628</v>
      </c>
      <c r="J22" s="108"/>
      <c r="K22" s="108" t="s">
        <v>71</v>
      </c>
      <c r="L22" s="120">
        <v>3</v>
      </c>
      <c r="M22" s="121" t="s">
        <v>648</v>
      </c>
      <c r="N22" s="37">
        <v>15</v>
      </c>
      <c r="V22" s="114">
        <v>5</v>
      </c>
      <c r="W22" s="108" t="s">
        <v>82</v>
      </c>
      <c r="X22" s="114">
        <v>3</v>
      </c>
      <c r="Y22" s="114">
        <v>77</v>
      </c>
      <c r="Z22" s="115" t="s">
        <v>443</v>
      </c>
      <c r="AA22" s="114">
        <v>60</v>
      </c>
    </row>
    <row r="23" spans="1:27">
      <c r="A23" s="110" t="s">
        <v>4</v>
      </c>
      <c r="B23" s="110" t="s">
        <v>572</v>
      </c>
      <c r="C23" s="110" t="s">
        <v>79</v>
      </c>
      <c r="D23" s="110" t="s">
        <v>646</v>
      </c>
      <c r="E23" s="110" t="s">
        <v>647</v>
      </c>
      <c r="F23" s="111">
        <v>80</v>
      </c>
      <c r="G23" s="112">
        <v>0</v>
      </c>
      <c r="H23" s="113">
        <v>40</v>
      </c>
      <c r="I23" s="110" t="s">
        <v>628</v>
      </c>
      <c r="J23" s="108"/>
      <c r="K23" s="108" t="s">
        <v>66</v>
      </c>
      <c r="L23" s="120">
        <v>2</v>
      </c>
      <c r="M23" s="121" t="s">
        <v>641</v>
      </c>
      <c r="N23" s="37">
        <v>10</v>
      </c>
      <c r="V23" s="114">
        <v>6</v>
      </c>
      <c r="W23" s="108" t="s">
        <v>376</v>
      </c>
      <c r="X23" s="114">
        <v>6</v>
      </c>
      <c r="Y23" s="114">
        <v>80</v>
      </c>
      <c r="Z23" s="115" t="s">
        <v>443</v>
      </c>
      <c r="AA23" s="114">
        <v>55</v>
      </c>
    </row>
    <row r="24" spans="1:27">
      <c r="A24" s="110" t="s">
        <v>4</v>
      </c>
      <c r="B24" s="110" t="s">
        <v>574</v>
      </c>
      <c r="C24" s="110" t="s">
        <v>576</v>
      </c>
      <c r="D24" s="110" t="s">
        <v>649</v>
      </c>
      <c r="E24" s="110" t="s">
        <v>597</v>
      </c>
      <c r="F24" s="111">
        <v>85</v>
      </c>
      <c r="G24" s="112">
        <v>0</v>
      </c>
      <c r="H24" s="113">
        <v>35</v>
      </c>
      <c r="I24" s="110" t="s">
        <v>628</v>
      </c>
      <c r="J24" s="108"/>
      <c r="K24" s="108" t="s">
        <v>61</v>
      </c>
      <c r="L24" s="120">
        <v>2</v>
      </c>
      <c r="M24" s="121" t="s">
        <v>583</v>
      </c>
      <c r="N24" s="37">
        <v>10</v>
      </c>
      <c r="V24" s="114">
        <v>7</v>
      </c>
      <c r="W24" s="108" t="s">
        <v>84</v>
      </c>
      <c r="X24" s="114">
        <v>6</v>
      </c>
      <c r="Y24" s="114">
        <v>80</v>
      </c>
      <c r="Z24" s="115" t="s">
        <v>443</v>
      </c>
      <c r="AA24" s="114">
        <v>50</v>
      </c>
    </row>
    <row r="25" spans="1:27">
      <c r="A25" s="110" t="s">
        <v>4</v>
      </c>
      <c r="B25" s="110" t="s">
        <v>575</v>
      </c>
      <c r="C25" s="110" t="s">
        <v>253</v>
      </c>
      <c r="D25" s="110" t="s">
        <v>650</v>
      </c>
      <c r="E25" s="110" t="s">
        <v>595</v>
      </c>
      <c r="F25" s="111">
        <v>85</v>
      </c>
      <c r="G25" s="112">
        <v>0</v>
      </c>
      <c r="H25" s="113">
        <v>30</v>
      </c>
      <c r="I25" s="110" t="s">
        <v>628</v>
      </c>
      <c r="J25" s="108"/>
      <c r="K25" s="108" t="s">
        <v>83</v>
      </c>
      <c r="L25" s="120">
        <v>2</v>
      </c>
      <c r="M25" s="121" t="s">
        <v>651</v>
      </c>
      <c r="N25" s="37">
        <v>10</v>
      </c>
      <c r="V25" s="114">
        <v>8</v>
      </c>
      <c r="W25" s="108" t="s">
        <v>72</v>
      </c>
      <c r="X25" s="114">
        <v>6</v>
      </c>
      <c r="Y25" s="114">
        <v>80</v>
      </c>
      <c r="Z25" s="115" t="s">
        <v>443</v>
      </c>
      <c r="AA25" s="114">
        <v>45</v>
      </c>
    </row>
    <row r="26" spans="1:27">
      <c r="A26" s="110" t="s">
        <v>4</v>
      </c>
      <c r="B26" s="110" t="s">
        <v>578</v>
      </c>
      <c r="C26" s="110" t="s">
        <v>48</v>
      </c>
      <c r="D26" s="110" t="s">
        <v>646</v>
      </c>
      <c r="E26" s="110" t="s">
        <v>593</v>
      </c>
      <c r="F26" s="111">
        <v>87</v>
      </c>
      <c r="G26" s="112">
        <v>0</v>
      </c>
      <c r="H26" s="113">
        <v>25</v>
      </c>
      <c r="I26" s="110" t="s">
        <v>628</v>
      </c>
      <c r="J26" s="108"/>
      <c r="L26" s="54"/>
      <c r="M26" s="55"/>
      <c r="N26" s="37"/>
      <c r="V26" s="114">
        <v>9</v>
      </c>
      <c r="W26" s="108" t="s">
        <v>79</v>
      </c>
      <c r="X26" s="114">
        <v>6</v>
      </c>
      <c r="Y26" s="114">
        <v>80</v>
      </c>
      <c r="Z26" s="115" t="s">
        <v>443</v>
      </c>
      <c r="AA26" s="114">
        <v>40</v>
      </c>
    </row>
    <row r="27" spans="1:27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58" t="s">
        <v>654</v>
      </c>
      <c r="N27" s="37"/>
      <c r="T27" s="108"/>
      <c r="V27" s="114">
        <v>10</v>
      </c>
      <c r="W27" s="108" t="s">
        <v>576</v>
      </c>
      <c r="X27" s="114">
        <v>10</v>
      </c>
      <c r="Y27" s="114">
        <v>84</v>
      </c>
      <c r="Z27" s="115" t="s">
        <v>443</v>
      </c>
      <c r="AA27" s="114">
        <v>35</v>
      </c>
    </row>
    <row r="28" spans="1:27">
      <c r="A28" s="110" t="s">
        <v>12</v>
      </c>
      <c r="B28" s="110" t="s">
        <v>561</v>
      </c>
      <c r="C28" s="110" t="s">
        <v>71</v>
      </c>
      <c r="D28" s="110" t="s">
        <v>661</v>
      </c>
      <c r="E28" s="110" t="s">
        <v>662</v>
      </c>
      <c r="F28" s="111">
        <v>71</v>
      </c>
      <c r="G28" s="112">
        <v>50</v>
      </c>
      <c r="H28" s="113">
        <v>200</v>
      </c>
      <c r="I28" s="110" t="s">
        <v>628</v>
      </c>
      <c r="J28" s="108"/>
      <c r="K28" s="53" t="s">
        <v>431</v>
      </c>
      <c r="L28" s="53" t="s">
        <v>114</v>
      </c>
      <c r="M28" s="53" t="s">
        <v>524</v>
      </c>
      <c r="N28" s="37"/>
      <c r="V28" s="114">
        <v>12</v>
      </c>
      <c r="W28" s="108" t="s">
        <v>48</v>
      </c>
      <c r="X28" s="114">
        <v>13</v>
      </c>
      <c r="Y28" s="114">
        <v>87</v>
      </c>
      <c r="Z28" s="115" t="s">
        <v>443</v>
      </c>
      <c r="AA28" s="114">
        <v>25</v>
      </c>
    </row>
    <row r="29" spans="1:27">
      <c r="A29" s="110" t="s">
        <v>12</v>
      </c>
      <c r="B29" s="110" t="s">
        <v>563</v>
      </c>
      <c r="C29" s="110" t="s">
        <v>54</v>
      </c>
      <c r="D29" s="110" t="s">
        <v>663</v>
      </c>
      <c r="E29" s="110" t="s">
        <v>664</v>
      </c>
      <c r="F29" s="111">
        <v>71</v>
      </c>
      <c r="G29" s="112">
        <v>20</v>
      </c>
      <c r="H29" s="113">
        <v>100</v>
      </c>
      <c r="I29" s="110" t="s">
        <v>628</v>
      </c>
      <c r="J29" s="108"/>
      <c r="K29" s="27" t="s">
        <v>50</v>
      </c>
      <c r="L29" s="54">
        <v>4</v>
      </c>
      <c r="M29" s="55" t="s">
        <v>538</v>
      </c>
      <c r="N29" s="57">
        <v>16</v>
      </c>
      <c r="V29" s="115" t="s">
        <v>729</v>
      </c>
      <c r="W29" s="108" t="s">
        <v>63</v>
      </c>
      <c r="X29" s="115" t="s">
        <v>730</v>
      </c>
      <c r="Y29" s="115" t="s">
        <v>729</v>
      </c>
      <c r="Z29" s="115" t="s">
        <v>443</v>
      </c>
      <c r="AA29" s="114">
        <v>0</v>
      </c>
    </row>
    <row r="30" spans="1:27">
      <c r="A30" s="110" t="s">
        <v>12</v>
      </c>
      <c r="B30" s="110" t="s">
        <v>564</v>
      </c>
      <c r="C30" s="110" t="s">
        <v>32</v>
      </c>
      <c r="D30" s="110" t="s">
        <v>653</v>
      </c>
      <c r="E30" s="110" t="s">
        <v>643</v>
      </c>
      <c r="F30" s="111">
        <v>73</v>
      </c>
      <c r="G30" s="112">
        <v>15</v>
      </c>
      <c r="H30" s="113">
        <v>85</v>
      </c>
      <c r="I30" s="110" t="s">
        <v>628</v>
      </c>
      <c r="J30" s="108"/>
      <c r="K30" s="27" t="s">
        <v>47</v>
      </c>
      <c r="L30" s="54">
        <v>3</v>
      </c>
      <c r="M30" s="55" t="s">
        <v>660</v>
      </c>
      <c r="N30" s="57">
        <v>12</v>
      </c>
      <c r="V30" s="115" t="s">
        <v>731</v>
      </c>
      <c r="W30" s="108" t="s">
        <v>80</v>
      </c>
      <c r="X30" s="115" t="s">
        <v>730</v>
      </c>
      <c r="Y30" s="115" t="s">
        <v>731</v>
      </c>
      <c r="Z30" s="115" t="s">
        <v>443</v>
      </c>
      <c r="AA30" s="114">
        <v>0</v>
      </c>
    </row>
    <row r="31" spans="1:27">
      <c r="A31" s="110" t="s">
        <v>12</v>
      </c>
      <c r="B31" s="110" t="s">
        <v>566</v>
      </c>
      <c r="C31" s="110" t="s">
        <v>59</v>
      </c>
      <c r="D31" s="110" t="s">
        <v>639</v>
      </c>
      <c r="E31" s="110" t="s">
        <v>643</v>
      </c>
      <c r="F31" s="111">
        <v>74</v>
      </c>
      <c r="G31" s="112">
        <v>10</v>
      </c>
      <c r="H31" s="113">
        <v>70</v>
      </c>
      <c r="I31" s="110" t="s">
        <v>628</v>
      </c>
      <c r="J31" s="108"/>
      <c r="K31" s="27" t="s">
        <v>39</v>
      </c>
      <c r="L31" s="54">
        <v>2</v>
      </c>
      <c r="M31" s="55" t="s">
        <v>531</v>
      </c>
      <c r="N31" s="57">
        <v>8</v>
      </c>
      <c r="V31" s="108"/>
      <c r="W31" s="108"/>
      <c r="X31" s="108"/>
      <c r="Y31" s="108"/>
      <c r="Z31" s="108"/>
      <c r="AA31" s="108"/>
    </row>
    <row r="32" spans="1:27">
      <c r="A32" s="110" t="s">
        <v>12</v>
      </c>
      <c r="B32" s="110" t="s">
        <v>567</v>
      </c>
      <c r="C32" s="110" t="s">
        <v>338</v>
      </c>
      <c r="D32" s="110" t="s">
        <v>639</v>
      </c>
      <c r="E32" s="110" t="s">
        <v>596</v>
      </c>
      <c r="F32" s="111">
        <v>76</v>
      </c>
      <c r="G32" s="112">
        <v>0</v>
      </c>
      <c r="H32" s="113">
        <v>60</v>
      </c>
      <c r="I32" s="110" t="s">
        <v>628</v>
      </c>
      <c r="J32" s="108"/>
      <c r="K32" s="27" t="s">
        <v>423</v>
      </c>
      <c r="L32" s="54">
        <v>2</v>
      </c>
      <c r="M32" s="55" t="s">
        <v>665</v>
      </c>
      <c r="N32" s="57">
        <v>8</v>
      </c>
      <c r="V32" s="201" t="s">
        <v>534</v>
      </c>
      <c r="W32" s="202"/>
      <c r="X32" s="202"/>
      <c r="Y32" s="202"/>
      <c r="Z32" s="202"/>
      <c r="AA32" s="202"/>
    </row>
    <row r="33" spans="1:27">
      <c r="A33" s="110" t="s">
        <v>12</v>
      </c>
      <c r="B33" s="110" t="s">
        <v>568</v>
      </c>
      <c r="C33" s="110" t="s">
        <v>83</v>
      </c>
      <c r="D33" s="110" t="s">
        <v>624</v>
      </c>
      <c r="E33" s="110" t="s">
        <v>596</v>
      </c>
      <c r="F33" s="111">
        <v>77</v>
      </c>
      <c r="G33" s="112">
        <v>0</v>
      </c>
      <c r="H33" s="113">
        <v>55</v>
      </c>
      <c r="I33" s="110" t="s">
        <v>628</v>
      </c>
      <c r="J33" s="108"/>
      <c r="K33" s="27" t="s">
        <v>87</v>
      </c>
      <c r="L33" s="54">
        <v>1</v>
      </c>
      <c r="M33" s="55" t="s">
        <v>666</v>
      </c>
      <c r="N33" s="57">
        <v>4</v>
      </c>
      <c r="V33" s="109" t="s">
        <v>720</v>
      </c>
      <c r="W33" s="109" t="s">
        <v>431</v>
      </c>
      <c r="X33" s="109" t="s">
        <v>721</v>
      </c>
      <c r="Y33" s="109" t="s">
        <v>722</v>
      </c>
      <c r="Z33" s="109" t="s">
        <v>432</v>
      </c>
      <c r="AA33" s="109" t="s">
        <v>433</v>
      </c>
    </row>
    <row r="34" spans="1:27">
      <c r="A34" s="110" t="s">
        <v>12</v>
      </c>
      <c r="B34" s="110" t="s">
        <v>570</v>
      </c>
      <c r="C34" s="110" t="s">
        <v>24</v>
      </c>
      <c r="D34" s="110" t="s">
        <v>668</v>
      </c>
      <c r="E34" s="110" t="s">
        <v>669</v>
      </c>
      <c r="F34" s="111">
        <v>78</v>
      </c>
      <c r="G34" s="112">
        <v>0</v>
      </c>
      <c r="H34" s="113">
        <v>50</v>
      </c>
      <c r="I34" s="110" t="s">
        <v>628</v>
      </c>
      <c r="J34" s="108"/>
      <c r="K34" s="27" t="s">
        <v>89</v>
      </c>
      <c r="L34" s="54">
        <v>1</v>
      </c>
      <c r="M34" s="55" t="s">
        <v>667</v>
      </c>
      <c r="N34" s="57">
        <v>4</v>
      </c>
      <c r="V34" s="114">
        <v>1</v>
      </c>
      <c r="W34" s="108" t="s">
        <v>71</v>
      </c>
      <c r="X34" s="114">
        <v>-3</v>
      </c>
      <c r="Y34" s="114">
        <v>71</v>
      </c>
      <c r="Z34" s="115" t="s">
        <v>723</v>
      </c>
      <c r="AA34" s="114">
        <v>200</v>
      </c>
    </row>
    <row r="35" spans="1:27">
      <c r="A35" s="110" t="s">
        <v>12</v>
      </c>
      <c r="B35" s="110" t="s">
        <v>571</v>
      </c>
      <c r="C35" s="110" t="s">
        <v>61</v>
      </c>
      <c r="D35" s="110" t="s">
        <v>663</v>
      </c>
      <c r="E35" s="110" t="s">
        <v>669</v>
      </c>
      <c r="F35" s="111">
        <v>79</v>
      </c>
      <c r="G35" s="112">
        <v>0</v>
      </c>
      <c r="H35" s="113">
        <v>45</v>
      </c>
      <c r="I35" s="110" t="s">
        <v>628</v>
      </c>
      <c r="J35" s="108"/>
      <c r="K35" s="27" t="s">
        <v>1</v>
      </c>
      <c r="L35" s="54">
        <v>1</v>
      </c>
      <c r="M35" s="55" t="s">
        <v>532</v>
      </c>
      <c r="N35" s="57">
        <v>4</v>
      </c>
      <c r="V35" s="114">
        <v>2</v>
      </c>
      <c r="W35" s="108" t="s">
        <v>54</v>
      </c>
      <c r="X35" s="114">
        <v>-2</v>
      </c>
      <c r="Y35" s="114">
        <v>72</v>
      </c>
      <c r="Z35" s="115" t="s">
        <v>725</v>
      </c>
      <c r="AA35" s="114">
        <v>100</v>
      </c>
    </row>
    <row r="36" spans="1:27">
      <c r="A36" s="110" t="s">
        <v>12</v>
      </c>
      <c r="B36" s="110" t="s">
        <v>572</v>
      </c>
      <c r="C36" s="110" t="s">
        <v>44</v>
      </c>
      <c r="D36" s="110" t="s">
        <v>672</v>
      </c>
      <c r="E36" s="110" t="s">
        <v>596</v>
      </c>
      <c r="F36" s="111">
        <v>80</v>
      </c>
      <c r="G36" s="112">
        <v>0</v>
      </c>
      <c r="H36" s="113">
        <v>40</v>
      </c>
      <c r="I36" s="110" t="s">
        <v>628</v>
      </c>
      <c r="J36" s="108"/>
      <c r="K36" s="27" t="s">
        <v>11</v>
      </c>
      <c r="L36" s="54">
        <v>1</v>
      </c>
      <c r="M36" s="55" t="s">
        <v>670</v>
      </c>
      <c r="N36" s="57">
        <v>4</v>
      </c>
      <c r="V36" s="114">
        <v>3</v>
      </c>
      <c r="W36" s="108" t="s">
        <v>32</v>
      </c>
      <c r="X36" s="115" t="s">
        <v>724</v>
      </c>
      <c r="Y36" s="114">
        <v>74</v>
      </c>
      <c r="Z36" s="115" t="s">
        <v>437</v>
      </c>
      <c r="AA36" s="114">
        <v>85</v>
      </c>
    </row>
    <row r="37" spans="1:27" ht="15" customHeight="1">
      <c r="A37" s="110" t="s">
        <v>12</v>
      </c>
      <c r="B37" s="110" t="s">
        <v>574</v>
      </c>
      <c r="C37" s="110" t="s">
        <v>14</v>
      </c>
      <c r="D37" s="110" t="s">
        <v>671</v>
      </c>
      <c r="E37" s="110" t="s">
        <v>662</v>
      </c>
      <c r="F37" s="111">
        <v>81</v>
      </c>
      <c r="G37" s="112">
        <v>0</v>
      </c>
      <c r="H37" s="113">
        <v>40</v>
      </c>
      <c r="I37" s="110" t="s">
        <v>628</v>
      </c>
      <c r="J37" s="108"/>
      <c r="K37" s="27" t="s">
        <v>70</v>
      </c>
      <c r="L37" s="54">
        <v>1</v>
      </c>
      <c r="M37" s="55" t="s">
        <v>648</v>
      </c>
      <c r="N37" s="57">
        <v>4</v>
      </c>
      <c r="V37" s="114">
        <v>4</v>
      </c>
      <c r="W37" s="108" t="s">
        <v>59</v>
      </c>
      <c r="X37" s="114">
        <v>1</v>
      </c>
      <c r="Y37" s="114">
        <v>75</v>
      </c>
      <c r="Z37" s="115" t="s">
        <v>439</v>
      </c>
      <c r="AA37" s="114">
        <v>70</v>
      </c>
    </row>
    <row r="38" spans="1:27">
      <c r="A38" s="110" t="s">
        <v>12</v>
      </c>
      <c r="B38" s="110" t="s">
        <v>575</v>
      </c>
      <c r="C38" s="110" t="s">
        <v>73</v>
      </c>
      <c r="D38" s="110" t="s">
        <v>646</v>
      </c>
      <c r="E38" s="110" t="s">
        <v>673</v>
      </c>
      <c r="F38" s="111">
        <v>81</v>
      </c>
      <c r="G38" s="112">
        <v>0</v>
      </c>
      <c r="H38" s="113">
        <v>30</v>
      </c>
      <c r="I38" s="110" t="s">
        <v>628</v>
      </c>
      <c r="J38" s="108"/>
      <c r="K38" s="27" t="s">
        <v>88</v>
      </c>
      <c r="L38" s="54">
        <v>1</v>
      </c>
      <c r="M38" s="55" t="s">
        <v>530</v>
      </c>
      <c r="N38" s="57">
        <v>4</v>
      </c>
      <c r="V38" s="114">
        <v>5</v>
      </c>
      <c r="W38" s="108" t="s">
        <v>338</v>
      </c>
      <c r="X38" s="114">
        <v>2</v>
      </c>
      <c r="Y38" s="114">
        <v>76</v>
      </c>
      <c r="Z38" s="115" t="s">
        <v>443</v>
      </c>
      <c r="AA38" s="114">
        <v>60</v>
      </c>
    </row>
    <row r="39" spans="1:27" ht="15" customHeight="1" thickBot="1">
      <c r="A39" s="110" t="s">
        <v>12</v>
      </c>
      <c r="B39" s="110" t="s">
        <v>578</v>
      </c>
      <c r="C39" s="110" t="s">
        <v>66</v>
      </c>
      <c r="D39" s="110" t="s">
        <v>657</v>
      </c>
      <c r="E39" s="110" t="s">
        <v>596</v>
      </c>
      <c r="F39" s="111">
        <v>83</v>
      </c>
      <c r="G39" s="112">
        <v>0</v>
      </c>
      <c r="H39" s="113">
        <v>25</v>
      </c>
      <c r="I39" s="110" t="s">
        <v>628</v>
      </c>
      <c r="J39" s="108"/>
      <c r="V39" s="114">
        <v>6</v>
      </c>
      <c r="W39" s="108" t="s">
        <v>83</v>
      </c>
      <c r="X39" s="114">
        <v>2</v>
      </c>
      <c r="Y39" s="114">
        <v>76</v>
      </c>
      <c r="Z39" s="115" t="s">
        <v>443</v>
      </c>
      <c r="AA39" s="114">
        <v>55</v>
      </c>
    </row>
    <row r="40" spans="1:27" ht="17.7" thickBot="1">
      <c r="A40" s="110" t="s">
        <v>12</v>
      </c>
      <c r="B40" s="110" t="s">
        <v>586</v>
      </c>
      <c r="C40" s="110" t="s">
        <v>58</v>
      </c>
      <c r="D40" s="110" t="s">
        <v>655</v>
      </c>
      <c r="E40" s="110" t="s">
        <v>656</v>
      </c>
      <c r="F40" s="111">
        <v>83</v>
      </c>
      <c r="G40" s="112">
        <v>0</v>
      </c>
      <c r="H40" s="113">
        <v>24</v>
      </c>
      <c r="I40" s="110" t="s">
        <v>628</v>
      </c>
      <c r="J40" s="108"/>
      <c r="K40" s="212" t="s">
        <v>674</v>
      </c>
      <c r="L40" s="213"/>
      <c r="M40" s="213"/>
      <c r="N40" s="214"/>
      <c r="V40" s="114">
        <v>7</v>
      </c>
      <c r="W40" s="108" t="s">
        <v>24</v>
      </c>
      <c r="X40" s="114">
        <v>4</v>
      </c>
      <c r="Y40" s="114">
        <v>78</v>
      </c>
      <c r="Z40" s="115" t="s">
        <v>443</v>
      </c>
      <c r="AA40" s="114">
        <v>50</v>
      </c>
    </row>
    <row r="41" spans="1:27">
      <c r="A41" s="110" t="s">
        <v>12</v>
      </c>
      <c r="B41" s="110" t="s">
        <v>588</v>
      </c>
      <c r="C41" s="110" t="s">
        <v>40</v>
      </c>
      <c r="D41" s="110" t="s">
        <v>663</v>
      </c>
      <c r="E41" s="110" t="s">
        <v>595</v>
      </c>
      <c r="F41" s="111">
        <v>83</v>
      </c>
      <c r="G41" s="112">
        <v>0</v>
      </c>
      <c r="H41" s="113">
        <v>23</v>
      </c>
      <c r="I41" s="110" t="s">
        <v>628</v>
      </c>
      <c r="J41" s="108"/>
      <c r="K41" s="34"/>
      <c r="L41" s="34"/>
      <c r="M41" s="34"/>
      <c r="N41" s="34"/>
      <c r="V41" s="114">
        <v>8</v>
      </c>
      <c r="W41" s="116" t="s">
        <v>44</v>
      </c>
      <c r="X41" s="114">
        <v>4</v>
      </c>
      <c r="Y41" s="114">
        <v>78</v>
      </c>
      <c r="Z41" s="115" t="s">
        <v>443</v>
      </c>
      <c r="AA41" s="114">
        <v>45</v>
      </c>
    </row>
    <row r="42" spans="1:27" ht="14.7" thickBot="1">
      <c r="A42" s="110" t="s">
        <v>12</v>
      </c>
      <c r="B42" s="110" t="s">
        <v>591</v>
      </c>
      <c r="C42" s="110" t="s">
        <v>269</v>
      </c>
      <c r="D42" s="110" t="s">
        <v>649</v>
      </c>
      <c r="E42" s="110" t="s">
        <v>597</v>
      </c>
      <c r="F42" s="111">
        <v>85</v>
      </c>
      <c r="G42" s="112">
        <v>0</v>
      </c>
      <c r="H42" s="113">
        <v>22</v>
      </c>
      <c r="I42" s="110" t="s">
        <v>628</v>
      </c>
      <c r="J42" s="108"/>
      <c r="K42" s="208" t="s">
        <v>613</v>
      </c>
      <c r="L42" s="206"/>
      <c r="M42" s="206"/>
      <c r="N42" s="206"/>
      <c r="V42" s="114">
        <v>9</v>
      </c>
      <c r="W42" s="116" t="s">
        <v>61</v>
      </c>
      <c r="X42" s="114">
        <v>5</v>
      </c>
      <c r="Y42" s="114">
        <v>79</v>
      </c>
      <c r="Z42" s="115" t="s">
        <v>443</v>
      </c>
      <c r="AA42" s="114">
        <v>40</v>
      </c>
    </row>
    <row r="43" spans="1:27" ht="14.7" thickTop="1">
      <c r="A43" s="110" t="s">
        <v>12</v>
      </c>
      <c r="B43" s="110" t="s">
        <v>592</v>
      </c>
      <c r="C43" s="110" t="s">
        <v>13</v>
      </c>
      <c r="D43" s="110" t="s">
        <v>676</v>
      </c>
      <c r="E43" s="110" t="s">
        <v>677</v>
      </c>
      <c r="F43" s="111">
        <v>85</v>
      </c>
      <c r="G43" s="112">
        <v>0</v>
      </c>
      <c r="H43" s="113">
        <v>21</v>
      </c>
      <c r="I43" s="110" t="s">
        <v>628</v>
      </c>
      <c r="J43" s="108"/>
      <c r="K43" s="203" t="s">
        <v>675</v>
      </c>
      <c r="L43" s="204"/>
      <c r="M43" s="204"/>
      <c r="N43" s="204"/>
      <c r="V43" s="114">
        <v>10</v>
      </c>
      <c r="W43" s="122" t="s">
        <v>73</v>
      </c>
      <c r="X43" s="114">
        <v>6</v>
      </c>
      <c r="Y43" s="114">
        <v>80</v>
      </c>
      <c r="Z43" s="115" t="s">
        <v>443</v>
      </c>
      <c r="AA43" s="114">
        <v>40</v>
      </c>
    </row>
    <row r="44" spans="1:27" ht="14.7" thickBot="1">
      <c r="A44" s="110" t="s">
        <v>12</v>
      </c>
      <c r="B44" s="110" t="s">
        <v>593</v>
      </c>
      <c r="C44" s="110" t="s">
        <v>37</v>
      </c>
      <c r="D44" s="110" t="s">
        <v>657</v>
      </c>
      <c r="E44" s="110" t="s">
        <v>593</v>
      </c>
      <c r="F44" s="111">
        <v>85</v>
      </c>
      <c r="G44" s="112">
        <v>0</v>
      </c>
      <c r="H44" s="113">
        <v>20</v>
      </c>
      <c r="I44" s="110" t="s">
        <v>628</v>
      </c>
      <c r="J44" s="108"/>
      <c r="K44" s="208" t="s">
        <v>678</v>
      </c>
      <c r="L44" s="206"/>
      <c r="M44" s="206"/>
      <c r="N44" s="206"/>
      <c r="V44" s="114">
        <v>11</v>
      </c>
      <c r="W44" s="122" t="s">
        <v>14</v>
      </c>
      <c r="X44" s="114">
        <v>7</v>
      </c>
      <c r="Y44" s="114">
        <v>81</v>
      </c>
      <c r="Z44" s="115" t="s">
        <v>443</v>
      </c>
      <c r="AA44" s="114">
        <v>30</v>
      </c>
    </row>
    <row r="45" spans="1:27" ht="14.7" thickTop="1">
      <c r="A45" s="110" t="s">
        <v>12</v>
      </c>
      <c r="B45" s="110" t="s">
        <v>595</v>
      </c>
      <c r="C45" s="110" t="s">
        <v>18</v>
      </c>
      <c r="D45" s="110" t="s">
        <v>671</v>
      </c>
      <c r="E45" s="110" t="s">
        <v>669</v>
      </c>
      <c r="F45" s="111">
        <v>86</v>
      </c>
      <c r="G45" s="112">
        <v>0</v>
      </c>
      <c r="H45" s="113">
        <v>19</v>
      </c>
      <c r="I45" s="110" t="s">
        <v>628</v>
      </c>
      <c r="J45" s="108"/>
      <c r="K45" s="203" t="s">
        <v>679</v>
      </c>
      <c r="L45" s="204"/>
      <c r="M45" s="204"/>
      <c r="N45" s="204"/>
      <c r="V45" s="114">
        <v>12</v>
      </c>
      <c r="W45" s="123" t="s">
        <v>58</v>
      </c>
      <c r="X45" s="114">
        <v>8</v>
      </c>
      <c r="Y45" s="114">
        <v>82</v>
      </c>
      <c r="Z45" s="115" t="s">
        <v>443</v>
      </c>
      <c r="AA45" s="114">
        <v>25</v>
      </c>
    </row>
    <row r="46" spans="1:27" ht="14.7" thickBot="1">
      <c r="A46" s="110" t="s">
        <v>12</v>
      </c>
      <c r="B46" s="110" t="s">
        <v>596</v>
      </c>
      <c r="C46" s="110" t="s">
        <v>42</v>
      </c>
      <c r="D46" s="110" t="s">
        <v>658</v>
      </c>
      <c r="E46" s="110" t="s">
        <v>659</v>
      </c>
      <c r="F46" s="111">
        <v>92</v>
      </c>
      <c r="G46" s="112">
        <v>0</v>
      </c>
      <c r="H46" s="113">
        <v>18</v>
      </c>
      <c r="I46" s="110" t="s">
        <v>628</v>
      </c>
      <c r="J46" s="108"/>
      <c r="K46" s="208" t="s">
        <v>680</v>
      </c>
      <c r="L46" s="206"/>
      <c r="M46" s="206"/>
      <c r="N46" s="206"/>
      <c r="V46" s="114">
        <v>13</v>
      </c>
      <c r="W46" s="123" t="s">
        <v>66</v>
      </c>
      <c r="X46" s="114">
        <v>9</v>
      </c>
      <c r="Y46" s="114">
        <v>83</v>
      </c>
      <c r="Z46" s="115" t="s">
        <v>443</v>
      </c>
      <c r="AA46" s="114">
        <v>24</v>
      </c>
    </row>
    <row r="47" spans="1:27" ht="14.7" thickTop="1">
      <c r="A47" s="110"/>
      <c r="B47" s="110"/>
      <c r="C47" s="108"/>
      <c r="D47" s="110"/>
      <c r="E47" s="110"/>
      <c r="F47" s="111"/>
      <c r="G47" s="112"/>
      <c r="H47" s="113"/>
      <c r="I47" s="110"/>
      <c r="J47" s="108"/>
      <c r="K47" s="203" t="s">
        <v>681</v>
      </c>
      <c r="L47" s="204"/>
      <c r="M47" s="204"/>
      <c r="N47" s="204"/>
      <c r="V47" s="114">
        <v>14</v>
      </c>
      <c r="W47" s="108" t="s">
        <v>40</v>
      </c>
      <c r="X47" s="114">
        <v>10</v>
      </c>
      <c r="Y47" s="114">
        <v>84</v>
      </c>
      <c r="Z47" s="115" t="s">
        <v>443</v>
      </c>
      <c r="AA47" s="114">
        <v>23</v>
      </c>
    </row>
    <row r="48" spans="1:27" ht="14.7" thickBot="1">
      <c r="A48" s="35" t="s">
        <v>0</v>
      </c>
      <c r="B48" s="110" t="s">
        <v>561</v>
      </c>
      <c r="C48" s="110" t="s">
        <v>49</v>
      </c>
      <c r="D48" s="110" t="s">
        <v>672</v>
      </c>
      <c r="E48" s="110" t="s">
        <v>659</v>
      </c>
      <c r="F48" s="111">
        <v>70</v>
      </c>
      <c r="G48" s="112">
        <v>50</v>
      </c>
      <c r="H48" s="113">
        <v>200</v>
      </c>
      <c r="I48" s="35" t="s">
        <v>628</v>
      </c>
      <c r="K48" s="208" t="s">
        <v>682</v>
      </c>
      <c r="L48" s="206"/>
      <c r="M48" s="206"/>
      <c r="N48" s="206"/>
      <c r="O48" s="108"/>
      <c r="P48" s="108"/>
      <c r="Q48" s="108"/>
      <c r="R48" s="108"/>
      <c r="S48" s="108"/>
      <c r="T48" s="108"/>
      <c r="V48" s="114">
        <v>15</v>
      </c>
      <c r="W48" s="124" t="s">
        <v>13</v>
      </c>
      <c r="X48" s="114">
        <v>10</v>
      </c>
      <c r="Y48" s="114">
        <v>84</v>
      </c>
      <c r="Z48" s="115" t="s">
        <v>443</v>
      </c>
      <c r="AA48" s="114">
        <v>22</v>
      </c>
    </row>
    <row r="49" spans="1:27" ht="14.7" thickTop="1">
      <c r="A49" s="35" t="s">
        <v>0</v>
      </c>
      <c r="B49" s="110" t="s">
        <v>563</v>
      </c>
      <c r="C49" s="110" t="s">
        <v>423</v>
      </c>
      <c r="D49" s="110" t="s">
        <v>653</v>
      </c>
      <c r="E49" s="110" t="s">
        <v>669</v>
      </c>
      <c r="F49" s="111">
        <v>72</v>
      </c>
      <c r="G49" s="112">
        <v>20</v>
      </c>
      <c r="H49" s="113">
        <v>100</v>
      </c>
      <c r="I49" s="35" t="s">
        <v>628</v>
      </c>
      <c r="K49" s="203" t="s">
        <v>683</v>
      </c>
      <c r="L49" s="204"/>
      <c r="M49" s="204"/>
      <c r="N49" s="204"/>
      <c r="O49" s="108"/>
      <c r="P49" s="108"/>
      <c r="Q49" s="108"/>
      <c r="R49" s="108"/>
      <c r="S49" s="108"/>
      <c r="T49" s="108"/>
      <c r="V49" s="114">
        <v>16</v>
      </c>
      <c r="W49" s="124" t="s">
        <v>37</v>
      </c>
      <c r="X49" s="114">
        <v>10</v>
      </c>
      <c r="Y49" s="114">
        <v>84</v>
      </c>
      <c r="Z49" s="115" t="s">
        <v>443</v>
      </c>
      <c r="AA49" s="114">
        <v>21</v>
      </c>
    </row>
    <row r="50" spans="1:27" ht="14.7" thickBot="1">
      <c r="A50" s="35" t="s">
        <v>0</v>
      </c>
      <c r="B50" s="110" t="s">
        <v>564</v>
      </c>
      <c r="C50" s="110" t="s">
        <v>47</v>
      </c>
      <c r="D50" s="110" t="s">
        <v>639</v>
      </c>
      <c r="E50" s="110" t="s">
        <v>673</v>
      </c>
      <c r="F50" s="111">
        <v>72</v>
      </c>
      <c r="G50" s="112">
        <v>15</v>
      </c>
      <c r="H50" s="113">
        <v>85</v>
      </c>
      <c r="I50" s="35" t="s">
        <v>628</v>
      </c>
      <c r="K50" s="205" t="s">
        <v>684</v>
      </c>
      <c r="L50" s="206"/>
      <c r="M50" s="206"/>
      <c r="N50" s="206"/>
      <c r="O50" s="108"/>
      <c r="P50" s="108"/>
      <c r="Q50" s="108"/>
      <c r="R50" s="108"/>
      <c r="S50" s="108"/>
      <c r="T50" s="108"/>
      <c r="V50" s="114">
        <v>17</v>
      </c>
      <c r="W50" s="124" t="s">
        <v>269</v>
      </c>
      <c r="X50" s="114">
        <v>11</v>
      </c>
      <c r="Y50" s="114">
        <v>85</v>
      </c>
      <c r="Z50" s="115" t="s">
        <v>443</v>
      </c>
      <c r="AA50" s="114">
        <v>20</v>
      </c>
    </row>
    <row r="51" spans="1:27" ht="14.7" thickTop="1">
      <c r="A51" s="35" t="s">
        <v>0</v>
      </c>
      <c r="B51" s="110" t="s">
        <v>566</v>
      </c>
      <c r="C51" s="110" t="s">
        <v>89</v>
      </c>
      <c r="D51" s="110" t="s">
        <v>663</v>
      </c>
      <c r="E51" s="110" t="s">
        <v>656</v>
      </c>
      <c r="F51" s="111">
        <v>75</v>
      </c>
      <c r="G51" s="112">
        <v>10</v>
      </c>
      <c r="H51" s="113">
        <v>70</v>
      </c>
      <c r="I51" s="35" t="s">
        <v>628</v>
      </c>
      <c r="K51" s="207" t="s">
        <v>685</v>
      </c>
      <c r="L51" s="207"/>
      <c r="M51" s="207"/>
      <c r="N51" s="207"/>
      <c r="O51" s="108"/>
      <c r="P51" s="108"/>
      <c r="Q51" s="108"/>
      <c r="R51" s="108"/>
      <c r="S51" s="108"/>
      <c r="T51" s="108"/>
      <c r="V51" s="114">
        <v>18</v>
      </c>
      <c r="W51" s="108" t="s">
        <v>18</v>
      </c>
      <c r="X51" s="114">
        <v>12</v>
      </c>
      <c r="Y51" s="114">
        <v>86</v>
      </c>
      <c r="Z51" s="115" t="s">
        <v>443</v>
      </c>
      <c r="AA51" s="114">
        <v>19</v>
      </c>
    </row>
    <row r="52" spans="1:27" ht="14.7" thickBot="1">
      <c r="A52" s="35" t="s">
        <v>0</v>
      </c>
      <c r="B52" s="110" t="s">
        <v>567</v>
      </c>
      <c r="C52" s="110" t="s">
        <v>1</v>
      </c>
      <c r="D52" s="110" t="s">
        <v>676</v>
      </c>
      <c r="E52" s="110" t="s">
        <v>701</v>
      </c>
      <c r="F52" s="111">
        <v>75</v>
      </c>
      <c r="G52" s="112">
        <v>0</v>
      </c>
      <c r="H52" s="113">
        <v>60</v>
      </c>
      <c r="I52" s="35" t="s">
        <v>628</v>
      </c>
      <c r="K52" s="205" t="s">
        <v>686</v>
      </c>
      <c r="L52" s="205"/>
      <c r="M52" s="205"/>
      <c r="N52" s="205"/>
      <c r="O52" s="108"/>
      <c r="P52" s="108"/>
      <c r="Q52" s="108"/>
      <c r="R52" s="108"/>
      <c r="S52" s="108"/>
      <c r="T52" s="108"/>
      <c r="V52" s="114">
        <v>19</v>
      </c>
      <c r="W52" s="108" t="s">
        <v>42</v>
      </c>
      <c r="X52" s="114">
        <v>18</v>
      </c>
      <c r="Y52" s="114">
        <v>92</v>
      </c>
      <c r="Z52" s="115" t="s">
        <v>443</v>
      </c>
      <c r="AA52" s="114">
        <v>18</v>
      </c>
    </row>
    <row r="53" spans="1:27" ht="14.7" thickTop="1">
      <c r="A53" s="35" t="s">
        <v>0</v>
      </c>
      <c r="B53" s="110" t="s">
        <v>568</v>
      </c>
      <c r="C53" s="110" t="s">
        <v>39</v>
      </c>
      <c r="D53" s="110" t="s">
        <v>663</v>
      </c>
      <c r="E53" s="110" t="s">
        <v>656</v>
      </c>
      <c r="F53" s="111">
        <v>75</v>
      </c>
      <c r="G53" s="112">
        <v>0</v>
      </c>
      <c r="H53" s="113">
        <v>55</v>
      </c>
      <c r="I53" s="35" t="s">
        <v>628</v>
      </c>
      <c r="K53" s="207" t="s">
        <v>687</v>
      </c>
      <c r="L53" s="207"/>
      <c r="M53" s="207"/>
      <c r="N53" s="207"/>
      <c r="O53" s="108"/>
      <c r="P53" s="108"/>
      <c r="Q53" s="108"/>
      <c r="R53" s="108"/>
      <c r="S53" s="108"/>
      <c r="T53" s="108"/>
      <c r="V53" s="115" t="s">
        <v>729</v>
      </c>
      <c r="W53" s="108" t="s">
        <v>399</v>
      </c>
      <c r="X53" s="115" t="s">
        <v>730</v>
      </c>
      <c r="Y53" s="115" t="s">
        <v>729</v>
      </c>
      <c r="Z53" s="115" t="s">
        <v>443</v>
      </c>
      <c r="AA53" s="114">
        <v>0</v>
      </c>
    </row>
    <row r="54" spans="1:27">
      <c r="A54" s="35" t="s">
        <v>0</v>
      </c>
      <c r="B54" s="110" t="s">
        <v>570</v>
      </c>
      <c r="C54" s="110" t="s">
        <v>88</v>
      </c>
      <c r="D54" s="110" t="s">
        <v>698</v>
      </c>
      <c r="E54" s="110" t="s">
        <v>699</v>
      </c>
      <c r="F54" s="111">
        <v>76</v>
      </c>
      <c r="G54" s="112">
        <v>0</v>
      </c>
      <c r="H54" s="113">
        <v>50</v>
      </c>
      <c r="I54" s="35" t="s">
        <v>628</v>
      </c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V54" s="108"/>
      <c r="W54" s="108"/>
      <c r="X54" s="108"/>
      <c r="Y54" s="108"/>
      <c r="Z54" s="108"/>
      <c r="AA54" s="108"/>
    </row>
    <row r="55" spans="1:27">
      <c r="A55" s="35" t="s">
        <v>0</v>
      </c>
      <c r="B55" s="110" t="s">
        <v>571</v>
      </c>
      <c r="C55" s="110" t="s">
        <v>50</v>
      </c>
      <c r="D55" s="110" t="s">
        <v>676</v>
      </c>
      <c r="E55" s="110" t="s">
        <v>717</v>
      </c>
      <c r="F55" s="111">
        <v>79</v>
      </c>
      <c r="G55" s="112">
        <v>0</v>
      </c>
      <c r="H55" s="113">
        <v>45</v>
      </c>
      <c r="I55" s="35" t="s">
        <v>628</v>
      </c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V55" s="201" t="s">
        <v>654</v>
      </c>
      <c r="W55" s="202"/>
      <c r="X55" s="202"/>
      <c r="Y55" s="202"/>
      <c r="Z55" s="202"/>
      <c r="AA55" s="202"/>
    </row>
    <row r="56" spans="1:27">
      <c r="A56" s="35" t="s">
        <v>0</v>
      </c>
      <c r="B56" s="35" t="s">
        <v>572</v>
      </c>
      <c r="C56" s="110" t="s">
        <v>31</v>
      </c>
      <c r="D56" s="110" t="s">
        <v>671</v>
      </c>
      <c r="E56" s="110" t="s">
        <v>659</v>
      </c>
      <c r="F56" s="52" t="s">
        <v>718</v>
      </c>
      <c r="G56" s="57">
        <v>0</v>
      </c>
      <c r="H56" s="113">
        <v>40</v>
      </c>
      <c r="I56" s="35" t="s">
        <v>628</v>
      </c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V56" s="109" t="s">
        <v>720</v>
      </c>
      <c r="W56" s="109" t="s">
        <v>431</v>
      </c>
      <c r="X56" s="109" t="s">
        <v>721</v>
      </c>
      <c r="Y56" s="109" t="s">
        <v>722</v>
      </c>
      <c r="Z56" s="109" t="s">
        <v>432</v>
      </c>
      <c r="AA56" s="109" t="s">
        <v>433</v>
      </c>
    </row>
    <row r="57" spans="1:27">
      <c r="A57" s="35" t="s">
        <v>0</v>
      </c>
      <c r="B57" s="35" t="s">
        <v>574</v>
      </c>
      <c r="C57" s="110" t="s">
        <v>584</v>
      </c>
      <c r="D57" s="110" t="s">
        <v>698</v>
      </c>
      <c r="E57" s="110" t="s">
        <v>700</v>
      </c>
      <c r="F57" s="111">
        <v>81</v>
      </c>
      <c r="G57" s="112">
        <v>0</v>
      </c>
      <c r="H57" s="113">
        <v>40</v>
      </c>
      <c r="I57" s="35" t="s">
        <v>628</v>
      </c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V57" s="114">
        <v>1</v>
      </c>
      <c r="W57" s="108" t="s">
        <v>49</v>
      </c>
      <c r="X57" s="114">
        <v>-3</v>
      </c>
      <c r="Y57" s="114">
        <v>71</v>
      </c>
      <c r="Z57" s="115" t="s">
        <v>723</v>
      </c>
      <c r="AA57" s="114">
        <v>200</v>
      </c>
    </row>
    <row r="58" spans="1:27">
      <c r="A58" s="35" t="s">
        <v>0</v>
      </c>
      <c r="B58" s="35" t="s">
        <v>575</v>
      </c>
      <c r="C58" s="110" t="s">
        <v>87</v>
      </c>
      <c r="D58" s="110" t="s">
        <v>671</v>
      </c>
      <c r="E58" s="110" t="s">
        <v>656</v>
      </c>
      <c r="F58" s="111">
        <v>82</v>
      </c>
      <c r="G58" s="112">
        <v>0</v>
      </c>
      <c r="H58" s="113">
        <v>30</v>
      </c>
      <c r="I58" s="35" t="s">
        <v>628</v>
      </c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V58" s="114">
        <v>2</v>
      </c>
      <c r="W58" s="108" t="s">
        <v>423</v>
      </c>
      <c r="X58" s="114">
        <v>-2</v>
      </c>
      <c r="Y58" s="114">
        <v>72</v>
      </c>
      <c r="Z58" s="115" t="s">
        <v>725</v>
      </c>
      <c r="AA58" s="114">
        <v>100</v>
      </c>
    </row>
    <row r="59" spans="1:27">
      <c r="A59" s="35" t="s">
        <v>0</v>
      </c>
      <c r="B59" s="35" t="s">
        <v>578</v>
      </c>
      <c r="C59" s="110" t="s">
        <v>7</v>
      </c>
      <c r="D59" s="110" t="s">
        <v>646</v>
      </c>
      <c r="E59" s="110" t="s">
        <v>669</v>
      </c>
      <c r="F59" s="111">
        <v>82</v>
      </c>
      <c r="G59" s="112">
        <v>0</v>
      </c>
      <c r="H59" s="113">
        <v>25</v>
      </c>
      <c r="I59" s="35" t="s">
        <v>628</v>
      </c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V59" s="114">
        <v>3</v>
      </c>
      <c r="W59" s="108" t="s">
        <v>47</v>
      </c>
      <c r="X59" s="114">
        <v>-1</v>
      </c>
      <c r="Y59" s="114">
        <v>73</v>
      </c>
      <c r="Z59" s="115" t="s">
        <v>437</v>
      </c>
      <c r="AA59" s="114">
        <v>85</v>
      </c>
    </row>
    <row r="60" spans="1:27">
      <c r="A60" s="35" t="s">
        <v>0</v>
      </c>
      <c r="B60" s="35" t="s">
        <v>586</v>
      </c>
      <c r="C60" s="110" t="s">
        <v>36</v>
      </c>
      <c r="D60" s="110" t="s">
        <v>702</v>
      </c>
      <c r="E60" s="110" t="s">
        <v>703</v>
      </c>
      <c r="F60" s="111">
        <v>84</v>
      </c>
      <c r="G60" s="112">
        <v>0</v>
      </c>
      <c r="H60" s="113">
        <v>24</v>
      </c>
      <c r="I60" s="35" t="s">
        <v>628</v>
      </c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V60" s="114">
        <v>4</v>
      </c>
      <c r="W60" s="108" t="s">
        <v>89</v>
      </c>
      <c r="X60" s="115" t="s">
        <v>724</v>
      </c>
      <c r="Y60" s="114">
        <v>74</v>
      </c>
      <c r="Z60" s="115" t="s">
        <v>439</v>
      </c>
      <c r="AA60" s="114">
        <v>70</v>
      </c>
    </row>
    <row r="61" spans="1:27">
      <c r="A61" s="35" t="s">
        <v>0</v>
      </c>
      <c r="B61" s="35" t="s">
        <v>588</v>
      </c>
      <c r="C61" s="110" t="s">
        <v>81</v>
      </c>
      <c r="D61" s="110" t="s">
        <v>704</v>
      </c>
      <c r="E61" s="110" t="s">
        <v>669</v>
      </c>
      <c r="F61" s="111">
        <v>85</v>
      </c>
      <c r="G61" s="112">
        <v>0</v>
      </c>
      <c r="H61" s="113">
        <v>23</v>
      </c>
      <c r="I61" s="35" t="s">
        <v>628</v>
      </c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V61" s="114">
        <v>5</v>
      </c>
      <c r="W61" s="108" t="s">
        <v>88</v>
      </c>
      <c r="X61" s="114">
        <v>2</v>
      </c>
      <c r="Y61" s="114">
        <v>76</v>
      </c>
      <c r="Z61" s="115" t="s">
        <v>443</v>
      </c>
      <c r="AA61" s="114">
        <v>60</v>
      </c>
    </row>
    <row r="62" spans="1:27">
      <c r="A62" s="35" t="s">
        <v>0</v>
      </c>
      <c r="B62" s="35" t="s">
        <v>591</v>
      </c>
      <c r="C62" s="110" t="s">
        <v>11</v>
      </c>
      <c r="D62" s="110" t="s">
        <v>702</v>
      </c>
      <c r="E62" s="110" t="s">
        <v>705</v>
      </c>
      <c r="F62" s="111">
        <v>86</v>
      </c>
      <c r="G62" s="112">
        <v>0</v>
      </c>
      <c r="H62" s="113">
        <v>22</v>
      </c>
      <c r="I62" s="35" t="s">
        <v>628</v>
      </c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V62" s="114">
        <v>6</v>
      </c>
      <c r="W62" s="108" t="s">
        <v>1</v>
      </c>
      <c r="X62" s="114">
        <v>2</v>
      </c>
      <c r="Y62" s="114">
        <v>76</v>
      </c>
      <c r="Z62" s="115" t="s">
        <v>443</v>
      </c>
      <c r="AA62" s="114">
        <v>55</v>
      </c>
    </row>
    <row r="63" spans="1:27">
      <c r="A63" s="35" t="s">
        <v>0</v>
      </c>
      <c r="B63" s="35" t="s">
        <v>592</v>
      </c>
      <c r="C63" s="110" t="s">
        <v>310</v>
      </c>
      <c r="D63" s="110" t="s">
        <v>706</v>
      </c>
      <c r="E63" s="110" t="s">
        <v>701</v>
      </c>
      <c r="F63" s="111">
        <v>87</v>
      </c>
      <c r="G63" s="112">
        <v>0</v>
      </c>
      <c r="H63" s="113">
        <v>21</v>
      </c>
      <c r="I63" s="35" t="s">
        <v>628</v>
      </c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V63" s="114">
        <v>7</v>
      </c>
      <c r="W63" s="108" t="s">
        <v>39</v>
      </c>
      <c r="X63" s="114">
        <v>2</v>
      </c>
      <c r="Y63" s="114">
        <v>76</v>
      </c>
      <c r="Z63" s="115" t="s">
        <v>443</v>
      </c>
      <c r="AA63" s="114">
        <v>50</v>
      </c>
    </row>
    <row r="64" spans="1:27">
      <c r="A64" s="35" t="s">
        <v>0</v>
      </c>
      <c r="B64" s="35" t="s">
        <v>593</v>
      </c>
      <c r="C64" s="110" t="s">
        <v>694</v>
      </c>
      <c r="D64" s="110" t="s">
        <v>707</v>
      </c>
      <c r="E64" s="110" t="s">
        <v>708</v>
      </c>
      <c r="F64" s="52" t="s">
        <v>629</v>
      </c>
      <c r="G64" s="57">
        <v>0</v>
      </c>
      <c r="H64" s="113">
        <v>20</v>
      </c>
      <c r="I64" s="35" t="s">
        <v>628</v>
      </c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V64" s="114">
        <v>8</v>
      </c>
      <c r="W64" s="108" t="s">
        <v>50</v>
      </c>
      <c r="X64" s="114">
        <v>4</v>
      </c>
      <c r="Y64" s="114">
        <v>78</v>
      </c>
      <c r="Z64" s="115" t="s">
        <v>443</v>
      </c>
      <c r="AA64" s="114">
        <v>45</v>
      </c>
    </row>
    <row r="65" spans="1:27">
      <c r="A65" s="35" t="s">
        <v>0</v>
      </c>
      <c r="B65" s="35" t="s">
        <v>595</v>
      </c>
      <c r="C65" s="110" t="s">
        <v>598</v>
      </c>
      <c r="D65" s="110" t="s">
        <v>702</v>
      </c>
      <c r="E65" s="110" t="s">
        <v>701</v>
      </c>
      <c r="F65" s="52" t="s">
        <v>709</v>
      </c>
      <c r="G65" s="57">
        <v>0</v>
      </c>
      <c r="H65" s="113">
        <v>19</v>
      </c>
      <c r="I65" s="35" t="s">
        <v>628</v>
      </c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V65" s="114">
        <v>9</v>
      </c>
      <c r="W65" s="108" t="s">
        <v>31</v>
      </c>
      <c r="X65" s="114">
        <v>5</v>
      </c>
      <c r="Y65" s="114">
        <v>79</v>
      </c>
      <c r="Z65" s="115" t="s">
        <v>443</v>
      </c>
      <c r="AA65" s="114">
        <v>40</v>
      </c>
    </row>
    <row r="66" spans="1:27">
      <c r="A66" s="35" t="s">
        <v>0</v>
      </c>
      <c r="B66" s="35" t="s">
        <v>596</v>
      </c>
      <c r="C66" s="110" t="s">
        <v>9</v>
      </c>
      <c r="D66" s="110" t="s">
        <v>710</v>
      </c>
      <c r="E66" s="110" t="s">
        <v>719</v>
      </c>
      <c r="F66" s="111">
        <v>87</v>
      </c>
      <c r="G66" s="112">
        <v>0</v>
      </c>
      <c r="H66" s="113">
        <v>18</v>
      </c>
      <c r="I66" s="35" t="s">
        <v>628</v>
      </c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V66" s="114">
        <v>10</v>
      </c>
      <c r="W66" s="108" t="s">
        <v>584</v>
      </c>
      <c r="X66" s="114">
        <v>6</v>
      </c>
      <c r="Y66" s="114">
        <v>80</v>
      </c>
      <c r="Z66" s="115" t="s">
        <v>443</v>
      </c>
      <c r="AA66" s="114">
        <v>35</v>
      </c>
    </row>
    <row r="67" spans="1:27">
      <c r="A67" s="35" t="s">
        <v>0</v>
      </c>
      <c r="B67" s="35" t="s">
        <v>597</v>
      </c>
      <c r="C67" s="110" t="s">
        <v>70</v>
      </c>
      <c r="D67" s="110" t="s">
        <v>711</v>
      </c>
      <c r="E67" s="110" t="s">
        <v>697</v>
      </c>
      <c r="F67" s="105" t="s">
        <v>663</v>
      </c>
      <c r="G67" s="57">
        <v>0</v>
      </c>
      <c r="H67" s="113">
        <v>17</v>
      </c>
      <c r="I67" s="35" t="s">
        <v>628</v>
      </c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V67" s="114">
        <v>11</v>
      </c>
      <c r="W67" s="108" t="s">
        <v>87</v>
      </c>
      <c r="X67" s="114">
        <v>8</v>
      </c>
      <c r="Y67" s="114">
        <v>82</v>
      </c>
      <c r="Z67" s="115" t="s">
        <v>443</v>
      </c>
      <c r="AA67" s="114">
        <v>30</v>
      </c>
    </row>
    <row r="68" spans="1:27"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V68" s="114">
        <v>12</v>
      </c>
      <c r="W68" s="108" t="s">
        <v>7</v>
      </c>
      <c r="X68" s="114">
        <v>8</v>
      </c>
      <c r="Y68" s="114">
        <v>82</v>
      </c>
      <c r="Z68" s="115" t="s">
        <v>443</v>
      </c>
      <c r="AA68" s="114">
        <v>25</v>
      </c>
    </row>
    <row r="69" spans="1:27">
      <c r="A69" s="35" t="s">
        <v>10</v>
      </c>
      <c r="B69" s="35" t="s">
        <v>561</v>
      </c>
      <c r="C69" s="35" t="s">
        <v>689</v>
      </c>
      <c r="D69" s="35">
        <v>100</v>
      </c>
      <c r="E69" s="35">
        <v>19</v>
      </c>
      <c r="F69" s="35">
        <v>81</v>
      </c>
      <c r="G69" s="57">
        <v>0</v>
      </c>
      <c r="H69" s="35">
        <v>0</v>
      </c>
      <c r="I69" s="35" t="s">
        <v>628</v>
      </c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V69" s="114">
        <v>13</v>
      </c>
      <c r="W69" s="108" t="s">
        <v>36</v>
      </c>
      <c r="X69" s="114">
        <v>10</v>
      </c>
      <c r="Y69" s="114">
        <v>84</v>
      </c>
      <c r="Z69" s="115" t="s">
        <v>443</v>
      </c>
      <c r="AA69" s="114">
        <v>24</v>
      </c>
    </row>
    <row r="70" spans="1:27">
      <c r="A70" s="35" t="s">
        <v>10</v>
      </c>
      <c r="B70" s="35" t="s">
        <v>563</v>
      </c>
      <c r="C70" s="35" t="s">
        <v>692</v>
      </c>
      <c r="D70" s="35">
        <v>86</v>
      </c>
      <c r="E70" s="35">
        <v>0</v>
      </c>
      <c r="F70" s="35">
        <v>86</v>
      </c>
      <c r="G70" s="57">
        <v>0</v>
      </c>
      <c r="H70" s="35">
        <v>0</v>
      </c>
      <c r="I70" s="35" t="s">
        <v>628</v>
      </c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V70" s="114">
        <v>14</v>
      </c>
      <c r="W70" s="108" t="s">
        <v>81</v>
      </c>
      <c r="X70" s="114">
        <v>11</v>
      </c>
      <c r="Y70" s="114">
        <v>85</v>
      </c>
      <c r="Z70" s="115" t="s">
        <v>443</v>
      </c>
      <c r="AA70" s="114">
        <v>23</v>
      </c>
    </row>
    <row r="71" spans="1:27">
      <c r="A71" s="35" t="s">
        <v>10</v>
      </c>
      <c r="B71" s="35" t="s">
        <v>564</v>
      </c>
      <c r="C71" s="35" t="s">
        <v>691</v>
      </c>
      <c r="D71" s="35">
        <v>104</v>
      </c>
      <c r="E71" s="35">
        <v>0</v>
      </c>
      <c r="F71" s="35">
        <v>104</v>
      </c>
      <c r="G71" s="57">
        <v>0</v>
      </c>
      <c r="H71" s="35">
        <v>0</v>
      </c>
      <c r="I71" s="35" t="s">
        <v>628</v>
      </c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V71" s="114">
        <v>15</v>
      </c>
      <c r="W71" s="108" t="s">
        <v>11</v>
      </c>
      <c r="X71" s="114">
        <v>12</v>
      </c>
      <c r="Y71" s="114">
        <v>86</v>
      </c>
      <c r="Z71" s="115" t="s">
        <v>443</v>
      </c>
      <c r="AA71" s="114">
        <v>22</v>
      </c>
    </row>
    <row r="72" spans="1:27">
      <c r="A72" s="35" t="s">
        <v>10</v>
      </c>
      <c r="B72" s="35" t="s">
        <v>566</v>
      </c>
      <c r="C72" s="35" t="s">
        <v>688</v>
      </c>
      <c r="D72" s="35">
        <v>109</v>
      </c>
      <c r="E72" s="35">
        <v>0</v>
      </c>
      <c r="F72" s="35">
        <v>109</v>
      </c>
      <c r="G72" s="57">
        <v>0</v>
      </c>
      <c r="H72" s="35">
        <v>0</v>
      </c>
      <c r="I72" s="35" t="s">
        <v>628</v>
      </c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V72" s="114">
        <v>16</v>
      </c>
      <c r="W72" s="108" t="s">
        <v>310</v>
      </c>
      <c r="X72" s="114">
        <v>13</v>
      </c>
      <c r="Y72" s="114">
        <v>87</v>
      </c>
      <c r="Z72" s="115" t="s">
        <v>443</v>
      </c>
      <c r="AA72" s="114">
        <v>21</v>
      </c>
    </row>
    <row r="73" spans="1:27">
      <c r="A73" s="35" t="s">
        <v>10</v>
      </c>
      <c r="B73" s="35" t="s">
        <v>567</v>
      </c>
      <c r="C73" s="35" t="s">
        <v>690</v>
      </c>
      <c r="D73" s="35">
        <v>118</v>
      </c>
      <c r="E73" s="35">
        <v>0</v>
      </c>
      <c r="F73" s="35">
        <v>118</v>
      </c>
      <c r="G73" s="57">
        <v>0</v>
      </c>
      <c r="H73" s="35">
        <v>0</v>
      </c>
      <c r="I73" s="35" t="s">
        <v>628</v>
      </c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V73" s="114">
        <v>17</v>
      </c>
      <c r="W73" s="108" t="s">
        <v>732</v>
      </c>
      <c r="X73" s="114">
        <v>14</v>
      </c>
      <c r="Y73" s="114">
        <v>88</v>
      </c>
      <c r="Z73" s="115" t="s">
        <v>443</v>
      </c>
      <c r="AA73" s="114">
        <v>20</v>
      </c>
    </row>
    <row r="74" spans="1:27">
      <c r="A74" s="35"/>
      <c r="B74" s="35"/>
      <c r="C74" s="35"/>
      <c r="D74" s="35"/>
      <c r="E74" s="35"/>
      <c r="F74" s="52"/>
      <c r="G74" s="37"/>
      <c r="H74" s="36"/>
      <c r="I74" s="35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V74" s="114">
        <v>18</v>
      </c>
      <c r="W74" s="108" t="s">
        <v>598</v>
      </c>
      <c r="X74" s="114">
        <v>19</v>
      </c>
      <c r="Y74" s="114">
        <v>93</v>
      </c>
      <c r="Z74" s="115" t="s">
        <v>443</v>
      </c>
      <c r="AA74" s="114">
        <v>19</v>
      </c>
    </row>
    <row r="75" spans="1:27">
      <c r="A75" s="35"/>
      <c r="B75" s="35"/>
      <c r="C75" s="35"/>
      <c r="D75" s="35"/>
      <c r="E75" s="35"/>
      <c r="F75" s="52"/>
      <c r="G75" s="37"/>
      <c r="H75" s="36"/>
      <c r="I75" s="35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V75" s="114">
        <v>19</v>
      </c>
      <c r="W75" s="108" t="s">
        <v>9</v>
      </c>
      <c r="X75" s="114">
        <v>21</v>
      </c>
      <c r="Y75" s="114">
        <v>95</v>
      </c>
      <c r="Z75" s="115" t="s">
        <v>443</v>
      </c>
      <c r="AA75" s="114">
        <v>18</v>
      </c>
    </row>
    <row r="76" spans="1:27"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V76" s="114">
        <v>20</v>
      </c>
      <c r="W76" s="108" t="s">
        <v>70</v>
      </c>
      <c r="X76" s="114">
        <v>26</v>
      </c>
      <c r="Y76" s="114">
        <v>100</v>
      </c>
      <c r="Z76" s="115" t="s">
        <v>443</v>
      </c>
      <c r="AA76" s="114">
        <v>17</v>
      </c>
    </row>
    <row r="77" spans="1:27"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V77" s="108"/>
      <c r="W77" s="108"/>
      <c r="X77" s="108"/>
      <c r="Y77" s="108"/>
      <c r="Z77" s="108"/>
      <c r="AA77" s="108"/>
    </row>
    <row r="78" spans="1:27"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V78" s="201" t="s">
        <v>733</v>
      </c>
      <c r="W78" s="202"/>
      <c r="X78" s="202"/>
      <c r="Y78" s="202"/>
      <c r="Z78" s="202"/>
      <c r="AA78" s="202"/>
    </row>
    <row r="79" spans="1:27">
      <c r="V79" s="109" t="s">
        <v>720</v>
      </c>
      <c r="W79" s="109" t="s">
        <v>431</v>
      </c>
      <c r="X79" s="109" t="s">
        <v>721</v>
      </c>
      <c r="Y79" s="109" t="s">
        <v>722</v>
      </c>
      <c r="Z79" s="109" t="s">
        <v>432</v>
      </c>
      <c r="AA79" s="109" t="s">
        <v>433</v>
      </c>
    </row>
    <row r="80" spans="1:27">
      <c r="V80" s="114">
        <v>1</v>
      </c>
      <c r="W80" s="108" t="s">
        <v>689</v>
      </c>
      <c r="X80" s="114">
        <v>7</v>
      </c>
      <c r="Y80" s="114">
        <v>81</v>
      </c>
      <c r="Z80" s="115" t="s">
        <v>443</v>
      </c>
      <c r="AA80" s="114">
        <v>0</v>
      </c>
    </row>
    <row r="81" spans="22:27">
      <c r="V81" s="114">
        <v>2</v>
      </c>
      <c r="W81" s="108" t="s">
        <v>692</v>
      </c>
      <c r="X81" s="114">
        <v>12</v>
      </c>
      <c r="Y81" s="114">
        <v>86</v>
      </c>
      <c r="Z81" s="115" t="s">
        <v>443</v>
      </c>
      <c r="AA81" s="114">
        <v>0</v>
      </c>
    </row>
    <row r="82" spans="22:27">
      <c r="V82" s="114">
        <v>3</v>
      </c>
      <c r="W82" s="108" t="s">
        <v>691</v>
      </c>
      <c r="X82" s="114">
        <v>30</v>
      </c>
      <c r="Y82" s="114">
        <v>104</v>
      </c>
      <c r="Z82" s="115" t="s">
        <v>443</v>
      </c>
      <c r="AA82" s="114">
        <v>0</v>
      </c>
    </row>
    <row r="83" spans="22:27">
      <c r="V83" s="114">
        <v>4</v>
      </c>
      <c r="W83" s="108" t="s">
        <v>688</v>
      </c>
      <c r="X83" s="114">
        <v>35</v>
      </c>
      <c r="Y83" s="114">
        <v>109</v>
      </c>
      <c r="Z83" s="115" t="s">
        <v>443</v>
      </c>
      <c r="AA83" s="114">
        <v>0</v>
      </c>
    </row>
    <row r="84" spans="22:27">
      <c r="V84" s="114">
        <v>5</v>
      </c>
      <c r="W84" s="108" t="s">
        <v>690</v>
      </c>
      <c r="X84" s="114">
        <v>44</v>
      </c>
      <c r="Y84" s="114">
        <v>118</v>
      </c>
      <c r="Z84" s="115" t="s">
        <v>443</v>
      </c>
      <c r="AA84" s="114">
        <v>0</v>
      </c>
    </row>
    <row r="85" spans="22:27">
      <c r="V85" s="115" t="s">
        <v>734</v>
      </c>
      <c r="W85" s="108" t="s">
        <v>735</v>
      </c>
      <c r="X85" s="115" t="s">
        <v>730</v>
      </c>
      <c r="Y85" s="115" t="s">
        <v>734</v>
      </c>
      <c r="Z85" s="115" t="s">
        <v>443</v>
      </c>
      <c r="AA85" s="114">
        <v>0</v>
      </c>
    </row>
    <row r="86" spans="22:27">
      <c r="V86" s="115" t="s">
        <v>734</v>
      </c>
      <c r="W86" s="108" t="s">
        <v>736</v>
      </c>
      <c r="X86" s="115" t="s">
        <v>730</v>
      </c>
      <c r="Y86" s="115" t="s">
        <v>734</v>
      </c>
      <c r="Z86" s="115" t="s">
        <v>443</v>
      </c>
      <c r="AA86" s="114">
        <v>0</v>
      </c>
    </row>
    <row r="87" spans="22:27">
      <c r="V87" s="115" t="s">
        <v>734</v>
      </c>
      <c r="W87" s="108" t="s">
        <v>737</v>
      </c>
      <c r="X87" s="115" t="s">
        <v>730</v>
      </c>
      <c r="Y87" s="115" t="s">
        <v>734</v>
      </c>
      <c r="Z87" s="115" t="s">
        <v>443</v>
      </c>
      <c r="AA87" s="114">
        <v>0</v>
      </c>
    </row>
    <row r="88" spans="22:27">
      <c r="V88" s="115" t="s">
        <v>738</v>
      </c>
      <c r="W88" s="108" t="s">
        <v>739</v>
      </c>
      <c r="X88" s="115" t="s">
        <v>730</v>
      </c>
      <c r="Y88" s="115" t="s">
        <v>738</v>
      </c>
      <c r="Z88" s="115" t="s">
        <v>443</v>
      </c>
      <c r="AA88" s="114">
        <v>0</v>
      </c>
    </row>
    <row r="89" spans="22:27">
      <c r="V89" s="115" t="s">
        <v>738</v>
      </c>
      <c r="W89" s="108" t="s">
        <v>740</v>
      </c>
      <c r="X89" s="115" t="s">
        <v>730</v>
      </c>
      <c r="Y89" s="115" t="s">
        <v>738</v>
      </c>
      <c r="Z89" s="115" t="s">
        <v>443</v>
      </c>
      <c r="AA89" s="114">
        <v>0</v>
      </c>
    </row>
  </sheetData>
  <mergeCells count="19">
    <mergeCell ref="K48:N48"/>
    <mergeCell ref="K1:N1"/>
    <mergeCell ref="V1:AA1"/>
    <mergeCell ref="V16:AA16"/>
    <mergeCell ref="V32:AA32"/>
    <mergeCell ref="K40:N40"/>
    <mergeCell ref="K42:N42"/>
    <mergeCell ref="K43:N43"/>
    <mergeCell ref="K44:N44"/>
    <mergeCell ref="K45:N45"/>
    <mergeCell ref="K46:N46"/>
    <mergeCell ref="K47:N47"/>
    <mergeCell ref="V78:AA78"/>
    <mergeCell ref="K49:N49"/>
    <mergeCell ref="K50:N50"/>
    <mergeCell ref="K51:N51"/>
    <mergeCell ref="K52:N52"/>
    <mergeCell ref="K53:N53"/>
    <mergeCell ref="V55:AA5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0B21F-8B17-48E3-B91C-92896E8A4229}">
  <dimension ref="A1:N58"/>
  <sheetViews>
    <sheetView workbookViewId="0">
      <selection activeCell="R11" sqref="R11"/>
    </sheetView>
  </sheetViews>
  <sheetFormatPr defaultRowHeight="14.35"/>
  <cols>
    <col min="1" max="1" width="18.17578125" style="27" bestFit="1" customWidth="1"/>
    <col min="2" max="2" width="7.05859375" style="27" bestFit="1" customWidth="1"/>
    <col min="3" max="3" width="24.52734375" style="27" bestFit="1" customWidth="1"/>
    <col min="4" max="5" width="6.52734375" style="27" bestFit="1" customWidth="1"/>
    <col min="6" max="6" width="8.8203125" style="27" bestFit="1" customWidth="1"/>
    <col min="7" max="7" width="8.87890625" style="27" bestFit="1" customWidth="1"/>
    <col min="8" max="8" width="9.52734375" style="27" bestFit="1" customWidth="1"/>
    <col min="9" max="9" width="26.46875" style="27" bestFit="1" customWidth="1"/>
    <col min="10" max="10" width="3.87890625" style="27" customWidth="1"/>
    <col min="11" max="11" width="20.05859375" style="27" bestFit="1" customWidth="1"/>
    <col min="12" max="12" width="5.46875" style="27" bestFit="1" customWidth="1"/>
    <col min="13" max="13" width="47.703125" style="27" bestFit="1" customWidth="1"/>
    <col min="14" max="16384" width="8.9375" style="27"/>
  </cols>
  <sheetData>
    <row r="1" spans="1:14" ht="14.7" thickBot="1">
      <c r="A1" s="33" t="s">
        <v>90</v>
      </c>
      <c r="B1" s="33" t="s">
        <v>555</v>
      </c>
      <c r="C1" s="33" t="s">
        <v>556</v>
      </c>
      <c r="D1" s="33" t="s">
        <v>557</v>
      </c>
      <c r="E1" s="33" t="s">
        <v>558</v>
      </c>
      <c r="F1" s="33" t="s">
        <v>559</v>
      </c>
      <c r="G1" s="33" t="s">
        <v>94</v>
      </c>
      <c r="H1" s="33" t="s">
        <v>93</v>
      </c>
      <c r="I1" s="33" t="s">
        <v>560</v>
      </c>
      <c r="J1" s="130"/>
      <c r="K1" s="209" t="s">
        <v>553</v>
      </c>
      <c r="L1" s="210"/>
      <c r="M1" s="210"/>
      <c r="N1" s="211"/>
    </row>
    <row r="2" spans="1:14">
      <c r="A2" s="131" t="s">
        <v>2</v>
      </c>
      <c r="B2" s="131" t="s">
        <v>561</v>
      </c>
      <c r="C2" s="131" t="s">
        <v>34</v>
      </c>
      <c r="D2" s="131" t="s">
        <v>743</v>
      </c>
      <c r="E2" s="131" t="s">
        <v>578</v>
      </c>
      <c r="F2" s="132">
        <v>70</v>
      </c>
      <c r="G2" s="131" t="s">
        <v>435</v>
      </c>
      <c r="H2" s="131" t="s">
        <v>766</v>
      </c>
      <c r="I2" s="131" t="s">
        <v>767</v>
      </c>
      <c r="J2" s="133"/>
      <c r="K2" s="218" t="s">
        <v>523</v>
      </c>
      <c r="L2" s="219"/>
      <c r="M2" s="219"/>
    </row>
    <row r="3" spans="1:14">
      <c r="A3" s="131" t="s">
        <v>2</v>
      </c>
      <c r="B3" s="131" t="s">
        <v>563</v>
      </c>
      <c r="C3" s="131" t="s">
        <v>56</v>
      </c>
      <c r="D3" s="131" t="s">
        <v>744</v>
      </c>
      <c r="E3" s="131" t="s">
        <v>597</v>
      </c>
      <c r="F3" s="132">
        <v>70</v>
      </c>
      <c r="G3" s="131" t="s">
        <v>437</v>
      </c>
      <c r="H3" s="131" t="s">
        <v>768</v>
      </c>
      <c r="I3" s="131" t="s">
        <v>767</v>
      </c>
      <c r="J3" s="133"/>
      <c r="K3" s="134" t="s">
        <v>431</v>
      </c>
      <c r="L3" s="134" t="s">
        <v>114</v>
      </c>
      <c r="M3" s="135" t="s">
        <v>524</v>
      </c>
      <c r="N3" s="53" t="s">
        <v>625</v>
      </c>
    </row>
    <row r="4" spans="1:14">
      <c r="A4" s="131" t="s">
        <v>2</v>
      </c>
      <c r="B4" s="131" t="s">
        <v>564</v>
      </c>
      <c r="C4" s="131" t="s">
        <v>55</v>
      </c>
      <c r="D4" s="131" t="s">
        <v>745</v>
      </c>
      <c r="E4" s="131" t="s">
        <v>572</v>
      </c>
      <c r="F4" s="132">
        <v>72</v>
      </c>
      <c r="G4" s="131" t="s">
        <v>439</v>
      </c>
      <c r="H4" s="131" t="s">
        <v>769</v>
      </c>
      <c r="I4" s="131" t="s">
        <v>767</v>
      </c>
      <c r="J4" s="133"/>
      <c r="K4" s="27" t="s">
        <v>17</v>
      </c>
      <c r="L4" s="136">
        <v>5</v>
      </c>
      <c r="M4" s="137" t="s">
        <v>749</v>
      </c>
      <c r="N4" s="57">
        <v>10</v>
      </c>
    </row>
    <row r="5" spans="1:14">
      <c r="A5" s="131" t="s">
        <v>2</v>
      </c>
      <c r="B5" s="131" t="s">
        <v>566</v>
      </c>
      <c r="C5" s="131" t="s">
        <v>3</v>
      </c>
      <c r="D5" s="131" t="s">
        <v>635</v>
      </c>
      <c r="E5" s="131" t="s">
        <v>578</v>
      </c>
      <c r="F5" s="132">
        <v>75</v>
      </c>
      <c r="G5" s="131" t="s">
        <v>441</v>
      </c>
      <c r="H5" s="131" t="s">
        <v>770</v>
      </c>
      <c r="I5" s="131" t="s">
        <v>767</v>
      </c>
      <c r="J5" s="133"/>
      <c r="K5" s="27" t="s">
        <v>3</v>
      </c>
      <c r="L5" s="136">
        <v>5</v>
      </c>
      <c r="M5" s="137" t="s">
        <v>750</v>
      </c>
      <c r="N5" s="57">
        <v>10</v>
      </c>
    </row>
    <row r="6" spans="1:14">
      <c r="A6" s="131" t="s">
        <v>2</v>
      </c>
      <c r="B6" s="131" t="s">
        <v>567</v>
      </c>
      <c r="C6" s="131" t="s">
        <v>573</v>
      </c>
      <c r="D6" s="131" t="s">
        <v>744</v>
      </c>
      <c r="E6" s="131" t="s">
        <v>588</v>
      </c>
      <c r="F6" s="132">
        <v>76</v>
      </c>
      <c r="G6" s="131" t="s">
        <v>443</v>
      </c>
      <c r="H6" s="131" t="s">
        <v>771</v>
      </c>
      <c r="I6" s="131" t="s">
        <v>767</v>
      </c>
      <c r="J6" s="133"/>
      <c r="K6" s="27" t="s">
        <v>78</v>
      </c>
      <c r="L6" s="136">
        <v>3</v>
      </c>
      <c r="M6" s="137" t="s">
        <v>660</v>
      </c>
      <c r="N6" s="57">
        <v>6</v>
      </c>
    </row>
    <row r="7" spans="1:14">
      <c r="A7" s="131" t="s">
        <v>2</v>
      </c>
      <c r="B7" s="131" t="s">
        <v>568</v>
      </c>
      <c r="C7" s="131" t="s">
        <v>328</v>
      </c>
      <c r="D7" s="131" t="s">
        <v>636</v>
      </c>
      <c r="E7" s="131" t="s">
        <v>586</v>
      </c>
      <c r="F7" s="132">
        <v>79</v>
      </c>
      <c r="G7" s="131" t="s">
        <v>443</v>
      </c>
      <c r="H7" s="131" t="s">
        <v>772</v>
      </c>
      <c r="I7" s="131" t="s">
        <v>767</v>
      </c>
      <c r="J7" s="133"/>
      <c r="K7" s="27" t="s">
        <v>385</v>
      </c>
      <c r="L7" s="136">
        <v>2</v>
      </c>
      <c r="M7" s="137" t="s">
        <v>533</v>
      </c>
      <c r="N7" s="57">
        <v>4</v>
      </c>
    </row>
    <row r="8" spans="1:14">
      <c r="A8" s="131" t="s">
        <v>2</v>
      </c>
      <c r="B8" s="131" t="s">
        <v>570</v>
      </c>
      <c r="C8" s="131" t="s">
        <v>78</v>
      </c>
      <c r="D8" s="131" t="s">
        <v>636</v>
      </c>
      <c r="E8" s="131" t="s">
        <v>578</v>
      </c>
      <c r="F8" s="132">
        <v>80</v>
      </c>
      <c r="G8" s="131" t="s">
        <v>443</v>
      </c>
      <c r="H8" s="131" t="s">
        <v>773</v>
      </c>
      <c r="I8" s="131" t="s">
        <v>767</v>
      </c>
      <c r="J8" s="133"/>
      <c r="K8" s="27" t="s">
        <v>52</v>
      </c>
      <c r="L8" s="136">
        <v>1</v>
      </c>
      <c r="M8" s="137" t="s">
        <v>532</v>
      </c>
      <c r="N8" s="57">
        <v>2</v>
      </c>
    </row>
    <row r="9" spans="1:14">
      <c r="A9" s="131" t="s">
        <v>2</v>
      </c>
      <c r="B9" s="131" t="s">
        <v>571</v>
      </c>
      <c r="C9" s="131" t="s">
        <v>385</v>
      </c>
      <c r="D9" s="131" t="s">
        <v>661</v>
      </c>
      <c r="E9" s="131" t="s">
        <v>592</v>
      </c>
      <c r="F9" s="132">
        <v>82</v>
      </c>
      <c r="G9" s="131" t="s">
        <v>443</v>
      </c>
      <c r="H9" s="131" t="s">
        <v>774</v>
      </c>
      <c r="I9" s="131" t="s">
        <v>767</v>
      </c>
      <c r="J9" s="133"/>
      <c r="K9" s="27" t="s">
        <v>28</v>
      </c>
      <c r="L9" s="136">
        <v>1</v>
      </c>
      <c r="M9" s="137" t="s">
        <v>530</v>
      </c>
      <c r="N9" s="57">
        <v>2</v>
      </c>
    </row>
    <row r="10" spans="1:14">
      <c r="A10" s="131" t="s">
        <v>2</v>
      </c>
      <c r="B10" s="131" t="s">
        <v>572</v>
      </c>
      <c r="C10" s="131" t="s">
        <v>52</v>
      </c>
      <c r="D10" s="131" t="s">
        <v>627</v>
      </c>
      <c r="E10" s="131" t="s">
        <v>564</v>
      </c>
      <c r="F10" s="132">
        <v>83</v>
      </c>
      <c r="G10" s="131" t="s">
        <v>443</v>
      </c>
      <c r="H10" s="131" t="s">
        <v>775</v>
      </c>
      <c r="I10" s="131" t="s">
        <v>767</v>
      </c>
      <c r="J10" s="133"/>
      <c r="N10" s="57"/>
    </row>
    <row r="11" spans="1:14">
      <c r="A11" s="131" t="s">
        <v>2</v>
      </c>
      <c r="B11" s="131" t="s">
        <v>574</v>
      </c>
      <c r="C11" s="131" t="s">
        <v>17</v>
      </c>
      <c r="D11" s="131" t="s">
        <v>672</v>
      </c>
      <c r="E11" s="131" t="s">
        <v>591</v>
      </c>
      <c r="F11" s="132">
        <v>84</v>
      </c>
      <c r="G11" s="131" t="s">
        <v>443</v>
      </c>
      <c r="H11" s="131" t="s">
        <v>776</v>
      </c>
      <c r="I11" s="131" t="s">
        <v>767</v>
      </c>
      <c r="J11" s="133"/>
      <c r="K11" s="134" t="s">
        <v>637</v>
      </c>
      <c r="N11" s="57"/>
    </row>
    <row r="12" spans="1:14">
      <c r="A12" s="131" t="s">
        <v>2</v>
      </c>
      <c r="B12" s="131" t="s">
        <v>575</v>
      </c>
      <c r="C12" s="131" t="s">
        <v>28</v>
      </c>
      <c r="D12" s="131" t="s">
        <v>657</v>
      </c>
      <c r="E12" s="131" t="s">
        <v>593</v>
      </c>
      <c r="F12" s="132">
        <v>85</v>
      </c>
      <c r="G12" s="131" t="s">
        <v>443</v>
      </c>
      <c r="H12" s="131" t="s">
        <v>777</v>
      </c>
      <c r="I12" s="131" t="s">
        <v>767</v>
      </c>
      <c r="J12" s="133"/>
      <c r="K12" s="134" t="s">
        <v>431</v>
      </c>
      <c r="L12" s="134" t="s">
        <v>114</v>
      </c>
      <c r="M12" s="135" t="s">
        <v>524</v>
      </c>
      <c r="N12" s="53" t="s">
        <v>625</v>
      </c>
    </row>
    <row r="13" spans="1:14">
      <c r="A13" s="131"/>
      <c r="B13" s="131"/>
      <c r="C13" s="131"/>
      <c r="D13" s="131"/>
      <c r="E13" s="131"/>
      <c r="F13" s="132"/>
      <c r="G13" s="131"/>
      <c r="H13" s="131"/>
      <c r="I13" s="131"/>
      <c r="J13" s="133"/>
      <c r="K13" s="27" t="s">
        <v>79</v>
      </c>
      <c r="L13" s="136">
        <v>4</v>
      </c>
      <c r="M13" s="137" t="s">
        <v>751</v>
      </c>
      <c r="N13" s="57">
        <v>12</v>
      </c>
    </row>
    <row r="14" spans="1:14">
      <c r="A14" s="138" t="s">
        <v>4</v>
      </c>
      <c r="B14" s="131" t="s">
        <v>561</v>
      </c>
      <c r="C14" s="131" t="s">
        <v>72</v>
      </c>
      <c r="D14" s="131" t="s">
        <v>635</v>
      </c>
      <c r="E14" s="131" t="s">
        <v>588</v>
      </c>
      <c r="F14" s="132">
        <v>73</v>
      </c>
      <c r="G14" s="131" t="s">
        <v>435</v>
      </c>
      <c r="H14" s="131" t="s">
        <v>766</v>
      </c>
      <c r="I14" s="131" t="s">
        <v>767</v>
      </c>
      <c r="J14" s="133"/>
      <c r="K14" s="27" t="s">
        <v>6</v>
      </c>
      <c r="L14" s="136">
        <v>3</v>
      </c>
      <c r="M14" s="137" t="s">
        <v>752</v>
      </c>
      <c r="N14" s="57">
        <v>9</v>
      </c>
    </row>
    <row r="15" spans="1:14">
      <c r="A15" s="138" t="s">
        <v>4</v>
      </c>
      <c r="B15" s="131" t="s">
        <v>563</v>
      </c>
      <c r="C15" s="131" t="s">
        <v>6</v>
      </c>
      <c r="D15" s="131" t="s">
        <v>636</v>
      </c>
      <c r="E15" s="131" t="s">
        <v>595</v>
      </c>
      <c r="F15" s="132">
        <v>74</v>
      </c>
      <c r="G15" s="131" t="s">
        <v>437</v>
      </c>
      <c r="H15" s="131" t="s">
        <v>768</v>
      </c>
      <c r="I15" s="131" t="s">
        <v>767</v>
      </c>
      <c r="J15" s="133"/>
      <c r="K15" s="27" t="s">
        <v>80</v>
      </c>
      <c r="L15" s="136">
        <v>3</v>
      </c>
      <c r="M15" s="137" t="s">
        <v>753</v>
      </c>
      <c r="N15" s="57">
        <v>9</v>
      </c>
    </row>
    <row r="16" spans="1:14">
      <c r="A16" s="138" t="s">
        <v>4</v>
      </c>
      <c r="B16" s="131" t="s">
        <v>564</v>
      </c>
      <c r="C16" s="131" t="s">
        <v>75</v>
      </c>
      <c r="D16" s="131" t="s">
        <v>624</v>
      </c>
      <c r="E16" s="131" t="s">
        <v>643</v>
      </c>
      <c r="F16" s="132">
        <v>75</v>
      </c>
      <c r="G16" s="131" t="s">
        <v>439</v>
      </c>
      <c r="H16" s="131" t="s">
        <v>769</v>
      </c>
      <c r="I16" s="131" t="s">
        <v>767</v>
      </c>
      <c r="J16" s="133"/>
      <c r="K16" s="27" t="s">
        <v>72</v>
      </c>
      <c r="L16" s="136">
        <v>2</v>
      </c>
      <c r="M16" s="137" t="s">
        <v>667</v>
      </c>
      <c r="N16" s="57">
        <v>6</v>
      </c>
    </row>
    <row r="17" spans="1:14">
      <c r="A17" s="138" t="s">
        <v>4</v>
      </c>
      <c r="B17" s="131" t="s">
        <v>566</v>
      </c>
      <c r="C17" s="131" t="s">
        <v>80</v>
      </c>
      <c r="D17" s="131" t="s">
        <v>636</v>
      </c>
      <c r="E17" s="131" t="s">
        <v>593</v>
      </c>
      <c r="F17" s="132">
        <v>75</v>
      </c>
      <c r="G17" s="131" t="s">
        <v>441</v>
      </c>
      <c r="H17" s="131" t="s">
        <v>770</v>
      </c>
      <c r="I17" s="131" t="s">
        <v>767</v>
      </c>
      <c r="J17" s="133"/>
      <c r="K17" s="27" t="s">
        <v>75</v>
      </c>
      <c r="L17" s="136">
        <v>2</v>
      </c>
      <c r="M17" s="137" t="s">
        <v>537</v>
      </c>
      <c r="N17" s="57">
        <v>6</v>
      </c>
    </row>
    <row r="18" spans="1:14">
      <c r="A18" s="138" t="s">
        <v>4</v>
      </c>
      <c r="B18" s="131" t="s">
        <v>567</v>
      </c>
      <c r="C18" s="131" t="s">
        <v>387</v>
      </c>
      <c r="D18" s="131" t="s">
        <v>653</v>
      </c>
      <c r="E18" s="131" t="s">
        <v>595</v>
      </c>
      <c r="F18" s="132">
        <v>76</v>
      </c>
      <c r="G18" s="131" t="s">
        <v>443</v>
      </c>
      <c r="H18" s="131" t="s">
        <v>771</v>
      </c>
      <c r="I18" s="131" t="s">
        <v>767</v>
      </c>
      <c r="J18" s="133"/>
      <c r="K18" s="27" t="s">
        <v>412</v>
      </c>
      <c r="L18" s="136">
        <v>2</v>
      </c>
      <c r="M18" s="137" t="s">
        <v>546</v>
      </c>
      <c r="N18" s="57">
        <v>6</v>
      </c>
    </row>
    <row r="19" spans="1:14">
      <c r="A19" s="138" t="s">
        <v>4</v>
      </c>
      <c r="B19" s="131" t="s">
        <v>568</v>
      </c>
      <c r="C19" s="131" t="s">
        <v>29</v>
      </c>
      <c r="D19" s="131" t="s">
        <v>653</v>
      </c>
      <c r="E19" s="131" t="s">
        <v>593</v>
      </c>
      <c r="F19" s="132">
        <v>77</v>
      </c>
      <c r="G19" s="131" t="s">
        <v>443</v>
      </c>
      <c r="H19" s="131" t="s">
        <v>772</v>
      </c>
      <c r="I19" s="131" t="s">
        <v>767</v>
      </c>
      <c r="J19" s="133"/>
      <c r="N19" s="57"/>
    </row>
    <row r="20" spans="1:14">
      <c r="A20" s="138" t="s">
        <v>4</v>
      </c>
      <c r="B20" s="131" t="s">
        <v>570</v>
      </c>
      <c r="C20" s="131" t="s">
        <v>15</v>
      </c>
      <c r="D20" s="131" t="s">
        <v>645</v>
      </c>
      <c r="E20" s="131" t="s">
        <v>596</v>
      </c>
      <c r="F20" s="132">
        <v>78</v>
      </c>
      <c r="G20" s="131" t="s">
        <v>443</v>
      </c>
      <c r="H20" s="131" t="s">
        <v>773</v>
      </c>
      <c r="I20" s="131" t="s">
        <v>767</v>
      </c>
      <c r="J20" s="133"/>
      <c r="K20" s="134" t="s">
        <v>644</v>
      </c>
      <c r="N20" s="57"/>
    </row>
    <row r="21" spans="1:14">
      <c r="A21" s="138" t="s">
        <v>4</v>
      </c>
      <c r="B21" s="131" t="s">
        <v>571</v>
      </c>
      <c r="C21" s="131" t="s">
        <v>79</v>
      </c>
      <c r="D21" s="131" t="s">
        <v>650</v>
      </c>
      <c r="E21" s="131" t="s">
        <v>677</v>
      </c>
      <c r="F21" s="132">
        <v>78</v>
      </c>
      <c r="G21" s="131" t="s">
        <v>443</v>
      </c>
      <c r="H21" s="131" t="s">
        <v>774</v>
      </c>
      <c r="I21" s="131" t="s">
        <v>767</v>
      </c>
      <c r="J21" s="133"/>
      <c r="K21" s="134" t="s">
        <v>431</v>
      </c>
      <c r="L21" s="134" t="s">
        <v>114</v>
      </c>
      <c r="M21" s="135" t="s">
        <v>524</v>
      </c>
      <c r="N21" s="53" t="s">
        <v>625</v>
      </c>
    </row>
    <row r="22" spans="1:14">
      <c r="A22" s="138" t="s">
        <v>4</v>
      </c>
      <c r="B22" s="131" t="s">
        <v>572</v>
      </c>
      <c r="C22" s="131" t="s">
        <v>84</v>
      </c>
      <c r="D22" s="131" t="s">
        <v>744</v>
      </c>
      <c r="E22" s="131" t="s">
        <v>578</v>
      </c>
      <c r="F22" s="132">
        <v>78</v>
      </c>
      <c r="G22" s="131" t="s">
        <v>443</v>
      </c>
      <c r="H22" s="131" t="s">
        <v>775</v>
      </c>
      <c r="I22" s="131" t="s">
        <v>767</v>
      </c>
      <c r="J22" s="133"/>
      <c r="K22" s="27" t="s">
        <v>24</v>
      </c>
      <c r="L22" s="136">
        <v>7</v>
      </c>
      <c r="M22" s="137" t="s">
        <v>754</v>
      </c>
      <c r="N22" s="57">
        <v>7</v>
      </c>
    </row>
    <row r="23" spans="1:14">
      <c r="A23" s="138" t="s">
        <v>4</v>
      </c>
      <c r="B23" s="131" t="s">
        <v>574</v>
      </c>
      <c r="C23" s="131" t="s">
        <v>412</v>
      </c>
      <c r="D23" s="131" t="s">
        <v>639</v>
      </c>
      <c r="E23" s="131" t="s">
        <v>592</v>
      </c>
      <c r="F23" s="132">
        <v>79</v>
      </c>
      <c r="G23" s="131" t="s">
        <v>443</v>
      </c>
      <c r="H23" s="131" t="s">
        <v>776</v>
      </c>
      <c r="I23" s="131" t="s">
        <v>767</v>
      </c>
      <c r="J23" s="133"/>
      <c r="K23" s="27" t="s">
        <v>59</v>
      </c>
      <c r="L23" s="136">
        <v>7</v>
      </c>
      <c r="M23" s="137" t="s">
        <v>755</v>
      </c>
      <c r="N23" s="57">
        <v>7</v>
      </c>
    </row>
    <row r="24" spans="1:14">
      <c r="A24" s="138" t="s">
        <v>4</v>
      </c>
      <c r="B24" s="131" t="s">
        <v>575</v>
      </c>
      <c r="C24" s="131" t="s">
        <v>253</v>
      </c>
      <c r="D24" s="131" t="s">
        <v>645</v>
      </c>
      <c r="E24" s="131" t="s">
        <v>592</v>
      </c>
      <c r="F24" s="132">
        <v>81</v>
      </c>
      <c r="G24" s="131" t="s">
        <v>443</v>
      </c>
      <c r="H24" s="131" t="s">
        <v>777</v>
      </c>
      <c r="I24" s="131" t="s">
        <v>767</v>
      </c>
      <c r="J24" s="133"/>
      <c r="K24" s="27" t="s">
        <v>18</v>
      </c>
      <c r="L24" s="136">
        <v>3</v>
      </c>
      <c r="M24" s="137" t="s">
        <v>756</v>
      </c>
      <c r="N24" s="57">
        <v>3</v>
      </c>
    </row>
    <row r="25" spans="1:14">
      <c r="A25" s="138" t="s">
        <v>4</v>
      </c>
      <c r="B25" s="131" t="s">
        <v>578</v>
      </c>
      <c r="C25" s="131" t="s">
        <v>82</v>
      </c>
      <c r="D25" s="131" t="s">
        <v>672</v>
      </c>
      <c r="E25" s="131" t="s">
        <v>595</v>
      </c>
      <c r="F25" s="132">
        <v>81</v>
      </c>
      <c r="G25" s="131" t="s">
        <v>443</v>
      </c>
      <c r="H25" s="131" t="s">
        <v>778</v>
      </c>
      <c r="I25" s="131" t="s">
        <v>767</v>
      </c>
      <c r="J25" s="133"/>
      <c r="K25" s="27" t="s">
        <v>74</v>
      </c>
      <c r="L25" s="136">
        <v>1</v>
      </c>
      <c r="M25" s="137" t="s">
        <v>530</v>
      </c>
      <c r="N25" s="57">
        <v>1</v>
      </c>
    </row>
    <row r="26" spans="1:14">
      <c r="A26" s="138" t="s">
        <v>4</v>
      </c>
      <c r="B26" s="131" t="s">
        <v>586</v>
      </c>
      <c r="C26" s="131" t="s">
        <v>48</v>
      </c>
      <c r="D26" s="131" t="s">
        <v>661</v>
      </c>
      <c r="E26" s="131" t="s">
        <v>591</v>
      </c>
      <c r="F26" s="132">
        <v>83</v>
      </c>
      <c r="G26" s="131" t="s">
        <v>443</v>
      </c>
      <c r="H26" s="131" t="s">
        <v>779</v>
      </c>
      <c r="I26" s="131" t="s">
        <v>767</v>
      </c>
      <c r="J26" s="133"/>
      <c r="N26" s="57"/>
    </row>
    <row r="27" spans="1:14">
      <c r="A27" s="138" t="s">
        <v>4</v>
      </c>
      <c r="B27" s="131" t="s">
        <v>588</v>
      </c>
      <c r="C27" s="131" t="s">
        <v>63</v>
      </c>
      <c r="D27" s="131" t="s">
        <v>672</v>
      </c>
      <c r="E27" s="131" t="s">
        <v>592</v>
      </c>
      <c r="F27" s="132">
        <v>83</v>
      </c>
      <c r="G27" s="131" t="s">
        <v>443</v>
      </c>
      <c r="H27" s="131" t="s">
        <v>780</v>
      </c>
      <c r="I27" s="131" t="s">
        <v>767</v>
      </c>
      <c r="J27" s="133"/>
      <c r="K27" s="134" t="s">
        <v>654</v>
      </c>
      <c r="N27" s="57"/>
    </row>
    <row r="28" spans="1:14">
      <c r="A28" s="138"/>
      <c r="B28" s="131"/>
      <c r="C28" s="131"/>
      <c r="D28" s="131"/>
      <c r="E28" s="131"/>
      <c r="F28" s="132"/>
      <c r="G28" s="131"/>
      <c r="H28" s="131"/>
      <c r="I28" s="131"/>
      <c r="J28" s="133"/>
      <c r="K28" s="134" t="s">
        <v>431</v>
      </c>
      <c r="L28" s="134" t="s">
        <v>114</v>
      </c>
      <c r="M28" s="135" t="s">
        <v>524</v>
      </c>
      <c r="N28" s="53" t="s">
        <v>625</v>
      </c>
    </row>
    <row r="29" spans="1:14">
      <c r="A29" s="131" t="s">
        <v>12</v>
      </c>
      <c r="B29" s="131" t="s">
        <v>561</v>
      </c>
      <c r="C29" s="131" t="s">
        <v>58</v>
      </c>
      <c r="D29" s="131" t="s">
        <v>709</v>
      </c>
      <c r="E29" s="131" t="s">
        <v>656</v>
      </c>
      <c r="F29" s="132">
        <v>67</v>
      </c>
      <c r="G29" s="131" t="s">
        <v>435</v>
      </c>
      <c r="H29" s="131" t="s">
        <v>766</v>
      </c>
      <c r="I29" s="131" t="s">
        <v>767</v>
      </c>
      <c r="J29" s="133"/>
      <c r="K29" s="27" t="s">
        <v>31</v>
      </c>
      <c r="L29" s="136">
        <v>5</v>
      </c>
      <c r="M29" s="137" t="s">
        <v>569</v>
      </c>
      <c r="N29" s="57">
        <v>10</v>
      </c>
    </row>
    <row r="30" spans="1:14">
      <c r="A30" s="131" t="s">
        <v>12</v>
      </c>
      <c r="B30" s="131" t="s">
        <v>563</v>
      </c>
      <c r="C30" s="131" t="s">
        <v>24</v>
      </c>
      <c r="D30" s="131" t="s">
        <v>636</v>
      </c>
      <c r="E30" s="131" t="s">
        <v>596</v>
      </c>
      <c r="F30" s="132">
        <v>73</v>
      </c>
      <c r="G30" s="131" t="s">
        <v>437</v>
      </c>
      <c r="H30" s="131" t="s">
        <v>768</v>
      </c>
      <c r="I30" s="131" t="s">
        <v>767</v>
      </c>
      <c r="J30" s="133"/>
      <c r="K30" s="27" t="s">
        <v>49</v>
      </c>
      <c r="L30" s="136">
        <v>3</v>
      </c>
      <c r="M30" s="137" t="s">
        <v>757</v>
      </c>
      <c r="N30" s="57">
        <v>6</v>
      </c>
    </row>
    <row r="31" spans="1:14">
      <c r="A31" s="131" t="s">
        <v>12</v>
      </c>
      <c r="B31" s="131" t="s">
        <v>564</v>
      </c>
      <c r="C31" s="131" t="s">
        <v>83</v>
      </c>
      <c r="D31" s="131" t="s">
        <v>645</v>
      </c>
      <c r="E31" s="131" t="s">
        <v>673</v>
      </c>
      <c r="F31" s="132">
        <v>74</v>
      </c>
      <c r="G31" s="131" t="s">
        <v>439</v>
      </c>
      <c r="H31" s="131" t="s">
        <v>769</v>
      </c>
      <c r="I31" s="131" t="s">
        <v>767</v>
      </c>
      <c r="J31" s="133"/>
      <c r="K31" s="27" t="s">
        <v>39</v>
      </c>
      <c r="L31" s="136">
        <v>2</v>
      </c>
      <c r="M31" s="137" t="s">
        <v>631</v>
      </c>
      <c r="N31" s="57">
        <v>4</v>
      </c>
    </row>
    <row r="32" spans="1:14">
      <c r="A32" s="131" t="s">
        <v>12</v>
      </c>
      <c r="B32" s="131" t="s">
        <v>566</v>
      </c>
      <c r="C32" s="131" t="s">
        <v>18</v>
      </c>
      <c r="D32" s="131" t="s">
        <v>668</v>
      </c>
      <c r="E32" s="131" t="s">
        <v>677</v>
      </c>
      <c r="F32" s="132">
        <v>75</v>
      </c>
      <c r="G32" s="131" t="s">
        <v>441</v>
      </c>
      <c r="H32" s="131" t="s">
        <v>770</v>
      </c>
      <c r="I32" s="131" t="s">
        <v>767</v>
      </c>
      <c r="J32" s="133"/>
      <c r="K32" s="27" t="s">
        <v>11</v>
      </c>
      <c r="L32" s="136">
        <v>2</v>
      </c>
      <c r="M32" s="137" t="s">
        <v>758</v>
      </c>
      <c r="N32" s="57">
        <v>4</v>
      </c>
    </row>
    <row r="33" spans="1:14">
      <c r="A33" s="131" t="s">
        <v>12</v>
      </c>
      <c r="B33" s="131" t="s">
        <v>567</v>
      </c>
      <c r="C33" s="131" t="s">
        <v>59</v>
      </c>
      <c r="D33" s="131" t="s">
        <v>663</v>
      </c>
      <c r="E33" s="131" t="s">
        <v>673</v>
      </c>
      <c r="F33" s="132">
        <v>78</v>
      </c>
      <c r="G33" s="131" t="s">
        <v>443</v>
      </c>
      <c r="H33" s="131" t="s">
        <v>771</v>
      </c>
      <c r="I33" s="131" t="s">
        <v>767</v>
      </c>
      <c r="J33" s="133"/>
      <c r="K33" s="27" t="s">
        <v>36</v>
      </c>
      <c r="L33" s="136">
        <v>1</v>
      </c>
      <c r="M33" s="137" t="s">
        <v>641</v>
      </c>
      <c r="N33" s="57">
        <v>2</v>
      </c>
    </row>
    <row r="34" spans="1:14" ht="14.7" thickBot="1">
      <c r="A34" s="131" t="s">
        <v>12</v>
      </c>
      <c r="B34" s="131" t="s">
        <v>568</v>
      </c>
      <c r="C34" s="131" t="s">
        <v>40</v>
      </c>
      <c r="D34" s="131" t="s">
        <v>672</v>
      </c>
      <c r="E34" s="131" t="s">
        <v>597</v>
      </c>
      <c r="F34" s="132">
        <v>79</v>
      </c>
      <c r="G34" s="131" t="s">
        <v>443</v>
      </c>
      <c r="H34" s="131" t="s">
        <v>772</v>
      </c>
      <c r="I34" s="131" t="s">
        <v>767</v>
      </c>
      <c r="J34" s="133"/>
    </row>
    <row r="35" spans="1:14" ht="14" customHeight="1" thickBot="1">
      <c r="A35" s="131" t="s">
        <v>12</v>
      </c>
      <c r="B35" s="131" t="s">
        <v>570</v>
      </c>
      <c r="C35" s="131" t="s">
        <v>14</v>
      </c>
      <c r="D35" s="131" t="s">
        <v>650</v>
      </c>
      <c r="E35" s="131" t="s">
        <v>647</v>
      </c>
      <c r="F35" s="132">
        <v>79</v>
      </c>
      <c r="G35" s="131" t="s">
        <v>443</v>
      </c>
      <c r="H35" s="131" t="s">
        <v>773</v>
      </c>
      <c r="I35" s="131" t="s">
        <v>767</v>
      </c>
      <c r="J35" s="133"/>
      <c r="K35" s="212" t="s">
        <v>674</v>
      </c>
      <c r="L35" s="213"/>
      <c r="M35" s="213"/>
      <c r="N35" s="214"/>
    </row>
    <row r="36" spans="1:14">
      <c r="A36" s="131" t="s">
        <v>12</v>
      </c>
      <c r="B36" s="131" t="s">
        <v>571</v>
      </c>
      <c r="C36" s="131" t="s">
        <v>399</v>
      </c>
      <c r="D36" s="131" t="s">
        <v>649</v>
      </c>
      <c r="E36" s="131" t="s">
        <v>677</v>
      </c>
      <c r="F36" s="132">
        <v>80</v>
      </c>
      <c r="G36" s="131" t="s">
        <v>443</v>
      </c>
      <c r="H36" s="131" t="s">
        <v>774</v>
      </c>
      <c r="I36" s="131" t="s">
        <v>767</v>
      </c>
      <c r="J36" s="133"/>
    </row>
    <row r="37" spans="1:14" ht="14.7" thickBot="1">
      <c r="A37" s="131" t="s">
        <v>12</v>
      </c>
      <c r="B37" s="131" t="s">
        <v>572</v>
      </c>
      <c r="C37" s="131" t="s">
        <v>338</v>
      </c>
      <c r="D37" s="131" t="s">
        <v>655</v>
      </c>
      <c r="E37" s="131" t="s">
        <v>669</v>
      </c>
      <c r="F37" s="132">
        <v>87</v>
      </c>
      <c r="G37" s="131" t="s">
        <v>443</v>
      </c>
      <c r="H37" s="131" t="s">
        <v>775</v>
      </c>
      <c r="I37" s="131" t="s">
        <v>767</v>
      </c>
      <c r="J37" s="133"/>
      <c r="K37" s="216" t="s">
        <v>759</v>
      </c>
      <c r="L37" s="217"/>
      <c r="M37" s="217"/>
      <c r="N37" s="217"/>
    </row>
    <row r="38" spans="1:14" ht="14.7" thickTop="1">
      <c r="A38" s="131" t="s">
        <v>12</v>
      </c>
      <c r="B38" s="131" t="s">
        <v>574</v>
      </c>
      <c r="C38" s="131" t="s">
        <v>74</v>
      </c>
      <c r="D38" s="131" t="s">
        <v>781</v>
      </c>
      <c r="E38" s="131" t="s">
        <v>647</v>
      </c>
      <c r="F38" s="132">
        <v>87</v>
      </c>
      <c r="G38" s="131" t="s">
        <v>443</v>
      </c>
      <c r="H38" s="131" t="s">
        <v>776</v>
      </c>
      <c r="I38" s="131" t="s">
        <v>767</v>
      </c>
      <c r="J38" s="133"/>
      <c r="K38" s="215" t="s">
        <v>794</v>
      </c>
      <c r="L38" s="215"/>
      <c r="M38" s="215"/>
      <c r="N38" s="215"/>
    </row>
    <row r="39" spans="1:14" ht="14.7" thickBot="1">
      <c r="A39" s="131"/>
      <c r="B39" s="131"/>
      <c r="C39" s="131"/>
      <c r="D39" s="131"/>
      <c r="E39" s="131"/>
      <c r="F39" s="132"/>
      <c r="G39" s="131"/>
      <c r="H39" s="131"/>
      <c r="I39" s="131"/>
      <c r="J39" s="133"/>
      <c r="K39" s="216" t="s">
        <v>760</v>
      </c>
      <c r="L39" s="217"/>
      <c r="M39" s="217"/>
      <c r="N39" s="217"/>
    </row>
    <row r="40" spans="1:14" ht="14.7" thickTop="1">
      <c r="A40" s="138" t="s">
        <v>0</v>
      </c>
      <c r="B40" s="131" t="s">
        <v>561</v>
      </c>
      <c r="C40" s="131" t="s">
        <v>185</v>
      </c>
      <c r="D40" s="131" t="s">
        <v>663</v>
      </c>
      <c r="E40" s="131" t="s">
        <v>746</v>
      </c>
      <c r="F40" s="132">
        <v>65</v>
      </c>
      <c r="G40" s="131" t="s">
        <v>435</v>
      </c>
      <c r="H40" s="131" t="s">
        <v>766</v>
      </c>
      <c r="I40" s="131" t="s">
        <v>767</v>
      </c>
      <c r="J40" s="133"/>
      <c r="K40" s="215" t="s">
        <v>761</v>
      </c>
      <c r="L40" s="215"/>
      <c r="M40" s="215"/>
      <c r="N40" s="215"/>
    </row>
    <row r="41" spans="1:14" ht="14.7" thickBot="1">
      <c r="A41" s="138" t="s">
        <v>0</v>
      </c>
      <c r="B41" s="131" t="s">
        <v>563</v>
      </c>
      <c r="C41" s="131" t="s">
        <v>57</v>
      </c>
      <c r="D41" s="131" t="s">
        <v>645</v>
      </c>
      <c r="E41" s="131" t="s">
        <v>747</v>
      </c>
      <c r="F41" s="132">
        <v>65</v>
      </c>
      <c r="G41" s="131" t="s">
        <v>437</v>
      </c>
      <c r="H41" s="131" t="s">
        <v>768</v>
      </c>
      <c r="I41" s="131" t="s">
        <v>767</v>
      </c>
      <c r="J41" s="133"/>
      <c r="K41" s="216" t="s">
        <v>762</v>
      </c>
      <c r="L41" s="217"/>
      <c r="M41" s="217"/>
      <c r="N41" s="217"/>
    </row>
    <row r="42" spans="1:14" ht="14.7" thickTop="1">
      <c r="A42" s="138" t="s">
        <v>0</v>
      </c>
      <c r="B42" s="131" t="s">
        <v>564</v>
      </c>
      <c r="C42" s="131" t="s">
        <v>88</v>
      </c>
      <c r="D42" s="131" t="s">
        <v>640</v>
      </c>
      <c r="E42" s="131" t="s">
        <v>748</v>
      </c>
      <c r="F42" s="132">
        <v>66</v>
      </c>
      <c r="G42" s="131" t="s">
        <v>439</v>
      </c>
      <c r="H42" s="131" t="s">
        <v>769</v>
      </c>
      <c r="I42" s="131" t="s">
        <v>767</v>
      </c>
      <c r="J42" s="133"/>
      <c r="K42" s="215" t="s">
        <v>763</v>
      </c>
      <c r="L42" s="215"/>
      <c r="M42" s="215"/>
      <c r="N42" s="215"/>
    </row>
    <row r="43" spans="1:14" ht="14.7" thickBot="1">
      <c r="A43" s="138" t="s">
        <v>0</v>
      </c>
      <c r="B43" s="131" t="s">
        <v>566</v>
      </c>
      <c r="C43" s="131" t="s">
        <v>39</v>
      </c>
      <c r="D43" s="131" t="s">
        <v>653</v>
      </c>
      <c r="E43" s="131" t="s">
        <v>673</v>
      </c>
      <c r="F43" s="132">
        <v>71</v>
      </c>
      <c r="G43" s="131" t="s">
        <v>441</v>
      </c>
      <c r="H43" s="131" t="s">
        <v>770</v>
      </c>
      <c r="I43" s="131" t="s">
        <v>767</v>
      </c>
      <c r="J43" s="133"/>
      <c r="K43" s="216" t="s">
        <v>682</v>
      </c>
      <c r="L43" s="217"/>
      <c r="M43" s="217"/>
      <c r="N43" s="217"/>
    </row>
    <row r="44" spans="1:14" ht="14.7" thickTop="1">
      <c r="A44" s="138" t="s">
        <v>0</v>
      </c>
      <c r="B44" s="131" t="s">
        <v>567</v>
      </c>
      <c r="C44" s="131" t="s">
        <v>11</v>
      </c>
      <c r="D44" s="131" t="s">
        <v>782</v>
      </c>
      <c r="E44" s="131" t="s">
        <v>783</v>
      </c>
      <c r="F44" s="132">
        <v>73</v>
      </c>
      <c r="G44" s="131" t="s">
        <v>443</v>
      </c>
      <c r="H44" s="131" t="s">
        <v>771</v>
      </c>
      <c r="I44" s="131" t="s">
        <v>767</v>
      </c>
      <c r="J44" s="133"/>
      <c r="K44" s="215" t="s">
        <v>764</v>
      </c>
      <c r="L44" s="215"/>
      <c r="M44" s="215"/>
      <c r="N44" s="215"/>
    </row>
    <row r="45" spans="1:14">
      <c r="A45" s="138" t="s">
        <v>0</v>
      </c>
      <c r="B45" s="131" t="s">
        <v>568</v>
      </c>
      <c r="C45" s="131" t="s">
        <v>31</v>
      </c>
      <c r="D45" s="131" t="s">
        <v>668</v>
      </c>
      <c r="E45" s="131" t="s">
        <v>656</v>
      </c>
      <c r="F45" s="132">
        <v>74</v>
      </c>
      <c r="G45" s="131" t="s">
        <v>443</v>
      </c>
      <c r="H45" s="131" t="s">
        <v>772</v>
      </c>
      <c r="I45" s="131" t="s">
        <v>767</v>
      </c>
      <c r="J45" s="133"/>
    </row>
    <row r="46" spans="1:14">
      <c r="A46" s="138" t="s">
        <v>0</v>
      </c>
      <c r="B46" s="131" t="s">
        <v>570</v>
      </c>
      <c r="C46" s="131" t="s">
        <v>36</v>
      </c>
      <c r="D46" s="131" t="s">
        <v>784</v>
      </c>
      <c r="E46" s="131" t="s">
        <v>703</v>
      </c>
      <c r="F46" s="132">
        <v>75</v>
      </c>
      <c r="G46" s="131" t="s">
        <v>443</v>
      </c>
      <c r="H46" s="131" t="s">
        <v>773</v>
      </c>
      <c r="I46" s="131" t="s">
        <v>767</v>
      </c>
      <c r="J46" s="133"/>
    </row>
    <row r="47" spans="1:14">
      <c r="A47" s="138" t="s">
        <v>0</v>
      </c>
      <c r="B47" s="131" t="s">
        <v>571</v>
      </c>
      <c r="C47" s="131" t="s">
        <v>87</v>
      </c>
      <c r="D47" s="131" t="s">
        <v>646</v>
      </c>
      <c r="E47" s="131" t="s">
        <v>659</v>
      </c>
      <c r="F47" s="132">
        <v>75</v>
      </c>
      <c r="G47" s="131" t="s">
        <v>443</v>
      </c>
      <c r="H47" s="131" t="s">
        <v>774</v>
      </c>
      <c r="I47" s="131" t="s">
        <v>767</v>
      </c>
      <c r="J47" s="133"/>
    </row>
    <row r="48" spans="1:14">
      <c r="A48" s="138" t="s">
        <v>0</v>
      </c>
      <c r="B48" s="131" t="s">
        <v>572</v>
      </c>
      <c r="C48" s="131" t="s">
        <v>49</v>
      </c>
      <c r="D48" s="131" t="s">
        <v>704</v>
      </c>
      <c r="E48" s="131" t="s">
        <v>664</v>
      </c>
      <c r="F48" s="132">
        <v>77</v>
      </c>
      <c r="G48" s="131" t="s">
        <v>443</v>
      </c>
      <c r="H48" s="131" t="s">
        <v>775</v>
      </c>
      <c r="I48" s="131" t="s">
        <v>767</v>
      </c>
      <c r="J48" s="133"/>
    </row>
    <row r="49" spans="1:10">
      <c r="A49" s="138" t="s">
        <v>0</v>
      </c>
      <c r="B49" s="131" t="s">
        <v>574</v>
      </c>
      <c r="C49" s="131" t="s">
        <v>16</v>
      </c>
      <c r="D49" s="131" t="s">
        <v>785</v>
      </c>
      <c r="E49" s="131" t="s">
        <v>699</v>
      </c>
      <c r="F49" s="132">
        <v>78</v>
      </c>
      <c r="G49" s="131" t="s">
        <v>443</v>
      </c>
      <c r="H49" s="131" t="s">
        <v>776</v>
      </c>
      <c r="I49" s="131" t="s">
        <v>767</v>
      </c>
      <c r="J49" s="133"/>
    </row>
    <row r="50" spans="1:10">
      <c r="A50" s="138" t="s">
        <v>0</v>
      </c>
      <c r="B50" s="131" t="s">
        <v>575</v>
      </c>
      <c r="C50" s="131" t="s">
        <v>47</v>
      </c>
      <c r="D50" s="131" t="s">
        <v>649</v>
      </c>
      <c r="E50" s="131" t="s">
        <v>656</v>
      </c>
      <c r="F50" s="132">
        <v>79</v>
      </c>
      <c r="G50" s="131" t="s">
        <v>443</v>
      </c>
      <c r="H50" s="131" t="s">
        <v>777</v>
      </c>
      <c r="I50" s="131" t="s">
        <v>767</v>
      </c>
      <c r="J50" s="133"/>
    </row>
    <row r="51" spans="1:10">
      <c r="A51" s="138" t="s">
        <v>0</v>
      </c>
      <c r="B51" s="131" t="s">
        <v>578</v>
      </c>
      <c r="C51" s="131" t="s">
        <v>65</v>
      </c>
      <c r="D51" s="131" t="s">
        <v>786</v>
      </c>
      <c r="E51" s="131" t="s">
        <v>717</v>
      </c>
      <c r="F51" s="132">
        <v>87</v>
      </c>
      <c r="G51" s="131" t="s">
        <v>443</v>
      </c>
      <c r="H51" s="131" t="s">
        <v>778</v>
      </c>
      <c r="I51" s="131" t="s">
        <v>767</v>
      </c>
      <c r="J51" s="133"/>
    </row>
    <row r="52" spans="1:10">
      <c r="A52" s="138" t="s">
        <v>0</v>
      </c>
      <c r="B52" s="131" t="s">
        <v>586</v>
      </c>
      <c r="C52" s="131" t="s">
        <v>19</v>
      </c>
      <c r="D52" s="131" t="s">
        <v>787</v>
      </c>
      <c r="E52" s="131" t="s">
        <v>700</v>
      </c>
      <c r="F52" s="132">
        <v>97</v>
      </c>
      <c r="G52" s="131" t="s">
        <v>443</v>
      </c>
      <c r="H52" s="131" t="s">
        <v>779</v>
      </c>
      <c r="I52" s="131" t="s">
        <v>767</v>
      </c>
      <c r="J52" s="133"/>
    </row>
    <row r="53" spans="1:10">
      <c r="A53" s="138" t="s">
        <v>0</v>
      </c>
      <c r="B53" s="131" t="s">
        <v>588</v>
      </c>
      <c r="C53" s="131" t="s">
        <v>35</v>
      </c>
      <c r="D53" s="138" t="s">
        <v>449</v>
      </c>
      <c r="E53" s="131" t="s">
        <v>664</v>
      </c>
      <c r="F53" s="139" t="s">
        <v>449</v>
      </c>
      <c r="G53" s="131" t="s">
        <v>443</v>
      </c>
      <c r="H53" s="131" t="s">
        <v>788</v>
      </c>
      <c r="I53" s="131" t="s">
        <v>767</v>
      </c>
      <c r="J53" s="133"/>
    </row>
    <row r="54" spans="1:10">
      <c r="A54" s="138"/>
      <c r="B54" s="131"/>
      <c r="C54" s="131"/>
      <c r="D54" s="138"/>
      <c r="E54" s="131"/>
      <c r="F54" s="139"/>
      <c r="G54" s="131"/>
      <c r="H54" s="131"/>
      <c r="I54" s="131"/>
      <c r="J54" s="133"/>
    </row>
    <row r="55" spans="1:10">
      <c r="A55" s="131" t="s">
        <v>789</v>
      </c>
      <c r="B55" s="131" t="s">
        <v>561</v>
      </c>
      <c r="C55" s="131" t="s">
        <v>790</v>
      </c>
      <c r="D55" s="131" t="s">
        <v>635</v>
      </c>
      <c r="E55" s="131" t="s">
        <v>623</v>
      </c>
      <c r="F55" s="132">
        <v>87</v>
      </c>
      <c r="G55" s="131" t="s">
        <v>443</v>
      </c>
      <c r="H55" s="131" t="s">
        <v>788</v>
      </c>
      <c r="I55" s="131" t="s">
        <v>767</v>
      </c>
    </row>
    <row r="56" spans="1:10">
      <c r="A56" s="131" t="s">
        <v>789</v>
      </c>
      <c r="B56" s="131" t="s">
        <v>563</v>
      </c>
      <c r="C56" s="131" t="s">
        <v>791</v>
      </c>
      <c r="D56" s="131" t="s">
        <v>744</v>
      </c>
      <c r="E56" s="131" t="s">
        <v>623</v>
      </c>
      <c r="F56" s="132">
        <v>90</v>
      </c>
      <c r="G56" s="131" t="s">
        <v>443</v>
      </c>
      <c r="H56" s="131" t="s">
        <v>788</v>
      </c>
      <c r="I56" s="131" t="s">
        <v>767</v>
      </c>
    </row>
    <row r="57" spans="1:10">
      <c r="A57" s="131" t="s">
        <v>789</v>
      </c>
      <c r="B57" s="131" t="s">
        <v>564</v>
      </c>
      <c r="C57" s="131" t="s">
        <v>792</v>
      </c>
      <c r="D57" s="131" t="s">
        <v>668</v>
      </c>
      <c r="E57" s="131" t="s">
        <v>623</v>
      </c>
      <c r="F57" s="132">
        <v>100</v>
      </c>
      <c r="G57" s="131" t="s">
        <v>443</v>
      </c>
      <c r="H57" s="131" t="s">
        <v>788</v>
      </c>
      <c r="I57" s="131" t="s">
        <v>767</v>
      </c>
    </row>
    <row r="58" spans="1:10">
      <c r="A58" s="131" t="s">
        <v>789</v>
      </c>
      <c r="B58" s="131" t="s">
        <v>566</v>
      </c>
      <c r="C58" s="131" t="s">
        <v>793</v>
      </c>
      <c r="D58" s="131" t="s">
        <v>668</v>
      </c>
      <c r="E58" s="131" t="s">
        <v>623</v>
      </c>
      <c r="F58" s="132">
        <v>100</v>
      </c>
      <c r="G58" s="131" t="s">
        <v>443</v>
      </c>
      <c r="H58" s="131" t="s">
        <v>788</v>
      </c>
      <c r="I58" s="131" t="s">
        <v>767</v>
      </c>
    </row>
  </sheetData>
  <mergeCells count="11">
    <mergeCell ref="K39:N39"/>
    <mergeCell ref="K1:N1"/>
    <mergeCell ref="K2:M2"/>
    <mergeCell ref="K35:N35"/>
    <mergeCell ref="K37:N37"/>
    <mergeCell ref="K38:N38"/>
    <mergeCell ref="K40:N40"/>
    <mergeCell ref="K41:N41"/>
    <mergeCell ref="K42:N42"/>
    <mergeCell ref="K43:N43"/>
    <mergeCell ref="K44:N4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B2883-D8E6-4272-A27D-B042D1610499}">
  <dimension ref="A1:AT83"/>
  <sheetViews>
    <sheetView workbookViewId="0">
      <selection activeCell="K4" sqref="K4:N32"/>
    </sheetView>
  </sheetViews>
  <sheetFormatPr defaultRowHeight="14.35"/>
  <cols>
    <col min="1" max="1" width="20.52734375" style="27" bestFit="1" customWidth="1"/>
    <col min="2" max="2" width="8.17578125" style="27" bestFit="1" customWidth="1"/>
    <col min="3" max="3" width="23.5859375" style="27" bestFit="1" customWidth="1"/>
    <col min="4" max="5" width="6.52734375" style="31" bestFit="1" customWidth="1"/>
    <col min="6" max="6" width="4.05859375" style="31" bestFit="1" customWidth="1"/>
    <col min="7" max="7" width="8.87890625" style="27" bestFit="1" customWidth="1"/>
    <col min="8" max="8" width="9.52734375" style="27" bestFit="1" customWidth="1"/>
    <col min="9" max="9" width="23" style="27" bestFit="1" customWidth="1"/>
    <col min="10" max="10" width="4.8203125" style="157" customWidth="1"/>
    <col min="11" max="11" width="18.46875" style="157" customWidth="1"/>
    <col min="12" max="12" width="18.46875" style="27" customWidth="1"/>
    <col min="13" max="13" width="30.234375" style="27" bestFit="1" customWidth="1"/>
    <col min="14" max="14" width="5.1171875" style="27" bestFit="1" customWidth="1"/>
    <col min="15" max="15" width="0" style="27" hidden="1" customWidth="1"/>
    <col min="16" max="16" width="21.64453125" style="27" hidden="1" customWidth="1"/>
    <col min="17" max="17" width="0" style="27" hidden="1" customWidth="1"/>
    <col min="18" max="18" width="20.05859375" style="27" hidden="1" customWidth="1"/>
    <col min="19" max="21" width="0" style="27" hidden="1" customWidth="1"/>
    <col min="22" max="23" width="8.9375" style="27"/>
    <col min="24" max="24" width="18.8203125" style="27" bestFit="1" customWidth="1"/>
    <col min="25" max="25" width="5.46875" style="27" bestFit="1" customWidth="1"/>
    <col min="26" max="26" width="30.1171875" style="27" bestFit="1" customWidth="1"/>
    <col min="27" max="16384" width="8.9375" style="27"/>
  </cols>
  <sheetData>
    <row r="1" spans="1:26" ht="14.7" thickBot="1">
      <c r="A1" s="33" t="s">
        <v>90</v>
      </c>
      <c r="B1" s="33" t="s">
        <v>555</v>
      </c>
      <c r="C1" s="33" t="s">
        <v>556</v>
      </c>
      <c r="D1" s="33" t="s">
        <v>557</v>
      </c>
      <c r="E1" s="33" t="s">
        <v>558</v>
      </c>
      <c r="F1" s="33" t="s">
        <v>559</v>
      </c>
      <c r="G1" s="33" t="s">
        <v>94</v>
      </c>
      <c r="H1" s="33" t="s">
        <v>93</v>
      </c>
      <c r="I1" s="33" t="s">
        <v>560</v>
      </c>
      <c r="K1" s="209" t="s">
        <v>553</v>
      </c>
      <c r="L1" s="210"/>
      <c r="M1" s="210"/>
      <c r="N1" s="211"/>
    </row>
    <row r="2" spans="1:26">
      <c r="A2" s="138" t="s">
        <v>2</v>
      </c>
      <c r="B2" s="138" t="s">
        <v>561</v>
      </c>
      <c r="C2" s="138" t="s">
        <v>741</v>
      </c>
      <c r="D2" s="158">
        <v>79</v>
      </c>
      <c r="E2" s="158">
        <v>10</v>
      </c>
      <c r="F2" s="141">
        <v>69</v>
      </c>
      <c r="G2" s="138" t="s">
        <v>435</v>
      </c>
      <c r="H2" s="138" t="s">
        <v>766</v>
      </c>
      <c r="I2" s="138" t="s">
        <v>795</v>
      </c>
      <c r="K2" s="159" t="s">
        <v>523</v>
      </c>
      <c r="L2" s="142"/>
      <c r="M2" s="142"/>
      <c r="N2" s="142"/>
      <c r="O2" s="27">
        <v>53</v>
      </c>
      <c r="P2" s="160" t="s">
        <v>153</v>
      </c>
      <c r="Q2" s="160" t="s">
        <v>154</v>
      </c>
      <c r="R2" s="27" t="s">
        <v>3</v>
      </c>
      <c r="S2" s="27" t="s">
        <v>2</v>
      </c>
      <c r="U2" s="27">
        <v>55</v>
      </c>
      <c r="X2" s="222"/>
      <c r="Y2" s="223"/>
      <c r="Z2" s="223"/>
    </row>
    <row r="3" spans="1:26">
      <c r="A3" s="138" t="s">
        <v>2</v>
      </c>
      <c r="B3" s="138" t="s">
        <v>563</v>
      </c>
      <c r="C3" s="138" t="s">
        <v>64</v>
      </c>
      <c r="D3" s="158">
        <v>74</v>
      </c>
      <c r="E3" s="158">
        <v>2</v>
      </c>
      <c r="F3" s="141">
        <v>72</v>
      </c>
      <c r="G3" s="138" t="s">
        <v>437</v>
      </c>
      <c r="H3" s="138" t="s">
        <v>768</v>
      </c>
      <c r="I3" s="138" t="s">
        <v>795</v>
      </c>
      <c r="K3" s="162" t="s">
        <v>431</v>
      </c>
      <c r="L3" s="143" t="s">
        <v>114</v>
      </c>
      <c r="M3" s="143" t="s">
        <v>524</v>
      </c>
      <c r="N3" s="143" t="s">
        <v>625</v>
      </c>
      <c r="O3" s="27">
        <f>O2*5</f>
        <v>265</v>
      </c>
      <c r="P3" s="160" t="s">
        <v>215</v>
      </c>
      <c r="Q3" s="160" t="s">
        <v>830</v>
      </c>
      <c r="R3" s="27" t="s">
        <v>847</v>
      </c>
      <c r="S3" s="27" t="s">
        <v>2</v>
      </c>
      <c r="U3" s="27">
        <f>U2/18</f>
        <v>3.0555555555555554</v>
      </c>
      <c r="X3" s="161"/>
      <c r="Y3" s="161"/>
      <c r="Z3" s="161"/>
    </row>
    <row r="4" spans="1:26">
      <c r="A4" s="138" t="s">
        <v>2</v>
      </c>
      <c r="B4" s="138" t="s">
        <v>564</v>
      </c>
      <c r="C4" s="138" t="s">
        <v>240</v>
      </c>
      <c r="D4" s="158">
        <v>78</v>
      </c>
      <c r="E4" s="158">
        <v>5</v>
      </c>
      <c r="F4" s="141">
        <v>73</v>
      </c>
      <c r="G4" s="138" t="s">
        <v>439</v>
      </c>
      <c r="H4" s="138" t="s">
        <v>769</v>
      </c>
      <c r="I4" s="138" t="s">
        <v>795</v>
      </c>
      <c r="K4" s="157" t="s">
        <v>67</v>
      </c>
      <c r="L4" s="27">
        <v>7</v>
      </c>
      <c r="M4" s="157" t="s">
        <v>815</v>
      </c>
      <c r="N4" s="163">
        <v>21</v>
      </c>
      <c r="O4" s="157"/>
      <c r="P4" s="160" t="s">
        <v>241</v>
      </c>
      <c r="Q4" s="160" t="s">
        <v>242</v>
      </c>
      <c r="R4" s="27" t="s">
        <v>240</v>
      </c>
      <c r="S4" s="27" t="s">
        <v>2</v>
      </c>
      <c r="U4" s="27">
        <v>3</v>
      </c>
      <c r="X4" s="157"/>
      <c r="Y4" s="164"/>
      <c r="Z4" s="165"/>
    </row>
    <row r="5" spans="1:26">
      <c r="A5" s="138" t="s">
        <v>2</v>
      </c>
      <c r="B5" s="138" t="s">
        <v>566</v>
      </c>
      <c r="C5" s="138" t="s">
        <v>56</v>
      </c>
      <c r="D5" s="158">
        <v>89</v>
      </c>
      <c r="E5" s="158">
        <v>16</v>
      </c>
      <c r="F5" s="141">
        <v>73</v>
      </c>
      <c r="G5" s="138" t="s">
        <v>441</v>
      </c>
      <c r="H5" s="138" t="s">
        <v>770</v>
      </c>
      <c r="I5" s="138" t="s">
        <v>795</v>
      </c>
      <c r="K5" s="157" t="s">
        <v>328</v>
      </c>
      <c r="L5" s="27">
        <v>3</v>
      </c>
      <c r="M5" s="27" t="s">
        <v>816</v>
      </c>
      <c r="N5" s="57">
        <v>9</v>
      </c>
      <c r="P5" s="27" t="s">
        <v>858</v>
      </c>
      <c r="S5" s="27" t="s">
        <v>2</v>
      </c>
      <c r="X5" s="157"/>
      <c r="Y5" s="164"/>
      <c r="Z5" s="165"/>
    </row>
    <row r="6" spans="1:26">
      <c r="A6" s="138" t="s">
        <v>2</v>
      </c>
      <c r="B6" s="138" t="s">
        <v>567</v>
      </c>
      <c r="C6" s="138" t="s">
        <v>573</v>
      </c>
      <c r="D6" s="158">
        <v>90</v>
      </c>
      <c r="E6" s="158">
        <v>14</v>
      </c>
      <c r="F6" s="141">
        <v>76</v>
      </c>
      <c r="G6" s="138" t="s">
        <v>443</v>
      </c>
      <c r="H6" s="138" t="s">
        <v>771</v>
      </c>
      <c r="I6" s="138" t="s">
        <v>795</v>
      </c>
      <c r="K6" s="157" t="s">
        <v>64</v>
      </c>
      <c r="L6" s="27">
        <v>2</v>
      </c>
      <c r="M6" s="27" t="s">
        <v>817</v>
      </c>
      <c r="N6" s="57">
        <v>6</v>
      </c>
      <c r="P6" s="160" t="s">
        <v>279</v>
      </c>
      <c r="Q6" s="160" t="s">
        <v>278</v>
      </c>
      <c r="R6" s="27" t="s">
        <v>33</v>
      </c>
      <c r="S6" s="27" t="s">
        <v>2</v>
      </c>
      <c r="X6" s="157"/>
      <c r="Y6" s="164"/>
      <c r="Z6" s="165"/>
    </row>
    <row r="7" spans="1:26">
      <c r="A7" s="138" t="s">
        <v>2</v>
      </c>
      <c r="B7" s="138" t="s">
        <v>568</v>
      </c>
      <c r="C7" s="138" t="s">
        <v>328</v>
      </c>
      <c r="D7" s="158">
        <v>88</v>
      </c>
      <c r="E7" s="158">
        <v>12</v>
      </c>
      <c r="F7" s="141">
        <v>76</v>
      </c>
      <c r="G7" s="138" t="s">
        <v>443</v>
      </c>
      <c r="H7" s="138" t="s">
        <v>772</v>
      </c>
      <c r="I7" s="138" t="s">
        <v>795</v>
      </c>
      <c r="K7" s="157" t="s">
        <v>56</v>
      </c>
      <c r="L7" s="27">
        <v>2</v>
      </c>
      <c r="M7" s="27" t="s">
        <v>642</v>
      </c>
      <c r="N7" s="57">
        <v>6</v>
      </c>
      <c r="P7" s="160" t="s">
        <v>241</v>
      </c>
      <c r="Q7" s="160" t="s">
        <v>327</v>
      </c>
      <c r="R7" s="27" t="s">
        <v>328</v>
      </c>
      <c r="S7" s="27" t="s">
        <v>2</v>
      </c>
      <c r="X7" s="157"/>
      <c r="Y7" s="164"/>
      <c r="Z7" s="165"/>
    </row>
    <row r="8" spans="1:26">
      <c r="A8" s="138" t="s">
        <v>2</v>
      </c>
      <c r="B8" s="138" t="s">
        <v>570</v>
      </c>
      <c r="C8" s="138" t="s">
        <v>55</v>
      </c>
      <c r="D8" s="158">
        <v>82</v>
      </c>
      <c r="E8" s="158">
        <v>6</v>
      </c>
      <c r="F8" s="141">
        <v>76</v>
      </c>
      <c r="G8" s="138" t="s">
        <v>443</v>
      </c>
      <c r="H8" s="138" t="s">
        <v>773</v>
      </c>
      <c r="I8" s="138" t="s">
        <v>795</v>
      </c>
      <c r="K8" s="157" t="s">
        <v>3</v>
      </c>
      <c r="L8" s="27">
        <v>1</v>
      </c>
      <c r="M8" s="27" t="s">
        <v>631</v>
      </c>
      <c r="N8" s="57">
        <v>3</v>
      </c>
      <c r="P8" s="160" t="s">
        <v>207</v>
      </c>
      <c r="Q8" s="160" t="s">
        <v>363</v>
      </c>
      <c r="R8" s="27" t="s">
        <v>64</v>
      </c>
      <c r="S8" s="27" t="s">
        <v>2</v>
      </c>
      <c r="X8" s="157"/>
      <c r="Y8" s="164"/>
      <c r="Z8" s="165"/>
    </row>
    <row r="9" spans="1:26">
      <c r="A9" s="138" t="s">
        <v>2</v>
      </c>
      <c r="B9" s="138" t="s">
        <v>571</v>
      </c>
      <c r="C9" s="138" t="s">
        <v>8</v>
      </c>
      <c r="D9" s="158">
        <v>82</v>
      </c>
      <c r="E9" s="158">
        <v>5</v>
      </c>
      <c r="F9" s="141">
        <v>77</v>
      </c>
      <c r="G9" s="138" t="s">
        <v>443</v>
      </c>
      <c r="H9" s="138" t="s">
        <v>774</v>
      </c>
      <c r="I9" s="138" t="s">
        <v>795</v>
      </c>
      <c r="P9" s="160" t="s">
        <v>260</v>
      </c>
      <c r="Q9" s="160" t="s">
        <v>365</v>
      </c>
      <c r="R9" s="27" t="s">
        <v>67</v>
      </c>
      <c r="S9" s="27" t="s">
        <v>2</v>
      </c>
      <c r="X9" s="157"/>
      <c r="Y9" s="157"/>
      <c r="Z9" s="157"/>
    </row>
    <row r="10" spans="1:26">
      <c r="A10" s="138" t="s">
        <v>2</v>
      </c>
      <c r="B10" s="138" t="s">
        <v>572</v>
      </c>
      <c r="C10" s="138" t="s">
        <v>33</v>
      </c>
      <c r="D10" s="158">
        <v>86</v>
      </c>
      <c r="E10" s="158">
        <v>7</v>
      </c>
      <c r="F10" s="141">
        <v>79</v>
      </c>
      <c r="G10" s="138" t="s">
        <v>443</v>
      </c>
      <c r="H10" s="138" t="s">
        <v>775</v>
      </c>
      <c r="I10" s="138" t="s">
        <v>795</v>
      </c>
      <c r="K10" s="159" t="s">
        <v>637</v>
      </c>
      <c r="P10" s="160" t="s">
        <v>331</v>
      </c>
      <c r="Q10" s="160" t="s">
        <v>824</v>
      </c>
      <c r="R10" s="27" t="s">
        <v>843</v>
      </c>
      <c r="S10" s="27" t="s">
        <v>2</v>
      </c>
      <c r="X10" s="222"/>
      <c r="Y10" s="223"/>
      <c r="Z10" s="223"/>
    </row>
    <row r="11" spans="1:26">
      <c r="A11" s="138" t="s">
        <v>2</v>
      </c>
      <c r="B11" s="138" t="s">
        <v>574</v>
      </c>
      <c r="C11" s="138" t="s">
        <v>3</v>
      </c>
      <c r="D11" s="158">
        <v>89</v>
      </c>
      <c r="E11" s="158">
        <v>10</v>
      </c>
      <c r="F11" s="141">
        <v>79</v>
      </c>
      <c r="G11" s="138" t="s">
        <v>443</v>
      </c>
      <c r="H11" s="138" t="s">
        <v>776</v>
      </c>
      <c r="I11" s="138" t="s">
        <v>795</v>
      </c>
      <c r="K11" s="162" t="s">
        <v>431</v>
      </c>
      <c r="L11" s="143" t="s">
        <v>114</v>
      </c>
      <c r="M11" s="143" t="s">
        <v>524</v>
      </c>
      <c r="N11" s="143" t="s">
        <v>625</v>
      </c>
      <c r="P11" s="166" t="s">
        <v>345</v>
      </c>
      <c r="Q11" s="166" t="s">
        <v>190</v>
      </c>
      <c r="R11" s="144" t="s">
        <v>57</v>
      </c>
      <c r="S11" s="27" t="s">
        <v>2</v>
      </c>
      <c r="X11" s="161"/>
      <c r="Y11" s="161"/>
      <c r="Z11" s="161"/>
    </row>
    <row r="12" spans="1:26">
      <c r="A12" s="138" t="s">
        <v>2</v>
      </c>
      <c r="B12" s="138" t="s">
        <v>575</v>
      </c>
      <c r="C12" s="138" t="s">
        <v>213</v>
      </c>
      <c r="D12" s="158">
        <v>93</v>
      </c>
      <c r="E12" s="158">
        <v>14</v>
      </c>
      <c r="F12" s="141">
        <v>79</v>
      </c>
      <c r="G12" s="138" t="s">
        <v>443</v>
      </c>
      <c r="H12" s="138" t="s">
        <v>777</v>
      </c>
      <c r="I12" s="138" t="s">
        <v>795</v>
      </c>
      <c r="K12" s="157" t="s">
        <v>412</v>
      </c>
      <c r="L12" s="27">
        <v>10</v>
      </c>
      <c r="M12" s="27" t="s">
        <v>818</v>
      </c>
      <c r="N12" s="57">
        <v>40</v>
      </c>
      <c r="P12" s="166" t="s">
        <v>345</v>
      </c>
      <c r="Q12" s="166" t="s">
        <v>190</v>
      </c>
      <c r="R12" s="144" t="s">
        <v>57</v>
      </c>
      <c r="S12" s="27" t="s">
        <v>2</v>
      </c>
      <c r="X12" s="157"/>
      <c r="Y12" s="164"/>
      <c r="Z12" s="165"/>
    </row>
    <row r="13" spans="1:26">
      <c r="A13" s="138" t="s">
        <v>2</v>
      </c>
      <c r="B13" s="138" t="s">
        <v>578</v>
      </c>
      <c r="C13" s="138" t="s">
        <v>67</v>
      </c>
      <c r="D13" s="158">
        <v>91</v>
      </c>
      <c r="E13" s="158">
        <v>11</v>
      </c>
      <c r="F13" s="141">
        <v>80</v>
      </c>
      <c r="G13" s="138" t="s">
        <v>443</v>
      </c>
      <c r="H13" s="138" t="s">
        <v>778</v>
      </c>
      <c r="I13" s="138" t="s">
        <v>795</v>
      </c>
      <c r="K13" s="157" t="s">
        <v>84</v>
      </c>
      <c r="L13" s="27">
        <v>5</v>
      </c>
      <c r="M13" s="27" t="s">
        <v>819</v>
      </c>
      <c r="N13" s="57">
        <v>20</v>
      </c>
      <c r="P13" s="27" t="s">
        <v>859</v>
      </c>
      <c r="S13" s="27" t="s">
        <v>4</v>
      </c>
      <c r="U13" s="27">
        <v>70</v>
      </c>
      <c r="X13" s="157"/>
      <c r="Y13" s="164"/>
      <c r="Z13" s="165"/>
    </row>
    <row r="14" spans="1:26">
      <c r="A14" s="138" t="s">
        <v>2</v>
      </c>
      <c r="B14" s="138" t="s">
        <v>586</v>
      </c>
      <c r="C14" s="138" t="s">
        <v>52</v>
      </c>
      <c r="D14" s="158">
        <v>85</v>
      </c>
      <c r="E14" s="158">
        <v>3</v>
      </c>
      <c r="F14" s="141">
        <v>82</v>
      </c>
      <c r="G14" s="138" t="s">
        <v>443</v>
      </c>
      <c r="H14" s="138" t="s">
        <v>779</v>
      </c>
      <c r="I14" s="138" t="s">
        <v>795</v>
      </c>
      <c r="K14" s="157" t="s">
        <v>72</v>
      </c>
      <c r="L14" s="27">
        <v>2</v>
      </c>
      <c r="M14" s="27" t="s">
        <v>583</v>
      </c>
      <c r="N14" s="57">
        <v>8</v>
      </c>
      <c r="P14" s="160" t="s">
        <v>831</v>
      </c>
      <c r="Q14" s="160" t="s">
        <v>832</v>
      </c>
      <c r="R14" s="27" t="s">
        <v>848</v>
      </c>
      <c r="S14" s="27" t="s">
        <v>4</v>
      </c>
      <c r="U14" s="27">
        <f>U13/18</f>
        <v>3.8888888888888888</v>
      </c>
      <c r="X14" s="157"/>
      <c r="Y14" s="164"/>
      <c r="Z14" s="165"/>
    </row>
    <row r="15" spans="1:26">
      <c r="A15" s="138" t="s">
        <v>2</v>
      </c>
      <c r="B15" s="138" t="s">
        <v>588</v>
      </c>
      <c r="C15" s="138" t="s">
        <v>796</v>
      </c>
      <c r="D15" s="158">
        <v>96</v>
      </c>
      <c r="E15" s="158">
        <v>11</v>
      </c>
      <c r="F15" s="141">
        <v>85</v>
      </c>
      <c r="G15" s="138" t="s">
        <v>443</v>
      </c>
      <c r="H15" s="138" t="s">
        <v>780</v>
      </c>
      <c r="I15" s="138" t="s">
        <v>795</v>
      </c>
      <c r="K15" s="157" t="s">
        <v>48</v>
      </c>
      <c r="L15" s="27">
        <v>1</v>
      </c>
      <c r="M15" s="27" t="s">
        <v>641</v>
      </c>
      <c r="N15" s="57">
        <v>4</v>
      </c>
      <c r="P15" s="160" t="s">
        <v>825</v>
      </c>
      <c r="Q15" s="160" t="s">
        <v>826</v>
      </c>
      <c r="R15" s="27" t="s">
        <v>844</v>
      </c>
      <c r="S15" s="27" t="s">
        <v>4</v>
      </c>
      <c r="U15" s="27">
        <v>4</v>
      </c>
      <c r="X15" s="157"/>
      <c r="Y15" s="164"/>
      <c r="Z15" s="165"/>
    </row>
    <row r="16" spans="1:26">
      <c r="A16" s="138" t="s">
        <v>2</v>
      </c>
      <c r="B16" s="138" t="s">
        <v>591</v>
      </c>
      <c r="C16" s="138" t="s">
        <v>17</v>
      </c>
      <c r="D16" s="158">
        <v>100</v>
      </c>
      <c r="E16" s="158">
        <v>12</v>
      </c>
      <c r="F16" s="141">
        <v>88</v>
      </c>
      <c r="G16" s="138" t="s">
        <v>443</v>
      </c>
      <c r="H16" s="138" t="s">
        <v>797</v>
      </c>
      <c r="I16" s="138" t="s">
        <v>795</v>
      </c>
      <c r="P16" s="160" t="s">
        <v>827</v>
      </c>
      <c r="Q16" s="160" t="s">
        <v>828</v>
      </c>
      <c r="R16" s="27" t="s">
        <v>845</v>
      </c>
      <c r="S16" s="27" t="s">
        <v>4</v>
      </c>
      <c r="X16" s="157"/>
      <c r="Y16" s="157"/>
      <c r="Z16" s="157"/>
    </row>
    <row r="17" spans="1:26">
      <c r="A17" s="138"/>
      <c r="B17" s="138"/>
      <c r="C17" s="138"/>
      <c r="D17" s="158"/>
      <c r="E17" s="158"/>
      <c r="F17" s="141"/>
      <c r="G17" s="138"/>
      <c r="H17" s="138"/>
      <c r="I17" s="138"/>
      <c r="K17" s="159" t="s">
        <v>644</v>
      </c>
      <c r="P17" s="160" t="s">
        <v>301</v>
      </c>
      <c r="Q17" s="160" t="s">
        <v>302</v>
      </c>
      <c r="R17" s="27" t="s">
        <v>43</v>
      </c>
      <c r="S17" s="27" t="s">
        <v>4</v>
      </c>
      <c r="X17" s="222"/>
      <c r="Y17" s="223"/>
      <c r="Z17" s="223"/>
    </row>
    <row r="18" spans="1:26">
      <c r="A18" s="138" t="s">
        <v>4</v>
      </c>
      <c r="B18" s="138" t="s">
        <v>561</v>
      </c>
      <c r="C18" s="138" t="s">
        <v>72</v>
      </c>
      <c r="D18" s="158">
        <v>78</v>
      </c>
      <c r="E18" s="158">
        <v>13</v>
      </c>
      <c r="F18" s="141">
        <v>65</v>
      </c>
      <c r="G18" s="138" t="s">
        <v>435</v>
      </c>
      <c r="H18" s="138" t="s">
        <v>766</v>
      </c>
      <c r="I18" s="138" t="s">
        <v>795</v>
      </c>
      <c r="J18" s="27"/>
      <c r="K18" s="162" t="s">
        <v>431</v>
      </c>
      <c r="L18" s="143" t="s">
        <v>114</v>
      </c>
      <c r="M18" s="143" t="s">
        <v>524</v>
      </c>
      <c r="N18" s="143" t="s">
        <v>625</v>
      </c>
      <c r="P18" s="160" t="s">
        <v>829</v>
      </c>
      <c r="Q18" s="160" t="s">
        <v>319</v>
      </c>
      <c r="R18" s="27" t="s">
        <v>846</v>
      </c>
      <c r="S18" s="27" t="s">
        <v>4</v>
      </c>
      <c r="X18" s="161"/>
      <c r="Y18" s="161"/>
      <c r="Z18" s="161"/>
    </row>
    <row r="19" spans="1:26">
      <c r="A19" s="138" t="s">
        <v>4</v>
      </c>
      <c r="B19" s="138" t="s">
        <v>563</v>
      </c>
      <c r="C19" s="138" t="s">
        <v>29</v>
      </c>
      <c r="D19" s="158">
        <v>84</v>
      </c>
      <c r="E19" s="158">
        <v>16</v>
      </c>
      <c r="F19" s="141">
        <v>68</v>
      </c>
      <c r="G19" s="138" t="s">
        <v>437</v>
      </c>
      <c r="H19" s="138" t="s">
        <v>768</v>
      </c>
      <c r="I19" s="138" t="s">
        <v>795</v>
      </c>
      <c r="J19" s="27"/>
      <c r="K19" s="27" t="s">
        <v>24</v>
      </c>
      <c r="L19" s="27">
        <v>8</v>
      </c>
      <c r="M19" s="27" t="s">
        <v>820</v>
      </c>
      <c r="N19" s="57">
        <v>32</v>
      </c>
      <c r="P19" s="160" t="s">
        <v>286</v>
      </c>
      <c r="Q19" s="160" t="s">
        <v>362</v>
      </c>
      <c r="R19" s="27" t="s">
        <v>63</v>
      </c>
      <c r="S19" s="27" t="s">
        <v>4</v>
      </c>
      <c r="X19" s="157"/>
      <c r="Y19" s="164"/>
      <c r="Z19" s="165"/>
    </row>
    <row r="20" spans="1:26">
      <c r="A20" s="138" t="s">
        <v>4</v>
      </c>
      <c r="B20" s="138" t="s">
        <v>564</v>
      </c>
      <c r="C20" s="138" t="s">
        <v>79</v>
      </c>
      <c r="D20" s="158">
        <v>92</v>
      </c>
      <c r="E20" s="158">
        <v>23</v>
      </c>
      <c r="F20" s="141">
        <v>69</v>
      </c>
      <c r="G20" s="138" t="s">
        <v>439</v>
      </c>
      <c r="H20" s="138" t="s">
        <v>769</v>
      </c>
      <c r="I20" s="138" t="s">
        <v>795</v>
      </c>
      <c r="J20" s="27"/>
      <c r="K20" s="27" t="s">
        <v>66</v>
      </c>
      <c r="L20" s="27">
        <v>5</v>
      </c>
      <c r="M20" s="27" t="s">
        <v>538</v>
      </c>
      <c r="N20" s="57">
        <v>20</v>
      </c>
      <c r="P20" s="160" t="s">
        <v>367</v>
      </c>
      <c r="Q20" s="160" t="s">
        <v>368</v>
      </c>
      <c r="R20" s="27" t="s">
        <v>68</v>
      </c>
      <c r="S20" s="27" t="s">
        <v>4</v>
      </c>
      <c r="X20" s="157"/>
      <c r="Y20" s="164"/>
      <c r="Z20" s="165"/>
    </row>
    <row r="21" spans="1:26">
      <c r="A21" s="138" t="s">
        <v>4</v>
      </c>
      <c r="B21" s="138" t="s">
        <v>566</v>
      </c>
      <c r="C21" s="138" t="s">
        <v>68</v>
      </c>
      <c r="D21" s="158">
        <v>85</v>
      </c>
      <c r="E21" s="158">
        <v>14</v>
      </c>
      <c r="F21" s="141">
        <v>71</v>
      </c>
      <c r="G21" s="138" t="s">
        <v>441</v>
      </c>
      <c r="H21" s="138" t="s">
        <v>770</v>
      </c>
      <c r="I21" s="138" t="s">
        <v>795</v>
      </c>
      <c r="J21" s="27"/>
      <c r="K21" s="27" t="s">
        <v>14</v>
      </c>
      <c r="L21" s="27">
        <v>2</v>
      </c>
      <c r="M21" s="27" t="s">
        <v>821</v>
      </c>
      <c r="N21" s="57">
        <v>8</v>
      </c>
      <c r="P21" s="160" t="s">
        <v>375</v>
      </c>
      <c r="Q21" s="160" t="s">
        <v>374</v>
      </c>
      <c r="R21" s="27" t="s">
        <v>72</v>
      </c>
      <c r="S21" s="27" t="s">
        <v>4</v>
      </c>
      <c r="X21" s="157"/>
      <c r="Y21" s="164"/>
      <c r="Z21" s="165"/>
    </row>
    <row r="22" spans="1:26">
      <c r="A22" s="138" t="s">
        <v>4</v>
      </c>
      <c r="B22" s="138" t="s">
        <v>567</v>
      </c>
      <c r="C22" s="138" t="s">
        <v>233</v>
      </c>
      <c r="D22" s="158">
        <v>94</v>
      </c>
      <c r="E22" s="158">
        <v>22</v>
      </c>
      <c r="F22" s="141">
        <v>72</v>
      </c>
      <c r="G22" s="138" t="s">
        <v>443</v>
      </c>
      <c r="H22" s="138" t="s">
        <v>771</v>
      </c>
      <c r="I22" s="138" t="s">
        <v>795</v>
      </c>
      <c r="J22" s="27"/>
      <c r="K22" s="27"/>
      <c r="P22" s="160" t="s">
        <v>189</v>
      </c>
      <c r="Q22" s="160" t="s">
        <v>381</v>
      </c>
      <c r="R22" s="27" t="s">
        <v>75</v>
      </c>
      <c r="S22" s="27" t="s">
        <v>4</v>
      </c>
      <c r="X22" s="157"/>
      <c r="Y22" s="157"/>
      <c r="Z22" s="157"/>
    </row>
    <row r="23" spans="1:26">
      <c r="A23" s="138" t="s">
        <v>4</v>
      </c>
      <c r="B23" s="138" t="s">
        <v>568</v>
      </c>
      <c r="C23" s="138" t="s">
        <v>412</v>
      </c>
      <c r="D23" s="158">
        <v>88</v>
      </c>
      <c r="E23" s="158">
        <v>16</v>
      </c>
      <c r="F23" s="141">
        <v>72</v>
      </c>
      <c r="G23" s="138" t="s">
        <v>443</v>
      </c>
      <c r="H23" s="138" t="s">
        <v>772</v>
      </c>
      <c r="I23" s="138" t="s">
        <v>795</v>
      </c>
      <c r="J23" s="27"/>
      <c r="K23" s="142" t="s">
        <v>654</v>
      </c>
      <c r="P23" s="160" t="s">
        <v>398</v>
      </c>
      <c r="Q23" s="160" t="s">
        <v>397</v>
      </c>
      <c r="R23" s="27" t="s">
        <v>80</v>
      </c>
      <c r="S23" s="27" t="s">
        <v>4</v>
      </c>
      <c r="X23" s="222"/>
      <c r="Y23" s="223"/>
      <c r="Z23" s="223"/>
    </row>
    <row r="24" spans="1:26">
      <c r="A24" s="138" t="s">
        <v>4</v>
      </c>
      <c r="B24" s="138" t="s">
        <v>570</v>
      </c>
      <c r="C24" s="138" t="s">
        <v>75</v>
      </c>
      <c r="D24" s="158">
        <v>93</v>
      </c>
      <c r="E24" s="158">
        <v>20</v>
      </c>
      <c r="F24" s="141">
        <v>73</v>
      </c>
      <c r="G24" s="138" t="s">
        <v>443</v>
      </c>
      <c r="H24" s="138" t="s">
        <v>773</v>
      </c>
      <c r="I24" s="138" t="s">
        <v>795</v>
      </c>
      <c r="J24" s="27"/>
      <c r="K24" s="162" t="s">
        <v>431</v>
      </c>
      <c r="L24" s="143" t="s">
        <v>114</v>
      </c>
      <c r="M24" s="143" t="s">
        <v>524</v>
      </c>
      <c r="N24" s="143" t="s">
        <v>625</v>
      </c>
      <c r="P24" s="160" t="s">
        <v>410</v>
      </c>
      <c r="Q24" s="160" t="s">
        <v>411</v>
      </c>
      <c r="R24" s="27" t="s">
        <v>852</v>
      </c>
      <c r="S24" s="27" t="s">
        <v>4</v>
      </c>
      <c r="X24" s="161"/>
      <c r="Y24" s="161"/>
      <c r="Z24" s="161"/>
    </row>
    <row r="25" spans="1:26">
      <c r="A25" s="138" t="s">
        <v>4</v>
      </c>
      <c r="B25" s="138" t="s">
        <v>571</v>
      </c>
      <c r="C25" s="138" t="s">
        <v>82</v>
      </c>
      <c r="D25" s="158">
        <v>93</v>
      </c>
      <c r="E25" s="158">
        <v>17</v>
      </c>
      <c r="F25" s="141">
        <v>76</v>
      </c>
      <c r="G25" s="138" t="s">
        <v>443</v>
      </c>
      <c r="H25" s="138" t="s">
        <v>774</v>
      </c>
      <c r="I25" s="138" t="s">
        <v>795</v>
      </c>
      <c r="J25" s="27"/>
      <c r="K25" s="157" t="s">
        <v>1</v>
      </c>
      <c r="L25" s="164">
        <v>4</v>
      </c>
      <c r="M25" s="165" t="s">
        <v>543</v>
      </c>
      <c r="N25" s="57">
        <v>16</v>
      </c>
      <c r="P25" s="160" t="s">
        <v>158</v>
      </c>
      <c r="Q25" s="160" t="s">
        <v>413</v>
      </c>
      <c r="R25" s="27" t="s">
        <v>412</v>
      </c>
      <c r="S25" s="27" t="s">
        <v>4</v>
      </c>
      <c r="X25" s="157"/>
      <c r="Y25" s="164"/>
      <c r="Z25" s="165"/>
    </row>
    <row r="26" spans="1:26">
      <c r="A26" s="138" t="s">
        <v>4</v>
      </c>
      <c r="B26" s="138" t="s">
        <v>572</v>
      </c>
      <c r="C26" s="138" t="s">
        <v>84</v>
      </c>
      <c r="D26" s="158">
        <v>88</v>
      </c>
      <c r="E26" s="158">
        <v>11</v>
      </c>
      <c r="F26" s="141">
        <v>77</v>
      </c>
      <c r="G26" s="138" t="s">
        <v>443</v>
      </c>
      <c r="H26" s="138" t="s">
        <v>775</v>
      </c>
      <c r="I26" s="138" t="s">
        <v>795</v>
      </c>
      <c r="J26" s="27"/>
      <c r="K26" s="157" t="s">
        <v>423</v>
      </c>
      <c r="L26" s="164">
        <v>3</v>
      </c>
      <c r="M26" s="165" t="s">
        <v>536</v>
      </c>
      <c r="N26" s="57">
        <v>12</v>
      </c>
      <c r="P26" s="160" t="s">
        <v>419</v>
      </c>
      <c r="Q26" s="160" t="s">
        <v>420</v>
      </c>
      <c r="R26" s="27" t="s">
        <v>84</v>
      </c>
      <c r="S26" s="27" t="s">
        <v>4</v>
      </c>
      <c r="X26" s="157"/>
      <c r="Y26" s="164"/>
      <c r="Z26" s="165"/>
    </row>
    <row r="27" spans="1:26">
      <c r="A27" s="138" t="s">
        <v>4</v>
      </c>
      <c r="B27" s="138" t="s">
        <v>574</v>
      </c>
      <c r="C27" s="138" t="s">
        <v>48</v>
      </c>
      <c r="D27" s="158">
        <v>90</v>
      </c>
      <c r="E27" s="158">
        <v>13</v>
      </c>
      <c r="F27" s="141">
        <v>77</v>
      </c>
      <c r="G27" s="138" t="s">
        <v>443</v>
      </c>
      <c r="H27" s="138" t="s">
        <v>776</v>
      </c>
      <c r="I27" s="138" t="s">
        <v>795</v>
      </c>
      <c r="J27" s="27"/>
      <c r="K27" s="157" t="s">
        <v>31</v>
      </c>
      <c r="L27" s="164">
        <v>3</v>
      </c>
      <c r="M27" s="165" t="s">
        <v>822</v>
      </c>
      <c r="N27" s="57">
        <v>12</v>
      </c>
      <c r="P27" s="160" t="s">
        <v>148</v>
      </c>
      <c r="Q27" s="160" t="s">
        <v>149</v>
      </c>
      <c r="R27" s="27" t="s">
        <v>1</v>
      </c>
      <c r="S27" s="27" t="s">
        <v>0</v>
      </c>
      <c r="U27" s="27">
        <v>75</v>
      </c>
      <c r="X27" s="157"/>
      <c r="Y27" s="164"/>
      <c r="Z27" s="165"/>
    </row>
    <row r="28" spans="1:26">
      <c r="A28" s="138" t="s">
        <v>4</v>
      </c>
      <c r="B28" s="138" t="s">
        <v>575</v>
      </c>
      <c r="C28" s="138" t="s">
        <v>43</v>
      </c>
      <c r="D28" s="158">
        <v>92</v>
      </c>
      <c r="E28" s="158">
        <v>14</v>
      </c>
      <c r="F28" s="141">
        <v>78</v>
      </c>
      <c r="G28" s="138" t="s">
        <v>443</v>
      </c>
      <c r="H28" s="138" t="s">
        <v>777</v>
      </c>
      <c r="I28" s="138" t="s">
        <v>795</v>
      </c>
      <c r="J28" s="27"/>
      <c r="K28" s="157" t="s">
        <v>89</v>
      </c>
      <c r="L28" s="164">
        <v>2</v>
      </c>
      <c r="M28" s="165" t="s">
        <v>585</v>
      </c>
      <c r="N28" s="57">
        <v>8</v>
      </c>
      <c r="P28" s="160" t="s">
        <v>421</v>
      </c>
      <c r="Q28" s="160" t="s">
        <v>164</v>
      </c>
      <c r="R28" s="27" t="s">
        <v>857</v>
      </c>
      <c r="S28" s="27" t="s">
        <v>0</v>
      </c>
      <c r="U28" s="27">
        <f>U27/18</f>
        <v>4.166666666666667</v>
      </c>
      <c r="X28" s="157"/>
      <c r="Y28" s="164"/>
      <c r="Z28" s="165"/>
    </row>
    <row r="29" spans="1:26">
      <c r="A29" s="138" t="s">
        <v>4</v>
      </c>
      <c r="B29" s="138" t="s">
        <v>578</v>
      </c>
      <c r="C29" s="138" t="s">
        <v>85</v>
      </c>
      <c r="D29" s="158">
        <v>91</v>
      </c>
      <c r="E29" s="158">
        <v>13</v>
      </c>
      <c r="F29" s="141">
        <v>78</v>
      </c>
      <c r="G29" s="138" t="s">
        <v>443</v>
      </c>
      <c r="H29" s="138" t="s">
        <v>778</v>
      </c>
      <c r="I29" s="138" t="s">
        <v>795</v>
      </c>
      <c r="J29" s="27"/>
      <c r="K29" s="157" t="s">
        <v>70</v>
      </c>
      <c r="L29" s="164">
        <v>2</v>
      </c>
      <c r="M29" s="165" t="s">
        <v>531</v>
      </c>
      <c r="N29" s="57">
        <v>8</v>
      </c>
      <c r="P29" s="167" t="s">
        <v>181</v>
      </c>
      <c r="Q29" s="167" t="s">
        <v>180</v>
      </c>
      <c r="R29" s="145" t="s">
        <v>9</v>
      </c>
      <c r="S29" s="145" t="s">
        <v>0</v>
      </c>
      <c r="U29" s="27">
        <v>4</v>
      </c>
      <c r="X29" s="157"/>
      <c r="Y29" s="164"/>
      <c r="Z29" s="165"/>
    </row>
    <row r="30" spans="1:26">
      <c r="A30" s="138" t="s">
        <v>4</v>
      </c>
      <c r="B30" s="138" t="s">
        <v>586</v>
      </c>
      <c r="C30" s="138" t="s">
        <v>63</v>
      </c>
      <c r="D30" s="158">
        <v>92</v>
      </c>
      <c r="E30" s="158">
        <v>13</v>
      </c>
      <c r="F30" s="141">
        <v>79</v>
      </c>
      <c r="G30" s="138" t="s">
        <v>443</v>
      </c>
      <c r="H30" s="138" t="s">
        <v>779</v>
      </c>
      <c r="I30" s="138" t="s">
        <v>795</v>
      </c>
      <c r="J30" s="27"/>
      <c r="K30" s="157" t="s">
        <v>57</v>
      </c>
      <c r="L30" s="164">
        <v>1</v>
      </c>
      <c r="M30" s="165" t="s">
        <v>666</v>
      </c>
      <c r="N30" s="57">
        <v>4</v>
      </c>
      <c r="P30" s="160" t="s">
        <v>190</v>
      </c>
      <c r="Q30" s="160" t="s">
        <v>191</v>
      </c>
      <c r="R30" s="27" t="s">
        <v>11</v>
      </c>
      <c r="S30" s="27" t="s">
        <v>0</v>
      </c>
      <c r="X30" s="157"/>
      <c r="Y30" s="164"/>
      <c r="Z30" s="165"/>
    </row>
    <row r="31" spans="1:26">
      <c r="A31" s="138" t="s">
        <v>4</v>
      </c>
      <c r="B31" s="138" t="s">
        <v>588</v>
      </c>
      <c r="C31" s="138" t="s">
        <v>80</v>
      </c>
      <c r="D31" s="158">
        <v>96</v>
      </c>
      <c r="E31" s="158">
        <v>17</v>
      </c>
      <c r="F31" s="141">
        <v>79</v>
      </c>
      <c r="G31" s="138" t="s">
        <v>443</v>
      </c>
      <c r="H31" s="138" t="s">
        <v>780</v>
      </c>
      <c r="I31" s="138" t="s">
        <v>795</v>
      </c>
      <c r="J31" s="27"/>
      <c r="K31" s="157" t="s">
        <v>49</v>
      </c>
      <c r="L31" s="164">
        <v>1</v>
      </c>
      <c r="M31" s="165" t="s">
        <v>537</v>
      </c>
      <c r="N31" s="57">
        <v>4</v>
      </c>
      <c r="P31" s="160" t="s">
        <v>247</v>
      </c>
      <c r="Q31" s="160" t="s">
        <v>276</v>
      </c>
      <c r="R31" s="27" t="s">
        <v>853</v>
      </c>
      <c r="S31" s="27" t="s">
        <v>0</v>
      </c>
      <c r="X31" s="157"/>
      <c r="Y31" s="164"/>
      <c r="Z31" s="165"/>
    </row>
    <row r="32" spans="1:26">
      <c r="A32" s="138" t="s">
        <v>4</v>
      </c>
      <c r="B32" s="138" t="s">
        <v>591</v>
      </c>
      <c r="C32" s="138" t="s">
        <v>253</v>
      </c>
      <c r="D32" s="158">
        <v>95</v>
      </c>
      <c r="E32" s="158">
        <v>15</v>
      </c>
      <c r="F32" s="141">
        <v>80</v>
      </c>
      <c r="G32" s="138" t="s">
        <v>443</v>
      </c>
      <c r="H32" s="138" t="s">
        <v>797</v>
      </c>
      <c r="I32" s="138" t="s">
        <v>795</v>
      </c>
      <c r="J32" s="27"/>
      <c r="K32" s="157" t="s">
        <v>39</v>
      </c>
      <c r="L32" s="164">
        <v>1</v>
      </c>
      <c r="M32" s="165" t="s">
        <v>823</v>
      </c>
      <c r="N32" s="57">
        <v>4</v>
      </c>
      <c r="P32" s="160" t="s">
        <v>284</v>
      </c>
      <c r="Q32" s="160" t="s">
        <v>283</v>
      </c>
      <c r="R32" s="27" t="s">
        <v>36</v>
      </c>
      <c r="S32" s="27" t="s">
        <v>0</v>
      </c>
      <c r="X32" s="157"/>
      <c r="Y32" s="164"/>
      <c r="Z32" s="165"/>
    </row>
    <row r="33" spans="1:21">
      <c r="A33" s="138" t="s">
        <v>4</v>
      </c>
      <c r="B33" s="138" t="s">
        <v>592</v>
      </c>
      <c r="C33" s="138" t="s">
        <v>16</v>
      </c>
      <c r="D33" s="158">
        <v>117</v>
      </c>
      <c r="E33" s="158">
        <v>37</v>
      </c>
      <c r="F33" s="141">
        <v>80</v>
      </c>
      <c r="G33" s="138" t="s">
        <v>443</v>
      </c>
      <c r="H33" s="138" t="s">
        <v>798</v>
      </c>
      <c r="I33" s="138" t="s">
        <v>795</v>
      </c>
      <c r="J33" s="27"/>
      <c r="K33" s="27"/>
      <c r="P33" s="160" t="s">
        <v>293</v>
      </c>
      <c r="Q33" s="160" t="s">
        <v>292</v>
      </c>
      <c r="R33" s="27" t="s">
        <v>38</v>
      </c>
      <c r="S33" s="27" t="s">
        <v>0</v>
      </c>
    </row>
    <row r="34" spans="1:21" ht="14.7" thickBot="1">
      <c r="A34" s="138" t="s">
        <v>4</v>
      </c>
      <c r="B34" s="138" t="s">
        <v>593</v>
      </c>
      <c r="C34" s="138" t="s">
        <v>290</v>
      </c>
      <c r="D34" s="158">
        <v>103</v>
      </c>
      <c r="E34" s="158">
        <v>15</v>
      </c>
      <c r="F34" s="141">
        <v>88</v>
      </c>
      <c r="G34" s="138" t="s">
        <v>443</v>
      </c>
      <c r="H34" s="138" t="s">
        <v>799</v>
      </c>
      <c r="I34" s="138" t="s">
        <v>795</v>
      </c>
      <c r="J34" s="27"/>
      <c r="K34" s="27"/>
      <c r="P34" s="160" t="s">
        <v>294</v>
      </c>
      <c r="Q34" s="160" t="s">
        <v>838</v>
      </c>
      <c r="R34" s="27" t="s">
        <v>854</v>
      </c>
      <c r="S34" s="27" t="s">
        <v>0</v>
      </c>
    </row>
    <row r="35" spans="1:21" ht="15.35" customHeight="1" thickBot="1">
      <c r="A35" s="138" t="s">
        <v>4</v>
      </c>
      <c r="B35" s="138" t="s">
        <v>595</v>
      </c>
      <c r="C35" s="138" t="s">
        <v>15</v>
      </c>
      <c r="D35" s="158">
        <v>108</v>
      </c>
      <c r="E35" s="158">
        <v>18</v>
      </c>
      <c r="F35" s="141">
        <v>90</v>
      </c>
      <c r="G35" s="138" t="s">
        <v>443</v>
      </c>
      <c r="H35" s="138" t="s">
        <v>800</v>
      </c>
      <c r="I35" s="138" t="s">
        <v>795</v>
      </c>
      <c r="J35" s="27"/>
      <c r="K35" s="212" t="s">
        <v>674</v>
      </c>
      <c r="L35" s="213"/>
      <c r="M35" s="213"/>
      <c r="N35" s="214"/>
      <c r="P35" s="160" t="s">
        <v>839</v>
      </c>
      <c r="Q35" s="160" t="s">
        <v>322</v>
      </c>
      <c r="R35" s="27" t="s">
        <v>49</v>
      </c>
      <c r="S35" s="27" t="s">
        <v>0</v>
      </c>
    </row>
    <row r="36" spans="1:21">
      <c r="A36" s="138"/>
      <c r="B36" s="138"/>
      <c r="C36" s="138"/>
      <c r="D36" s="158"/>
      <c r="E36" s="158"/>
      <c r="F36" s="141"/>
      <c r="G36" s="138"/>
      <c r="H36" s="138"/>
      <c r="I36" s="138"/>
      <c r="J36" s="27"/>
      <c r="K36" s="27"/>
      <c r="P36" s="160" t="s">
        <v>345</v>
      </c>
      <c r="Q36" s="160" t="s">
        <v>190</v>
      </c>
      <c r="R36" s="27" t="s">
        <v>57</v>
      </c>
      <c r="S36" s="27" t="s">
        <v>0</v>
      </c>
    </row>
    <row r="37" spans="1:21" ht="14.7" thickBot="1">
      <c r="A37" s="138" t="s">
        <v>12</v>
      </c>
      <c r="B37" s="138" t="s">
        <v>561</v>
      </c>
      <c r="C37" s="138" t="s">
        <v>25</v>
      </c>
      <c r="D37" s="158">
        <v>89</v>
      </c>
      <c r="E37" s="158">
        <v>22</v>
      </c>
      <c r="F37" s="141">
        <v>67</v>
      </c>
      <c r="G37" s="138" t="s">
        <v>435</v>
      </c>
      <c r="H37" s="138" t="s">
        <v>766</v>
      </c>
      <c r="I37" s="138" t="s">
        <v>795</v>
      </c>
      <c r="J37" s="27"/>
      <c r="K37" s="220" t="s">
        <v>807</v>
      </c>
      <c r="L37" s="221"/>
      <c r="M37" s="221"/>
      <c r="N37" s="221"/>
      <c r="P37" s="160" t="s">
        <v>373</v>
      </c>
      <c r="Q37" s="160" t="s">
        <v>374</v>
      </c>
      <c r="R37" s="27" t="s">
        <v>70</v>
      </c>
      <c r="S37" s="27" t="s">
        <v>0</v>
      </c>
    </row>
    <row r="38" spans="1:21" ht="14.7" thickTop="1">
      <c r="A38" s="138" t="s">
        <v>12</v>
      </c>
      <c r="B38" s="138" t="s">
        <v>563</v>
      </c>
      <c r="C38" s="138" t="s">
        <v>14</v>
      </c>
      <c r="D38" s="158">
        <v>92</v>
      </c>
      <c r="E38" s="158">
        <v>22</v>
      </c>
      <c r="F38" s="141">
        <v>70</v>
      </c>
      <c r="G38" s="138" t="s">
        <v>437</v>
      </c>
      <c r="H38" s="138" t="s">
        <v>768</v>
      </c>
      <c r="I38" s="138" t="s">
        <v>795</v>
      </c>
      <c r="J38" s="27"/>
      <c r="K38" s="215" t="s">
        <v>808</v>
      </c>
      <c r="L38" s="215"/>
      <c r="M38" s="215"/>
      <c r="N38" s="215"/>
      <c r="P38" s="160" t="s">
        <v>398</v>
      </c>
      <c r="Q38" s="160" t="s">
        <v>424</v>
      </c>
      <c r="R38" s="27" t="s">
        <v>423</v>
      </c>
      <c r="S38" s="27" t="s">
        <v>0</v>
      </c>
    </row>
    <row r="39" spans="1:21" ht="14.7" thickBot="1">
      <c r="A39" s="138" t="s">
        <v>12</v>
      </c>
      <c r="B39" s="138" t="s">
        <v>564</v>
      </c>
      <c r="C39" s="138" t="s">
        <v>61</v>
      </c>
      <c r="D39" s="158">
        <v>91</v>
      </c>
      <c r="E39" s="158">
        <v>19</v>
      </c>
      <c r="F39" s="141">
        <v>72</v>
      </c>
      <c r="G39" s="138" t="s">
        <v>439</v>
      </c>
      <c r="H39" s="138" t="s">
        <v>769</v>
      </c>
      <c r="I39" s="138" t="s">
        <v>795</v>
      </c>
      <c r="J39" s="27"/>
      <c r="K39" s="220" t="s">
        <v>809</v>
      </c>
      <c r="L39" s="221"/>
      <c r="M39" s="221"/>
      <c r="N39" s="221"/>
      <c r="P39" s="160" t="s">
        <v>836</v>
      </c>
      <c r="Q39" s="160" t="s">
        <v>837</v>
      </c>
      <c r="R39" s="27" t="s">
        <v>851</v>
      </c>
      <c r="S39" s="27" t="s">
        <v>0</v>
      </c>
    </row>
    <row r="40" spans="1:21" ht="14.7" thickTop="1">
      <c r="A40" s="138" t="s">
        <v>12</v>
      </c>
      <c r="B40" s="138" t="s">
        <v>566</v>
      </c>
      <c r="C40" s="138" t="s">
        <v>59</v>
      </c>
      <c r="D40" s="158">
        <v>96</v>
      </c>
      <c r="E40" s="158">
        <v>22</v>
      </c>
      <c r="F40" s="141">
        <v>74</v>
      </c>
      <c r="G40" s="138" t="s">
        <v>441</v>
      </c>
      <c r="H40" s="138" t="s">
        <v>770</v>
      </c>
      <c r="I40" s="138" t="s">
        <v>795</v>
      </c>
      <c r="J40" s="27"/>
      <c r="K40" s="215" t="s">
        <v>810</v>
      </c>
      <c r="L40" s="215"/>
      <c r="M40" s="215"/>
      <c r="N40" s="215"/>
      <c r="P40" s="27" t="s">
        <v>860</v>
      </c>
      <c r="S40" s="27" t="s">
        <v>0</v>
      </c>
    </row>
    <row r="41" spans="1:21" ht="14.7" thickBot="1">
      <c r="A41" s="138" t="s">
        <v>12</v>
      </c>
      <c r="B41" s="138" t="s">
        <v>567</v>
      </c>
      <c r="C41" s="138" t="s">
        <v>83</v>
      </c>
      <c r="D41" s="158">
        <v>95</v>
      </c>
      <c r="E41" s="158">
        <v>21</v>
      </c>
      <c r="F41" s="141">
        <v>74</v>
      </c>
      <c r="G41" s="138" t="s">
        <v>443</v>
      </c>
      <c r="H41" s="138" t="s">
        <v>771</v>
      </c>
      <c r="I41" s="138" t="s">
        <v>795</v>
      </c>
      <c r="J41" s="27"/>
      <c r="K41" s="220" t="s">
        <v>811</v>
      </c>
      <c r="L41" s="221"/>
      <c r="M41" s="221"/>
      <c r="N41" s="221"/>
      <c r="P41" s="168" t="s">
        <v>861</v>
      </c>
      <c r="Q41" s="168" t="s">
        <v>219</v>
      </c>
      <c r="R41" s="144" t="s">
        <v>19</v>
      </c>
      <c r="S41" s="27" t="s">
        <v>0</v>
      </c>
    </row>
    <row r="42" spans="1:21" ht="14.7" thickTop="1">
      <c r="A42" s="138" t="s">
        <v>12</v>
      </c>
      <c r="B42" s="138" t="s">
        <v>568</v>
      </c>
      <c r="C42" s="138" t="s">
        <v>54</v>
      </c>
      <c r="D42" s="158">
        <v>101</v>
      </c>
      <c r="E42" s="158">
        <v>27</v>
      </c>
      <c r="F42" s="141">
        <v>74</v>
      </c>
      <c r="G42" s="138" t="s">
        <v>443</v>
      </c>
      <c r="H42" s="138" t="s">
        <v>772</v>
      </c>
      <c r="I42" s="138" t="s">
        <v>795</v>
      </c>
      <c r="J42" s="27"/>
      <c r="K42" s="215" t="s">
        <v>812</v>
      </c>
      <c r="L42" s="215"/>
      <c r="M42" s="215"/>
      <c r="N42" s="215"/>
      <c r="P42" s="160" t="s">
        <v>835</v>
      </c>
      <c r="Q42" s="160" t="s">
        <v>201</v>
      </c>
      <c r="R42" s="27" t="s">
        <v>850</v>
      </c>
      <c r="S42" s="27" t="s">
        <v>12</v>
      </c>
      <c r="U42" s="27">
        <v>65</v>
      </c>
    </row>
    <row r="43" spans="1:21" ht="14.7" thickBot="1">
      <c r="A43" s="138" t="s">
        <v>12</v>
      </c>
      <c r="B43" s="138" t="s">
        <v>570</v>
      </c>
      <c r="C43" s="138" t="s">
        <v>37</v>
      </c>
      <c r="D43" s="158">
        <v>94</v>
      </c>
      <c r="E43" s="158">
        <v>19</v>
      </c>
      <c r="F43" s="141">
        <v>75</v>
      </c>
      <c r="G43" s="138" t="s">
        <v>443</v>
      </c>
      <c r="H43" s="138" t="s">
        <v>773</v>
      </c>
      <c r="I43" s="138" t="s">
        <v>795</v>
      </c>
      <c r="J43" s="27"/>
      <c r="K43" s="220" t="s">
        <v>813</v>
      </c>
      <c r="L43" s="221"/>
      <c r="M43" s="221"/>
      <c r="N43" s="221"/>
      <c r="P43" s="160" t="s">
        <v>840</v>
      </c>
      <c r="Q43" s="160" t="s">
        <v>248</v>
      </c>
      <c r="R43" s="27" t="s">
        <v>855</v>
      </c>
      <c r="S43" s="27" t="s">
        <v>12</v>
      </c>
      <c r="U43" s="27">
        <f>U42/18</f>
        <v>3.6111111111111112</v>
      </c>
    </row>
    <row r="44" spans="1:21" ht="14.7" thickTop="1">
      <c r="A44" s="138" t="s">
        <v>12</v>
      </c>
      <c r="B44" s="138" t="s">
        <v>571</v>
      </c>
      <c r="C44" s="138" t="s">
        <v>66</v>
      </c>
      <c r="D44" s="158">
        <v>94</v>
      </c>
      <c r="E44" s="158">
        <v>19</v>
      </c>
      <c r="F44" s="141">
        <v>75</v>
      </c>
      <c r="G44" s="138" t="s">
        <v>443</v>
      </c>
      <c r="H44" s="138" t="s">
        <v>774</v>
      </c>
      <c r="I44" s="138" t="s">
        <v>795</v>
      </c>
      <c r="J44" s="27"/>
      <c r="K44" s="215" t="s">
        <v>814</v>
      </c>
      <c r="L44" s="215"/>
      <c r="M44" s="215"/>
      <c r="N44" s="215"/>
      <c r="P44" s="160" t="s">
        <v>833</v>
      </c>
      <c r="Q44" s="160" t="s">
        <v>834</v>
      </c>
      <c r="R44" s="27" t="s">
        <v>849</v>
      </c>
      <c r="S44" s="27" t="s">
        <v>12</v>
      </c>
      <c r="U44" s="27">
        <v>4</v>
      </c>
    </row>
    <row r="45" spans="1:21">
      <c r="A45" s="138" t="s">
        <v>12</v>
      </c>
      <c r="B45" s="138" t="s">
        <v>572</v>
      </c>
      <c r="C45" s="138" t="s">
        <v>24</v>
      </c>
      <c r="D45" s="158">
        <v>95</v>
      </c>
      <c r="E45" s="158">
        <v>18</v>
      </c>
      <c r="F45" s="141">
        <v>77</v>
      </c>
      <c r="G45" s="138" t="s">
        <v>443</v>
      </c>
      <c r="H45" s="138" t="s">
        <v>775</v>
      </c>
      <c r="I45" s="138" t="s">
        <v>795</v>
      </c>
      <c r="J45" s="27"/>
      <c r="K45" s="27"/>
      <c r="P45" s="160" t="s">
        <v>270</v>
      </c>
      <c r="Q45" s="160" t="s">
        <v>271</v>
      </c>
      <c r="R45" s="27" t="s">
        <v>269</v>
      </c>
      <c r="S45" s="27" t="s">
        <v>12</v>
      </c>
    </row>
    <row r="46" spans="1:21">
      <c r="A46" s="138" t="s">
        <v>12</v>
      </c>
      <c r="B46" s="138" t="s">
        <v>574</v>
      </c>
      <c r="C46" s="138" t="s">
        <v>60</v>
      </c>
      <c r="D46" s="158">
        <v>98</v>
      </c>
      <c r="E46" s="158">
        <v>21</v>
      </c>
      <c r="F46" s="141">
        <v>77</v>
      </c>
      <c r="G46" s="138" t="s">
        <v>443</v>
      </c>
      <c r="H46" s="138" t="s">
        <v>776</v>
      </c>
      <c r="I46" s="138" t="s">
        <v>795</v>
      </c>
      <c r="J46" s="27"/>
      <c r="K46" s="27"/>
      <c r="P46" s="160" t="s">
        <v>841</v>
      </c>
      <c r="Q46" s="160" t="s">
        <v>289</v>
      </c>
      <c r="R46" s="27" t="s">
        <v>37</v>
      </c>
      <c r="S46" s="27" t="s">
        <v>12</v>
      </c>
    </row>
    <row r="47" spans="1:21">
      <c r="A47" s="138" t="s">
        <v>12</v>
      </c>
      <c r="B47" s="138" t="s">
        <v>575</v>
      </c>
      <c r="C47" s="138" t="s">
        <v>73</v>
      </c>
      <c r="D47" s="158">
        <v>100</v>
      </c>
      <c r="E47" s="158">
        <v>23</v>
      </c>
      <c r="F47" s="141">
        <v>77</v>
      </c>
      <c r="G47" s="138" t="s">
        <v>443</v>
      </c>
      <c r="H47" s="138" t="s">
        <v>777</v>
      </c>
      <c r="I47" s="138" t="s">
        <v>795</v>
      </c>
      <c r="J47" s="27"/>
      <c r="K47" s="27"/>
      <c r="P47" s="160" t="s">
        <v>341</v>
      </c>
      <c r="Q47" s="160" t="s">
        <v>342</v>
      </c>
      <c r="R47" s="27" t="s">
        <v>54</v>
      </c>
      <c r="S47" s="27" t="s">
        <v>12</v>
      </c>
    </row>
    <row r="48" spans="1:21">
      <c r="A48" s="138" t="s">
        <v>12</v>
      </c>
      <c r="B48" s="138" t="s">
        <v>578</v>
      </c>
      <c r="C48" s="138" t="s">
        <v>74</v>
      </c>
      <c r="D48" s="158">
        <v>101</v>
      </c>
      <c r="E48" s="158">
        <v>21</v>
      </c>
      <c r="F48" s="141">
        <v>80</v>
      </c>
      <c r="G48" s="138" t="s">
        <v>443</v>
      </c>
      <c r="H48" s="138" t="s">
        <v>778</v>
      </c>
      <c r="I48" s="138" t="s">
        <v>795</v>
      </c>
      <c r="J48" s="27"/>
      <c r="K48" s="27"/>
      <c r="P48" s="160" t="s">
        <v>842</v>
      </c>
      <c r="Q48" s="160" t="s">
        <v>351</v>
      </c>
      <c r="R48" s="27" t="s">
        <v>856</v>
      </c>
      <c r="S48" s="27" t="s">
        <v>12</v>
      </c>
    </row>
    <row r="49" spans="1:46">
      <c r="A49" s="138" t="s">
        <v>12</v>
      </c>
      <c r="B49" s="138" t="s">
        <v>586</v>
      </c>
      <c r="C49" s="138" t="s">
        <v>40</v>
      </c>
      <c r="D49" s="158">
        <v>100</v>
      </c>
      <c r="E49" s="158">
        <v>20</v>
      </c>
      <c r="F49" s="141">
        <v>80</v>
      </c>
      <c r="G49" s="138" t="s">
        <v>443</v>
      </c>
      <c r="H49" s="138" t="s">
        <v>779</v>
      </c>
      <c r="I49" s="138" t="s">
        <v>795</v>
      </c>
      <c r="J49" s="27"/>
      <c r="K49" s="27"/>
      <c r="P49" s="160" t="s">
        <v>354</v>
      </c>
      <c r="Q49" s="160" t="s">
        <v>355</v>
      </c>
      <c r="R49" s="27" t="s">
        <v>61</v>
      </c>
      <c r="S49" s="27" t="s">
        <v>12</v>
      </c>
    </row>
    <row r="50" spans="1:46">
      <c r="A50" s="138" t="s">
        <v>12</v>
      </c>
      <c r="B50" s="138" t="s">
        <v>588</v>
      </c>
      <c r="C50" s="138" t="s">
        <v>13</v>
      </c>
      <c r="D50" s="158">
        <v>112</v>
      </c>
      <c r="E50" s="158">
        <v>25</v>
      </c>
      <c r="F50" s="141">
        <v>87</v>
      </c>
      <c r="G50" s="138" t="s">
        <v>443</v>
      </c>
      <c r="H50" s="138" t="s">
        <v>780</v>
      </c>
      <c r="I50" s="138" t="s">
        <v>795</v>
      </c>
      <c r="J50" s="27"/>
      <c r="K50" s="27"/>
      <c r="P50" s="160" t="s">
        <v>260</v>
      </c>
      <c r="Q50" s="160" t="s">
        <v>364</v>
      </c>
      <c r="R50" s="27" t="s">
        <v>66</v>
      </c>
      <c r="S50" s="27" t="s">
        <v>12</v>
      </c>
    </row>
    <row r="51" spans="1:46">
      <c r="A51" s="138" t="s">
        <v>12</v>
      </c>
      <c r="B51" s="138" t="s">
        <v>591</v>
      </c>
      <c r="C51" s="138" t="s">
        <v>269</v>
      </c>
      <c r="D51" s="158">
        <v>56</v>
      </c>
      <c r="E51" s="158">
        <v>21</v>
      </c>
      <c r="F51" s="141">
        <v>35</v>
      </c>
      <c r="G51" s="138" t="s">
        <v>443</v>
      </c>
      <c r="H51" s="138" t="s">
        <v>788</v>
      </c>
      <c r="I51" s="138" t="s">
        <v>795</v>
      </c>
      <c r="J51" s="27"/>
      <c r="K51" s="27"/>
      <c r="P51" s="160" t="s">
        <v>260</v>
      </c>
      <c r="Q51" s="160" t="s">
        <v>381</v>
      </c>
      <c r="R51" s="27" t="s">
        <v>74</v>
      </c>
      <c r="S51" s="27" t="s">
        <v>12</v>
      </c>
    </row>
    <row r="52" spans="1:46">
      <c r="A52" s="138"/>
      <c r="B52" s="138"/>
      <c r="C52" s="138"/>
      <c r="D52" s="158"/>
      <c r="E52" s="158"/>
      <c r="F52" s="141"/>
      <c r="G52" s="138"/>
      <c r="H52" s="138"/>
      <c r="I52" s="138"/>
      <c r="J52" s="27"/>
      <c r="K52" s="27"/>
      <c r="P52" s="160" t="s">
        <v>241</v>
      </c>
      <c r="Q52" s="160" t="s">
        <v>418</v>
      </c>
      <c r="R52" s="27" t="s">
        <v>83</v>
      </c>
      <c r="S52" s="27" t="s">
        <v>12</v>
      </c>
    </row>
    <row r="53" spans="1:46">
      <c r="A53" s="138" t="s">
        <v>0</v>
      </c>
      <c r="B53" s="138" t="s">
        <v>561</v>
      </c>
      <c r="C53" s="138" t="s">
        <v>1</v>
      </c>
      <c r="D53" s="158">
        <v>98</v>
      </c>
      <c r="E53" s="158">
        <v>36</v>
      </c>
      <c r="F53" s="141">
        <v>62</v>
      </c>
      <c r="G53" s="138" t="s">
        <v>435</v>
      </c>
      <c r="H53" s="138" t="s">
        <v>766</v>
      </c>
      <c r="I53" s="138" t="s">
        <v>795</v>
      </c>
      <c r="J53" s="2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</row>
    <row r="54" spans="1:46">
      <c r="A54" s="138" t="s">
        <v>0</v>
      </c>
      <c r="B54" s="138" t="s">
        <v>563</v>
      </c>
      <c r="C54" s="138" t="s">
        <v>89</v>
      </c>
      <c r="D54" s="158">
        <v>97</v>
      </c>
      <c r="E54" s="158">
        <v>28</v>
      </c>
      <c r="F54" s="141">
        <v>69</v>
      </c>
      <c r="G54" s="138" t="s">
        <v>437</v>
      </c>
      <c r="H54" s="138" t="s">
        <v>768</v>
      </c>
      <c r="I54" s="138" t="s">
        <v>795</v>
      </c>
      <c r="J54" s="2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7"/>
      <c r="AT54" s="157"/>
    </row>
    <row r="55" spans="1:46">
      <c r="A55" s="138" t="s">
        <v>0</v>
      </c>
      <c r="B55" s="138" t="s">
        <v>564</v>
      </c>
      <c r="C55" s="138" t="s">
        <v>39</v>
      </c>
      <c r="D55" s="158">
        <v>90</v>
      </c>
      <c r="E55" s="158">
        <v>21</v>
      </c>
      <c r="F55" s="141">
        <v>69</v>
      </c>
      <c r="G55" s="138" t="s">
        <v>439</v>
      </c>
      <c r="H55" s="138" t="s">
        <v>769</v>
      </c>
      <c r="I55" s="138" t="s">
        <v>795</v>
      </c>
      <c r="J55" s="2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</row>
    <row r="56" spans="1:46">
      <c r="A56" s="138" t="s">
        <v>0</v>
      </c>
      <c r="B56" s="138" t="s">
        <v>566</v>
      </c>
      <c r="C56" s="138" t="s">
        <v>57</v>
      </c>
      <c r="D56" s="158">
        <v>98</v>
      </c>
      <c r="E56" s="158">
        <v>29</v>
      </c>
      <c r="F56" s="141">
        <v>69</v>
      </c>
      <c r="G56" s="138" t="s">
        <v>441</v>
      </c>
      <c r="H56" s="138" t="s">
        <v>770</v>
      </c>
      <c r="I56" s="138" t="s">
        <v>795</v>
      </c>
      <c r="J56" s="2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</row>
    <row r="57" spans="1:46">
      <c r="A57" s="138" t="s">
        <v>0</v>
      </c>
      <c r="B57" s="138" t="s">
        <v>567</v>
      </c>
      <c r="C57" s="138" t="s">
        <v>49</v>
      </c>
      <c r="D57" s="158">
        <v>97</v>
      </c>
      <c r="E57" s="158" t="s">
        <v>697</v>
      </c>
      <c r="F57" s="141" t="s">
        <v>865</v>
      </c>
      <c r="G57" s="138" t="s">
        <v>443</v>
      </c>
      <c r="H57" s="138" t="s">
        <v>771</v>
      </c>
      <c r="I57" s="138" t="s">
        <v>795</v>
      </c>
      <c r="J57" s="2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</row>
    <row r="58" spans="1:46">
      <c r="A58" s="138" t="s">
        <v>0</v>
      </c>
      <c r="B58" s="138" t="s">
        <v>568</v>
      </c>
      <c r="C58" s="138" t="s">
        <v>70</v>
      </c>
      <c r="D58" s="158">
        <v>98</v>
      </c>
      <c r="E58" s="158">
        <v>27</v>
      </c>
      <c r="F58" s="141">
        <v>71</v>
      </c>
      <c r="G58" s="138" t="s">
        <v>443</v>
      </c>
      <c r="H58" s="138" t="s">
        <v>772</v>
      </c>
      <c r="I58" s="138" t="s">
        <v>795</v>
      </c>
      <c r="J58" s="2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157"/>
      <c r="AT58" s="157"/>
    </row>
    <row r="59" spans="1:46">
      <c r="A59" s="138" t="s">
        <v>0</v>
      </c>
      <c r="B59" s="138" t="s">
        <v>570</v>
      </c>
      <c r="C59" s="138" t="s">
        <v>88</v>
      </c>
      <c r="D59" s="158">
        <v>107</v>
      </c>
      <c r="E59" s="158">
        <v>35</v>
      </c>
      <c r="F59" s="141">
        <v>72</v>
      </c>
      <c r="G59" s="138" t="s">
        <v>443</v>
      </c>
      <c r="H59" s="138" t="s">
        <v>773</v>
      </c>
      <c r="I59" s="138" t="s">
        <v>795</v>
      </c>
      <c r="J59" s="2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157"/>
      <c r="AO59" s="157"/>
      <c r="AP59" s="157"/>
      <c r="AQ59" s="157"/>
      <c r="AR59" s="157"/>
      <c r="AS59" s="157"/>
      <c r="AT59" s="157"/>
    </row>
    <row r="60" spans="1:46">
      <c r="A60" s="138" t="s">
        <v>0</v>
      </c>
      <c r="B60" s="138" t="s">
        <v>571</v>
      </c>
      <c r="C60" s="138" t="s">
        <v>47</v>
      </c>
      <c r="D60" s="158">
        <v>99</v>
      </c>
      <c r="E60" s="158">
        <v>25</v>
      </c>
      <c r="F60" s="141">
        <v>74</v>
      </c>
      <c r="G60" s="138" t="s">
        <v>443</v>
      </c>
      <c r="H60" s="138" t="s">
        <v>774</v>
      </c>
      <c r="I60" s="138" t="s">
        <v>795</v>
      </c>
      <c r="J60" s="2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7"/>
    </row>
    <row r="61" spans="1:46">
      <c r="A61" s="138" t="s">
        <v>0</v>
      </c>
      <c r="B61" s="138" t="s">
        <v>572</v>
      </c>
      <c r="C61" s="138" t="s">
        <v>423</v>
      </c>
      <c r="D61" s="158">
        <v>97</v>
      </c>
      <c r="E61" s="158">
        <v>23</v>
      </c>
      <c r="F61" s="141">
        <v>74</v>
      </c>
      <c r="G61" s="138" t="s">
        <v>443</v>
      </c>
      <c r="H61" s="138" t="s">
        <v>775</v>
      </c>
      <c r="I61" s="138" t="s">
        <v>795</v>
      </c>
      <c r="J61" s="2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157"/>
      <c r="AT61" s="157"/>
    </row>
    <row r="62" spans="1:46">
      <c r="A62" s="138" t="s">
        <v>0</v>
      </c>
      <c r="B62" s="138" t="s">
        <v>574</v>
      </c>
      <c r="C62" s="138" t="s">
        <v>38</v>
      </c>
      <c r="D62" s="158">
        <v>102</v>
      </c>
      <c r="E62" s="158">
        <v>27</v>
      </c>
      <c r="F62" s="141">
        <v>75</v>
      </c>
      <c r="G62" s="138" t="s">
        <v>443</v>
      </c>
      <c r="H62" s="138" t="s">
        <v>776</v>
      </c>
      <c r="I62" s="138" t="s">
        <v>795</v>
      </c>
      <c r="J62" s="2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7"/>
      <c r="AH62" s="157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157"/>
      <c r="AT62" s="157"/>
    </row>
    <row r="63" spans="1:46">
      <c r="A63" s="138" t="s">
        <v>0</v>
      </c>
      <c r="B63" s="138" t="s">
        <v>575</v>
      </c>
      <c r="C63" s="138" t="s">
        <v>36</v>
      </c>
      <c r="D63" s="158">
        <v>116</v>
      </c>
      <c r="E63" s="158">
        <v>40</v>
      </c>
      <c r="F63" s="141">
        <v>76</v>
      </c>
      <c r="G63" s="138" t="s">
        <v>443</v>
      </c>
      <c r="H63" s="138" t="s">
        <v>777</v>
      </c>
      <c r="I63" s="138" t="s">
        <v>795</v>
      </c>
      <c r="J63" s="2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157"/>
      <c r="AP63" s="157"/>
      <c r="AQ63" s="157"/>
      <c r="AR63" s="157"/>
      <c r="AS63" s="157"/>
      <c r="AT63" s="157"/>
    </row>
    <row r="64" spans="1:46">
      <c r="A64" s="138" t="s">
        <v>0</v>
      </c>
      <c r="B64" s="138" t="s">
        <v>578</v>
      </c>
      <c r="C64" s="138" t="s">
        <v>65</v>
      </c>
      <c r="D64" s="158">
        <v>108</v>
      </c>
      <c r="E64" s="158">
        <v>31</v>
      </c>
      <c r="F64" s="141">
        <v>77</v>
      </c>
      <c r="G64" s="138" t="s">
        <v>443</v>
      </c>
      <c r="H64" s="138" t="s">
        <v>778</v>
      </c>
      <c r="I64" s="138" t="s">
        <v>795</v>
      </c>
      <c r="J64" s="2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</row>
    <row r="65" spans="1:46">
      <c r="A65" s="138" t="s">
        <v>0</v>
      </c>
      <c r="B65" s="138" t="s">
        <v>586</v>
      </c>
      <c r="C65" s="138" t="s">
        <v>31</v>
      </c>
      <c r="D65" s="158">
        <v>101</v>
      </c>
      <c r="E65" s="158">
        <v>24</v>
      </c>
      <c r="F65" s="141">
        <v>77</v>
      </c>
      <c r="G65" s="138" t="s">
        <v>443</v>
      </c>
      <c r="H65" s="138" t="s">
        <v>779</v>
      </c>
      <c r="I65" s="138" t="s">
        <v>795</v>
      </c>
      <c r="J65" s="2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</row>
    <row r="66" spans="1:46">
      <c r="A66" s="138" t="s">
        <v>0</v>
      </c>
      <c r="B66" s="138" t="s">
        <v>588</v>
      </c>
      <c r="C66" s="138" t="s">
        <v>7</v>
      </c>
      <c r="D66" s="158">
        <v>99</v>
      </c>
      <c r="E66" s="158">
        <v>19</v>
      </c>
      <c r="F66" s="141">
        <v>80</v>
      </c>
      <c r="G66" s="138" t="s">
        <v>443</v>
      </c>
      <c r="H66" s="138" t="s">
        <v>780</v>
      </c>
      <c r="I66" s="138" t="s">
        <v>795</v>
      </c>
      <c r="J66" s="2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</row>
    <row r="67" spans="1:46">
      <c r="A67" s="138" t="s">
        <v>0</v>
      </c>
      <c r="B67" s="138" t="s">
        <v>591</v>
      </c>
      <c r="C67" s="138" t="s">
        <v>236</v>
      </c>
      <c r="D67" s="158">
        <v>119</v>
      </c>
      <c r="E67" s="158">
        <v>36</v>
      </c>
      <c r="F67" s="141">
        <v>83</v>
      </c>
      <c r="G67" s="138" t="s">
        <v>443</v>
      </c>
      <c r="H67" s="138" t="s">
        <v>797</v>
      </c>
      <c r="I67" s="138" t="s">
        <v>795</v>
      </c>
      <c r="J67" s="2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7"/>
      <c r="AL67" s="157"/>
      <c r="AM67" s="157"/>
      <c r="AN67" s="157"/>
      <c r="AO67" s="157"/>
      <c r="AP67" s="157"/>
      <c r="AQ67" s="157"/>
      <c r="AR67" s="157"/>
      <c r="AS67" s="157"/>
      <c r="AT67" s="157"/>
    </row>
    <row r="68" spans="1:46">
      <c r="A68" s="138" t="s">
        <v>0</v>
      </c>
      <c r="B68" s="138" t="s">
        <v>592</v>
      </c>
      <c r="C68" s="138" t="s">
        <v>11</v>
      </c>
      <c r="D68" s="158">
        <v>130</v>
      </c>
      <c r="E68" s="158">
        <v>46</v>
      </c>
      <c r="F68" s="141">
        <v>84</v>
      </c>
      <c r="G68" s="138" t="s">
        <v>443</v>
      </c>
      <c r="H68" s="138" t="s">
        <v>798</v>
      </c>
      <c r="I68" s="138" t="s">
        <v>795</v>
      </c>
      <c r="J68" s="2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7"/>
      <c r="Z68" s="157"/>
      <c r="AA68" s="157"/>
      <c r="AB68" s="157"/>
      <c r="AC68" s="157"/>
      <c r="AD68" s="157"/>
      <c r="AE68" s="157"/>
      <c r="AF68" s="157"/>
      <c r="AG68" s="157"/>
      <c r="AH68" s="157"/>
      <c r="AI68" s="157"/>
      <c r="AJ68" s="157"/>
      <c r="AK68" s="157"/>
      <c r="AL68" s="157"/>
      <c r="AM68" s="157"/>
      <c r="AN68" s="157"/>
      <c r="AO68" s="157"/>
      <c r="AP68" s="157"/>
      <c r="AQ68" s="157"/>
      <c r="AR68" s="157"/>
      <c r="AS68" s="157"/>
      <c r="AT68" s="157"/>
    </row>
    <row r="69" spans="1:46">
      <c r="A69" s="138" t="s">
        <v>0</v>
      </c>
      <c r="B69" s="138" t="s">
        <v>593</v>
      </c>
      <c r="C69" s="138" t="s">
        <v>35</v>
      </c>
      <c r="D69" s="158">
        <v>116</v>
      </c>
      <c r="E69" s="158">
        <v>28</v>
      </c>
      <c r="F69" s="141">
        <v>88</v>
      </c>
      <c r="G69" s="138" t="s">
        <v>443</v>
      </c>
      <c r="H69" s="138" t="s">
        <v>799</v>
      </c>
      <c r="I69" s="138" t="s">
        <v>795</v>
      </c>
      <c r="J69" s="2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/>
      <c r="AG69" s="157"/>
      <c r="AH69" s="157"/>
      <c r="AI69" s="157"/>
      <c r="AJ69" s="157"/>
      <c r="AK69" s="157"/>
      <c r="AL69" s="157"/>
      <c r="AM69" s="157"/>
      <c r="AN69" s="157"/>
      <c r="AO69" s="157"/>
      <c r="AP69" s="157"/>
      <c r="AQ69" s="157"/>
      <c r="AR69" s="157"/>
      <c r="AS69" s="157"/>
      <c r="AT69" s="157"/>
    </row>
    <row r="70" spans="1:46">
      <c r="A70" s="138" t="s">
        <v>0</v>
      </c>
      <c r="B70" s="138" t="s">
        <v>595</v>
      </c>
      <c r="C70" s="138" t="s">
        <v>19</v>
      </c>
      <c r="D70" s="158">
        <v>122</v>
      </c>
      <c r="E70" s="158">
        <v>32</v>
      </c>
      <c r="F70" s="141">
        <v>90</v>
      </c>
      <c r="G70" s="138" t="s">
        <v>443</v>
      </c>
      <c r="H70" s="138" t="s">
        <v>800</v>
      </c>
      <c r="I70" s="138" t="s">
        <v>795</v>
      </c>
      <c r="J70" s="2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7"/>
      <c r="AR70" s="157"/>
      <c r="AS70" s="157"/>
      <c r="AT70" s="157"/>
    </row>
    <row r="71" spans="1:46">
      <c r="A71" s="138" t="s">
        <v>0</v>
      </c>
      <c r="B71" s="138" t="s">
        <v>596</v>
      </c>
      <c r="C71" s="138" t="s">
        <v>9</v>
      </c>
      <c r="D71" s="158">
        <v>130</v>
      </c>
      <c r="E71" s="158">
        <v>34</v>
      </c>
      <c r="F71" s="141">
        <v>96</v>
      </c>
      <c r="G71" s="138" t="s">
        <v>443</v>
      </c>
      <c r="H71" s="138" t="s">
        <v>801</v>
      </c>
      <c r="I71" s="138" t="s">
        <v>795</v>
      </c>
      <c r="J71" s="2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7"/>
      <c r="AR71" s="157"/>
      <c r="AS71" s="157"/>
      <c r="AT71" s="157"/>
    </row>
    <row r="72" spans="1:46">
      <c r="A72" s="138"/>
      <c r="B72" s="138"/>
      <c r="C72" s="138"/>
      <c r="D72" s="158"/>
      <c r="E72" s="158"/>
      <c r="F72" s="141"/>
      <c r="G72" s="138"/>
      <c r="H72" s="138"/>
      <c r="I72" s="138"/>
      <c r="J72" s="2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157"/>
      <c r="AD72" s="157"/>
      <c r="AE72" s="157"/>
      <c r="AF72" s="157"/>
      <c r="AG72" s="157"/>
      <c r="AH72" s="157"/>
      <c r="AI72" s="157"/>
      <c r="AJ72" s="157"/>
      <c r="AK72" s="157"/>
      <c r="AL72" s="157"/>
      <c r="AM72" s="157"/>
      <c r="AN72" s="157"/>
      <c r="AO72" s="157"/>
      <c r="AP72" s="157"/>
      <c r="AQ72" s="157"/>
      <c r="AR72" s="157"/>
      <c r="AS72" s="157"/>
      <c r="AT72" s="157"/>
    </row>
    <row r="73" spans="1:46">
      <c r="A73" s="138" t="s">
        <v>789</v>
      </c>
      <c r="B73" s="138" t="s">
        <v>561</v>
      </c>
      <c r="C73" s="138" t="s">
        <v>34</v>
      </c>
      <c r="D73" s="158">
        <v>84</v>
      </c>
      <c r="E73" s="158">
        <v>9</v>
      </c>
      <c r="F73" s="141">
        <v>75</v>
      </c>
      <c r="G73" s="138" t="s">
        <v>443</v>
      </c>
      <c r="H73" s="138" t="s">
        <v>788</v>
      </c>
      <c r="I73" s="138" t="s">
        <v>795</v>
      </c>
      <c r="J73" s="27"/>
      <c r="K73" s="27"/>
    </row>
    <row r="74" spans="1:46">
      <c r="A74" s="138" t="s">
        <v>789</v>
      </c>
      <c r="B74" s="138" t="s">
        <v>563</v>
      </c>
      <c r="C74" s="138" t="s">
        <v>508</v>
      </c>
      <c r="D74" s="158">
        <v>94</v>
      </c>
      <c r="E74" s="158">
        <v>0</v>
      </c>
      <c r="F74" s="141">
        <v>94</v>
      </c>
      <c r="G74" s="138" t="s">
        <v>443</v>
      </c>
      <c r="H74" s="138" t="s">
        <v>788</v>
      </c>
      <c r="I74" s="138" t="s">
        <v>795</v>
      </c>
      <c r="J74" s="27"/>
    </row>
    <row r="75" spans="1:46">
      <c r="A75" s="138" t="s">
        <v>789</v>
      </c>
      <c r="B75" s="138" t="s">
        <v>564</v>
      </c>
      <c r="C75" s="138" t="s">
        <v>806</v>
      </c>
      <c r="D75" s="158">
        <v>95</v>
      </c>
      <c r="E75" s="158">
        <v>0</v>
      </c>
      <c r="F75" s="141">
        <v>95</v>
      </c>
      <c r="G75" s="138" t="s">
        <v>443</v>
      </c>
      <c r="H75" s="138" t="s">
        <v>788</v>
      </c>
      <c r="I75" s="138" t="s">
        <v>795</v>
      </c>
      <c r="J75" s="27"/>
      <c r="K75" s="27"/>
    </row>
    <row r="76" spans="1:46">
      <c r="A76" s="138" t="s">
        <v>789</v>
      </c>
      <c r="B76" s="138" t="s">
        <v>566</v>
      </c>
      <c r="C76" s="138" t="s">
        <v>805</v>
      </c>
      <c r="D76" s="158">
        <v>98</v>
      </c>
      <c r="E76" s="158">
        <v>0</v>
      </c>
      <c r="F76" s="141">
        <v>98</v>
      </c>
      <c r="G76" s="138" t="s">
        <v>443</v>
      </c>
      <c r="H76" s="138" t="s">
        <v>788</v>
      </c>
      <c r="I76" s="138" t="s">
        <v>795</v>
      </c>
      <c r="J76" s="27"/>
      <c r="K76" s="27"/>
    </row>
    <row r="77" spans="1:46">
      <c r="A77" s="138" t="s">
        <v>789</v>
      </c>
      <c r="B77" s="138" t="s">
        <v>567</v>
      </c>
      <c r="C77" s="138" t="s">
        <v>611</v>
      </c>
      <c r="D77" s="158">
        <v>99</v>
      </c>
      <c r="E77" s="158">
        <v>0</v>
      </c>
      <c r="F77" s="141">
        <v>99</v>
      </c>
      <c r="G77" s="138" t="s">
        <v>443</v>
      </c>
      <c r="H77" s="138" t="s">
        <v>788</v>
      </c>
      <c r="I77" s="138" t="s">
        <v>795</v>
      </c>
      <c r="J77" s="27"/>
      <c r="K77" s="27"/>
    </row>
    <row r="78" spans="1:46">
      <c r="A78" s="138" t="s">
        <v>789</v>
      </c>
      <c r="B78" s="138" t="s">
        <v>568</v>
      </c>
      <c r="C78" s="138" t="s">
        <v>802</v>
      </c>
      <c r="D78" s="158">
        <v>103</v>
      </c>
      <c r="E78" s="158">
        <v>0</v>
      </c>
      <c r="F78" s="141">
        <v>103</v>
      </c>
      <c r="G78" s="138" t="s">
        <v>443</v>
      </c>
      <c r="H78" s="138" t="s">
        <v>788</v>
      </c>
      <c r="I78" s="138" t="s">
        <v>795</v>
      </c>
      <c r="J78" s="27"/>
      <c r="K78" s="27"/>
    </row>
    <row r="79" spans="1:46">
      <c r="A79" s="138" t="s">
        <v>789</v>
      </c>
      <c r="B79" s="138" t="s">
        <v>570</v>
      </c>
      <c r="C79" s="138" t="s">
        <v>804</v>
      </c>
      <c r="D79" s="158">
        <v>104</v>
      </c>
      <c r="E79" s="158">
        <v>0</v>
      </c>
      <c r="F79" s="141">
        <v>104</v>
      </c>
      <c r="G79" s="138" t="s">
        <v>443</v>
      </c>
      <c r="H79" s="138" t="s">
        <v>788</v>
      </c>
      <c r="I79" s="138" t="s">
        <v>795</v>
      </c>
      <c r="J79" s="27"/>
      <c r="K79" s="27"/>
      <c r="P79" s="169"/>
    </row>
    <row r="80" spans="1:46">
      <c r="A80" s="138" t="s">
        <v>789</v>
      </c>
      <c r="B80" s="138" t="s">
        <v>571</v>
      </c>
      <c r="C80" s="138" t="s">
        <v>803</v>
      </c>
      <c r="D80" s="158">
        <v>111</v>
      </c>
      <c r="E80" s="158">
        <v>0</v>
      </c>
      <c r="F80" s="141">
        <v>111</v>
      </c>
      <c r="G80" s="138" t="s">
        <v>443</v>
      </c>
      <c r="H80" s="138" t="s">
        <v>788</v>
      </c>
      <c r="I80" s="138" t="s">
        <v>795</v>
      </c>
      <c r="J80" s="27"/>
      <c r="P80" s="169"/>
    </row>
    <row r="81" spans="16:16">
      <c r="P81" s="169"/>
    </row>
    <row r="82" spans="16:16">
      <c r="P82" s="169"/>
    </row>
    <row r="83" spans="16:16">
      <c r="P83" s="169"/>
    </row>
  </sheetData>
  <mergeCells count="14">
    <mergeCell ref="K35:N35"/>
    <mergeCell ref="K1:N1"/>
    <mergeCell ref="X2:Z2"/>
    <mergeCell ref="X10:Z10"/>
    <mergeCell ref="X17:Z17"/>
    <mergeCell ref="X23:Z23"/>
    <mergeCell ref="K43:N43"/>
    <mergeCell ref="K44:N44"/>
    <mergeCell ref="K37:N37"/>
    <mergeCell ref="K38:N38"/>
    <mergeCell ref="K39:N39"/>
    <mergeCell ref="K40:N40"/>
    <mergeCell ref="K41:N41"/>
    <mergeCell ref="K42:N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MMGL 2025 Total Points</vt:lpstr>
      <vt:lpstr>Scrip</vt:lpstr>
      <vt:lpstr>Los Robles </vt:lpstr>
      <vt:lpstr>La Mirada</vt:lpstr>
      <vt:lpstr>Knollwood</vt:lpstr>
      <vt:lpstr>Los Serranos</vt:lpstr>
      <vt:lpstr>Alisal</vt:lpstr>
      <vt:lpstr>Sterling Hills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ANGELL</dc:creator>
  <cp:lastModifiedBy>GREG ANGELL</cp:lastModifiedBy>
  <dcterms:created xsi:type="dcterms:W3CDTF">2025-01-06T23:53:22Z</dcterms:created>
  <dcterms:modified xsi:type="dcterms:W3CDTF">2025-06-18T00:23:49Z</dcterms:modified>
</cp:coreProperties>
</file>