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72" windowWidth="22932" windowHeight="10824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17" i="1"/>
  <c r="E17"/>
  <c r="J17"/>
  <c r="O17"/>
  <c r="R17" s="1"/>
  <c r="C17" s="1"/>
  <c r="I26"/>
  <c r="M26"/>
  <c r="E2"/>
  <c r="E3"/>
  <c r="E4"/>
  <c r="E5"/>
  <c r="E6"/>
  <c r="O2"/>
  <c r="R2" s="1"/>
  <c r="C2" s="1"/>
  <c r="O3"/>
  <c r="R3" s="1"/>
  <c r="C3" s="1"/>
  <c r="O4"/>
  <c r="R4" s="1"/>
  <c r="C4" s="1"/>
  <c r="O5"/>
  <c r="O6"/>
  <c r="R6" s="1"/>
  <c r="C6" s="1"/>
  <c r="E7"/>
  <c r="O7"/>
  <c r="R7" s="1"/>
  <c r="C7" s="1"/>
  <c r="E8"/>
  <c r="E9"/>
  <c r="E10"/>
  <c r="E11"/>
  <c r="E12"/>
  <c r="E13"/>
  <c r="E14"/>
  <c r="E15"/>
  <c r="E16"/>
  <c r="E18"/>
  <c r="E19"/>
  <c r="E20"/>
  <c r="E21"/>
  <c r="E22"/>
  <c r="E23"/>
  <c r="E24"/>
  <c r="E25"/>
  <c r="O8"/>
  <c r="R8" s="1"/>
  <c r="C8" s="1"/>
  <c r="O9"/>
  <c r="R9" s="1"/>
  <c r="C9" s="1"/>
  <c r="O10"/>
  <c r="R10" s="1"/>
  <c r="C10" s="1"/>
  <c r="O11"/>
  <c r="R11" s="1"/>
  <c r="C11" s="1"/>
  <c r="O12"/>
  <c r="R12" s="1"/>
  <c r="C12" s="1"/>
  <c r="O13"/>
  <c r="R13" s="1"/>
  <c r="C13" s="1"/>
  <c r="O14"/>
  <c r="R14" s="1"/>
  <c r="C14" s="1"/>
  <c r="J2"/>
  <c r="J3"/>
  <c r="J4"/>
  <c r="J5"/>
  <c r="J6"/>
  <c r="J7"/>
  <c r="J8"/>
  <c r="J9"/>
  <c r="J10"/>
  <c r="J11"/>
  <c r="J12"/>
  <c r="J13"/>
  <c r="J14"/>
  <c r="J15"/>
  <c r="J16"/>
  <c r="J18"/>
  <c r="J19"/>
  <c r="J20"/>
  <c r="J21"/>
  <c r="J22"/>
  <c r="J23"/>
  <c r="J24"/>
  <c r="J25"/>
  <c r="O15"/>
  <c r="R15" s="1"/>
  <c r="C15" s="1"/>
  <c r="O16"/>
  <c r="R16" s="1"/>
  <c r="C16" s="1"/>
  <c r="O18"/>
  <c r="R18" s="1"/>
  <c r="C18" s="1"/>
  <c r="R19"/>
  <c r="C19" s="1"/>
  <c r="O19"/>
  <c r="O20"/>
  <c r="R20" s="1"/>
  <c r="C20" s="1"/>
  <c r="O21"/>
  <c r="R21" s="1"/>
  <c r="C21" s="1"/>
  <c r="O22"/>
  <c r="R22" s="1"/>
  <c r="C22" s="1"/>
  <c r="R23"/>
  <c r="C23" s="1"/>
  <c r="O23"/>
  <c r="O24"/>
  <c r="R24" s="1"/>
  <c r="C24" s="1"/>
  <c r="O25"/>
  <c r="R25" s="1"/>
  <c r="C25" s="1"/>
  <c r="K26"/>
  <c r="L26"/>
  <c r="D24" l="1"/>
  <c r="G17"/>
  <c r="H17"/>
  <c r="J26"/>
  <c r="I27" s="1"/>
  <c r="D12"/>
  <c r="G12" s="1"/>
  <c r="D11"/>
  <c r="G11" s="1"/>
  <c r="D13"/>
  <c r="G13" s="1"/>
  <c r="H9"/>
  <c r="H18"/>
  <c r="H21"/>
  <c r="D14"/>
  <c r="G14" s="1"/>
  <c r="D2"/>
  <c r="G2" s="1"/>
  <c r="H24"/>
  <c r="H16"/>
  <c r="H19"/>
  <c r="D8"/>
  <c r="G8" s="1"/>
  <c r="H12"/>
  <c r="D21"/>
  <c r="G21" s="1"/>
  <c r="H22"/>
  <c r="H13"/>
  <c r="H23"/>
  <c r="D10"/>
  <c r="G10" s="1"/>
  <c r="D9"/>
  <c r="G9" s="1"/>
  <c r="D23"/>
  <c r="G23" s="1"/>
  <c r="H25"/>
  <c r="D5"/>
  <c r="H15"/>
  <c r="H10"/>
  <c r="H11"/>
  <c r="D6"/>
  <c r="G6" s="1"/>
  <c r="H20"/>
  <c r="H14"/>
  <c r="H8"/>
  <c r="H2"/>
  <c r="D25"/>
  <c r="G25" s="1"/>
  <c r="D4"/>
  <c r="G4" s="1"/>
  <c r="D16"/>
  <c r="G16" s="1"/>
  <c r="D7"/>
  <c r="G7" s="1"/>
  <c r="H6"/>
  <c r="H7"/>
  <c r="D19"/>
  <c r="G19" s="1"/>
  <c r="D3"/>
  <c r="G3" s="1"/>
  <c r="H3"/>
  <c r="H4"/>
  <c r="R5"/>
  <c r="C5" s="1"/>
  <c r="H5" s="1"/>
  <c r="G24"/>
  <c r="D22"/>
  <c r="G22" s="1"/>
  <c r="D15"/>
  <c r="G15" s="1"/>
  <c r="D20"/>
  <c r="G20" s="1"/>
  <c r="D18"/>
  <c r="G18" s="1"/>
  <c r="J27" l="1"/>
  <c r="G5"/>
</calcChain>
</file>

<file path=xl/sharedStrings.xml><?xml version="1.0" encoding="utf-8"?>
<sst xmlns="http://schemas.openxmlformats.org/spreadsheetml/2006/main" count="51" uniqueCount="51">
  <si>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</si>
  <si>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</si>
  <si>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</si>
  <si>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</si>
  <si>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</si>
  <si>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</si>
  <si>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</si>
  <si>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</si>
  <si>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</si>
  <si>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</si>
  <si>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</si>
  <si>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</si>
  <si>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</si>
  <si>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</si>
  <si>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</si>
  <si>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</si>
  <si>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</si>
  <si>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</si>
  <si>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</si>
  <si>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</si>
  <si>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</si>
  <si>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</si>
  <si>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</si>
  <si>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</si>
  <si>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2nd dose</t>
  </si>
  <si>
    <t>https://www.google.com/search?sa=X&amp;sxsrf=AOaemvKBykbmtRiIlV6pbCAUtgBi_vN5bg:1634778017765&amp;q=What+is+the+population+of+England+right+now%3F&amp;ved=2ahUKEwjW4aPYptrzAhUQyoUKHXkaBCIQzmd6BAgSEAU&amp;biw=1536&amp;bih=662&amp;dpr=1.25</t>
  </si>
  <si>
    <t>England population</t>
  </si>
  <si>
    <t>https://www.england.nhs.uk/statistics/statistical-work-areas/covid-19-vaccinations/covid-19-vaccinations-archive/</t>
  </si>
  <si>
    <t>https://www.ons.gov.uk/peoplepopulationandcommunity/birthsdeathsandmarriages/deaths/datasets/deathsbyvaccinationstatusengland</t>
  </si>
  <si>
    <t>Unvaccinated</t>
  </si>
  <si>
    <t>Week number 2021</t>
  </si>
  <si>
    <t>Unvaccinated Unit</t>
  </si>
  <si>
    <t xml:space="preserve">DEATHS Unvaccinated </t>
  </si>
  <si>
    <t xml:space="preserve">DEATHS in the first 21 days after first dose Vaccinated </t>
  </si>
  <si>
    <t>DEATHS after the first 21 days after first dose Vaccinated</t>
  </si>
  <si>
    <t>DEATHS  Second Dose Vaccinated</t>
  </si>
  <si>
    <t>TOTAL:</t>
  </si>
  <si>
    <t>DEATHS Vaccinated (All)</t>
  </si>
  <si>
    <t xml:space="preserve">% ALL DEATHS </t>
  </si>
  <si>
    <t>ONS DATA: Week ending</t>
  </si>
  <si>
    <t>Vaccinated (min. 1 dose ) - NHS DATA</t>
  </si>
  <si>
    <t>REF:</t>
  </si>
  <si>
    <t xml:space="preserve">% DEATHS  in 100,000 unvaccinated </t>
  </si>
  <si>
    <t xml:space="preserve">% DEATHS  in 100,000 vaccinated </t>
  </si>
  <si>
    <t>% DEATHS in 100,000 double vaccinated</t>
  </si>
  <si>
    <t>(**) %Deaths in 100,000 Double Vaccinated / % Deaths in 100,000 Unvaccinated</t>
  </si>
  <si>
    <t>How many times more DEATHS among the VACCINATED in comparison to UNVACCINATED</t>
  </si>
  <si>
    <t>How many times more DEATHS among the DOUBLE VACCINATED in comparison to UNVACCINATED</t>
  </si>
  <si>
    <t>(*) %Deaths in 100,000 Vaccinated / % Deaths among 100,000 Unvaccinated</t>
  </si>
  <si>
    <r>
      <t>1st dose</t>
    </r>
    <r>
      <rPr>
        <sz val="9"/>
        <rFont val="Calibri"/>
        <family val="2"/>
        <scheme val="minor"/>
      </rPr>
      <t xml:space="preserve"> (***)</t>
    </r>
  </si>
  <si>
    <t>(***) data for the day following the end of the week</t>
  </si>
</sst>
</file>

<file path=xl/styles.xml><?xml version="1.0" encoding="utf-8"?>
<styleSheet xmlns="http://schemas.openxmlformats.org/spreadsheetml/2006/main">
  <numFmts count="3">
    <numFmt numFmtId="164" formatCode="0.0"/>
    <numFmt numFmtId="165" formatCode="#,##0.00000"/>
    <numFmt numFmtId="166" formatCode="#,##0.0"/>
  </numFmts>
  <fonts count="14">
    <font>
      <sz val="11"/>
      <color theme="1"/>
      <name val="Calibri"/>
      <family val="2"/>
      <scheme val="minor"/>
    </font>
    <font>
      <sz val="10"/>
      <name val="Helv"/>
    </font>
    <font>
      <u/>
      <sz val="11"/>
      <color theme="10"/>
      <name val="Calibri"/>
      <family val="2"/>
    </font>
    <font>
      <b/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u/>
      <sz val="9"/>
      <color theme="10"/>
      <name val="Calibri"/>
      <family val="2"/>
      <scheme val="minor"/>
    </font>
    <font>
      <b/>
      <sz val="9"/>
      <color rgb="FF7030A0"/>
      <name val="Calibri"/>
      <family val="2"/>
      <scheme val="minor"/>
    </font>
    <font>
      <b/>
      <sz val="9"/>
      <color rgb="FF0070C0"/>
      <name val="Calibri"/>
      <family val="2"/>
      <scheme val="minor"/>
    </font>
    <font>
      <b/>
      <sz val="9"/>
      <color rgb="FFC00000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theme="7" tint="-0.499984740745262"/>
      <name val="Calibri"/>
      <family val="2"/>
      <scheme val="minor"/>
    </font>
    <font>
      <b/>
      <sz val="9"/>
      <color theme="2" tint="-0.89999084444715716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DF3F9"/>
        <bgColor rgb="FF000000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39">
    <xf numFmtId="0" fontId="0" fillId="0" borderId="0" xfId="0"/>
    <xf numFmtId="0" fontId="3" fillId="0" borderId="2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15" fontId="4" fillId="0" borderId="3" xfId="1" applyNumberFormat="1" applyFont="1" applyBorder="1" applyAlignment="1">
      <alignment horizontal="right"/>
    </xf>
    <xf numFmtId="3" fontId="5" fillId="0" borderId="0" xfId="0" applyNumberFormat="1" applyFont="1" applyBorder="1"/>
    <xf numFmtId="0" fontId="5" fillId="0" borderId="0" xfId="0" applyFont="1"/>
    <xf numFmtId="3" fontId="6" fillId="0" borderId="5" xfId="0" applyNumberFormat="1" applyFont="1" applyBorder="1" applyAlignment="1">
      <alignment horizontal="right" vertical="center" wrapText="1"/>
    </xf>
    <xf numFmtId="15" fontId="4" fillId="0" borderId="4" xfId="1" applyNumberFormat="1" applyFont="1" applyBorder="1" applyAlignment="1">
      <alignment horizontal="right"/>
    </xf>
    <xf numFmtId="2" fontId="5" fillId="0" borderId="1" xfId="0" applyNumberFormat="1" applyFont="1" applyBorder="1" applyAlignment="1">
      <alignment horizontal="left" vertical="center"/>
    </xf>
    <xf numFmtId="3" fontId="5" fillId="0" borderId="1" xfId="0" applyNumberFormat="1" applyFont="1" applyBorder="1"/>
    <xf numFmtId="3" fontId="3" fillId="0" borderId="0" xfId="0" applyNumberFormat="1" applyFont="1"/>
    <xf numFmtId="0" fontId="7" fillId="0" borderId="0" xfId="2" applyFont="1" applyAlignment="1" applyProtection="1"/>
    <xf numFmtId="165" fontId="3" fillId="0" borderId="0" xfId="0" applyNumberFormat="1" applyFont="1"/>
    <xf numFmtId="3" fontId="9" fillId="0" borderId="0" xfId="0" applyNumberFormat="1" applyFont="1"/>
    <xf numFmtId="3" fontId="10" fillId="0" borderId="0" xfId="0" applyNumberFormat="1" applyFont="1"/>
    <xf numFmtId="2" fontId="10" fillId="0" borderId="0" xfId="0" applyNumberFormat="1" applyFont="1"/>
    <xf numFmtId="2" fontId="9" fillId="0" borderId="0" xfId="0" applyNumberFormat="1" applyFont="1"/>
    <xf numFmtId="0" fontId="9" fillId="0" borderId="2" xfId="0" applyFont="1" applyBorder="1" applyAlignment="1">
      <alignment vertical="center" wrapText="1"/>
    </xf>
    <xf numFmtId="3" fontId="6" fillId="0" borderId="6" xfId="0" applyNumberFormat="1" applyFont="1" applyBorder="1" applyAlignment="1">
      <alignment horizontal="right" vertical="center" wrapText="1"/>
    </xf>
    <xf numFmtId="0" fontId="3" fillId="0" borderId="7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3" fontId="5" fillId="0" borderId="3" xfId="0" applyNumberFormat="1" applyFont="1" applyBorder="1"/>
    <xf numFmtId="3" fontId="5" fillId="0" borderId="9" xfId="0" applyNumberFormat="1" applyFont="1" applyBorder="1"/>
    <xf numFmtId="3" fontId="5" fillId="0" borderId="4" xfId="0" applyNumberFormat="1" applyFont="1" applyBorder="1"/>
    <xf numFmtId="3" fontId="5" fillId="0" borderId="10" xfId="0" applyNumberFormat="1" applyFont="1" applyBorder="1"/>
    <xf numFmtId="0" fontId="10" fillId="0" borderId="2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8" fillId="0" borderId="8" xfId="0" applyFont="1" applyBorder="1" applyAlignment="1">
      <alignment vertical="center" wrapText="1"/>
    </xf>
    <xf numFmtId="2" fontId="5" fillId="0" borderId="0" xfId="0" applyNumberFormat="1" applyFont="1" applyBorder="1" applyAlignment="1">
      <alignment horizontal="left" vertical="center"/>
    </xf>
    <xf numFmtId="164" fontId="3" fillId="0" borderId="0" xfId="0" applyNumberFormat="1" applyFont="1" applyBorder="1"/>
    <xf numFmtId="164" fontId="3" fillId="0" borderId="1" xfId="0" applyNumberFormat="1" applyFont="1" applyBorder="1"/>
    <xf numFmtId="166" fontId="3" fillId="0" borderId="0" xfId="0" applyNumberFormat="1" applyFont="1" applyBorder="1"/>
    <xf numFmtId="166" fontId="3" fillId="0" borderId="1" xfId="0" applyNumberFormat="1" applyFont="1" applyBorder="1"/>
    <xf numFmtId="0" fontId="10" fillId="0" borderId="7" xfId="0" applyFont="1" applyBorder="1" applyAlignment="1">
      <alignment vertical="center" wrapText="1"/>
    </xf>
    <xf numFmtId="0" fontId="11" fillId="2" borderId="5" xfId="0" applyFont="1" applyFill="1" applyBorder="1" applyAlignment="1">
      <alignment vertical="center" wrapText="1"/>
    </xf>
    <xf numFmtId="0" fontId="12" fillId="2" borderId="5" xfId="0" applyFont="1" applyFill="1" applyBorder="1" applyAlignment="1">
      <alignment vertical="center" wrapText="1"/>
    </xf>
    <xf numFmtId="0" fontId="13" fillId="0" borderId="2" xfId="0" applyFont="1" applyBorder="1" applyAlignment="1">
      <alignment vertical="center" wrapText="1"/>
    </xf>
    <xf numFmtId="3" fontId="4" fillId="0" borderId="5" xfId="0" applyNumberFormat="1" applyFont="1" applyFill="1" applyBorder="1" applyAlignment="1">
      <alignment horizontal="right" vertical="center" wrapText="1"/>
    </xf>
    <xf numFmtId="3" fontId="4" fillId="3" borderId="5" xfId="0" applyNumberFormat="1" applyFont="1" applyFill="1" applyBorder="1" applyAlignment="1">
      <alignment horizontal="right" vertical="center" wrapText="1"/>
    </xf>
  </cellXfs>
  <cellStyles count="3">
    <cellStyle name="Hyperlink" xfId="2" builtinId="8"/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5.2714268274605222E-2"/>
          <c:y val="5.102192549125275E-2"/>
          <c:w val="0.61561418194818673"/>
          <c:h val="0.86190308673393012"/>
        </c:manualLayout>
      </c:layout>
      <c:barChart>
        <c:barDir val="col"/>
        <c:grouping val="clustered"/>
        <c:ser>
          <c:idx val="0"/>
          <c:order val="0"/>
          <c:tx>
            <c:strRef>
              <c:f>Sheet1!$C$1</c:f>
              <c:strCache>
                <c:ptCount val="1"/>
                <c:pt idx="0">
                  <c:v>% DEATHS  in 100,000 unvaccinated </c:v>
                </c:pt>
              </c:strCache>
            </c:strRef>
          </c:tx>
          <c:spPr>
            <a:solidFill>
              <a:srgbClr val="00B0F0"/>
            </a:solidFill>
            <a:effectLst>
              <a:outerShdw blurRad="50800" dist="50800" dir="5400000" algn="ctr" rotWithShape="0">
                <a:schemeClr val="tx1">
                  <a:lumMod val="75000"/>
                  <a:lumOff val="25000"/>
                </a:schemeClr>
              </a:outerShdw>
            </a:effectLst>
          </c:spPr>
          <c:cat>
            <c:strRef>
              <c:f>Sheet1!$B$2:$B$25</c:f>
              <c:strCache>
                <c:ptCount val="24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  <c:pt idx="18">
                  <c:v>21</c:v>
                </c:pt>
                <c:pt idx="19">
                  <c:v>22</c:v>
                </c:pt>
                <c:pt idx="20">
                  <c:v>23</c:v>
                </c:pt>
                <c:pt idx="21">
                  <c:v>24</c:v>
                </c:pt>
                <c:pt idx="22">
                  <c:v>25</c:v>
                </c:pt>
                <c:pt idx="23">
                  <c:v>26</c:v>
                </c:pt>
              </c:strCache>
            </c:strRef>
          </c:cat>
          <c:val>
            <c:numRef>
              <c:f>Sheet1!$C$2:$C$25</c:f>
              <c:numCache>
                <c:formatCode>0.0</c:formatCode>
                <c:ptCount val="24"/>
                <c:pt idx="0">
                  <c:v>11.828955378086677</c:v>
                </c:pt>
                <c:pt idx="1">
                  <c:v>10.098082089341172</c:v>
                </c:pt>
                <c:pt idx="2">
                  <c:v>8.8379015260749458</c:v>
                </c:pt>
                <c:pt idx="3">
                  <c:v>7.7336172040033624</c:v>
                </c:pt>
                <c:pt idx="4">
                  <c:v>7.1920317086554499</c:v>
                </c:pt>
                <c:pt idx="5">
                  <c:v>5.5584892026347239</c:v>
                </c:pt>
                <c:pt idx="6">
                  <c:v>4.8739467246084134</c:v>
                </c:pt>
                <c:pt idx="7">
                  <c:v>4.4860668992756967</c:v>
                </c:pt>
                <c:pt idx="8">
                  <c:v>4.1139527736812331</c:v>
                </c:pt>
                <c:pt idx="9">
                  <c:v>3.8236546012317727</c:v>
                </c:pt>
                <c:pt idx="10">
                  <c:v>3.4654029384588387</c:v>
                </c:pt>
                <c:pt idx="11">
                  <c:v>3.1070295614084613</c:v>
                </c:pt>
                <c:pt idx="12">
                  <c:v>3.0372834536790294</c:v>
                </c:pt>
                <c:pt idx="13">
                  <c:v>2.8271543947777231</c:v>
                </c:pt>
                <c:pt idx="14">
                  <c:v>2.5790977966199251</c:v>
                </c:pt>
                <c:pt idx="15">
                  <c:v>2.1966044793245967</c:v>
                </c:pt>
                <c:pt idx="16">
                  <c:v>2.2324352918202335</c:v>
                </c:pt>
                <c:pt idx="17">
                  <c:v>2.4314972260263898</c:v>
                </c:pt>
                <c:pt idx="18">
                  <c:v>1.9843494567227171</c:v>
                </c:pt>
                <c:pt idx="19">
                  <c:v>2.2116958618597677</c:v>
                </c:pt>
                <c:pt idx="20">
                  <c:v>1.9793894007196047</c:v>
                </c:pt>
                <c:pt idx="21">
                  <c:v>2.1833595060305071</c:v>
                </c:pt>
                <c:pt idx="22">
                  <c:v>2.2512525445248732</c:v>
                </c:pt>
                <c:pt idx="23">
                  <c:v>2.1837267917083514</c:v>
                </c:pt>
              </c:numCache>
            </c:numRef>
          </c:val>
        </c:ser>
        <c:ser>
          <c:idx val="1"/>
          <c:order val="1"/>
          <c:tx>
            <c:strRef>
              <c:f>Sheet1!$D$1</c:f>
              <c:strCache>
                <c:ptCount val="1"/>
                <c:pt idx="0">
                  <c:v>% DEATHS  in 100,000 vaccinated </c:v>
                </c:pt>
              </c:strCache>
            </c:strRef>
          </c:tx>
          <c:spPr>
            <a:effectLst>
              <a:outerShdw blurRad="50800" dist="50800" dir="5400000" algn="ctr" rotWithShape="0">
                <a:schemeClr val="tx1">
                  <a:lumMod val="65000"/>
                  <a:lumOff val="35000"/>
                </a:schemeClr>
              </a:outerShdw>
            </a:effectLst>
          </c:spPr>
          <c:cat>
            <c:strRef>
              <c:f>Sheet1!$B$2:$B$25</c:f>
              <c:strCache>
                <c:ptCount val="24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  <c:pt idx="18">
                  <c:v>21</c:v>
                </c:pt>
                <c:pt idx="19">
                  <c:v>22</c:v>
                </c:pt>
                <c:pt idx="20">
                  <c:v>23</c:v>
                </c:pt>
                <c:pt idx="21">
                  <c:v>24</c:v>
                </c:pt>
                <c:pt idx="22">
                  <c:v>25</c:v>
                </c:pt>
                <c:pt idx="23">
                  <c:v>26</c:v>
                </c:pt>
              </c:strCache>
            </c:strRef>
          </c:cat>
          <c:val>
            <c:numRef>
              <c:f>Sheet1!$D$2:$D$25</c:f>
              <c:numCache>
                <c:formatCode>0.0</c:formatCode>
                <c:ptCount val="24"/>
                <c:pt idx="0">
                  <c:v>34.468716739310516</c:v>
                </c:pt>
                <c:pt idx="1">
                  <c:v>36.934886923960867</c:v>
                </c:pt>
                <c:pt idx="2">
                  <c:v>32.994649964294787</c:v>
                </c:pt>
                <c:pt idx="3">
                  <c:v>30.368688453186085</c:v>
                </c:pt>
                <c:pt idx="4">
                  <c:v>31.159766509482957</c:v>
                </c:pt>
                <c:pt idx="5">
                  <c:v>30.246019141263655</c:v>
                </c:pt>
                <c:pt idx="6">
                  <c:v>26.611837232896729</c:v>
                </c:pt>
                <c:pt idx="7">
                  <c:v>27.342988025223171</c:v>
                </c:pt>
                <c:pt idx="8">
                  <c:v>24.517905962725873</c:v>
                </c:pt>
                <c:pt idx="9">
                  <c:v>22.670451878030594</c:v>
                </c:pt>
                <c:pt idx="10">
                  <c:v>22.090523105538729</c:v>
                </c:pt>
                <c:pt idx="11">
                  <c:v>22.390768067897394</c:v>
                </c:pt>
                <c:pt idx="12">
                  <c:v>22.169769353516408</c:v>
                </c:pt>
                <c:pt idx="13">
                  <c:v>22.310902822247364</c:v>
                </c:pt>
                <c:pt idx="14">
                  <c:v>21.403094863882849</c:v>
                </c:pt>
                <c:pt idx="15">
                  <c:v>22.369327467351418</c:v>
                </c:pt>
                <c:pt idx="16">
                  <c:v>21.376769451871148</c:v>
                </c:pt>
                <c:pt idx="17">
                  <c:v>20.287289575636184</c:v>
                </c:pt>
                <c:pt idx="18">
                  <c:v>19.525682032940669</c:v>
                </c:pt>
                <c:pt idx="19">
                  <c:v>18.937831920999802</c:v>
                </c:pt>
                <c:pt idx="20">
                  <c:v>18.180169128327851</c:v>
                </c:pt>
                <c:pt idx="21">
                  <c:v>17.409735033131433</c:v>
                </c:pt>
                <c:pt idx="22">
                  <c:v>16.727639091604747</c:v>
                </c:pt>
                <c:pt idx="23">
                  <c:v>17.020648524215478</c:v>
                </c:pt>
              </c:numCache>
            </c:numRef>
          </c:val>
        </c:ser>
        <c:ser>
          <c:idx val="2"/>
          <c:order val="2"/>
          <c:tx>
            <c:strRef>
              <c:f>Sheet1!$E$1</c:f>
              <c:strCache>
                <c:ptCount val="1"/>
                <c:pt idx="0">
                  <c:v>% DEATHS in 100,000 double vaccinated</c:v>
                </c:pt>
              </c:strCache>
            </c:strRef>
          </c:tx>
          <c:spPr>
            <a:solidFill>
              <a:schemeClr val="accent4">
                <a:lumMod val="50000"/>
              </a:schemeClr>
            </a:solidFill>
            <a:effectLst>
              <a:outerShdw blurRad="50800" dist="50800" dir="5400000" algn="ctr" rotWithShape="0">
                <a:schemeClr val="tx1">
                  <a:lumMod val="75000"/>
                  <a:lumOff val="25000"/>
                </a:schemeClr>
              </a:outerShdw>
            </a:effectLst>
          </c:spPr>
          <c:cat>
            <c:strRef>
              <c:f>Sheet1!$B$2:$B$25</c:f>
              <c:strCache>
                <c:ptCount val="24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  <c:pt idx="18">
                  <c:v>21</c:v>
                </c:pt>
                <c:pt idx="19">
                  <c:v>22</c:v>
                </c:pt>
                <c:pt idx="20">
                  <c:v>23</c:v>
                </c:pt>
                <c:pt idx="21">
                  <c:v>24</c:v>
                </c:pt>
                <c:pt idx="22">
                  <c:v>25</c:v>
                </c:pt>
                <c:pt idx="23">
                  <c:v>26</c:v>
                </c:pt>
              </c:strCache>
            </c:strRef>
          </c:cat>
          <c:val>
            <c:numRef>
              <c:f>Sheet1!$E$2:$E$25</c:f>
              <c:numCache>
                <c:formatCode>0.0</c:formatCode>
                <c:ptCount val="24"/>
                <c:pt idx="0">
                  <c:v>32.023620258914377</c:v>
                </c:pt>
                <c:pt idx="1">
                  <c:v>31.033851457251426</c:v>
                </c:pt>
                <c:pt idx="2">
                  <c:v>39.088805943198018</c:v>
                </c:pt>
                <c:pt idx="3">
                  <c:v>41.418989991777714</c:v>
                </c:pt>
                <c:pt idx="4">
                  <c:v>40.498803712521401</c:v>
                </c:pt>
                <c:pt idx="5">
                  <c:v>40.872195254303321</c:v>
                </c:pt>
                <c:pt idx="6">
                  <c:v>33.529028049575992</c:v>
                </c:pt>
                <c:pt idx="7">
                  <c:v>31.771807815864722</c:v>
                </c:pt>
                <c:pt idx="8">
                  <c:v>30.907225714811794</c:v>
                </c:pt>
                <c:pt idx="9">
                  <c:v>28.695840636781284</c:v>
                </c:pt>
                <c:pt idx="10">
                  <c:v>28.093565801762633</c:v>
                </c:pt>
                <c:pt idx="11">
                  <c:v>40.63318315533909</c:v>
                </c:pt>
                <c:pt idx="12">
                  <c:v>28.904795640042842</c:v>
                </c:pt>
                <c:pt idx="13">
                  <c:v>29.206823570560946</c:v>
                </c:pt>
                <c:pt idx="14">
                  <c:v>27.138565324621702</c:v>
                </c:pt>
                <c:pt idx="15">
                  <c:v>33.079624262804941</c:v>
                </c:pt>
                <c:pt idx="16">
                  <c:v>27.765843546854232</c:v>
                </c:pt>
                <c:pt idx="17">
                  <c:v>26.44982586752327</c:v>
                </c:pt>
                <c:pt idx="18">
                  <c:v>24.672450430135797</c:v>
                </c:pt>
                <c:pt idx="19">
                  <c:v>23.074412140893358</c:v>
                </c:pt>
                <c:pt idx="20">
                  <c:v>21.665230997913842</c:v>
                </c:pt>
                <c:pt idx="21">
                  <c:v>20.981926754721201</c:v>
                </c:pt>
                <c:pt idx="22">
                  <c:v>20.401992189330489</c:v>
                </c:pt>
                <c:pt idx="23">
                  <c:v>20.948975405952744</c:v>
                </c:pt>
              </c:numCache>
            </c:numRef>
          </c:val>
        </c:ser>
        <c:axId val="164025472"/>
        <c:axId val="164027008"/>
      </c:barChart>
      <c:catAx>
        <c:axId val="164025472"/>
        <c:scaling>
          <c:orientation val="minMax"/>
        </c:scaling>
        <c:axPos val="b"/>
        <c:tickLblPos val="nextTo"/>
        <c:crossAx val="164027008"/>
        <c:crosses val="autoZero"/>
        <c:auto val="1"/>
        <c:lblAlgn val="ctr"/>
        <c:lblOffset val="100"/>
      </c:catAx>
      <c:valAx>
        <c:axId val="164027008"/>
        <c:scaling>
          <c:orientation val="minMax"/>
        </c:scaling>
        <c:axPos val="l"/>
        <c:majorGridlines/>
        <c:numFmt formatCode="0.0" sourceLinked="1"/>
        <c:tickLblPos val="nextTo"/>
        <c:crossAx val="16402547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9276970146247885"/>
          <c:y val="0.42778616243419754"/>
          <c:w val="0.22611271861261015"/>
          <c:h val="0.20523881392293122"/>
        </c:manualLayout>
      </c:layout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barChart>
        <c:barDir val="col"/>
        <c:grouping val="clustered"/>
        <c:ser>
          <c:idx val="0"/>
          <c:order val="0"/>
          <c:tx>
            <c:strRef>
              <c:f>Sheet1!$F$1</c:f>
              <c:strCache>
                <c:ptCount val="1"/>
                <c:pt idx="0">
                  <c:v>Unvaccinated Unit</c:v>
                </c:pt>
              </c:strCache>
            </c:strRef>
          </c:tx>
          <c:spPr>
            <a:solidFill>
              <a:srgbClr val="00B0F0"/>
            </a:solidFill>
          </c:spPr>
          <c:val>
            <c:numRef>
              <c:f>Sheet1!$F$2:$F$25</c:f>
              <c:numCache>
                <c:formatCode>#,##0</c:formatCode>
                <c:ptCount val="2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</c:numCache>
            </c:numRef>
          </c:val>
        </c:ser>
        <c:ser>
          <c:idx val="1"/>
          <c:order val="1"/>
          <c:tx>
            <c:strRef>
              <c:f>Sheet1!$G$1</c:f>
              <c:strCache>
                <c:ptCount val="1"/>
                <c:pt idx="0">
                  <c:v>How many times more DEATHS among the VACCINATED in comparison to UNVACCINATED</c:v>
                </c:pt>
              </c:strCache>
            </c:strRef>
          </c:tx>
          <c:dLbls>
            <c:showVal val="1"/>
          </c:dLbls>
          <c:val>
            <c:numRef>
              <c:f>Sheet1!$G$2:$G$25</c:f>
              <c:numCache>
                <c:formatCode>#,##0.0</c:formatCode>
                <c:ptCount val="24"/>
                <c:pt idx="0">
                  <c:v>2.913927361934626</c:v>
                </c:pt>
                <c:pt idx="1">
                  <c:v>3.657614049597274</c:v>
                </c:pt>
                <c:pt idx="2">
                  <c:v>3.7333126949818189</c:v>
                </c:pt>
                <c:pt idx="3">
                  <c:v>3.9268414316479894</c:v>
                </c:pt>
                <c:pt idx="4">
                  <c:v>4.3325402016766512</c:v>
                </c:pt>
                <c:pt idx="5">
                  <c:v>5.4414100736090383</c:v>
                </c:pt>
                <c:pt idx="6">
                  <c:v>5.4600180790927295</c:v>
                </c:pt>
                <c:pt idx="7">
                  <c:v>6.0950914551982862</c:v>
                </c:pt>
                <c:pt idx="8">
                  <c:v>5.9596955316496851</c:v>
                </c:pt>
                <c:pt idx="9">
                  <c:v>5.9290009800381585</c:v>
                </c:pt>
                <c:pt idx="10">
                  <c:v>6.3745900542702838</c:v>
                </c:pt>
                <c:pt idx="11">
                  <c:v>7.20648697585849</c:v>
                </c:pt>
                <c:pt idx="12">
                  <c:v>7.2992098668507213</c:v>
                </c:pt>
                <c:pt idx="13">
                  <c:v>7.8916464072353909</c:v>
                </c:pt>
                <c:pt idx="14">
                  <c:v>8.2986751770068565</c:v>
                </c:pt>
                <c:pt idx="15">
                  <c:v>10.183593668273613</c:v>
                </c:pt>
                <c:pt idx="16">
                  <c:v>9.5755382161341096</c:v>
                </c:pt>
                <c:pt idx="17">
                  <c:v>8.3435380301832183</c:v>
                </c:pt>
                <c:pt idx="18">
                  <c:v>9.8398404408004883</c:v>
                </c:pt>
                <c:pt idx="19">
                  <c:v>8.5625841453062108</c:v>
                </c:pt>
                <c:pt idx="20">
                  <c:v>9.1847360209762012</c:v>
                </c:pt>
                <c:pt idx="21">
                  <c:v>7.9738288564229585</c:v>
                </c:pt>
                <c:pt idx="22">
                  <c:v>7.430369876665754</c:v>
                </c:pt>
                <c:pt idx="23">
                  <c:v>7.7943122687522894</c:v>
                </c:pt>
              </c:numCache>
            </c:numRef>
          </c:val>
        </c:ser>
        <c:ser>
          <c:idx val="2"/>
          <c:order val="2"/>
          <c:tx>
            <c:strRef>
              <c:f>Sheet1!$H$1</c:f>
              <c:strCache>
                <c:ptCount val="1"/>
                <c:pt idx="0">
                  <c:v>How many times more DEATHS among the DOUBLE VACCINATED in comparison to UNVACCINATED</c:v>
                </c:pt>
              </c:strCache>
            </c:strRef>
          </c:tx>
          <c:spPr>
            <a:solidFill>
              <a:schemeClr val="accent4">
                <a:lumMod val="50000"/>
              </a:schemeClr>
            </a:solidFill>
          </c:spPr>
          <c:dLbls>
            <c:showVal val="1"/>
          </c:dLbls>
          <c:val>
            <c:numRef>
              <c:f>Sheet1!$H$2:$H$25</c:f>
              <c:numCache>
                <c:formatCode>#,##0.0</c:formatCode>
                <c:ptCount val="24"/>
                <c:pt idx="0">
                  <c:v>2.7072230163483946</c:v>
                </c:pt>
                <c:pt idx="1">
                  <c:v>3.0732421446651323</c:v>
                </c:pt>
                <c:pt idx="2">
                  <c:v>4.4228605430680767</c:v>
                </c:pt>
                <c:pt idx="3">
                  <c:v>5.3557072840813582</c:v>
                </c:pt>
                <c:pt idx="4">
                  <c:v>5.6310657896268719</c:v>
                </c:pt>
                <c:pt idx="5">
                  <c:v>7.3531122872254393</c:v>
                </c:pt>
                <c:pt idx="6">
                  <c:v>6.8792356470145473</c:v>
                </c:pt>
                <c:pt idx="7">
                  <c:v>7.0823303640421589</c:v>
                </c:pt>
                <c:pt idx="8">
                  <c:v>7.5127808740389348</c:v>
                </c:pt>
                <c:pt idx="9">
                  <c:v>7.5048202909167188</c:v>
                </c:pt>
                <c:pt idx="10">
                  <c:v>8.1068684654190957</c:v>
                </c:pt>
                <c:pt idx="11">
                  <c:v>13.07782315946794</c:v>
                </c:pt>
                <c:pt idx="12">
                  <c:v>9.5166605556787154</c:v>
                </c:pt>
                <c:pt idx="13">
                  <c:v>10.33082014357311</c:v>
                </c:pt>
                <c:pt idx="14">
                  <c:v>10.522503396415813</c:v>
                </c:pt>
                <c:pt idx="15">
                  <c:v>15.059435858464667</c:v>
                </c:pt>
                <c:pt idx="16">
                  <c:v>12.437468467099503</c:v>
                </c:pt>
                <c:pt idx="17">
                  <c:v>10.877999606336463</c:v>
                </c:pt>
                <c:pt idx="18">
                  <c:v>12.433520893484136</c:v>
                </c:pt>
                <c:pt idx="19">
                  <c:v>10.43290469490257</c:v>
                </c:pt>
                <c:pt idx="20">
                  <c:v>10.945411241485617</c:v>
                </c:pt>
                <c:pt idx="21">
                  <c:v>9.6099275894640641</c:v>
                </c:pt>
                <c:pt idx="22">
                  <c:v>9.0625071091863347</c:v>
                </c:pt>
                <c:pt idx="23">
                  <c:v>9.5932217736652632</c:v>
                </c:pt>
              </c:numCache>
            </c:numRef>
          </c:val>
        </c:ser>
        <c:axId val="164627584"/>
        <c:axId val="164629120"/>
      </c:barChart>
      <c:catAx>
        <c:axId val="164627584"/>
        <c:scaling>
          <c:orientation val="minMax"/>
        </c:scaling>
        <c:axPos val="b"/>
        <c:tickLblPos val="nextTo"/>
        <c:crossAx val="164629120"/>
        <c:crosses val="autoZero"/>
        <c:auto val="1"/>
        <c:lblAlgn val="ctr"/>
        <c:lblOffset val="100"/>
      </c:catAx>
      <c:valAx>
        <c:axId val="164629120"/>
        <c:scaling>
          <c:orientation val="minMax"/>
        </c:scaling>
        <c:axPos val="l"/>
        <c:majorGridlines/>
        <c:numFmt formatCode="#,##0" sourceLinked="1"/>
        <c:tickLblPos val="nextTo"/>
        <c:crossAx val="164627584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50</xdr:row>
      <xdr:rowOff>74961</xdr:rowOff>
    </xdr:from>
    <xdr:to>
      <xdr:col>17</xdr:col>
      <xdr:colOff>0</xdr:colOff>
      <xdr:row>74</xdr:row>
      <xdr:rowOff>44481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34</xdr:row>
      <xdr:rowOff>149742</xdr:rowOff>
    </xdr:from>
    <xdr:to>
      <xdr:col>16</xdr:col>
      <xdr:colOff>894907</xdr:colOff>
      <xdr:row>49</xdr:row>
      <xdr:rowOff>124046</xdr:rowOff>
    </xdr:to>
    <xdr:sp macro="" textlink="">
      <xdr:nvSpPr>
        <xdr:cNvPr id="4" name="TextBox 3"/>
        <xdr:cNvSpPr txBox="1"/>
      </xdr:nvSpPr>
      <xdr:spPr>
        <a:xfrm>
          <a:off x="0" y="5882463"/>
          <a:ext cx="12581860" cy="223372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n-US" sz="1100" b="1"/>
            <a:t>ENGLAND - WEEKLY DEATHS per 100,000 </a:t>
          </a:r>
        </a:p>
        <a:p>
          <a:pPr algn="ctr"/>
          <a:r>
            <a:rPr lang="en-US" sz="1100" b="1"/>
            <a:t>by vaccine status</a:t>
          </a:r>
        </a:p>
        <a:p>
          <a:pPr algn="ctr"/>
          <a:r>
            <a:rPr lang="en-US" sz="1100" b="1"/>
            <a:t>Week</a:t>
          </a:r>
          <a:r>
            <a:rPr lang="en-US" sz="1100" b="1" baseline="0"/>
            <a:t> 3 to Week 26 - 2021</a:t>
          </a:r>
        </a:p>
        <a:p>
          <a:pPr algn="ctr"/>
          <a:r>
            <a:rPr lang="en-US" sz="1100" baseline="0"/>
            <a:t>(Week ending 22 January - Week ending 2 July)</a:t>
          </a:r>
        </a:p>
        <a:p>
          <a:pPr algn="ctr"/>
          <a:endParaRPr lang="en-US" sz="1100" baseline="0"/>
        </a:p>
        <a:p>
          <a:pPr algn="ctr"/>
          <a:r>
            <a:rPr lang="en-US" sz="850" baseline="0"/>
            <a:t>REFERENCES::</a:t>
          </a:r>
        </a:p>
        <a:p>
          <a:pPr algn="ctr"/>
          <a:r>
            <a:rPr lang="en-US" sz="850" b="1" baseline="0"/>
            <a:t>Deaths per status vaccination (weekly):</a:t>
          </a:r>
        </a:p>
        <a:p>
          <a:pPr algn="ctr"/>
          <a:r>
            <a:rPr lang="en-US" sz="850"/>
            <a:t>https://www.ons.gov.uk/peoplepopulationandcommunity/birthsdeathsandmarriages/deaths/datasets/deathsbyvaccinationstatusengland</a:t>
          </a:r>
        </a:p>
        <a:p>
          <a:pPr algn="ctr"/>
          <a:endParaRPr lang="en-US" sz="850"/>
        </a:p>
        <a:p>
          <a:pPr algn="ctr"/>
          <a:r>
            <a:rPr lang="en-US" sz="850" b="1"/>
            <a:t>Number vaccinations</a:t>
          </a:r>
          <a:r>
            <a:rPr lang="en-US" sz="850" b="1" baseline="0"/>
            <a:t> England:</a:t>
          </a:r>
        </a:p>
        <a:p>
          <a:pPr algn="ctr"/>
          <a:r>
            <a:rPr lang="en-US" sz="850"/>
            <a:t>https://www.england.nhs.uk/statistics/statistical-work-areas/covid-19-vaccinations/covid-19-vaccinations-archive/</a:t>
          </a:r>
        </a:p>
        <a:p>
          <a:pPr algn="ctr"/>
          <a:endParaRPr lang="en-US" sz="850"/>
        </a:p>
        <a:p>
          <a:pPr algn="ctr"/>
          <a:r>
            <a:rPr lang="en-US" sz="850" b="1"/>
            <a:t>Estimated population of England 2021 </a:t>
          </a:r>
        </a:p>
        <a:p>
          <a:pPr algn="ctr"/>
          <a:r>
            <a:rPr lang="en-US" sz="850"/>
            <a:t>https://www.google.com/search?sa=X&amp;sxsrf=AOaemvKBykbmtRiIlV6pbCAUtgBi_vN5bg:1634778017765&amp;q=What+is+the+population+of+England+right+now%3F&amp;ved=2ahUKEwjW4aPYptrzAhUQyoUKHXkaBCIQzmd6BAgSEAU&amp;biw=1536&amp;bih=662&amp;dpr=1.25</a:t>
          </a:r>
        </a:p>
      </xdr:txBody>
    </xdr:sp>
    <xdr:clientData/>
  </xdr:twoCellAnchor>
  <xdr:twoCellAnchor>
    <xdr:from>
      <xdr:col>0</xdr:col>
      <xdr:colOff>0</xdr:colOff>
      <xdr:row>75</xdr:row>
      <xdr:rowOff>10456</xdr:rowOff>
    </xdr:from>
    <xdr:to>
      <xdr:col>17</xdr:col>
      <xdr:colOff>44302</xdr:colOff>
      <xdr:row>96</xdr:row>
      <xdr:rowOff>107744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google.com/search?sa=X&amp;sxsrf=AOaemvKBykbmtRiIlV6pbCAUtgBi_vN5bg:1634778017765&amp;q=What+is+the+population+of+England+right+now%3F&amp;ved=2ahUKEwjW4aPYptrzAhUQyoUKHXkaBCIQzmd6BAgSEAU&amp;biw=1536&amp;bih=662&amp;dpr=1.25" TargetMode="External"/><Relationship Id="rId2" Type="http://schemas.openxmlformats.org/officeDocument/2006/relationships/hyperlink" Target="https://www.england.nhs.uk/statistics/statistical-work-areas/covid-19-vaccinations/covid-19-vaccinations-archive/" TargetMode="External"/><Relationship Id="rId1" Type="http://schemas.openxmlformats.org/officeDocument/2006/relationships/hyperlink" Target="https://www.ons.gov.uk/peoplepopulationandcommunity/birthsdeathsandmarriages/deaths/datasets/deathsbyvaccinationstatusengland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35"/>
  <sheetViews>
    <sheetView tabSelected="1" zoomScale="68" zoomScaleNormal="68" workbookViewId="0">
      <selection activeCell="W17" sqref="W17"/>
    </sheetView>
  </sheetViews>
  <sheetFormatPr defaultRowHeight="12"/>
  <cols>
    <col min="1" max="1" width="10.5546875" style="5" customWidth="1"/>
    <col min="2" max="2" width="6.88671875" style="5" customWidth="1"/>
    <col min="3" max="3" width="11.5546875" style="5" customWidth="1"/>
    <col min="4" max="4" width="11" style="5" customWidth="1"/>
    <col min="5" max="5" width="11.21875" style="5" customWidth="1"/>
    <col min="6" max="6" width="8" style="5" customWidth="1"/>
    <col min="7" max="7" width="13.5546875" style="5" customWidth="1"/>
    <col min="8" max="8" width="15.21875" style="5" bestFit="1" customWidth="1"/>
    <col min="9" max="9" width="10.5546875" style="5" customWidth="1"/>
    <col min="10" max="10" width="9.6640625" style="5" customWidth="1"/>
    <col min="11" max="12" width="11.77734375" style="5" customWidth="1"/>
    <col min="13" max="13" width="10.33203125" style="5" customWidth="1"/>
    <col min="14" max="14" width="3.44140625" style="5" customWidth="1"/>
    <col min="15" max="15" width="12" style="5" customWidth="1"/>
    <col min="16" max="16" width="12.77734375" style="5" customWidth="1"/>
    <col min="17" max="17" width="13.21875" style="5" customWidth="1"/>
    <col min="18" max="18" width="11.33203125" style="5" customWidth="1"/>
    <col min="19" max="19" width="12.6640625" style="5" customWidth="1"/>
    <col min="20" max="16384" width="8.88671875" style="5"/>
  </cols>
  <sheetData>
    <row r="1" spans="1:19" s="2" customFormat="1" ht="72">
      <c r="A1" s="19" t="s">
        <v>39</v>
      </c>
      <c r="B1" s="36" t="s">
        <v>30</v>
      </c>
      <c r="C1" s="17" t="s">
        <v>42</v>
      </c>
      <c r="D1" s="25" t="s">
        <v>43</v>
      </c>
      <c r="E1" s="26" t="s">
        <v>44</v>
      </c>
      <c r="F1" s="17" t="s">
        <v>31</v>
      </c>
      <c r="G1" s="25" t="s">
        <v>46</v>
      </c>
      <c r="H1" s="26" t="s">
        <v>47</v>
      </c>
      <c r="I1" s="17" t="s">
        <v>32</v>
      </c>
      <c r="J1" s="25" t="s">
        <v>37</v>
      </c>
      <c r="K1" s="1" t="s">
        <v>33</v>
      </c>
      <c r="L1" s="1" t="s">
        <v>34</v>
      </c>
      <c r="M1" s="27" t="s">
        <v>35</v>
      </c>
      <c r="O1" s="33" t="s">
        <v>40</v>
      </c>
      <c r="P1" s="34" t="s">
        <v>49</v>
      </c>
      <c r="Q1" s="35" t="s">
        <v>24</v>
      </c>
      <c r="R1" s="17" t="s">
        <v>29</v>
      </c>
      <c r="S1" s="20" t="s">
        <v>26</v>
      </c>
    </row>
    <row r="2" spans="1:19">
      <c r="A2" s="3">
        <v>44218</v>
      </c>
      <c r="B2" s="28" t="s">
        <v>0</v>
      </c>
      <c r="C2" s="29">
        <f t="shared" ref="C2:C25" si="0">I2/R2*100000</f>
        <v>11.828955378086677</v>
      </c>
      <c r="D2" s="29">
        <f t="shared" ref="D2:D25" si="1">J2/O2*100000</f>
        <v>34.468716739310516</v>
      </c>
      <c r="E2" s="29">
        <f t="shared" ref="E2:E25" si="2">M2/Q2*100000</f>
        <v>32.023620258914377</v>
      </c>
      <c r="F2" s="4">
        <v>1</v>
      </c>
      <c r="G2" s="31">
        <f>D2/C2</f>
        <v>2.913927361934626</v>
      </c>
      <c r="H2" s="31">
        <f>E2/C2</f>
        <v>2.7072230163483946</v>
      </c>
      <c r="I2" s="4">
        <v>6049</v>
      </c>
      <c r="J2" s="4">
        <f t="shared" ref="J2:J25" si="3">SUM(K2:M2)</f>
        <v>1753</v>
      </c>
      <c r="K2" s="4">
        <v>1315</v>
      </c>
      <c r="L2" s="4">
        <v>297</v>
      </c>
      <c r="M2" s="22">
        <v>141</v>
      </c>
      <c r="O2" s="21">
        <f t="shared" ref="O2:O6" si="4">P2</f>
        <v>5085771</v>
      </c>
      <c r="P2" s="18">
        <v>5085771</v>
      </c>
      <c r="Q2" s="18">
        <v>440300</v>
      </c>
      <c r="R2" s="4">
        <f t="shared" ref="R2:R25" si="5">S2-O2</f>
        <v>51137229</v>
      </c>
      <c r="S2" s="22">
        <v>56223000</v>
      </c>
    </row>
    <row r="3" spans="1:19">
      <c r="A3" s="3">
        <v>44225</v>
      </c>
      <c r="B3" s="28" t="s">
        <v>1</v>
      </c>
      <c r="C3" s="29">
        <f t="shared" si="0"/>
        <v>10.098082089341172</v>
      </c>
      <c r="D3" s="29">
        <f t="shared" si="1"/>
        <v>36.934886923960867</v>
      </c>
      <c r="E3" s="29">
        <f t="shared" si="2"/>
        <v>31.033851457251426</v>
      </c>
      <c r="F3" s="4">
        <v>1</v>
      </c>
      <c r="G3" s="31">
        <f>D3/C3</f>
        <v>3.657614049597274</v>
      </c>
      <c r="H3" s="31">
        <f>E3/C3</f>
        <v>3.0732421446651323</v>
      </c>
      <c r="I3" s="4">
        <v>4945</v>
      </c>
      <c r="J3" s="4">
        <f t="shared" si="3"/>
        <v>2679</v>
      </c>
      <c r="K3" s="4">
        <v>1999</v>
      </c>
      <c r="L3" s="4">
        <v>541</v>
      </c>
      <c r="M3" s="22">
        <v>139</v>
      </c>
      <c r="O3" s="21">
        <f t="shared" si="4"/>
        <v>7253305</v>
      </c>
      <c r="P3" s="6">
        <v>7253305</v>
      </c>
      <c r="Q3" s="6">
        <v>447898</v>
      </c>
      <c r="R3" s="4">
        <f t="shared" si="5"/>
        <v>48969695</v>
      </c>
      <c r="S3" s="22">
        <v>56223000</v>
      </c>
    </row>
    <row r="4" spans="1:19">
      <c r="A4" s="3">
        <v>44232</v>
      </c>
      <c r="B4" s="28" t="s">
        <v>2</v>
      </c>
      <c r="C4" s="29">
        <f t="shared" si="0"/>
        <v>8.8379015260749458</v>
      </c>
      <c r="D4" s="29">
        <f t="shared" si="1"/>
        <v>32.994649964294787</v>
      </c>
      <c r="E4" s="29">
        <f t="shared" si="2"/>
        <v>39.088805943198018</v>
      </c>
      <c r="F4" s="4">
        <v>1</v>
      </c>
      <c r="G4" s="31">
        <f>D4/C4</f>
        <v>3.7333126949818189</v>
      </c>
      <c r="H4" s="31">
        <f>E4/C4</f>
        <v>4.4228605430680767</v>
      </c>
      <c r="I4" s="4">
        <v>4100</v>
      </c>
      <c r="J4" s="4">
        <f t="shared" si="3"/>
        <v>3244</v>
      </c>
      <c r="K4" s="4">
        <v>1911</v>
      </c>
      <c r="L4" s="4">
        <v>1149</v>
      </c>
      <c r="M4" s="22">
        <v>184</v>
      </c>
      <c r="O4" s="21">
        <f t="shared" si="4"/>
        <v>9831897</v>
      </c>
      <c r="P4" s="6">
        <v>9831897</v>
      </c>
      <c r="Q4" s="6">
        <v>470723</v>
      </c>
      <c r="R4" s="4">
        <f t="shared" si="5"/>
        <v>46391103</v>
      </c>
      <c r="S4" s="22">
        <v>56223000</v>
      </c>
    </row>
    <row r="5" spans="1:19">
      <c r="A5" s="3">
        <v>44239</v>
      </c>
      <c r="B5" s="28" t="s">
        <v>3</v>
      </c>
      <c r="C5" s="29">
        <f t="shared" si="0"/>
        <v>7.7336172040033624</v>
      </c>
      <c r="D5" s="29">
        <f t="shared" si="1"/>
        <v>30.368688453186085</v>
      </c>
      <c r="E5" s="29">
        <f t="shared" si="2"/>
        <v>41.418989991777714</v>
      </c>
      <c r="F5" s="4">
        <v>1</v>
      </c>
      <c r="G5" s="31">
        <f>D5/C5</f>
        <v>3.9268414316479894</v>
      </c>
      <c r="H5" s="31">
        <f>E5/C5</f>
        <v>5.3557072840813582</v>
      </c>
      <c r="I5" s="4">
        <v>3401</v>
      </c>
      <c r="J5" s="4">
        <f t="shared" si="3"/>
        <v>3719</v>
      </c>
      <c r="K5" s="4">
        <v>1508</v>
      </c>
      <c r="L5" s="4">
        <v>2009</v>
      </c>
      <c r="M5" s="22">
        <v>202</v>
      </c>
      <c r="O5" s="21">
        <f t="shared" si="4"/>
        <v>12246166</v>
      </c>
      <c r="P5" s="6">
        <v>12246166</v>
      </c>
      <c r="Q5" s="6">
        <v>487699</v>
      </c>
      <c r="R5" s="4">
        <f t="shared" si="5"/>
        <v>43976834</v>
      </c>
      <c r="S5" s="22">
        <v>56223000</v>
      </c>
    </row>
    <row r="6" spans="1:19">
      <c r="A6" s="3">
        <v>44246</v>
      </c>
      <c r="B6" s="28" t="s">
        <v>4</v>
      </c>
      <c r="C6" s="29">
        <f t="shared" si="0"/>
        <v>7.1920317086554499</v>
      </c>
      <c r="D6" s="29">
        <f t="shared" si="1"/>
        <v>31.159766509482957</v>
      </c>
      <c r="E6" s="29">
        <f t="shared" si="2"/>
        <v>40.498803712521401</v>
      </c>
      <c r="F6" s="4">
        <v>1</v>
      </c>
      <c r="G6" s="31">
        <f>D6/C6</f>
        <v>4.3325402016766512</v>
      </c>
      <c r="H6" s="31">
        <f>E6/C6</f>
        <v>5.6310657896268719</v>
      </c>
      <c r="I6" s="4">
        <v>2998</v>
      </c>
      <c r="J6" s="4">
        <f t="shared" si="3"/>
        <v>4530</v>
      </c>
      <c r="K6" s="4">
        <v>1325</v>
      </c>
      <c r="L6" s="4">
        <v>2999</v>
      </c>
      <c r="M6" s="22">
        <v>206</v>
      </c>
      <c r="O6" s="21">
        <f t="shared" si="4"/>
        <v>14537978</v>
      </c>
      <c r="P6" s="6">
        <v>14537978</v>
      </c>
      <c r="Q6" s="6">
        <v>508657</v>
      </c>
      <c r="R6" s="4">
        <f t="shared" si="5"/>
        <v>41685022</v>
      </c>
      <c r="S6" s="22">
        <v>56223000</v>
      </c>
    </row>
    <row r="7" spans="1:19">
      <c r="A7" s="3">
        <v>44253</v>
      </c>
      <c r="B7" s="28" t="s">
        <v>5</v>
      </c>
      <c r="C7" s="29">
        <f t="shared" si="0"/>
        <v>5.5584892026347239</v>
      </c>
      <c r="D7" s="29">
        <f t="shared" si="1"/>
        <v>30.246019141263655</v>
      </c>
      <c r="E7" s="29">
        <f t="shared" si="2"/>
        <v>40.872195254303321</v>
      </c>
      <c r="F7" s="4">
        <v>1</v>
      </c>
      <c r="G7" s="31">
        <f t="shared" ref="G7" si="6">D7/C7</f>
        <v>5.4414100736090383</v>
      </c>
      <c r="H7" s="31">
        <f t="shared" ref="H7" si="7">E7/C7</f>
        <v>7.3531122872254393</v>
      </c>
      <c r="I7" s="4">
        <v>2198</v>
      </c>
      <c r="J7" s="4">
        <f t="shared" si="3"/>
        <v>5045</v>
      </c>
      <c r="K7" s="4">
        <v>1105</v>
      </c>
      <c r="L7" s="4">
        <v>3705</v>
      </c>
      <c r="M7" s="22">
        <v>235</v>
      </c>
      <c r="O7" s="21">
        <f t="shared" ref="O7:O25" si="8">P7</f>
        <v>16679881</v>
      </c>
      <c r="P7" s="6">
        <v>16679881</v>
      </c>
      <c r="Q7" s="6">
        <v>574963</v>
      </c>
      <c r="R7" s="4">
        <f t="shared" si="5"/>
        <v>39543119</v>
      </c>
      <c r="S7" s="22">
        <v>56223000</v>
      </c>
    </row>
    <row r="8" spans="1:19">
      <c r="A8" s="3">
        <v>44260</v>
      </c>
      <c r="B8" s="28" t="s">
        <v>6</v>
      </c>
      <c r="C8" s="29">
        <f t="shared" si="0"/>
        <v>4.8739467246084134</v>
      </c>
      <c r="D8" s="29">
        <f t="shared" si="1"/>
        <v>26.611837232896729</v>
      </c>
      <c r="E8" s="29">
        <f t="shared" si="2"/>
        <v>33.529028049575992</v>
      </c>
      <c r="F8" s="4">
        <v>1</v>
      </c>
      <c r="G8" s="31">
        <f t="shared" ref="G8" si="9">D8/C8</f>
        <v>5.4600180790927295</v>
      </c>
      <c r="H8" s="31">
        <f t="shared" ref="H8:H24" si="10">E8/C8</f>
        <v>6.8792356470145473</v>
      </c>
      <c r="I8" s="4">
        <v>1839</v>
      </c>
      <c r="J8" s="4">
        <f t="shared" si="3"/>
        <v>4921</v>
      </c>
      <c r="K8" s="4">
        <v>668</v>
      </c>
      <c r="L8" s="4">
        <v>3996</v>
      </c>
      <c r="M8" s="22">
        <v>257</v>
      </c>
      <c r="O8" s="21">
        <f t="shared" si="8"/>
        <v>18491771</v>
      </c>
      <c r="P8" s="6">
        <v>18491771</v>
      </c>
      <c r="Q8" s="6">
        <v>766500</v>
      </c>
      <c r="R8" s="4">
        <f t="shared" si="5"/>
        <v>37731229</v>
      </c>
      <c r="S8" s="22">
        <v>56223000</v>
      </c>
    </row>
    <row r="9" spans="1:19">
      <c r="A9" s="3">
        <v>44267</v>
      </c>
      <c r="B9" s="28" t="s">
        <v>7</v>
      </c>
      <c r="C9" s="29">
        <f t="shared" si="0"/>
        <v>4.4860668992756967</v>
      </c>
      <c r="D9" s="29">
        <f t="shared" si="1"/>
        <v>27.342988025223171</v>
      </c>
      <c r="E9" s="29">
        <f t="shared" si="2"/>
        <v>31.771807815864722</v>
      </c>
      <c r="F9" s="4">
        <v>1</v>
      </c>
      <c r="G9" s="31">
        <f t="shared" ref="G9" si="11">D9/C9</f>
        <v>6.0950914551982862</v>
      </c>
      <c r="H9" s="31">
        <f t="shared" si="10"/>
        <v>7.0823303640421589</v>
      </c>
      <c r="I9" s="4">
        <v>1620</v>
      </c>
      <c r="J9" s="4">
        <f t="shared" si="3"/>
        <v>5499</v>
      </c>
      <c r="K9" s="4">
        <v>444</v>
      </c>
      <c r="L9" s="4">
        <v>4713</v>
      </c>
      <c r="M9" s="22">
        <v>342</v>
      </c>
      <c r="O9" s="21">
        <f t="shared" si="8"/>
        <v>20111189</v>
      </c>
      <c r="P9" s="6">
        <v>20111189</v>
      </c>
      <c r="Q9" s="6">
        <v>1076426</v>
      </c>
      <c r="R9" s="4">
        <f t="shared" si="5"/>
        <v>36111811</v>
      </c>
      <c r="S9" s="22">
        <v>56223000</v>
      </c>
    </row>
    <row r="10" spans="1:19">
      <c r="A10" s="3">
        <v>44274</v>
      </c>
      <c r="B10" s="28" t="s">
        <v>8</v>
      </c>
      <c r="C10" s="29">
        <f t="shared" si="0"/>
        <v>4.1139527736812331</v>
      </c>
      <c r="D10" s="29">
        <f t="shared" si="1"/>
        <v>24.517905962725873</v>
      </c>
      <c r="E10" s="29">
        <f t="shared" si="2"/>
        <v>30.907225714811794</v>
      </c>
      <c r="F10" s="4">
        <v>1</v>
      </c>
      <c r="G10" s="31">
        <f t="shared" ref="G10" si="12">D10/C10</f>
        <v>5.9596955316496851</v>
      </c>
      <c r="H10" s="31">
        <f t="shared" si="10"/>
        <v>7.5127808740389348</v>
      </c>
      <c r="I10" s="4">
        <v>1372</v>
      </c>
      <c r="J10" s="4">
        <f t="shared" si="3"/>
        <v>5608</v>
      </c>
      <c r="K10" s="4">
        <v>319</v>
      </c>
      <c r="L10" s="4">
        <v>4819</v>
      </c>
      <c r="M10" s="22">
        <v>470</v>
      </c>
      <c r="O10" s="21">
        <f t="shared" si="8"/>
        <v>22873079</v>
      </c>
      <c r="P10" s="37">
        <v>22873079</v>
      </c>
      <c r="Q10" s="37">
        <v>1520680</v>
      </c>
      <c r="R10" s="4">
        <f t="shared" si="5"/>
        <v>33349921</v>
      </c>
      <c r="S10" s="22">
        <v>56223000</v>
      </c>
    </row>
    <row r="11" spans="1:19">
      <c r="A11" s="3">
        <v>44281</v>
      </c>
      <c r="B11" s="28" t="s">
        <v>9</v>
      </c>
      <c r="C11" s="29">
        <f t="shared" si="0"/>
        <v>3.8236546012317727</v>
      </c>
      <c r="D11" s="29">
        <f t="shared" si="1"/>
        <v>22.670451878030594</v>
      </c>
      <c r="E11" s="29">
        <f t="shared" si="2"/>
        <v>28.695840636781284</v>
      </c>
      <c r="F11" s="4">
        <v>1</v>
      </c>
      <c r="G11" s="31">
        <f t="shared" ref="G11" si="13">D11/C11</f>
        <v>5.9290009800381585</v>
      </c>
      <c r="H11" s="31">
        <f t="shared" si="10"/>
        <v>7.5048202909167188</v>
      </c>
      <c r="I11" s="4">
        <v>1183</v>
      </c>
      <c r="J11" s="4">
        <f t="shared" si="3"/>
        <v>5732</v>
      </c>
      <c r="K11" s="4">
        <v>235</v>
      </c>
      <c r="L11" s="4">
        <v>4786</v>
      </c>
      <c r="M11" s="22">
        <v>711</v>
      </c>
      <c r="O11" s="21">
        <f t="shared" si="8"/>
        <v>25284013</v>
      </c>
      <c r="P11" s="6">
        <v>25284013</v>
      </c>
      <c r="Q11" s="6">
        <v>2477711</v>
      </c>
      <c r="R11" s="4">
        <f t="shared" si="5"/>
        <v>30938987</v>
      </c>
      <c r="S11" s="22">
        <v>56223000</v>
      </c>
    </row>
    <row r="12" spans="1:19">
      <c r="A12" s="3">
        <v>44288</v>
      </c>
      <c r="B12" s="28" t="s">
        <v>10</v>
      </c>
      <c r="C12" s="29">
        <f t="shared" si="0"/>
        <v>3.4654029384588387</v>
      </c>
      <c r="D12" s="29">
        <f t="shared" si="1"/>
        <v>22.090523105538729</v>
      </c>
      <c r="E12" s="29">
        <f t="shared" si="2"/>
        <v>28.093565801762633</v>
      </c>
      <c r="F12" s="4">
        <v>1</v>
      </c>
      <c r="G12" s="31">
        <f t="shared" ref="G12" si="14">D12/C12</f>
        <v>6.3745900542702838</v>
      </c>
      <c r="H12" s="31">
        <f t="shared" si="10"/>
        <v>8.1068684654190957</v>
      </c>
      <c r="I12" s="4">
        <v>1025</v>
      </c>
      <c r="J12" s="4">
        <f t="shared" si="3"/>
        <v>5886</v>
      </c>
      <c r="K12" s="4">
        <v>190</v>
      </c>
      <c r="L12" s="4">
        <v>4531</v>
      </c>
      <c r="M12" s="22">
        <v>1165</v>
      </c>
      <c r="O12" s="21">
        <f t="shared" si="8"/>
        <v>26644910</v>
      </c>
      <c r="P12" s="38">
        <v>26644910</v>
      </c>
      <c r="Q12" s="37">
        <v>4146857</v>
      </c>
      <c r="R12" s="4">
        <f t="shared" si="5"/>
        <v>29578090</v>
      </c>
      <c r="S12" s="22">
        <v>56223000</v>
      </c>
    </row>
    <row r="13" spans="1:19">
      <c r="A13" s="3">
        <v>44295</v>
      </c>
      <c r="B13" s="28" t="s">
        <v>11</v>
      </c>
      <c r="C13" s="29">
        <f t="shared" si="0"/>
        <v>3.1070295614084613</v>
      </c>
      <c r="D13" s="29">
        <f t="shared" si="1"/>
        <v>22.390768067897394</v>
      </c>
      <c r="E13" s="29">
        <f t="shared" si="2"/>
        <v>40.63318315533909</v>
      </c>
      <c r="F13" s="4">
        <v>1</v>
      </c>
      <c r="G13" s="31">
        <f t="shared" ref="G13" si="15">D13/C13</f>
        <v>7.20648697585849</v>
      </c>
      <c r="H13" s="31">
        <f t="shared" si="10"/>
        <v>13.07782315946794</v>
      </c>
      <c r="I13" s="4">
        <v>919</v>
      </c>
      <c r="J13" s="4">
        <f t="shared" si="3"/>
        <v>5966</v>
      </c>
      <c r="K13" s="4">
        <v>125</v>
      </c>
      <c r="L13" s="4">
        <v>4156</v>
      </c>
      <c r="M13" s="22">
        <v>1685</v>
      </c>
      <c r="O13" s="21">
        <f t="shared" si="8"/>
        <v>26644910</v>
      </c>
      <c r="P13" s="38">
        <v>26644910</v>
      </c>
      <c r="Q13" s="37">
        <v>4146857</v>
      </c>
      <c r="R13" s="4">
        <f t="shared" si="5"/>
        <v>29578090</v>
      </c>
      <c r="S13" s="22">
        <v>56223000</v>
      </c>
    </row>
    <row r="14" spans="1:19">
      <c r="A14" s="3">
        <v>44302</v>
      </c>
      <c r="B14" s="28" t="s">
        <v>12</v>
      </c>
      <c r="C14" s="29">
        <f t="shared" si="0"/>
        <v>3.0372834536790294</v>
      </c>
      <c r="D14" s="29">
        <f t="shared" si="1"/>
        <v>22.169769353516408</v>
      </c>
      <c r="E14" s="29">
        <f t="shared" si="2"/>
        <v>28.904795640042842</v>
      </c>
      <c r="F14" s="4">
        <v>1</v>
      </c>
      <c r="G14" s="31">
        <f t="shared" ref="G14" si="16">D14/C14</f>
        <v>7.2992098668507213</v>
      </c>
      <c r="H14" s="31">
        <f t="shared" si="10"/>
        <v>9.5166605556787154</v>
      </c>
      <c r="I14" s="4">
        <v>874</v>
      </c>
      <c r="J14" s="4">
        <f t="shared" si="3"/>
        <v>6085</v>
      </c>
      <c r="K14" s="4">
        <v>91</v>
      </c>
      <c r="L14" s="4">
        <v>3721</v>
      </c>
      <c r="M14" s="22">
        <v>2273</v>
      </c>
      <c r="O14" s="21">
        <f t="shared" si="8"/>
        <v>27447286</v>
      </c>
      <c r="P14" s="38">
        <v>27447286</v>
      </c>
      <c r="Q14" s="37">
        <v>7863747</v>
      </c>
      <c r="R14" s="4">
        <f t="shared" si="5"/>
        <v>28775714</v>
      </c>
      <c r="S14" s="22">
        <v>56223000</v>
      </c>
    </row>
    <row r="15" spans="1:19">
      <c r="A15" s="3">
        <v>44309</v>
      </c>
      <c r="B15" s="28" t="s">
        <v>13</v>
      </c>
      <c r="C15" s="29">
        <f t="shared" si="0"/>
        <v>2.8271543947777231</v>
      </c>
      <c r="D15" s="29">
        <f t="shared" si="1"/>
        <v>22.310902822247364</v>
      </c>
      <c r="E15" s="29">
        <f t="shared" si="2"/>
        <v>29.206823570560946</v>
      </c>
      <c r="F15" s="4">
        <v>1</v>
      </c>
      <c r="G15" s="31">
        <f t="shared" ref="G15" si="17">D15/C15</f>
        <v>7.8916464072353909</v>
      </c>
      <c r="H15" s="31">
        <f t="shared" si="10"/>
        <v>10.33082014357311</v>
      </c>
      <c r="I15" s="4">
        <v>795</v>
      </c>
      <c r="J15" s="4">
        <f t="shared" si="3"/>
        <v>6270</v>
      </c>
      <c r="K15" s="4">
        <v>44</v>
      </c>
      <c r="L15" s="4">
        <v>3280</v>
      </c>
      <c r="M15" s="22">
        <v>2946</v>
      </c>
      <c r="O15" s="21">
        <f t="shared" si="8"/>
        <v>28102852</v>
      </c>
      <c r="P15" s="6">
        <v>28102852</v>
      </c>
      <c r="Q15" s="6">
        <v>10086684</v>
      </c>
      <c r="R15" s="4">
        <f t="shared" si="5"/>
        <v>28120148</v>
      </c>
      <c r="S15" s="22">
        <v>56223000</v>
      </c>
    </row>
    <row r="16" spans="1:19">
      <c r="A16" s="3">
        <v>44316</v>
      </c>
      <c r="B16" s="28" t="s">
        <v>14</v>
      </c>
      <c r="C16" s="29">
        <f t="shared" si="0"/>
        <v>2.5790977966199251</v>
      </c>
      <c r="D16" s="29">
        <f t="shared" si="1"/>
        <v>21.403094863882849</v>
      </c>
      <c r="E16" s="29">
        <f t="shared" si="2"/>
        <v>27.138565324621702</v>
      </c>
      <c r="F16" s="4">
        <v>1</v>
      </c>
      <c r="G16" s="31">
        <f t="shared" ref="G16:G24" si="18">D16/C16</f>
        <v>8.2986751770068565</v>
      </c>
      <c r="H16" s="31">
        <f t="shared" si="10"/>
        <v>10.522503396415813</v>
      </c>
      <c r="I16" s="4">
        <v>708</v>
      </c>
      <c r="J16" s="4">
        <f t="shared" si="3"/>
        <v>6158</v>
      </c>
      <c r="K16" s="4">
        <v>30</v>
      </c>
      <c r="L16" s="4">
        <v>2734</v>
      </c>
      <c r="M16" s="22">
        <v>3394</v>
      </c>
      <c r="O16" s="21">
        <f t="shared" si="8"/>
        <v>28771540</v>
      </c>
      <c r="P16" s="6">
        <v>28771540</v>
      </c>
      <c r="Q16" s="6">
        <v>12506188</v>
      </c>
      <c r="R16" s="4">
        <f t="shared" si="5"/>
        <v>27451460</v>
      </c>
      <c r="S16" s="22">
        <v>56223000</v>
      </c>
    </row>
    <row r="17" spans="1:19">
      <c r="A17" s="3">
        <v>44323</v>
      </c>
      <c r="B17" s="28" t="s">
        <v>15</v>
      </c>
      <c r="C17" s="29">
        <f t="shared" si="0"/>
        <v>2.1966044793245967</v>
      </c>
      <c r="D17" s="29">
        <f t="shared" si="1"/>
        <v>22.369327467351418</v>
      </c>
      <c r="E17" s="29">
        <f t="shared" si="2"/>
        <v>33.079624262804941</v>
      </c>
      <c r="F17" s="4">
        <v>1</v>
      </c>
      <c r="G17" s="31">
        <f t="shared" si="18"/>
        <v>10.183593668273613</v>
      </c>
      <c r="H17" s="31">
        <f t="shared" si="10"/>
        <v>15.059435858464667</v>
      </c>
      <c r="I17" s="4">
        <v>603</v>
      </c>
      <c r="J17" s="4">
        <f t="shared" si="3"/>
        <v>6436</v>
      </c>
      <c r="K17" s="4">
        <v>33</v>
      </c>
      <c r="L17" s="4">
        <v>2266</v>
      </c>
      <c r="M17" s="22">
        <v>4137</v>
      </c>
      <c r="O17" s="21">
        <f t="shared" si="8"/>
        <v>28771540</v>
      </c>
      <c r="P17" s="6">
        <v>28771540</v>
      </c>
      <c r="Q17" s="6">
        <v>12506188</v>
      </c>
      <c r="R17" s="4">
        <f t="shared" si="5"/>
        <v>27451460</v>
      </c>
      <c r="S17" s="22">
        <v>56223000</v>
      </c>
    </row>
    <row r="18" spans="1:19">
      <c r="A18" s="3">
        <v>44330</v>
      </c>
      <c r="B18" s="28" t="s">
        <v>16</v>
      </c>
      <c r="C18" s="29">
        <f t="shared" si="0"/>
        <v>2.2324352918202335</v>
      </c>
      <c r="D18" s="29">
        <f t="shared" si="1"/>
        <v>21.376769451871148</v>
      </c>
      <c r="E18" s="29">
        <f t="shared" si="2"/>
        <v>27.765843546854232</v>
      </c>
      <c r="F18" s="4">
        <v>1</v>
      </c>
      <c r="G18" s="31">
        <f t="shared" si="18"/>
        <v>9.5755382161341096</v>
      </c>
      <c r="H18" s="31">
        <f t="shared" si="10"/>
        <v>12.437468467099503</v>
      </c>
      <c r="I18" s="4">
        <v>578</v>
      </c>
      <c r="J18" s="4">
        <f t="shared" si="3"/>
        <v>6484</v>
      </c>
      <c r="K18" s="4">
        <v>28</v>
      </c>
      <c r="L18" s="4">
        <v>1830</v>
      </c>
      <c r="M18" s="22">
        <v>4626</v>
      </c>
      <c r="O18" s="21">
        <f t="shared" si="8"/>
        <v>30331992</v>
      </c>
      <c r="P18" s="6">
        <v>30331992</v>
      </c>
      <c r="Q18" s="6">
        <v>16660758</v>
      </c>
      <c r="R18" s="4">
        <f t="shared" si="5"/>
        <v>25891008</v>
      </c>
      <c r="S18" s="22">
        <v>56223000</v>
      </c>
    </row>
    <row r="19" spans="1:19">
      <c r="A19" s="3">
        <v>44337</v>
      </c>
      <c r="B19" s="28" t="s">
        <v>17</v>
      </c>
      <c r="C19" s="29">
        <f t="shared" si="0"/>
        <v>2.4314972260263898</v>
      </c>
      <c r="D19" s="29">
        <f t="shared" si="1"/>
        <v>20.287289575636184</v>
      </c>
      <c r="E19" s="29">
        <f t="shared" si="2"/>
        <v>26.44982586752327</v>
      </c>
      <c r="F19" s="4">
        <v>1</v>
      </c>
      <c r="G19" s="31">
        <f t="shared" si="18"/>
        <v>8.3435380301832183</v>
      </c>
      <c r="H19" s="31">
        <f t="shared" si="10"/>
        <v>10.877999606336463</v>
      </c>
      <c r="I19" s="4">
        <v>600</v>
      </c>
      <c r="J19" s="4">
        <f t="shared" si="3"/>
        <v>6400</v>
      </c>
      <c r="K19" s="4">
        <v>13</v>
      </c>
      <c r="L19" s="4">
        <v>1441</v>
      </c>
      <c r="M19" s="22">
        <v>4946</v>
      </c>
      <c r="O19" s="21">
        <f t="shared" si="8"/>
        <v>31546846</v>
      </c>
      <c r="P19" s="6">
        <v>31546846</v>
      </c>
      <c r="Q19" s="6">
        <v>18699556</v>
      </c>
      <c r="R19" s="4">
        <f t="shared" si="5"/>
        <v>24676154</v>
      </c>
      <c r="S19" s="22">
        <v>56223000</v>
      </c>
    </row>
    <row r="20" spans="1:19">
      <c r="A20" s="3">
        <v>44344</v>
      </c>
      <c r="B20" s="28" t="s">
        <v>18</v>
      </c>
      <c r="C20" s="29">
        <f t="shared" si="0"/>
        <v>1.9843494567227171</v>
      </c>
      <c r="D20" s="29">
        <f t="shared" si="1"/>
        <v>19.525682032940669</v>
      </c>
      <c r="E20" s="29">
        <f t="shared" si="2"/>
        <v>24.672450430135797</v>
      </c>
      <c r="F20" s="4">
        <v>1</v>
      </c>
      <c r="G20" s="31">
        <f t="shared" si="18"/>
        <v>9.8398404408004883</v>
      </c>
      <c r="H20" s="31">
        <f t="shared" si="10"/>
        <v>12.433520893484136</v>
      </c>
      <c r="I20" s="4">
        <v>475</v>
      </c>
      <c r="J20" s="4">
        <f t="shared" si="3"/>
        <v>6304</v>
      </c>
      <c r="K20" s="4">
        <v>22</v>
      </c>
      <c r="L20" s="4">
        <v>1248</v>
      </c>
      <c r="M20" s="22">
        <v>5034</v>
      </c>
      <c r="O20" s="21">
        <f t="shared" si="8"/>
        <v>32285684</v>
      </c>
      <c r="P20" s="6">
        <v>32285684</v>
      </c>
      <c r="Q20" s="6">
        <v>20403324</v>
      </c>
      <c r="R20" s="4">
        <f t="shared" si="5"/>
        <v>23937316</v>
      </c>
      <c r="S20" s="22">
        <v>56223000</v>
      </c>
    </row>
    <row r="21" spans="1:19">
      <c r="A21" s="3">
        <v>44351</v>
      </c>
      <c r="B21" s="28" t="s">
        <v>19</v>
      </c>
      <c r="C21" s="29">
        <f t="shared" si="0"/>
        <v>2.2116958618597677</v>
      </c>
      <c r="D21" s="29">
        <f t="shared" si="1"/>
        <v>18.937831920999802</v>
      </c>
      <c r="E21" s="29">
        <f t="shared" si="2"/>
        <v>23.074412140893358</v>
      </c>
      <c r="F21" s="4">
        <v>1</v>
      </c>
      <c r="G21" s="31">
        <f t="shared" si="18"/>
        <v>8.5625841453062108</v>
      </c>
      <c r="H21" s="31">
        <f t="shared" si="10"/>
        <v>10.43290469490257</v>
      </c>
      <c r="I21" s="4">
        <v>502</v>
      </c>
      <c r="J21" s="4">
        <f t="shared" si="3"/>
        <v>6349</v>
      </c>
      <c r="K21" s="4">
        <v>17</v>
      </c>
      <c r="L21" s="4">
        <v>1007</v>
      </c>
      <c r="M21" s="22">
        <v>5325</v>
      </c>
      <c r="O21" s="21">
        <f t="shared" si="8"/>
        <v>33525485</v>
      </c>
      <c r="P21" s="6">
        <v>33525485</v>
      </c>
      <c r="Q21" s="6">
        <v>23077511</v>
      </c>
      <c r="R21" s="4">
        <f t="shared" si="5"/>
        <v>22697515</v>
      </c>
      <c r="S21" s="22">
        <v>56223000</v>
      </c>
    </row>
    <row r="22" spans="1:19">
      <c r="A22" s="3">
        <v>44358</v>
      </c>
      <c r="B22" s="28" t="s">
        <v>20</v>
      </c>
      <c r="C22" s="29">
        <f t="shared" si="0"/>
        <v>1.9793894007196047</v>
      </c>
      <c r="D22" s="29">
        <f t="shared" si="1"/>
        <v>18.180169128327851</v>
      </c>
      <c r="E22" s="29">
        <f t="shared" si="2"/>
        <v>21.665230997913842</v>
      </c>
      <c r="F22" s="4">
        <v>1</v>
      </c>
      <c r="G22" s="31">
        <f t="shared" si="18"/>
        <v>9.1847360209762012</v>
      </c>
      <c r="H22" s="31">
        <f t="shared" si="10"/>
        <v>10.945411241485617</v>
      </c>
      <c r="I22" s="4">
        <v>430</v>
      </c>
      <c r="J22" s="4">
        <f t="shared" si="3"/>
        <v>6272</v>
      </c>
      <c r="K22" s="4">
        <v>14</v>
      </c>
      <c r="L22" s="4">
        <v>850</v>
      </c>
      <c r="M22" s="22">
        <v>5408</v>
      </c>
      <c r="O22" s="21">
        <f t="shared" si="8"/>
        <v>34499129</v>
      </c>
      <c r="P22" s="6">
        <v>34499129</v>
      </c>
      <c r="Q22" s="6">
        <v>24961654</v>
      </c>
      <c r="R22" s="4">
        <f t="shared" si="5"/>
        <v>21723871</v>
      </c>
      <c r="S22" s="22">
        <v>56223000</v>
      </c>
    </row>
    <row r="23" spans="1:19">
      <c r="A23" s="3">
        <v>44365</v>
      </c>
      <c r="B23" s="28" t="s">
        <v>21</v>
      </c>
      <c r="C23" s="29">
        <f t="shared" si="0"/>
        <v>2.1833595060305071</v>
      </c>
      <c r="D23" s="29">
        <f t="shared" si="1"/>
        <v>17.409735033131433</v>
      </c>
      <c r="E23" s="29">
        <f t="shared" si="2"/>
        <v>20.981926754721201</v>
      </c>
      <c r="F23" s="4">
        <v>1</v>
      </c>
      <c r="G23" s="31">
        <f t="shared" si="18"/>
        <v>7.9738288564229585</v>
      </c>
      <c r="H23" s="31">
        <f t="shared" si="10"/>
        <v>9.6099275894640641</v>
      </c>
      <c r="I23" s="4">
        <v>448</v>
      </c>
      <c r="J23" s="4">
        <f t="shared" si="3"/>
        <v>6216</v>
      </c>
      <c r="K23" s="4">
        <v>9</v>
      </c>
      <c r="L23" s="4">
        <v>697</v>
      </c>
      <c r="M23" s="22">
        <v>5510</v>
      </c>
      <c r="O23" s="21">
        <f t="shared" si="8"/>
        <v>35704162</v>
      </c>
      <c r="P23" s="6">
        <v>35704162</v>
      </c>
      <c r="Q23" s="6">
        <v>26260696</v>
      </c>
      <c r="R23" s="4">
        <f t="shared" si="5"/>
        <v>20518838</v>
      </c>
      <c r="S23" s="22">
        <v>56223000</v>
      </c>
    </row>
    <row r="24" spans="1:19">
      <c r="A24" s="3">
        <v>44372</v>
      </c>
      <c r="B24" s="28" t="s">
        <v>22</v>
      </c>
      <c r="C24" s="29">
        <f t="shared" si="0"/>
        <v>2.2512525445248732</v>
      </c>
      <c r="D24" s="29">
        <f t="shared" si="1"/>
        <v>16.727639091604747</v>
      </c>
      <c r="E24" s="29">
        <f t="shared" si="2"/>
        <v>20.401992189330489</v>
      </c>
      <c r="F24" s="4">
        <v>1</v>
      </c>
      <c r="G24" s="31">
        <f t="shared" si="18"/>
        <v>7.430369876665754</v>
      </c>
      <c r="H24" s="31">
        <f t="shared" si="10"/>
        <v>9.0625071091863347</v>
      </c>
      <c r="I24" s="4">
        <v>434</v>
      </c>
      <c r="J24" s="4">
        <f t="shared" si="3"/>
        <v>6180</v>
      </c>
      <c r="K24" s="4">
        <v>8</v>
      </c>
      <c r="L24" s="4">
        <v>634</v>
      </c>
      <c r="M24" s="22">
        <v>5538</v>
      </c>
      <c r="O24" s="21">
        <f t="shared" si="8"/>
        <v>36944843</v>
      </c>
      <c r="P24" s="6">
        <v>36944843</v>
      </c>
      <c r="Q24" s="6">
        <v>27144408</v>
      </c>
      <c r="R24" s="4">
        <f t="shared" si="5"/>
        <v>19278157</v>
      </c>
      <c r="S24" s="22">
        <v>56223000</v>
      </c>
    </row>
    <row r="25" spans="1:19">
      <c r="A25" s="7">
        <v>44379</v>
      </c>
      <c r="B25" s="8" t="s">
        <v>23</v>
      </c>
      <c r="C25" s="30">
        <f t="shared" si="0"/>
        <v>2.1837267917083514</v>
      </c>
      <c r="D25" s="30">
        <f t="shared" si="1"/>
        <v>17.020648524215478</v>
      </c>
      <c r="E25" s="30">
        <f t="shared" si="2"/>
        <v>20.948975405952744</v>
      </c>
      <c r="F25" s="9">
        <v>1</v>
      </c>
      <c r="G25" s="32">
        <f>D25/C25</f>
        <v>7.7943122687522894</v>
      </c>
      <c r="H25" s="32">
        <f>E25/C25</f>
        <v>9.5932217736652632</v>
      </c>
      <c r="I25" s="9">
        <v>401</v>
      </c>
      <c r="J25" s="9">
        <f t="shared" si="3"/>
        <v>6444</v>
      </c>
      <c r="K25" s="9">
        <v>8</v>
      </c>
      <c r="L25" s="9">
        <v>555</v>
      </c>
      <c r="M25" s="24">
        <v>5881</v>
      </c>
      <c r="O25" s="23">
        <f t="shared" si="8"/>
        <v>37859897</v>
      </c>
      <c r="P25" s="6">
        <v>37859897</v>
      </c>
      <c r="Q25" s="6">
        <v>28072972</v>
      </c>
      <c r="R25" s="9">
        <f t="shared" si="5"/>
        <v>18363103</v>
      </c>
      <c r="S25" s="24">
        <v>56223000</v>
      </c>
    </row>
    <row r="26" spans="1:19">
      <c r="H26" s="10" t="s">
        <v>36</v>
      </c>
      <c r="I26" s="13">
        <f>SUM(I1:I25)</f>
        <v>38497</v>
      </c>
      <c r="J26" s="14">
        <f>SUM(J1:J25)</f>
        <v>130180</v>
      </c>
      <c r="K26" s="10">
        <f>SUM(L1:L25)</f>
        <v>57964</v>
      </c>
      <c r="L26" s="10">
        <f>SUM(M1:M25)</f>
        <v>60755</v>
      </c>
      <c r="M26" s="10">
        <f>SUM(M1:M25)</f>
        <v>60755</v>
      </c>
    </row>
    <row r="27" spans="1:19">
      <c r="A27" s="5" t="s">
        <v>41</v>
      </c>
      <c r="H27" s="12" t="s">
        <v>38</v>
      </c>
      <c r="I27" s="16">
        <f>I26/(J26+I26)*100</f>
        <v>22.822910058869912</v>
      </c>
      <c r="J27" s="15">
        <f>J26/(I26+J26)*100</f>
        <v>77.177089941130077</v>
      </c>
    </row>
    <row r="28" spans="1:19">
      <c r="A28" s="5" t="s">
        <v>48</v>
      </c>
    </row>
    <row r="29" spans="1:19">
      <c r="A29" s="5" t="s">
        <v>45</v>
      </c>
    </row>
    <row r="30" spans="1:19">
      <c r="A30" s="5" t="s">
        <v>50</v>
      </c>
    </row>
    <row r="31" spans="1:19">
      <c r="A31" s="11" t="s">
        <v>25</v>
      </c>
    </row>
    <row r="32" spans="1:19">
      <c r="A32" s="11" t="s">
        <v>27</v>
      </c>
    </row>
    <row r="33" spans="1:1">
      <c r="A33" s="11" t="s">
        <v>28</v>
      </c>
    </row>
    <row r="34" spans="1:1">
      <c r="A34" s="11"/>
    </row>
    <row r="35" spans="1:1">
      <c r="A35" s="11"/>
    </row>
  </sheetData>
  <hyperlinks>
    <hyperlink ref="A33" r:id="rId1"/>
    <hyperlink ref="A32" r:id="rId2"/>
    <hyperlink ref="A31" r:id="rId3"/>
  </hyperlinks>
  <pageMargins left="0.7" right="0.7" top="0.75" bottom="0.75" header="0.3" footer="0.3"/>
  <pageSetup paperSize="9" orientation="portrait" horizontalDpi="4294967292" verticalDpi="1200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Simona</dc:creator>
  <cp:lastModifiedBy>Simona</cp:lastModifiedBy>
  <dcterms:created xsi:type="dcterms:W3CDTF">2021-10-21T01:26:57Z</dcterms:created>
  <dcterms:modified xsi:type="dcterms:W3CDTF">2021-10-21T20:30:17Z</dcterms:modified>
</cp:coreProperties>
</file>