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5db2dec6aecf36/Desktop/"/>
    </mc:Choice>
  </mc:AlternateContent>
  <xr:revisionPtr revIDLastSave="0" documentId="8_{C48F01CD-9517-4CEB-81A4-53463EA430A6}" xr6:coauthVersionLast="47" xr6:coauthVersionMax="47" xr10:uidLastSave="{00000000-0000-0000-0000-000000000000}"/>
  <bookViews>
    <workbookView xWindow="-108" yWindow="-108" windowWidth="23256" windowHeight="12576" xr2:uid="{16A024D9-F1AC-4F02-A083-CA0184D1FB1E}"/>
  </bookViews>
  <sheets>
    <sheet name="All Wage Comparison" sheetId="10" r:id="rId1"/>
    <sheet name="E-1 Start" sheetId="2" r:id="rId2"/>
    <sheet name="E-3 Start" sheetId="6" r:id="rId3"/>
    <sheet name="E-1 Dependents" sheetId="4" r:id="rId4"/>
    <sheet name="E-3 Dependents" sheetId="1" r:id="rId5"/>
    <sheet name="E-1, College After 4 Years" sheetId="8" r:id="rId6"/>
    <sheet name="E-1, College Debt Applie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0" l="1"/>
  <c r="V35" i="10"/>
  <c r="V34" i="10"/>
  <c r="V33" i="10"/>
  <c r="V32" i="10"/>
  <c r="V31" i="10"/>
  <c r="V30" i="10"/>
  <c r="V29" i="10"/>
  <c r="V28" i="10"/>
  <c r="AD26" i="10"/>
  <c r="AD27" i="10"/>
  <c r="AD28" i="10"/>
  <c r="AD29" i="10"/>
  <c r="AD30" i="10"/>
  <c r="AD31" i="10"/>
  <c r="AD32" i="10"/>
  <c r="AD33" i="10"/>
  <c r="AD34" i="10"/>
  <c r="AD35" i="10"/>
  <c r="AD36" i="10"/>
  <c r="AD25" i="10"/>
  <c r="AD24" i="10"/>
  <c r="AE24" i="10" s="1"/>
  <c r="AE25" i="10" s="1"/>
  <c r="AE26" i="10" s="1"/>
  <c r="AE27" i="10" s="1"/>
  <c r="AE28" i="10" s="1"/>
  <c r="AE29" i="10" s="1"/>
  <c r="AE30" i="10" s="1"/>
  <c r="AE31" i="10" s="1"/>
  <c r="AE32" i="10" s="1"/>
  <c r="AE33" i="10" s="1"/>
  <c r="AE34" i="10" s="1"/>
  <c r="AE35" i="10" s="1"/>
  <c r="AE36" i="10" s="1"/>
  <c r="G185" i="10"/>
  <c r="I185" i="10" s="1"/>
  <c r="G184" i="10"/>
  <c r="I184" i="10" s="1"/>
  <c r="G183" i="10"/>
  <c r="I183" i="10" s="1"/>
  <c r="G182" i="10"/>
  <c r="I182" i="10" s="1"/>
  <c r="G181" i="10"/>
  <c r="I181" i="10" s="1"/>
  <c r="G180" i="10"/>
  <c r="I180" i="10" s="1"/>
  <c r="G179" i="10"/>
  <c r="I179" i="10" s="1"/>
  <c r="G178" i="10"/>
  <c r="I178" i="10" s="1"/>
  <c r="G177" i="10"/>
  <c r="I177" i="10" s="1"/>
  <c r="G176" i="10"/>
  <c r="I176" i="10" s="1"/>
  <c r="G175" i="10"/>
  <c r="I175" i="10" s="1"/>
  <c r="G174" i="10"/>
  <c r="I174" i="10" s="1"/>
  <c r="G171" i="10"/>
  <c r="I171" i="10" s="1"/>
  <c r="G170" i="10"/>
  <c r="I170" i="10" s="1"/>
  <c r="G169" i="10"/>
  <c r="I169" i="10" s="1"/>
  <c r="G168" i="10"/>
  <c r="I168" i="10" s="1"/>
  <c r="G167" i="10"/>
  <c r="I167" i="10" s="1"/>
  <c r="G166" i="10"/>
  <c r="I166" i="10" s="1"/>
  <c r="G165" i="10"/>
  <c r="I165" i="10" s="1"/>
  <c r="G164" i="10"/>
  <c r="I164" i="10" s="1"/>
  <c r="G163" i="10"/>
  <c r="I163" i="10" s="1"/>
  <c r="G162" i="10"/>
  <c r="I162" i="10" s="1"/>
  <c r="G161" i="10"/>
  <c r="I161" i="10" s="1"/>
  <c r="G160" i="10"/>
  <c r="I160" i="10" s="1"/>
  <c r="G157" i="10"/>
  <c r="I157" i="10" s="1"/>
  <c r="G156" i="10"/>
  <c r="I156" i="10" s="1"/>
  <c r="G155" i="10"/>
  <c r="I155" i="10" s="1"/>
  <c r="G154" i="10"/>
  <c r="I154" i="10" s="1"/>
  <c r="G153" i="10"/>
  <c r="I153" i="10" s="1"/>
  <c r="G152" i="10"/>
  <c r="I152" i="10" s="1"/>
  <c r="G151" i="10"/>
  <c r="I151" i="10" s="1"/>
  <c r="G150" i="10"/>
  <c r="I150" i="10" s="1"/>
  <c r="G149" i="10"/>
  <c r="I149" i="10" s="1"/>
  <c r="G148" i="10"/>
  <c r="I148" i="10" s="1"/>
  <c r="G147" i="10"/>
  <c r="I147" i="10" s="1"/>
  <c r="G146" i="10"/>
  <c r="I146" i="10" s="1"/>
  <c r="G143" i="10"/>
  <c r="I143" i="10" s="1"/>
  <c r="G142" i="10"/>
  <c r="I142" i="10" s="1"/>
  <c r="G141" i="10"/>
  <c r="I141" i="10" s="1"/>
  <c r="G140" i="10"/>
  <c r="I140" i="10" s="1"/>
  <c r="G139" i="10"/>
  <c r="I139" i="10" s="1"/>
  <c r="G138" i="10"/>
  <c r="I138" i="10" s="1"/>
  <c r="G137" i="10"/>
  <c r="I137" i="10" s="1"/>
  <c r="G136" i="10"/>
  <c r="I136" i="10" s="1"/>
  <c r="G135" i="10"/>
  <c r="I135" i="10" s="1"/>
  <c r="G134" i="10"/>
  <c r="I134" i="10" s="1"/>
  <c r="G133" i="10"/>
  <c r="I133" i="10" s="1"/>
  <c r="G132" i="10"/>
  <c r="I132" i="10" s="1"/>
  <c r="G129" i="10"/>
  <c r="I129" i="10" s="1"/>
  <c r="G128" i="10"/>
  <c r="I128" i="10" s="1"/>
  <c r="G127" i="10"/>
  <c r="I127" i="10" s="1"/>
  <c r="G126" i="10"/>
  <c r="I126" i="10" s="1"/>
  <c r="G125" i="10"/>
  <c r="I125" i="10" s="1"/>
  <c r="G124" i="10"/>
  <c r="I124" i="10" s="1"/>
  <c r="G123" i="10"/>
  <c r="I123" i="10" s="1"/>
  <c r="G122" i="10"/>
  <c r="I122" i="10" s="1"/>
  <c r="G121" i="10"/>
  <c r="I121" i="10" s="1"/>
  <c r="G120" i="10"/>
  <c r="I120" i="10" s="1"/>
  <c r="G119" i="10"/>
  <c r="I119" i="10" s="1"/>
  <c r="G118" i="10"/>
  <c r="I118" i="10" s="1"/>
  <c r="G115" i="10"/>
  <c r="I115" i="10" s="1"/>
  <c r="G114" i="10"/>
  <c r="I114" i="10" s="1"/>
  <c r="G113" i="10"/>
  <c r="I113" i="10" s="1"/>
  <c r="G112" i="10"/>
  <c r="I112" i="10" s="1"/>
  <c r="G111" i="10"/>
  <c r="I111" i="10" s="1"/>
  <c r="G110" i="10"/>
  <c r="I110" i="10" s="1"/>
  <c r="G109" i="10"/>
  <c r="I109" i="10" s="1"/>
  <c r="G108" i="10"/>
  <c r="I108" i="10" s="1"/>
  <c r="G107" i="10"/>
  <c r="I107" i="10" s="1"/>
  <c r="G106" i="10"/>
  <c r="I106" i="10" s="1"/>
  <c r="G105" i="10"/>
  <c r="I105" i="10" s="1"/>
  <c r="G104" i="10"/>
  <c r="I104" i="10" s="1"/>
  <c r="G101" i="10"/>
  <c r="I101" i="10" s="1"/>
  <c r="G100" i="10"/>
  <c r="I100" i="10" s="1"/>
  <c r="G99" i="10"/>
  <c r="I99" i="10" s="1"/>
  <c r="G98" i="10"/>
  <c r="I98" i="10" s="1"/>
  <c r="G97" i="10"/>
  <c r="I97" i="10" s="1"/>
  <c r="G96" i="10"/>
  <c r="I96" i="10" s="1"/>
  <c r="G95" i="10"/>
  <c r="I95" i="10" s="1"/>
  <c r="G94" i="10"/>
  <c r="I94" i="10" s="1"/>
  <c r="G93" i="10"/>
  <c r="I93" i="10" s="1"/>
  <c r="G92" i="10"/>
  <c r="I92" i="10" s="1"/>
  <c r="G91" i="10"/>
  <c r="I91" i="10" s="1"/>
  <c r="G90" i="10"/>
  <c r="I90" i="10" s="1"/>
  <c r="G87" i="10"/>
  <c r="I87" i="10" s="1"/>
  <c r="G86" i="10"/>
  <c r="I86" i="10" s="1"/>
  <c r="G85" i="10"/>
  <c r="I85" i="10" s="1"/>
  <c r="G84" i="10"/>
  <c r="I84" i="10" s="1"/>
  <c r="G83" i="10"/>
  <c r="I83" i="10" s="1"/>
  <c r="G82" i="10"/>
  <c r="I82" i="10" s="1"/>
  <c r="G81" i="10"/>
  <c r="I81" i="10" s="1"/>
  <c r="G80" i="10"/>
  <c r="I80" i="10" s="1"/>
  <c r="G79" i="10"/>
  <c r="I79" i="10" s="1"/>
  <c r="G78" i="10"/>
  <c r="I78" i="10" s="1"/>
  <c r="G77" i="10"/>
  <c r="I77" i="10" s="1"/>
  <c r="G76" i="10"/>
  <c r="I76" i="10" s="1"/>
  <c r="G73" i="10"/>
  <c r="I73" i="10" s="1"/>
  <c r="G72" i="10"/>
  <c r="I72" i="10" s="1"/>
  <c r="G71" i="10"/>
  <c r="I71" i="10" s="1"/>
  <c r="G70" i="10"/>
  <c r="I70" i="10" s="1"/>
  <c r="G69" i="10"/>
  <c r="I69" i="10" s="1"/>
  <c r="G68" i="10"/>
  <c r="I68" i="10" s="1"/>
  <c r="G67" i="10"/>
  <c r="I67" i="10" s="1"/>
  <c r="G66" i="10"/>
  <c r="I66" i="10" s="1"/>
  <c r="G65" i="10"/>
  <c r="I65" i="10" s="1"/>
  <c r="G64" i="10"/>
  <c r="I64" i="10" s="1"/>
  <c r="G63" i="10"/>
  <c r="I63" i="10" s="1"/>
  <c r="G62" i="10"/>
  <c r="I62" i="10" s="1"/>
  <c r="G59" i="10"/>
  <c r="I59" i="10" s="1"/>
  <c r="G58" i="10"/>
  <c r="I58" i="10" s="1"/>
  <c r="G57" i="10"/>
  <c r="I57" i="10" s="1"/>
  <c r="G56" i="10"/>
  <c r="I56" i="10" s="1"/>
  <c r="G55" i="10"/>
  <c r="I55" i="10" s="1"/>
  <c r="G54" i="10"/>
  <c r="I54" i="10" s="1"/>
  <c r="G53" i="10"/>
  <c r="I53" i="10" s="1"/>
  <c r="G52" i="10"/>
  <c r="I52" i="10" s="1"/>
  <c r="G51" i="10"/>
  <c r="I51" i="10" s="1"/>
  <c r="G50" i="10"/>
  <c r="I50" i="10" s="1"/>
  <c r="G49" i="10"/>
  <c r="I49" i="10" s="1"/>
  <c r="G48" i="10"/>
  <c r="I48" i="10" s="1"/>
  <c r="G45" i="10"/>
  <c r="I45" i="10" s="1"/>
  <c r="I44" i="10"/>
  <c r="G44" i="10"/>
  <c r="G43" i="10"/>
  <c r="I43" i="10" s="1"/>
  <c r="G42" i="10"/>
  <c r="I42" i="10" s="1"/>
  <c r="G41" i="10"/>
  <c r="I41" i="10" s="1"/>
  <c r="G40" i="10"/>
  <c r="I40" i="10" s="1"/>
  <c r="G39" i="10"/>
  <c r="I39" i="10" s="1"/>
  <c r="G38" i="10"/>
  <c r="I38" i="10" s="1"/>
  <c r="G37" i="10"/>
  <c r="I37" i="10" s="1"/>
  <c r="AA36" i="10"/>
  <c r="U36" i="10"/>
  <c r="Q36" i="10"/>
  <c r="P36" i="10"/>
  <c r="G36" i="10"/>
  <c r="I36" i="10" s="1"/>
  <c r="AA35" i="10"/>
  <c r="Q35" i="10"/>
  <c r="R35" i="10" s="1"/>
  <c r="P35" i="10"/>
  <c r="G35" i="10"/>
  <c r="I35" i="10" s="1"/>
  <c r="AA34" i="10"/>
  <c r="Q34" i="10"/>
  <c r="R34" i="10" s="1"/>
  <c r="P34" i="10"/>
  <c r="G34" i="10"/>
  <c r="I34" i="10" s="1"/>
  <c r="AA33" i="10"/>
  <c r="Q33" i="10"/>
  <c r="R33" i="10" s="1"/>
  <c r="P33" i="10"/>
  <c r="AA32" i="10"/>
  <c r="Q32" i="10"/>
  <c r="R32" i="10" s="1"/>
  <c r="P32" i="10"/>
  <c r="AA31" i="10"/>
  <c r="Q31" i="10"/>
  <c r="R31" i="10" s="1"/>
  <c r="P31" i="10"/>
  <c r="G31" i="10"/>
  <c r="I31" i="10" s="1"/>
  <c r="AA30" i="10"/>
  <c r="Q30" i="10"/>
  <c r="R30" i="10" s="1"/>
  <c r="P30" i="10"/>
  <c r="G30" i="10"/>
  <c r="I30" i="10" s="1"/>
  <c r="AA29" i="10"/>
  <c r="T29" i="10"/>
  <c r="T30" i="10" s="1"/>
  <c r="Q29" i="10"/>
  <c r="R29" i="10" s="1"/>
  <c r="P29" i="10"/>
  <c r="G29" i="10"/>
  <c r="I29" i="10" s="1"/>
  <c r="AA28" i="10"/>
  <c r="U28" i="10"/>
  <c r="Q28" i="10"/>
  <c r="R28" i="10" s="1"/>
  <c r="P28" i="10"/>
  <c r="G28" i="10"/>
  <c r="I28" i="10" s="1"/>
  <c r="AA27" i="10"/>
  <c r="U27" i="10"/>
  <c r="Q27" i="10"/>
  <c r="R27" i="10" s="1"/>
  <c r="P27" i="10"/>
  <c r="G27" i="10"/>
  <c r="I27" i="10" s="1"/>
  <c r="AA26" i="10"/>
  <c r="U26" i="10"/>
  <c r="Q26" i="10"/>
  <c r="R26" i="10" s="1"/>
  <c r="P26" i="10"/>
  <c r="G26" i="10"/>
  <c r="I26" i="10" s="1"/>
  <c r="AA25" i="10"/>
  <c r="U25" i="10"/>
  <c r="Q25" i="10"/>
  <c r="R25" i="10" s="1"/>
  <c r="P25" i="10"/>
  <c r="G25" i="10"/>
  <c r="I25" i="10" s="1"/>
  <c r="AA24" i="10"/>
  <c r="AB24" i="10" s="1"/>
  <c r="AB25" i="10" s="1"/>
  <c r="U24" i="10"/>
  <c r="Q24" i="10"/>
  <c r="R24" i="10" s="1"/>
  <c r="P24" i="10"/>
  <c r="G24" i="10"/>
  <c r="I24" i="10" s="1"/>
  <c r="G23" i="10"/>
  <c r="I23" i="10" s="1"/>
  <c r="G22" i="10"/>
  <c r="I22" i="10" s="1"/>
  <c r="G21" i="10"/>
  <c r="I21" i="10" s="1"/>
  <c r="G20" i="10"/>
  <c r="I20" i="10" s="1"/>
  <c r="G17" i="10"/>
  <c r="I17" i="10" s="1"/>
  <c r="G16" i="10"/>
  <c r="I16" i="10" s="1"/>
  <c r="G15" i="10"/>
  <c r="I15" i="10" s="1"/>
  <c r="G14" i="10"/>
  <c r="I14" i="10" s="1"/>
  <c r="G13" i="10"/>
  <c r="I13" i="10" s="1"/>
  <c r="G12" i="10"/>
  <c r="I12" i="10" s="1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 s="1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AA24" i="7" s="1"/>
  <c r="AA25" i="7" s="1"/>
  <c r="AA26" i="7" s="1"/>
  <c r="AA27" i="7" s="1"/>
  <c r="AA28" i="7" s="1"/>
  <c r="AA29" i="7" s="1"/>
  <c r="AA30" i="7" s="1"/>
  <c r="AA31" i="7" s="1"/>
  <c r="AA32" i="7" s="1"/>
  <c r="AA33" i="7" s="1"/>
  <c r="AA34" i="7" s="1"/>
  <c r="AA35" i="7" s="1"/>
  <c r="AA36" i="7" s="1"/>
  <c r="Y28" i="2"/>
  <c r="Y29" i="2"/>
  <c r="Y30" i="2" s="1"/>
  <c r="Y31" i="2" s="1"/>
  <c r="Y32" i="2" s="1"/>
  <c r="Y33" i="2" s="1"/>
  <c r="Y34" i="2" s="1"/>
  <c r="Y35" i="2" s="1"/>
  <c r="Y36" i="2" s="1"/>
  <c r="Y27" i="2"/>
  <c r="Y26" i="2"/>
  <c r="Y25" i="2"/>
  <c r="Y24" i="2"/>
  <c r="X25" i="2"/>
  <c r="X26" i="2"/>
  <c r="X27" i="2"/>
  <c r="X28" i="2"/>
  <c r="X29" i="2"/>
  <c r="X30" i="2"/>
  <c r="X31" i="2"/>
  <c r="X32" i="2"/>
  <c r="X33" i="2"/>
  <c r="X34" i="2"/>
  <c r="X35" i="2"/>
  <c r="X36" i="2"/>
  <c r="X24" i="2"/>
  <c r="U24" i="7"/>
  <c r="U25" i="7"/>
  <c r="U26" i="7"/>
  <c r="I185" i="8"/>
  <c r="G185" i="8"/>
  <c r="I184" i="8"/>
  <c r="G184" i="8"/>
  <c r="G183" i="8"/>
  <c r="I183" i="8" s="1"/>
  <c r="G182" i="8"/>
  <c r="I182" i="8" s="1"/>
  <c r="G181" i="8"/>
  <c r="I181" i="8" s="1"/>
  <c r="G180" i="8"/>
  <c r="I180" i="8" s="1"/>
  <c r="I179" i="8"/>
  <c r="G179" i="8"/>
  <c r="I178" i="8"/>
  <c r="G178" i="8"/>
  <c r="G177" i="8"/>
  <c r="I177" i="8" s="1"/>
  <c r="G176" i="8"/>
  <c r="I176" i="8" s="1"/>
  <c r="G175" i="8"/>
  <c r="I175" i="8" s="1"/>
  <c r="G174" i="8"/>
  <c r="I174" i="8" s="1"/>
  <c r="L185" i="8" s="1"/>
  <c r="I171" i="8"/>
  <c r="G171" i="8"/>
  <c r="I170" i="8"/>
  <c r="G170" i="8"/>
  <c r="I169" i="8"/>
  <c r="G169" i="8"/>
  <c r="G168" i="8"/>
  <c r="I168" i="8" s="1"/>
  <c r="I167" i="8"/>
  <c r="G167" i="8"/>
  <c r="G166" i="8"/>
  <c r="I166" i="8" s="1"/>
  <c r="I165" i="8"/>
  <c r="G165" i="8"/>
  <c r="I164" i="8"/>
  <c r="G164" i="8"/>
  <c r="I163" i="8"/>
  <c r="G163" i="8"/>
  <c r="G162" i="8"/>
  <c r="I162" i="8" s="1"/>
  <c r="I161" i="8"/>
  <c r="G161" i="8"/>
  <c r="G160" i="8"/>
  <c r="I160" i="8" s="1"/>
  <c r="I157" i="8"/>
  <c r="G157" i="8"/>
  <c r="G156" i="8"/>
  <c r="I156" i="8" s="1"/>
  <c r="G155" i="8"/>
  <c r="I155" i="8" s="1"/>
  <c r="G154" i="8"/>
  <c r="I154" i="8" s="1"/>
  <c r="G153" i="8"/>
  <c r="I153" i="8" s="1"/>
  <c r="I152" i="8"/>
  <c r="G152" i="8"/>
  <c r="I151" i="8"/>
  <c r="G151" i="8"/>
  <c r="G150" i="8"/>
  <c r="I150" i="8" s="1"/>
  <c r="G149" i="8"/>
  <c r="I149" i="8" s="1"/>
  <c r="G148" i="8"/>
  <c r="I148" i="8" s="1"/>
  <c r="G147" i="8"/>
  <c r="I147" i="8" s="1"/>
  <c r="I146" i="8"/>
  <c r="G146" i="8"/>
  <c r="I143" i="8"/>
  <c r="G143" i="8"/>
  <c r="I142" i="8"/>
  <c r="G142" i="8"/>
  <c r="G141" i="8"/>
  <c r="I141" i="8" s="1"/>
  <c r="I140" i="8"/>
  <c r="G140" i="8"/>
  <c r="G139" i="8"/>
  <c r="I139" i="8" s="1"/>
  <c r="I138" i="8"/>
  <c r="G138" i="8"/>
  <c r="I137" i="8"/>
  <c r="G137" i="8"/>
  <c r="I136" i="8"/>
  <c r="G136" i="8"/>
  <c r="G135" i="8"/>
  <c r="I135" i="8" s="1"/>
  <c r="I134" i="8"/>
  <c r="G134" i="8"/>
  <c r="G133" i="8"/>
  <c r="I133" i="8" s="1"/>
  <c r="I132" i="8"/>
  <c r="L143" i="8" s="1"/>
  <c r="G132" i="8"/>
  <c r="G129" i="8"/>
  <c r="I129" i="8" s="1"/>
  <c r="I128" i="8"/>
  <c r="G128" i="8"/>
  <c r="G127" i="8"/>
  <c r="I127" i="8" s="1"/>
  <c r="G126" i="8"/>
  <c r="I126" i="8" s="1"/>
  <c r="G125" i="8"/>
  <c r="I125" i="8" s="1"/>
  <c r="I124" i="8"/>
  <c r="G124" i="8"/>
  <c r="G123" i="8"/>
  <c r="I123" i="8" s="1"/>
  <c r="I122" i="8"/>
  <c r="G122" i="8"/>
  <c r="G121" i="8"/>
  <c r="I121" i="8" s="1"/>
  <c r="G120" i="8"/>
  <c r="I120" i="8" s="1"/>
  <c r="G119" i="8"/>
  <c r="I119" i="8" s="1"/>
  <c r="I118" i="8"/>
  <c r="G118" i="8"/>
  <c r="I115" i="8"/>
  <c r="G115" i="8"/>
  <c r="G114" i="8"/>
  <c r="I114" i="8" s="1"/>
  <c r="I113" i="8"/>
  <c r="G113" i="8"/>
  <c r="G112" i="8"/>
  <c r="I112" i="8" s="1"/>
  <c r="I111" i="8"/>
  <c r="G111" i="8"/>
  <c r="I110" i="8"/>
  <c r="G110" i="8"/>
  <c r="I109" i="8"/>
  <c r="G109" i="8"/>
  <c r="G108" i="8"/>
  <c r="I108" i="8" s="1"/>
  <c r="I107" i="8"/>
  <c r="G107" i="8"/>
  <c r="G106" i="8"/>
  <c r="I106" i="8" s="1"/>
  <c r="I105" i="8"/>
  <c r="G105" i="8"/>
  <c r="I104" i="8"/>
  <c r="L115" i="8" s="1"/>
  <c r="G104" i="8"/>
  <c r="G101" i="8"/>
  <c r="I101" i="8" s="1"/>
  <c r="G100" i="8"/>
  <c r="I100" i="8" s="1"/>
  <c r="G99" i="8"/>
  <c r="I99" i="8" s="1"/>
  <c r="G98" i="8"/>
  <c r="I98" i="8" s="1"/>
  <c r="I97" i="8"/>
  <c r="G97" i="8"/>
  <c r="G96" i="8"/>
  <c r="I96" i="8" s="1"/>
  <c r="G95" i="8"/>
  <c r="I95" i="8" s="1"/>
  <c r="G94" i="8"/>
  <c r="I94" i="8" s="1"/>
  <c r="G93" i="8"/>
  <c r="I93" i="8" s="1"/>
  <c r="G92" i="8"/>
  <c r="I92" i="8" s="1"/>
  <c r="I91" i="8"/>
  <c r="G91" i="8"/>
  <c r="G90" i="8"/>
  <c r="I90" i="8" s="1"/>
  <c r="G87" i="8"/>
  <c r="I87" i="8" s="1"/>
  <c r="I86" i="8"/>
  <c r="G86" i="8"/>
  <c r="G85" i="8"/>
  <c r="I85" i="8" s="1"/>
  <c r="I84" i="8"/>
  <c r="G84" i="8"/>
  <c r="I83" i="8"/>
  <c r="G83" i="8"/>
  <c r="I82" i="8"/>
  <c r="G82" i="8"/>
  <c r="G81" i="8"/>
  <c r="I81" i="8" s="1"/>
  <c r="I80" i="8"/>
  <c r="G80" i="8"/>
  <c r="G79" i="8"/>
  <c r="I79" i="8" s="1"/>
  <c r="I78" i="8"/>
  <c r="G78" i="8"/>
  <c r="I77" i="8"/>
  <c r="G77" i="8"/>
  <c r="I76" i="8"/>
  <c r="G76" i="8"/>
  <c r="G73" i="8"/>
  <c r="I73" i="8" s="1"/>
  <c r="G72" i="8"/>
  <c r="I72" i="8" s="1"/>
  <c r="G71" i="8"/>
  <c r="I71" i="8" s="1"/>
  <c r="I70" i="8"/>
  <c r="G70" i="8"/>
  <c r="G69" i="8"/>
  <c r="I69" i="8" s="1"/>
  <c r="G68" i="8"/>
  <c r="I68" i="8" s="1"/>
  <c r="G67" i="8"/>
  <c r="I67" i="8" s="1"/>
  <c r="G66" i="8"/>
  <c r="I66" i="8" s="1"/>
  <c r="G65" i="8"/>
  <c r="I65" i="8" s="1"/>
  <c r="I64" i="8"/>
  <c r="G64" i="8"/>
  <c r="G63" i="8"/>
  <c r="I63" i="8" s="1"/>
  <c r="G62" i="8"/>
  <c r="I62" i="8" s="1"/>
  <c r="I59" i="8"/>
  <c r="G59" i="8"/>
  <c r="G58" i="8"/>
  <c r="I58" i="8" s="1"/>
  <c r="I57" i="8"/>
  <c r="G57" i="8"/>
  <c r="I56" i="8"/>
  <c r="G56" i="8"/>
  <c r="I55" i="8"/>
  <c r="G55" i="8"/>
  <c r="G54" i="8"/>
  <c r="I54" i="8" s="1"/>
  <c r="I53" i="8"/>
  <c r="G53" i="8"/>
  <c r="G52" i="8"/>
  <c r="I52" i="8" s="1"/>
  <c r="I51" i="8"/>
  <c r="G51" i="8"/>
  <c r="I50" i="8"/>
  <c r="G50" i="8"/>
  <c r="I49" i="8"/>
  <c r="G49" i="8"/>
  <c r="G48" i="8"/>
  <c r="I48" i="8" s="1"/>
  <c r="G45" i="8"/>
  <c r="I45" i="8" s="1"/>
  <c r="G44" i="8"/>
  <c r="I44" i="8" s="1"/>
  <c r="I43" i="8"/>
  <c r="G43" i="8"/>
  <c r="G42" i="8"/>
  <c r="I42" i="8" s="1"/>
  <c r="G41" i="8"/>
  <c r="I41" i="8" s="1"/>
  <c r="G40" i="8"/>
  <c r="I40" i="8" s="1"/>
  <c r="G39" i="8"/>
  <c r="I39" i="8" s="1"/>
  <c r="G38" i="8"/>
  <c r="I38" i="8" s="1"/>
  <c r="I37" i="8"/>
  <c r="G37" i="8"/>
  <c r="U36" i="8"/>
  <c r="Q36" i="8"/>
  <c r="P36" i="8"/>
  <c r="G36" i="8"/>
  <c r="I36" i="8" s="1"/>
  <c r="R35" i="8"/>
  <c r="Q35" i="8"/>
  <c r="P35" i="8"/>
  <c r="G35" i="8"/>
  <c r="I35" i="8" s="1"/>
  <c r="R34" i="8"/>
  <c r="Q34" i="8"/>
  <c r="P34" i="8"/>
  <c r="I34" i="8"/>
  <c r="G34" i="8"/>
  <c r="W33" i="8"/>
  <c r="R33" i="8"/>
  <c r="Q33" i="8"/>
  <c r="P33" i="8"/>
  <c r="W32" i="8"/>
  <c r="R32" i="8"/>
  <c r="Q32" i="8"/>
  <c r="P32" i="8"/>
  <c r="Q31" i="8"/>
  <c r="R31" i="8" s="1"/>
  <c r="P31" i="8"/>
  <c r="G31" i="8"/>
  <c r="I31" i="8" s="1"/>
  <c r="T30" i="8"/>
  <c r="U30" i="8" s="1"/>
  <c r="R30" i="8"/>
  <c r="Q30" i="8"/>
  <c r="P30" i="8"/>
  <c r="I30" i="8"/>
  <c r="G30" i="8"/>
  <c r="U29" i="8"/>
  <c r="T29" i="8"/>
  <c r="Q29" i="8"/>
  <c r="R29" i="8" s="1"/>
  <c r="P29" i="8"/>
  <c r="I29" i="8"/>
  <c r="G29" i="8"/>
  <c r="V28" i="8"/>
  <c r="U28" i="8"/>
  <c r="Q28" i="8"/>
  <c r="R28" i="8" s="1"/>
  <c r="P28" i="8"/>
  <c r="G28" i="8"/>
  <c r="I28" i="8" s="1"/>
  <c r="U27" i="8"/>
  <c r="R27" i="8"/>
  <c r="Q27" i="8"/>
  <c r="P27" i="8"/>
  <c r="I27" i="8"/>
  <c r="G27" i="8"/>
  <c r="U26" i="8"/>
  <c r="Q26" i="8"/>
  <c r="R26" i="8" s="1"/>
  <c r="P26" i="8"/>
  <c r="I26" i="8"/>
  <c r="G26" i="8"/>
  <c r="U25" i="8"/>
  <c r="Q25" i="8"/>
  <c r="R25" i="8" s="1"/>
  <c r="P25" i="8"/>
  <c r="G25" i="8"/>
  <c r="I25" i="8" s="1"/>
  <c r="U24" i="8"/>
  <c r="R24" i="8"/>
  <c r="Q24" i="8"/>
  <c r="P24" i="8"/>
  <c r="I24" i="8"/>
  <c r="G24" i="8"/>
  <c r="G23" i="8"/>
  <c r="I23" i="8" s="1"/>
  <c r="G22" i="8"/>
  <c r="I22" i="8" s="1"/>
  <c r="G21" i="8"/>
  <c r="I21" i="8" s="1"/>
  <c r="I20" i="8"/>
  <c r="G20" i="8"/>
  <c r="I17" i="8"/>
  <c r="G17" i="8"/>
  <c r="G16" i="8"/>
  <c r="I16" i="8" s="1"/>
  <c r="I15" i="8"/>
  <c r="G15" i="8"/>
  <c r="G14" i="8"/>
  <c r="I14" i="8" s="1"/>
  <c r="I13" i="8"/>
  <c r="G13" i="8"/>
  <c r="I12" i="8"/>
  <c r="G12" i="8"/>
  <c r="I11" i="8"/>
  <c r="G11" i="8"/>
  <c r="G10" i="8"/>
  <c r="I10" i="8" s="1"/>
  <c r="I9" i="8"/>
  <c r="G9" i="8"/>
  <c r="G8" i="8"/>
  <c r="I8" i="8" s="1"/>
  <c r="I7" i="8"/>
  <c r="G7" i="8"/>
  <c r="I6" i="8"/>
  <c r="L17" i="8" s="1"/>
  <c r="G6" i="8"/>
  <c r="V36" i="1"/>
  <c r="V35" i="1"/>
  <c r="V34" i="1"/>
  <c r="V33" i="1"/>
  <c r="V32" i="1"/>
  <c r="V31" i="1"/>
  <c r="V30" i="1"/>
  <c r="V29" i="1"/>
  <c r="V28" i="1"/>
  <c r="V36" i="4"/>
  <c r="V35" i="4"/>
  <c r="V34" i="4"/>
  <c r="V33" i="4"/>
  <c r="V32" i="4"/>
  <c r="V31" i="4"/>
  <c r="V30" i="4"/>
  <c r="V29" i="4"/>
  <c r="V28" i="4"/>
  <c r="V36" i="6"/>
  <c r="V35" i="6"/>
  <c r="V34" i="6"/>
  <c r="V33" i="6"/>
  <c r="V32" i="6"/>
  <c r="V31" i="6"/>
  <c r="V30" i="6"/>
  <c r="V29" i="6"/>
  <c r="V28" i="6"/>
  <c r="G185" i="7"/>
  <c r="I185" i="7" s="1"/>
  <c r="G184" i="7"/>
  <c r="I184" i="7" s="1"/>
  <c r="G183" i="7"/>
  <c r="I183" i="7" s="1"/>
  <c r="G182" i="7"/>
  <c r="I182" i="7" s="1"/>
  <c r="G181" i="7"/>
  <c r="I181" i="7" s="1"/>
  <c r="G180" i="7"/>
  <c r="I180" i="7" s="1"/>
  <c r="G179" i="7"/>
  <c r="I179" i="7" s="1"/>
  <c r="G178" i="7"/>
  <c r="I178" i="7" s="1"/>
  <c r="G177" i="7"/>
  <c r="I177" i="7" s="1"/>
  <c r="G176" i="7"/>
  <c r="I176" i="7" s="1"/>
  <c r="G175" i="7"/>
  <c r="I175" i="7" s="1"/>
  <c r="G174" i="7"/>
  <c r="I174" i="7" s="1"/>
  <c r="G171" i="7"/>
  <c r="I171" i="7" s="1"/>
  <c r="G170" i="7"/>
  <c r="I170" i="7" s="1"/>
  <c r="G169" i="7"/>
  <c r="I169" i="7" s="1"/>
  <c r="G168" i="7"/>
  <c r="I168" i="7" s="1"/>
  <c r="G167" i="7"/>
  <c r="I167" i="7" s="1"/>
  <c r="G166" i="7"/>
  <c r="I166" i="7" s="1"/>
  <c r="G165" i="7"/>
  <c r="I165" i="7" s="1"/>
  <c r="G164" i="7"/>
  <c r="I164" i="7" s="1"/>
  <c r="G163" i="7"/>
  <c r="I163" i="7" s="1"/>
  <c r="G162" i="7"/>
  <c r="I162" i="7" s="1"/>
  <c r="G161" i="7"/>
  <c r="I161" i="7" s="1"/>
  <c r="G160" i="7"/>
  <c r="I160" i="7" s="1"/>
  <c r="G157" i="7"/>
  <c r="I157" i="7" s="1"/>
  <c r="G156" i="7"/>
  <c r="I156" i="7" s="1"/>
  <c r="G155" i="7"/>
  <c r="I155" i="7" s="1"/>
  <c r="G154" i="7"/>
  <c r="I154" i="7" s="1"/>
  <c r="G153" i="7"/>
  <c r="I153" i="7" s="1"/>
  <c r="G152" i="7"/>
  <c r="I152" i="7" s="1"/>
  <c r="G151" i="7"/>
  <c r="I151" i="7" s="1"/>
  <c r="G150" i="7"/>
  <c r="I150" i="7" s="1"/>
  <c r="G149" i="7"/>
  <c r="I149" i="7" s="1"/>
  <c r="G148" i="7"/>
  <c r="I148" i="7" s="1"/>
  <c r="G147" i="7"/>
  <c r="I147" i="7" s="1"/>
  <c r="G146" i="7"/>
  <c r="I146" i="7" s="1"/>
  <c r="G143" i="7"/>
  <c r="I143" i="7" s="1"/>
  <c r="G142" i="7"/>
  <c r="I142" i="7" s="1"/>
  <c r="G141" i="7"/>
  <c r="I141" i="7" s="1"/>
  <c r="G140" i="7"/>
  <c r="I140" i="7" s="1"/>
  <c r="G139" i="7"/>
  <c r="I139" i="7" s="1"/>
  <c r="G138" i="7"/>
  <c r="I138" i="7" s="1"/>
  <c r="G137" i="7"/>
  <c r="I137" i="7" s="1"/>
  <c r="G136" i="7"/>
  <c r="I136" i="7" s="1"/>
  <c r="G135" i="7"/>
  <c r="I135" i="7" s="1"/>
  <c r="G134" i="7"/>
  <c r="I134" i="7" s="1"/>
  <c r="G133" i="7"/>
  <c r="I133" i="7" s="1"/>
  <c r="G132" i="7"/>
  <c r="I132" i="7" s="1"/>
  <c r="G129" i="7"/>
  <c r="I129" i="7" s="1"/>
  <c r="G128" i="7"/>
  <c r="I128" i="7" s="1"/>
  <c r="G127" i="7"/>
  <c r="I127" i="7" s="1"/>
  <c r="G126" i="7"/>
  <c r="I126" i="7" s="1"/>
  <c r="G125" i="7"/>
  <c r="I125" i="7" s="1"/>
  <c r="G124" i="7"/>
  <c r="I124" i="7" s="1"/>
  <c r="G123" i="7"/>
  <c r="I123" i="7" s="1"/>
  <c r="G122" i="7"/>
  <c r="I122" i="7" s="1"/>
  <c r="G121" i="7"/>
  <c r="I121" i="7" s="1"/>
  <c r="G120" i="7"/>
  <c r="I120" i="7" s="1"/>
  <c r="G119" i="7"/>
  <c r="I119" i="7" s="1"/>
  <c r="G118" i="7"/>
  <c r="I118" i="7" s="1"/>
  <c r="G115" i="7"/>
  <c r="I115" i="7" s="1"/>
  <c r="G114" i="7"/>
  <c r="I114" i="7" s="1"/>
  <c r="G113" i="7"/>
  <c r="I113" i="7" s="1"/>
  <c r="G112" i="7"/>
  <c r="I112" i="7" s="1"/>
  <c r="G111" i="7"/>
  <c r="I111" i="7" s="1"/>
  <c r="G110" i="7"/>
  <c r="I110" i="7" s="1"/>
  <c r="G109" i="7"/>
  <c r="I109" i="7" s="1"/>
  <c r="G108" i="7"/>
  <c r="I108" i="7" s="1"/>
  <c r="G107" i="7"/>
  <c r="I107" i="7" s="1"/>
  <c r="G106" i="7"/>
  <c r="I106" i="7" s="1"/>
  <c r="G105" i="7"/>
  <c r="I105" i="7" s="1"/>
  <c r="G104" i="7"/>
  <c r="I104" i="7" s="1"/>
  <c r="G101" i="7"/>
  <c r="I101" i="7" s="1"/>
  <c r="G100" i="7"/>
  <c r="I100" i="7" s="1"/>
  <c r="G99" i="7"/>
  <c r="I99" i="7" s="1"/>
  <c r="G98" i="7"/>
  <c r="I98" i="7" s="1"/>
  <c r="G97" i="7"/>
  <c r="I97" i="7" s="1"/>
  <c r="G96" i="7"/>
  <c r="I96" i="7" s="1"/>
  <c r="G95" i="7"/>
  <c r="I95" i="7" s="1"/>
  <c r="G94" i="7"/>
  <c r="I94" i="7" s="1"/>
  <c r="G93" i="7"/>
  <c r="I93" i="7" s="1"/>
  <c r="G92" i="7"/>
  <c r="I92" i="7" s="1"/>
  <c r="G91" i="7"/>
  <c r="I91" i="7" s="1"/>
  <c r="G90" i="7"/>
  <c r="I90" i="7" s="1"/>
  <c r="G87" i="7"/>
  <c r="I87" i="7" s="1"/>
  <c r="G86" i="7"/>
  <c r="I86" i="7" s="1"/>
  <c r="G85" i="7"/>
  <c r="I85" i="7" s="1"/>
  <c r="G84" i="7"/>
  <c r="I84" i="7" s="1"/>
  <c r="G83" i="7"/>
  <c r="I83" i="7" s="1"/>
  <c r="G82" i="7"/>
  <c r="I82" i="7" s="1"/>
  <c r="G81" i="7"/>
  <c r="I81" i="7" s="1"/>
  <c r="G80" i="7"/>
  <c r="I80" i="7" s="1"/>
  <c r="G79" i="7"/>
  <c r="I79" i="7" s="1"/>
  <c r="G78" i="7"/>
  <c r="I78" i="7" s="1"/>
  <c r="G77" i="7"/>
  <c r="I77" i="7" s="1"/>
  <c r="G76" i="7"/>
  <c r="I76" i="7" s="1"/>
  <c r="G73" i="7"/>
  <c r="I73" i="7" s="1"/>
  <c r="G72" i="7"/>
  <c r="I72" i="7" s="1"/>
  <c r="G71" i="7"/>
  <c r="I71" i="7" s="1"/>
  <c r="G70" i="7"/>
  <c r="I70" i="7" s="1"/>
  <c r="G69" i="7"/>
  <c r="I69" i="7" s="1"/>
  <c r="G68" i="7"/>
  <c r="I68" i="7" s="1"/>
  <c r="G67" i="7"/>
  <c r="I67" i="7" s="1"/>
  <c r="G66" i="7"/>
  <c r="I66" i="7" s="1"/>
  <c r="G65" i="7"/>
  <c r="I65" i="7" s="1"/>
  <c r="G64" i="7"/>
  <c r="I64" i="7" s="1"/>
  <c r="G63" i="7"/>
  <c r="I63" i="7" s="1"/>
  <c r="G62" i="7"/>
  <c r="I62" i="7" s="1"/>
  <c r="G59" i="7"/>
  <c r="I59" i="7" s="1"/>
  <c r="G58" i="7"/>
  <c r="I58" i="7" s="1"/>
  <c r="G57" i="7"/>
  <c r="I57" i="7" s="1"/>
  <c r="G56" i="7"/>
  <c r="I56" i="7" s="1"/>
  <c r="G55" i="7"/>
  <c r="I55" i="7" s="1"/>
  <c r="G54" i="7"/>
  <c r="I54" i="7" s="1"/>
  <c r="G53" i="7"/>
  <c r="I53" i="7" s="1"/>
  <c r="G52" i="7"/>
  <c r="I52" i="7" s="1"/>
  <c r="G51" i="7"/>
  <c r="I51" i="7" s="1"/>
  <c r="G50" i="7"/>
  <c r="I50" i="7" s="1"/>
  <c r="G49" i="7"/>
  <c r="I49" i="7" s="1"/>
  <c r="G48" i="7"/>
  <c r="I48" i="7" s="1"/>
  <c r="G45" i="7"/>
  <c r="I45" i="7" s="1"/>
  <c r="G44" i="7"/>
  <c r="I44" i="7" s="1"/>
  <c r="G43" i="7"/>
  <c r="I43" i="7" s="1"/>
  <c r="G42" i="7"/>
  <c r="I42" i="7" s="1"/>
  <c r="G41" i="7"/>
  <c r="I41" i="7" s="1"/>
  <c r="G40" i="7"/>
  <c r="I40" i="7" s="1"/>
  <c r="G39" i="7"/>
  <c r="I39" i="7" s="1"/>
  <c r="G38" i="7"/>
  <c r="I38" i="7" s="1"/>
  <c r="G37" i="7"/>
  <c r="I37" i="7" s="1"/>
  <c r="U36" i="7"/>
  <c r="Q36" i="7"/>
  <c r="P36" i="7"/>
  <c r="G36" i="7"/>
  <c r="I36" i="7" s="1"/>
  <c r="Q35" i="7"/>
  <c r="R35" i="7" s="1"/>
  <c r="P35" i="7"/>
  <c r="G35" i="7"/>
  <c r="I35" i="7" s="1"/>
  <c r="Q34" i="7"/>
  <c r="R34" i="7" s="1"/>
  <c r="P34" i="7"/>
  <c r="G34" i="7"/>
  <c r="I34" i="7" s="1"/>
  <c r="Q33" i="7"/>
  <c r="R33" i="7" s="1"/>
  <c r="P33" i="7"/>
  <c r="Q32" i="7"/>
  <c r="R32" i="7" s="1"/>
  <c r="P32" i="7"/>
  <c r="Q31" i="7"/>
  <c r="R31" i="7" s="1"/>
  <c r="P31" i="7"/>
  <c r="G31" i="7"/>
  <c r="I31" i="7" s="1"/>
  <c r="Q30" i="7"/>
  <c r="R30" i="7" s="1"/>
  <c r="P30" i="7"/>
  <c r="G30" i="7"/>
  <c r="I30" i="7" s="1"/>
  <c r="T29" i="7"/>
  <c r="U29" i="7" s="1"/>
  <c r="W33" i="7" s="1"/>
  <c r="Q29" i="7"/>
  <c r="R29" i="7" s="1"/>
  <c r="P29" i="7"/>
  <c r="G29" i="7"/>
  <c r="I29" i="7" s="1"/>
  <c r="U28" i="7"/>
  <c r="W32" i="7" s="1"/>
  <c r="Q28" i="7"/>
  <c r="R28" i="7" s="1"/>
  <c r="P28" i="7"/>
  <c r="G28" i="7"/>
  <c r="I28" i="7" s="1"/>
  <c r="U27" i="7"/>
  <c r="Q27" i="7"/>
  <c r="R27" i="7" s="1"/>
  <c r="P27" i="7"/>
  <c r="G27" i="7"/>
  <c r="I27" i="7" s="1"/>
  <c r="Q26" i="7"/>
  <c r="R26" i="7" s="1"/>
  <c r="P26" i="7"/>
  <c r="G26" i="7"/>
  <c r="I26" i="7" s="1"/>
  <c r="Q25" i="7"/>
  <c r="R25" i="7" s="1"/>
  <c r="P25" i="7"/>
  <c r="G25" i="7"/>
  <c r="I25" i="7" s="1"/>
  <c r="Q24" i="7"/>
  <c r="R24" i="7" s="1"/>
  <c r="P24" i="7"/>
  <c r="G24" i="7"/>
  <c r="I24" i="7" s="1"/>
  <c r="G23" i="7"/>
  <c r="I23" i="7" s="1"/>
  <c r="G22" i="7"/>
  <c r="I22" i="7" s="1"/>
  <c r="G21" i="7"/>
  <c r="I21" i="7" s="1"/>
  <c r="G20" i="7"/>
  <c r="I20" i="7" s="1"/>
  <c r="G17" i="7"/>
  <c r="I17" i="7" s="1"/>
  <c r="G16" i="7"/>
  <c r="I16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G7" i="7"/>
  <c r="I7" i="7" s="1"/>
  <c r="G6" i="7"/>
  <c r="I6" i="7" s="1"/>
  <c r="G185" i="6"/>
  <c r="I185" i="6" s="1"/>
  <c r="G184" i="6"/>
  <c r="I184" i="6" s="1"/>
  <c r="G183" i="6"/>
  <c r="I183" i="6" s="1"/>
  <c r="G182" i="6"/>
  <c r="I182" i="6" s="1"/>
  <c r="I181" i="6"/>
  <c r="G181" i="6"/>
  <c r="G180" i="6"/>
  <c r="I180" i="6" s="1"/>
  <c r="G179" i="6"/>
  <c r="I179" i="6" s="1"/>
  <c r="G178" i="6"/>
  <c r="I178" i="6" s="1"/>
  <c r="G177" i="6"/>
  <c r="I177" i="6" s="1"/>
  <c r="G176" i="6"/>
  <c r="I176" i="6" s="1"/>
  <c r="I175" i="6"/>
  <c r="G175" i="6"/>
  <c r="G174" i="6"/>
  <c r="I174" i="6" s="1"/>
  <c r="I171" i="6"/>
  <c r="G171" i="6"/>
  <c r="G170" i="6"/>
  <c r="I170" i="6" s="1"/>
  <c r="G169" i="6"/>
  <c r="I169" i="6" s="1"/>
  <c r="G168" i="6"/>
  <c r="I168" i="6" s="1"/>
  <c r="G167" i="6"/>
  <c r="I167" i="6" s="1"/>
  <c r="G166" i="6"/>
  <c r="I166" i="6" s="1"/>
  <c r="I165" i="6"/>
  <c r="G165" i="6"/>
  <c r="G164" i="6"/>
  <c r="I164" i="6" s="1"/>
  <c r="G163" i="6"/>
  <c r="I163" i="6" s="1"/>
  <c r="G162" i="6"/>
  <c r="I162" i="6" s="1"/>
  <c r="G161" i="6"/>
  <c r="I161" i="6" s="1"/>
  <c r="I160" i="6"/>
  <c r="L171" i="6" s="1"/>
  <c r="G160" i="6"/>
  <c r="G157" i="6"/>
  <c r="I157" i="6" s="1"/>
  <c r="G156" i="6"/>
  <c r="I156" i="6" s="1"/>
  <c r="G155" i="6"/>
  <c r="I155" i="6" s="1"/>
  <c r="I154" i="6"/>
  <c r="G154" i="6"/>
  <c r="G153" i="6"/>
  <c r="I153" i="6" s="1"/>
  <c r="G152" i="6"/>
  <c r="I152" i="6" s="1"/>
  <c r="G151" i="6"/>
  <c r="I151" i="6" s="1"/>
  <c r="G150" i="6"/>
  <c r="I150" i="6" s="1"/>
  <c r="G149" i="6"/>
  <c r="I149" i="6" s="1"/>
  <c r="I148" i="6"/>
  <c r="G148" i="6"/>
  <c r="G147" i="6"/>
  <c r="I147" i="6" s="1"/>
  <c r="G146" i="6"/>
  <c r="I146" i="6" s="1"/>
  <c r="G143" i="6"/>
  <c r="I143" i="6" s="1"/>
  <c r="G142" i="6"/>
  <c r="I142" i="6" s="1"/>
  <c r="G141" i="6"/>
  <c r="I141" i="6" s="1"/>
  <c r="G140" i="6"/>
  <c r="I140" i="6" s="1"/>
  <c r="G139" i="6"/>
  <c r="I139" i="6" s="1"/>
  <c r="I138" i="6"/>
  <c r="G138" i="6"/>
  <c r="G137" i="6"/>
  <c r="I137" i="6" s="1"/>
  <c r="G136" i="6"/>
  <c r="I136" i="6" s="1"/>
  <c r="G135" i="6"/>
  <c r="I135" i="6" s="1"/>
  <c r="G134" i="6"/>
  <c r="I134" i="6" s="1"/>
  <c r="G133" i="6"/>
  <c r="I133" i="6" s="1"/>
  <c r="I132" i="6"/>
  <c r="G132" i="6"/>
  <c r="G129" i="6"/>
  <c r="I129" i="6" s="1"/>
  <c r="G128" i="6"/>
  <c r="I128" i="6" s="1"/>
  <c r="I127" i="6"/>
  <c r="G127" i="6"/>
  <c r="G126" i="6"/>
  <c r="I126" i="6" s="1"/>
  <c r="G125" i="6"/>
  <c r="I125" i="6" s="1"/>
  <c r="I124" i="6"/>
  <c r="G124" i="6"/>
  <c r="G123" i="6"/>
  <c r="I123" i="6" s="1"/>
  <c r="G122" i="6"/>
  <c r="I122" i="6" s="1"/>
  <c r="I121" i="6"/>
  <c r="G121" i="6"/>
  <c r="G120" i="6"/>
  <c r="I120" i="6" s="1"/>
  <c r="G119" i="6"/>
  <c r="I119" i="6" s="1"/>
  <c r="I118" i="6"/>
  <c r="G118" i="6"/>
  <c r="I115" i="6"/>
  <c r="G115" i="6"/>
  <c r="G114" i="6"/>
  <c r="I114" i="6" s="1"/>
  <c r="G113" i="6"/>
  <c r="I113" i="6" s="1"/>
  <c r="G112" i="6"/>
  <c r="I112" i="6" s="1"/>
  <c r="I111" i="6"/>
  <c r="G111" i="6"/>
  <c r="G110" i="6"/>
  <c r="I110" i="6" s="1"/>
  <c r="G109" i="6"/>
  <c r="I109" i="6" s="1"/>
  <c r="G108" i="6"/>
  <c r="I108" i="6" s="1"/>
  <c r="G107" i="6"/>
  <c r="I107" i="6" s="1"/>
  <c r="G106" i="6"/>
  <c r="I106" i="6" s="1"/>
  <c r="I105" i="6"/>
  <c r="G105" i="6"/>
  <c r="G104" i="6"/>
  <c r="I104" i="6" s="1"/>
  <c r="G101" i="6"/>
  <c r="I101" i="6" s="1"/>
  <c r="I100" i="6"/>
  <c r="G100" i="6"/>
  <c r="G99" i="6"/>
  <c r="I99" i="6" s="1"/>
  <c r="G98" i="6"/>
  <c r="I98" i="6" s="1"/>
  <c r="I97" i="6"/>
  <c r="G97" i="6"/>
  <c r="G96" i="6"/>
  <c r="I96" i="6" s="1"/>
  <c r="G95" i="6"/>
  <c r="I95" i="6" s="1"/>
  <c r="I94" i="6"/>
  <c r="G94" i="6"/>
  <c r="G93" i="6"/>
  <c r="I93" i="6" s="1"/>
  <c r="G92" i="6"/>
  <c r="I92" i="6" s="1"/>
  <c r="I91" i="6"/>
  <c r="G91" i="6"/>
  <c r="G90" i="6"/>
  <c r="I90" i="6" s="1"/>
  <c r="G87" i="6"/>
  <c r="I87" i="6" s="1"/>
  <c r="G86" i="6"/>
  <c r="I86" i="6" s="1"/>
  <c r="G85" i="6"/>
  <c r="I85" i="6" s="1"/>
  <c r="I84" i="6"/>
  <c r="G84" i="6"/>
  <c r="G83" i="6"/>
  <c r="I83" i="6" s="1"/>
  <c r="G82" i="6"/>
  <c r="I82" i="6" s="1"/>
  <c r="G81" i="6"/>
  <c r="I81" i="6" s="1"/>
  <c r="G80" i="6"/>
  <c r="I80" i="6" s="1"/>
  <c r="G79" i="6"/>
  <c r="I79" i="6" s="1"/>
  <c r="I78" i="6"/>
  <c r="G78" i="6"/>
  <c r="G77" i="6"/>
  <c r="I77" i="6" s="1"/>
  <c r="G76" i="6"/>
  <c r="I76" i="6" s="1"/>
  <c r="I73" i="6"/>
  <c r="G73" i="6"/>
  <c r="G72" i="6"/>
  <c r="I72" i="6" s="1"/>
  <c r="G71" i="6"/>
  <c r="I71" i="6" s="1"/>
  <c r="I70" i="6"/>
  <c r="G70" i="6"/>
  <c r="G69" i="6"/>
  <c r="I69" i="6" s="1"/>
  <c r="G68" i="6"/>
  <c r="I68" i="6" s="1"/>
  <c r="I67" i="6"/>
  <c r="G67" i="6"/>
  <c r="G66" i="6"/>
  <c r="I66" i="6" s="1"/>
  <c r="G65" i="6"/>
  <c r="I65" i="6" s="1"/>
  <c r="I64" i="6"/>
  <c r="G64" i="6"/>
  <c r="G63" i="6"/>
  <c r="I63" i="6" s="1"/>
  <c r="G62" i="6"/>
  <c r="I62" i="6" s="1"/>
  <c r="G59" i="6"/>
  <c r="I59" i="6" s="1"/>
  <c r="G58" i="6"/>
  <c r="I58" i="6" s="1"/>
  <c r="I57" i="6"/>
  <c r="G57" i="6"/>
  <c r="G56" i="6"/>
  <c r="I56" i="6" s="1"/>
  <c r="G55" i="6"/>
  <c r="I55" i="6" s="1"/>
  <c r="G54" i="6"/>
  <c r="I54" i="6" s="1"/>
  <c r="G53" i="6"/>
  <c r="I53" i="6" s="1"/>
  <c r="G52" i="6"/>
  <c r="I52" i="6" s="1"/>
  <c r="I51" i="6"/>
  <c r="G51" i="6"/>
  <c r="G50" i="6"/>
  <c r="I50" i="6" s="1"/>
  <c r="G49" i="6"/>
  <c r="I49" i="6" s="1"/>
  <c r="G48" i="6"/>
  <c r="I48" i="6" s="1"/>
  <c r="G45" i="6"/>
  <c r="I45" i="6" s="1"/>
  <c r="G44" i="6"/>
  <c r="I44" i="6" s="1"/>
  <c r="I43" i="6"/>
  <c r="G43" i="6"/>
  <c r="G42" i="6"/>
  <c r="I42" i="6" s="1"/>
  <c r="G41" i="6"/>
  <c r="I41" i="6" s="1"/>
  <c r="I40" i="6"/>
  <c r="G40" i="6"/>
  <c r="G39" i="6"/>
  <c r="I39" i="6" s="1"/>
  <c r="G38" i="6"/>
  <c r="I38" i="6" s="1"/>
  <c r="I37" i="6"/>
  <c r="G37" i="6"/>
  <c r="U36" i="6"/>
  <c r="Q36" i="6"/>
  <c r="P36" i="6"/>
  <c r="G36" i="6"/>
  <c r="I36" i="6" s="1"/>
  <c r="Q35" i="6"/>
  <c r="R35" i="6" s="1"/>
  <c r="P35" i="6"/>
  <c r="G35" i="6"/>
  <c r="I35" i="6" s="1"/>
  <c r="Q34" i="6"/>
  <c r="R34" i="6" s="1"/>
  <c r="P34" i="6"/>
  <c r="G34" i="6"/>
  <c r="I34" i="6" s="1"/>
  <c r="Q33" i="6"/>
  <c r="R33" i="6" s="1"/>
  <c r="P33" i="6"/>
  <c r="Q32" i="6"/>
  <c r="R32" i="6" s="1"/>
  <c r="P32" i="6"/>
  <c r="Q31" i="6"/>
  <c r="R31" i="6" s="1"/>
  <c r="P31" i="6"/>
  <c r="G31" i="6"/>
  <c r="I31" i="6" s="1"/>
  <c r="T30" i="6"/>
  <c r="Q30" i="6"/>
  <c r="R30" i="6" s="1"/>
  <c r="P30" i="6"/>
  <c r="G30" i="6"/>
  <c r="I30" i="6" s="1"/>
  <c r="T29" i="6"/>
  <c r="Q29" i="6"/>
  <c r="R29" i="6" s="1"/>
  <c r="P29" i="6"/>
  <c r="G29" i="6"/>
  <c r="I29" i="6" s="1"/>
  <c r="U28" i="6"/>
  <c r="R28" i="6"/>
  <c r="Q28" i="6"/>
  <c r="P28" i="6"/>
  <c r="G28" i="6"/>
  <c r="I28" i="6" s="1"/>
  <c r="U27" i="6"/>
  <c r="Q27" i="6"/>
  <c r="R27" i="6" s="1"/>
  <c r="P27" i="6"/>
  <c r="G27" i="6"/>
  <c r="I27" i="6" s="1"/>
  <c r="U26" i="6"/>
  <c r="Q26" i="6"/>
  <c r="R26" i="6" s="1"/>
  <c r="P26" i="6"/>
  <c r="G26" i="6"/>
  <c r="I26" i="6" s="1"/>
  <c r="U25" i="6"/>
  <c r="Q25" i="6"/>
  <c r="R25" i="6" s="1"/>
  <c r="P25" i="6"/>
  <c r="I25" i="6"/>
  <c r="G25" i="6"/>
  <c r="U24" i="6"/>
  <c r="Q24" i="6"/>
  <c r="R24" i="6" s="1"/>
  <c r="P24" i="6"/>
  <c r="I24" i="6"/>
  <c r="G24" i="6"/>
  <c r="G23" i="6"/>
  <c r="I23" i="6" s="1"/>
  <c r="G22" i="6"/>
  <c r="I22" i="6" s="1"/>
  <c r="I21" i="6"/>
  <c r="G21" i="6"/>
  <c r="G20" i="6"/>
  <c r="I20" i="6" s="1"/>
  <c r="G17" i="6"/>
  <c r="I17" i="6" s="1"/>
  <c r="G16" i="6"/>
  <c r="I16" i="6" s="1"/>
  <c r="G15" i="6"/>
  <c r="I15" i="6" s="1"/>
  <c r="I14" i="6"/>
  <c r="G14" i="6"/>
  <c r="G13" i="6"/>
  <c r="I13" i="6" s="1"/>
  <c r="G12" i="6"/>
  <c r="I12" i="6" s="1"/>
  <c r="G11" i="6"/>
  <c r="I11" i="6" s="1"/>
  <c r="G10" i="6"/>
  <c r="I10" i="6" s="1"/>
  <c r="G9" i="6"/>
  <c r="I9" i="6" s="1"/>
  <c r="I8" i="6"/>
  <c r="G8" i="6"/>
  <c r="G7" i="6"/>
  <c r="I7" i="6" s="1"/>
  <c r="G6" i="6"/>
  <c r="I6" i="6" s="1"/>
  <c r="G185" i="4"/>
  <c r="I185" i="4" s="1"/>
  <c r="G184" i="4"/>
  <c r="I184" i="4" s="1"/>
  <c r="G183" i="4"/>
  <c r="I183" i="4" s="1"/>
  <c r="G182" i="4"/>
  <c r="I182" i="4" s="1"/>
  <c r="G181" i="4"/>
  <c r="I181" i="4" s="1"/>
  <c r="I180" i="4"/>
  <c r="G180" i="4"/>
  <c r="G179" i="4"/>
  <c r="I179" i="4" s="1"/>
  <c r="G178" i="4"/>
  <c r="I178" i="4" s="1"/>
  <c r="G177" i="4"/>
  <c r="I177" i="4" s="1"/>
  <c r="G176" i="4"/>
  <c r="I176" i="4" s="1"/>
  <c r="G175" i="4"/>
  <c r="I175" i="4" s="1"/>
  <c r="I174" i="4"/>
  <c r="G174" i="4"/>
  <c r="I171" i="4"/>
  <c r="G171" i="4"/>
  <c r="I170" i="4"/>
  <c r="G170" i="4"/>
  <c r="I169" i="4"/>
  <c r="G169" i="4"/>
  <c r="I168" i="4"/>
  <c r="G168" i="4"/>
  <c r="G167" i="4"/>
  <c r="I167" i="4" s="1"/>
  <c r="I166" i="4"/>
  <c r="G166" i="4"/>
  <c r="I165" i="4"/>
  <c r="G165" i="4"/>
  <c r="I164" i="4"/>
  <c r="G164" i="4"/>
  <c r="I163" i="4"/>
  <c r="G163" i="4"/>
  <c r="I162" i="4"/>
  <c r="G162" i="4"/>
  <c r="G161" i="4"/>
  <c r="I161" i="4" s="1"/>
  <c r="I160" i="4"/>
  <c r="L171" i="4" s="1"/>
  <c r="G160" i="4"/>
  <c r="G157" i="4"/>
  <c r="I157" i="4" s="1"/>
  <c r="G156" i="4"/>
  <c r="I156" i="4" s="1"/>
  <c r="G155" i="4"/>
  <c r="I155" i="4" s="1"/>
  <c r="G154" i="4"/>
  <c r="I154" i="4" s="1"/>
  <c r="I153" i="4"/>
  <c r="G153" i="4"/>
  <c r="G152" i="4"/>
  <c r="I152" i="4" s="1"/>
  <c r="G151" i="4"/>
  <c r="I151" i="4" s="1"/>
  <c r="G150" i="4"/>
  <c r="I150" i="4" s="1"/>
  <c r="G149" i="4"/>
  <c r="I149" i="4" s="1"/>
  <c r="G148" i="4"/>
  <c r="I148" i="4" s="1"/>
  <c r="I147" i="4"/>
  <c r="G147" i="4"/>
  <c r="G146" i="4"/>
  <c r="I146" i="4" s="1"/>
  <c r="I143" i="4"/>
  <c r="G143" i="4"/>
  <c r="I142" i="4"/>
  <c r="G142" i="4"/>
  <c r="I141" i="4"/>
  <c r="G141" i="4"/>
  <c r="G140" i="4"/>
  <c r="I140" i="4" s="1"/>
  <c r="I139" i="4"/>
  <c r="G139" i="4"/>
  <c r="I138" i="4"/>
  <c r="G138" i="4"/>
  <c r="I137" i="4"/>
  <c r="G137" i="4"/>
  <c r="I136" i="4"/>
  <c r="G136" i="4"/>
  <c r="I135" i="4"/>
  <c r="G135" i="4"/>
  <c r="G134" i="4"/>
  <c r="I134" i="4" s="1"/>
  <c r="I133" i="4"/>
  <c r="G133" i="4"/>
  <c r="I132" i="4"/>
  <c r="G132" i="4"/>
  <c r="G129" i="4"/>
  <c r="I129" i="4" s="1"/>
  <c r="G128" i="4"/>
  <c r="I128" i="4" s="1"/>
  <c r="G127" i="4"/>
  <c r="I127" i="4" s="1"/>
  <c r="I126" i="4"/>
  <c r="G126" i="4"/>
  <c r="G125" i="4"/>
  <c r="I125" i="4" s="1"/>
  <c r="G124" i="4"/>
  <c r="I124" i="4" s="1"/>
  <c r="G123" i="4"/>
  <c r="I123" i="4" s="1"/>
  <c r="G122" i="4"/>
  <c r="I122" i="4" s="1"/>
  <c r="G121" i="4"/>
  <c r="I121" i="4" s="1"/>
  <c r="I120" i="4"/>
  <c r="G120" i="4"/>
  <c r="G119" i="4"/>
  <c r="I119" i="4" s="1"/>
  <c r="G118" i="4"/>
  <c r="I118" i="4" s="1"/>
  <c r="I115" i="4"/>
  <c r="G115" i="4"/>
  <c r="I114" i="4"/>
  <c r="G114" i="4"/>
  <c r="G113" i="4"/>
  <c r="I113" i="4" s="1"/>
  <c r="I112" i="4"/>
  <c r="G112" i="4"/>
  <c r="I111" i="4"/>
  <c r="G111" i="4"/>
  <c r="I110" i="4"/>
  <c r="G110" i="4"/>
  <c r="I109" i="4"/>
  <c r="G109" i="4"/>
  <c r="I108" i="4"/>
  <c r="G108" i="4"/>
  <c r="G107" i="4"/>
  <c r="I107" i="4" s="1"/>
  <c r="I106" i="4"/>
  <c r="G106" i="4"/>
  <c r="I105" i="4"/>
  <c r="G105" i="4"/>
  <c r="I104" i="4"/>
  <c r="G104" i="4"/>
  <c r="G101" i="4"/>
  <c r="I101" i="4" s="1"/>
  <c r="G100" i="4"/>
  <c r="I100" i="4" s="1"/>
  <c r="I99" i="4"/>
  <c r="G99" i="4"/>
  <c r="G98" i="4"/>
  <c r="I98" i="4" s="1"/>
  <c r="G97" i="4"/>
  <c r="I97" i="4" s="1"/>
  <c r="G96" i="4"/>
  <c r="I96" i="4" s="1"/>
  <c r="G95" i="4"/>
  <c r="I95" i="4" s="1"/>
  <c r="G94" i="4"/>
  <c r="I94" i="4" s="1"/>
  <c r="I93" i="4"/>
  <c r="G93" i="4"/>
  <c r="G92" i="4"/>
  <c r="I92" i="4" s="1"/>
  <c r="G91" i="4"/>
  <c r="I91" i="4" s="1"/>
  <c r="G90" i="4"/>
  <c r="I90" i="4" s="1"/>
  <c r="I87" i="4"/>
  <c r="G87" i="4"/>
  <c r="G86" i="4"/>
  <c r="I86" i="4" s="1"/>
  <c r="I85" i="4"/>
  <c r="G85" i="4"/>
  <c r="I84" i="4"/>
  <c r="G84" i="4"/>
  <c r="I83" i="4"/>
  <c r="G83" i="4"/>
  <c r="I82" i="4"/>
  <c r="G82" i="4"/>
  <c r="I81" i="4"/>
  <c r="G81" i="4"/>
  <c r="G80" i="4"/>
  <c r="I80" i="4" s="1"/>
  <c r="I79" i="4"/>
  <c r="G79" i="4"/>
  <c r="I78" i="4"/>
  <c r="G78" i="4"/>
  <c r="I77" i="4"/>
  <c r="G77" i="4"/>
  <c r="I76" i="4"/>
  <c r="G76" i="4"/>
  <c r="G73" i="4"/>
  <c r="I73" i="4" s="1"/>
  <c r="I72" i="4"/>
  <c r="G72" i="4"/>
  <c r="G71" i="4"/>
  <c r="I71" i="4" s="1"/>
  <c r="G70" i="4"/>
  <c r="I70" i="4" s="1"/>
  <c r="G69" i="4"/>
  <c r="I69" i="4" s="1"/>
  <c r="G68" i="4"/>
  <c r="I68" i="4" s="1"/>
  <c r="G67" i="4"/>
  <c r="I67" i="4" s="1"/>
  <c r="I66" i="4"/>
  <c r="G66" i="4"/>
  <c r="G65" i="4"/>
  <c r="I65" i="4" s="1"/>
  <c r="G64" i="4"/>
  <c r="I64" i="4" s="1"/>
  <c r="G63" i="4"/>
  <c r="I63" i="4" s="1"/>
  <c r="G62" i="4"/>
  <c r="I62" i="4" s="1"/>
  <c r="G59" i="4"/>
  <c r="I59" i="4" s="1"/>
  <c r="I58" i="4"/>
  <c r="G58" i="4"/>
  <c r="I57" i="4"/>
  <c r="G57" i="4"/>
  <c r="I56" i="4"/>
  <c r="G56" i="4"/>
  <c r="I55" i="4"/>
  <c r="G55" i="4"/>
  <c r="I54" i="4"/>
  <c r="G54" i="4"/>
  <c r="G53" i="4"/>
  <c r="I53" i="4" s="1"/>
  <c r="I52" i="4"/>
  <c r="G52" i="4"/>
  <c r="I51" i="4"/>
  <c r="G51" i="4"/>
  <c r="I50" i="4"/>
  <c r="G50" i="4"/>
  <c r="I49" i="4"/>
  <c r="G49" i="4"/>
  <c r="I48" i="4"/>
  <c r="G48" i="4"/>
  <c r="I45" i="4"/>
  <c r="G45" i="4"/>
  <c r="G44" i="4"/>
  <c r="I44" i="4" s="1"/>
  <c r="G43" i="4"/>
  <c r="I43" i="4" s="1"/>
  <c r="G42" i="4"/>
  <c r="I42" i="4" s="1"/>
  <c r="G41" i="4"/>
  <c r="I41" i="4" s="1"/>
  <c r="G40" i="4"/>
  <c r="I40" i="4" s="1"/>
  <c r="I39" i="4"/>
  <c r="G39" i="4"/>
  <c r="G38" i="4"/>
  <c r="I38" i="4" s="1"/>
  <c r="G37" i="4"/>
  <c r="I37" i="4" s="1"/>
  <c r="U36" i="4"/>
  <c r="Q36" i="4"/>
  <c r="P36" i="4"/>
  <c r="G36" i="4"/>
  <c r="I36" i="4" s="1"/>
  <c r="R35" i="4"/>
  <c r="Q35" i="4"/>
  <c r="P35" i="4"/>
  <c r="G35" i="4"/>
  <c r="I35" i="4" s="1"/>
  <c r="Q34" i="4"/>
  <c r="R34" i="4" s="1"/>
  <c r="P34" i="4"/>
  <c r="I34" i="4"/>
  <c r="G34" i="4"/>
  <c r="Q33" i="4"/>
  <c r="R33" i="4" s="1"/>
  <c r="P33" i="4"/>
  <c r="Q32" i="4"/>
  <c r="R32" i="4" s="1"/>
  <c r="P32" i="4"/>
  <c r="R31" i="4"/>
  <c r="Q31" i="4"/>
  <c r="P31" i="4"/>
  <c r="I31" i="4"/>
  <c r="G31" i="4"/>
  <c r="T30" i="4"/>
  <c r="Q30" i="4"/>
  <c r="R30" i="4" s="1"/>
  <c r="P30" i="4"/>
  <c r="G30" i="4"/>
  <c r="I30" i="4" s="1"/>
  <c r="U29" i="4"/>
  <c r="T29" i="4"/>
  <c r="Q29" i="4"/>
  <c r="R29" i="4" s="1"/>
  <c r="P29" i="4"/>
  <c r="G29" i="4"/>
  <c r="I29" i="4" s="1"/>
  <c r="U28" i="4"/>
  <c r="Q28" i="4"/>
  <c r="R28" i="4" s="1"/>
  <c r="P28" i="4"/>
  <c r="I28" i="4"/>
  <c r="G28" i="4"/>
  <c r="U27" i="4"/>
  <c r="Q27" i="4"/>
  <c r="R27" i="4" s="1"/>
  <c r="P27" i="4"/>
  <c r="G27" i="4"/>
  <c r="I27" i="4" s="1"/>
  <c r="U26" i="4"/>
  <c r="Q26" i="4"/>
  <c r="R26" i="4" s="1"/>
  <c r="P26" i="4"/>
  <c r="I26" i="4"/>
  <c r="G26" i="4"/>
  <c r="U25" i="4"/>
  <c r="R25" i="4"/>
  <c r="Q25" i="4"/>
  <c r="P25" i="4"/>
  <c r="G25" i="4"/>
  <c r="I25" i="4" s="1"/>
  <c r="U24" i="4"/>
  <c r="R24" i="4"/>
  <c r="Q24" i="4"/>
  <c r="P24" i="4"/>
  <c r="G24" i="4"/>
  <c r="I24" i="4" s="1"/>
  <c r="G23" i="4"/>
  <c r="I23" i="4" s="1"/>
  <c r="G22" i="4"/>
  <c r="I22" i="4" s="1"/>
  <c r="G21" i="4"/>
  <c r="I21" i="4" s="1"/>
  <c r="G20" i="4"/>
  <c r="I20" i="4" s="1"/>
  <c r="I17" i="4"/>
  <c r="G17" i="4"/>
  <c r="G16" i="4"/>
  <c r="I16" i="4" s="1"/>
  <c r="I15" i="4"/>
  <c r="G15" i="4"/>
  <c r="I14" i="4"/>
  <c r="G14" i="4"/>
  <c r="I13" i="4"/>
  <c r="G13" i="4"/>
  <c r="I12" i="4"/>
  <c r="G12" i="4"/>
  <c r="I11" i="4"/>
  <c r="G11" i="4"/>
  <c r="G10" i="4"/>
  <c r="I10" i="4" s="1"/>
  <c r="I9" i="4"/>
  <c r="G9" i="4"/>
  <c r="I8" i="4"/>
  <c r="G8" i="4"/>
  <c r="I7" i="4"/>
  <c r="G7" i="4"/>
  <c r="I6" i="4"/>
  <c r="G6" i="4"/>
  <c r="G185" i="2"/>
  <c r="I185" i="2" s="1"/>
  <c r="G184" i="2"/>
  <c r="I184" i="2" s="1"/>
  <c r="G183" i="2"/>
  <c r="I183" i="2" s="1"/>
  <c r="G182" i="2"/>
  <c r="I182" i="2" s="1"/>
  <c r="G181" i="2"/>
  <c r="I181" i="2" s="1"/>
  <c r="G180" i="2"/>
  <c r="I180" i="2" s="1"/>
  <c r="I179" i="2"/>
  <c r="G179" i="2"/>
  <c r="G178" i="2"/>
  <c r="I178" i="2" s="1"/>
  <c r="G177" i="2"/>
  <c r="I177" i="2" s="1"/>
  <c r="G176" i="2"/>
  <c r="I176" i="2" s="1"/>
  <c r="G175" i="2"/>
  <c r="I175" i="2" s="1"/>
  <c r="G174" i="2"/>
  <c r="I174" i="2" s="1"/>
  <c r="G171" i="2"/>
  <c r="I171" i="2" s="1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G151" i="2"/>
  <c r="I151" i="2" s="1"/>
  <c r="G150" i="2"/>
  <c r="I150" i="2" s="1"/>
  <c r="I149" i="2"/>
  <c r="G149" i="2"/>
  <c r="G148" i="2"/>
  <c r="I148" i="2" s="1"/>
  <c r="G147" i="2"/>
  <c r="I147" i="2" s="1"/>
  <c r="G146" i="2"/>
  <c r="I146" i="2" s="1"/>
  <c r="G143" i="2"/>
  <c r="I143" i="2" s="1"/>
  <c r="G142" i="2"/>
  <c r="I142" i="2" s="1"/>
  <c r="G141" i="2"/>
  <c r="I141" i="2" s="1"/>
  <c r="G140" i="2"/>
  <c r="I140" i="2" s="1"/>
  <c r="G139" i="2"/>
  <c r="I139" i="2" s="1"/>
  <c r="G138" i="2"/>
  <c r="I138" i="2" s="1"/>
  <c r="G137" i="2"/>
  <c r="I137" i="2" s="1"/>
  <c r="G136" i="2"/>
  <c r="I136" i="2" s="1"/>
  <c r="G135" i="2"/>
  <c r="I135" i="2" s="1"/>
  <c r="G134" i="2"/>
  <c r="I134" i="2" s="1"/>
  <c r="G133" i="2"/>
  <c r="I133" i="2" s="1"/>
  <c r="G132" i="2"/>
  <c r="I132" i="2" s="1"/>
  <c r="I129" i="2"/>
  <c r="G129" i="2"/>
  <c r="G128" i="2"/>
  <c r="I128" i="2" s="1"/>
  <c r="G127" i="2"/>
  <c r="I127" i="2" s="1"/>
  <c r="G126" i="2"/>
  <c r="I126" i="2" s="1"/>
  <c r="G125" i="2"/>
  <c r="I125" i="2" s="1"/>
  <c r="G124" i="2"/>
  <c r="I124" i="2" s="1"/>
  <c r="G123" i="2"/>
  <c r="I123" i="2" s="1"/>
  <c r="G122" i="2"/>
  <c r="I122" i="2" s="1"/>
  <c r="G121" i="2"/>
  <c r="I121" i="2" s="1"/>
  <c r="G120" i="2"/>
  <c r="I120" i="2" s="1"/>
  <c r="I119" i="2"/>
  <c r="G119" i="2"/>
  <c r="G118" i="2"/>
  <c r="I118" i="2" s="1"/>
  <c r="G115" i="2"/>
  <c r="I115" i="2" s="1"/>
  <c r="G114" i="2"/>
  <c r="I114" i="2" s="1"/>
  <c r="G113" i="2"/>
  <c r="I113" i="2" s="1"/>
  <c r="G112" i="2"/>
  <c r="I112" i="2" s="1"/>
  <c r="G111" i="2"/>
  <c r="I111" i="2" s="1"/>
  <c r="G110" i="2"/>
  <c r="I110" i="2" s="1"/>
  <c r="G109" i="2"/>
  <c r="I109" i="2" s="1"/>
  <c r="G108" i="2"/>
  <c r="I108" i="2" s="1"/>
  <c r="G107" i="2"/>
  <c r="I107" i="2" s="1"/>
  <c r="G106" i="2"/>
  <c r="I106" i="2" s="1"/>
  <c r="G105" i="2"/>
  <c r="I105" i="2" s="1"/>
  <c r="G104" i="2"/>
  <c r="I104" i="2" s="1"/>
  <c r="G101" i="2"/>
  <c r="I101" i="2" s="1"/>
  <c r="G100" i="2"/>
  <c r="I100" i="2" s="1"/>
  <c r="G99" i="2"/>
  <c r="I99" i="2" s="1"/>
  <c r="G98" i="2"/>
  <c r="I98" i="2" s="1"/>
  <c r="G97" i="2"/>
  <c r="I97" i="2" s="1"/>
  <c r="G96" i="2"/>
  <c r="I96" i="2" s="1"/>
  <c r="G95" i="2"/>
  <c r="I95" i="2" s="1"/>
  <c r="G94" i="2"/>
  <c r="I94" i="2" s="1"/>
  <c r="I93" i="2"/>
  <c r="G93" i="2"/>
  <c r="G92" i="2"/>
  <c r="I92" i="2" s="1"/>
  <c r="G91" i="2"/>
  <c r="I91" i="2" s="1"/>
  <c r="G90" i="2"/>
  <c r="I90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G78" i="2"/>
  <c r="I78" i="2" s="1"/>
  <c r="G77" i="2"/>
  <c r="I77" i="2" s="1"/>
  <c r="G76" i="2"/>
  <c r="I76" i="2" s="1"/>
  <c r="G73" i="2"/>
  <c r="I73" i="2" s="1"/>
  <c r="G72" i="2"/>
  <c r="I72" i="2" s="1"/>
  <c r="G71" i="2"/>
  <c r="I71" i="2" s="1"/>
  <c r="G70" i="2"/>
  <c r="I70" i="2" s="1"/>
  <c r="G69" i="2"/>
  <c r="I69" i="2" s="1"/>
  <c r="G68" i="2"/>
  <c r="I68" i="2" s="1"/>
  <c r="G67" i="2"/>
  <c r="I67" i="2" s="1"/>
  <c r="G66" i="2"/>
  <c r="I66" i="2" s="1"/>
  <c r="I65" i="2"/>
  <c r="G65" i="2"/>
  <c r="G64" i="2"/>
  <c r="I64" i="2" s="1"/>
  <c r="G63" i="2"/>
  <c r="I63" i="2" s="1"/>
  <c r="G62" i="2"/>
  <c r="I62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G52" i="2"/>
  <c r="I52" i="2" s="1"/>
  <c r="G51" i="2"/>
  <c r="I51" i="2" s="1"/>
  <c r="G50" i="2"/>
  <c r="I50" i="2" s="1"/>
  <c r="G49" i="2"/>
  <c r="I49" i="2" s="1"/>
  <c r="G48" i="2"/>
  <c r="I48" i="2" s="1"/>
  <c r="G45" i="2"/>
  <c r="I45" i="2" s="1"/>
  <c r="G44" i="2"/>
  <c r="I44" i="2" s="1"/>
  <c r="G43" i="2"/>
  <c r="I43" i="2" s="1"/>
  <c r="G42" i="2"/>
  <c r="I42" i="2" s="1"/>
  <c r="I41" i="2"/>
  <c r="G41" i="2"/>
  <c r="G40" i="2"/>
  <c r="I40" i="2" s="1"/>
  <c r="G39" i="2"/>
  <c r="I39" i="2" s="1"/>
  <c r="G38" i="2"/>
  <c r="I38" i="2" s="1"/>
  <c r="G37" i="2"/>
  <c r="I37" i="2" s="1"/>
  <c r="U36" i="2"/>
  <c r="Q36" i="2"/>
  <c r="P36" i="2"/>
  <c r="G36" i="2"/>
  <c r="I36" i="2" s="1"/>
  <c r="Q35" i="2"/>
  <c r="R35" i="2" s="1"/>
  <c r="P35" i="2"/>
  <c r="G35" i="2"/>
  <c r="I35" i="2" s="1"/>
  <c r="Q34" i="2"/>
  <c r="R34" i="2" s="1"/>
  <c r="P34" i="2"/>
  <c r="G34" i="2"/>
  <c r="I34" i="2" s="1"/>
  <c r="Q33" i="2"/>
  <c r="R33" i="2" s="1"/>
  <c r="P33" i="2"/>
  <c r="Q32" i="2"/>
  <c r="R32" i="2" s="1"/>
  <c r="P32" i="2"/>
  <c r="Q31" i="2"/>
  <c r="R31" i="2" s="1"/>
  <c r="P31" i="2"/>
  <c r="G31" i="2"/>
  <c r="I31" i="2" s="1"/>
  <c r="Q30" i="2"/>
  <c r="R30" i="2" s="1"/>
  <c r="P30" i="2"/>
  <c r="G30" i="2"/>
  <c r="I30" i="2" s="1"/>
  <c r="T29" i="2"/>
  <c r="Q29" i="2"/>
  <c r="R29" i="2" s="1"/>
  <c r="P29" i="2"/>
  <c r="G29" i="2"/>
  <c r="I29" i="2" s="1"/>
  <c r="U28" i="2"/>
  <c r="Q28" i="2"/>
  <c r="R28" i="2" s="1"/>
  <c r="P28" i="2"/>
  <c r="G28" i="2"/>
  <c r="I28" i="2" s="1"/>
  <c r="U27" i="2"/>
  <c r="Q27" i="2"/>
  <c r="R27" i="2" s="1"/>
  <c r="P27" i="2"/>
  <c r="G27" i="2"/>
  <c r="I27" i="2" s="1"/>
  <c r="U26" i="2"/>
  <c r="Q26" i="2"/>
  <c r="R26" i="2" s="1"/>
  <c r="P26" i="2"/>
  <c r="G26" i="2"/>
  <c r="I26" i="2" s="1"/>
  <c r="U25" i="2"/>
  <c r="Q25" i="2"/>
  <c r="R25" i="2" s="1"/>
  <c r="P25" i="2"/>
  <c r="G25" i="2"/>
  <c r="I25" i="2" s="1"/>
  <c r="U24" i="2"/>
  <c r="Q24" i="2"/>
  <c r="R24" i="2" s="1"/>
  <c r="P24" i="2"/>
  <c r="G24" i="2"/>
  <c r="I24" i="2" s="1"/>
  <c r="I23" i="2"/>
  <c r="G23" i="2"/>
  <c r="G22" i="2"/>
  <c r="I22" i="2" s="1"/>
  <c r="G21" i="2"/>
  <c r="I21" i="2" s="1"/>
  <c r="G20" i="2"/>
  <c r="I20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U24" i="1"/>
  <c r="T29" i="1"/>
  <c r="U26" i="1"/>
  <c r="U27" i="1"/>
  <c r="U28" i="1"/>
  <c r="U36" i="1"/>
  <c r="U25" i="1"/>
  <c r="P36" i="1"/>
  <c r="P26" i="1"/>
  <c r="P27" i="1"/>
  <c r="P28" i="1"/>
  <c r="P29" i="1"/>
  <c r="P30" i="1"/>
  <c r="P31" i="1"/>
  <c r="P32" i="1"/>
  <c r="P33" i="1"/>
  <c r="P34" i="1"/>
  <c r="P35" i="1"/>
  <c r="P25" i="1"/>
  <c r="P24" i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Q26" i="1"/>
  <c r="R26" i="1" s="1"/>
  <c r="Q25" i="1"/>
  <c r="R25" i="1" s="1"/>
  <c r="Q24" i="1"/>
  <c r="R24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6" i="1"/>
  <c r="I6" i="1" s="1"/>
  <c r="AB26" i="10" l="1"/>
  <c r="AB27" i="10" s="1"/>
  <c r="AB28" i="10" s="1"/>
  <c r="AB29" i="10" s="1"/>
  <c r="AB30" i="10" s="1"/>
  <c r="AB31" i="10"/>
  <c r="AB32" i="10" s="1"/>
  <c r="AB33" i="10" s="1"/>
  <c r="AB34" i="10" s="1"/>
  <c r="AB35" i="10" s="1"/>
  <c r="AB36" i="10" s="1"/>
  <c r="L157" i="10"/>
  <c r="L45" i="10"/>
  <c r="X26" i="10" s="1"/>
  <c r="L171" i="10"/>
  <c r="U29" i="10"/>
  <c r="X33" i="10" s="1"/>
  <c r="L59" i="10"/>
  <c r="X27" i="10" s="1"/>
  <c r="X32" i="10"/>
  <c r="W28" i="10"/>
  <c r="W29" i="10" s="1"/>
  <c r="L129" i="10"/>
  <c r="L101" i="10"/>
  <c r="L73" i="10"/>
  <c r="U30" i="10"/>
  <c r="X34" i="10" s="1"/>
  <c r="T31" i="10"/>
  <c r="L143" i="10"/>
  <c r="L115" i="10"/>
  <c r="L31" i="10"/>
  <c r="X25" i="10" s="1"/>
  <c r="L185" i="10"/>
  <c r="L87" i="10"/>
  <c r="L17" i="10"/>
  <c r="V28" i="7"/>
  <c r="V29" i="7" s="1"/>
  <c r="L185" i="2"/>
  <c r="L101" i="2"/>
  <c r="V28" i="2"/>
  <c r="L45" i="2"/>
  <c r="L31" i="8"/>
  <c r="W25" i="8" s="1"/>
  <c r="L73" i="8"/>
  <c r="L171" i="8"/>
  <c r="W24" i="8"/>
  <c r="W34" i="8"/>
  <c r="L87" i="8"/>
  <c r="L187" i="8" s="1"/>
  <c r="L59" i="8"/>
  <c r="W27" i="8" s="1"/>
  <c r="L45" i="8"/>
  <c r="W26" i="8" s="1"/>
  <c r="L129" i="8"/>
  <c r="L157" i="8"/>
  <c r="V30" i="8"/>
  <c r="L101" i="8"/>
  <c r="V29" i="8"/>
  <c r="T31" i="8"/>
  <c r="L171" i="7"/>
  <c r="L129" i="7"/>
  <c r="L31" i="7"/>
  <c r="W25" i="7" s="1"/>
  <c r="L45" i="7"/>
  <c r="W26" i="7" s="1"/>
  <c r="L59" i="7"/>
  <c r="W27" i="7" s="1"/>
  <c r="L17" i="7"/>
  <c r="W24" i="7" s="1"/>
  <c r="L73" i="7"/>
  <c r="L143" i="7"/>
  <c r="L115" i="7"/>
  <c r="L185" i="7"/>
  <c r="L101" i="7"/>
  <c r="L87" i="7"/>
  <c r="L157" i="7"/>
  <c r="T30" i="7"/>
  <c r="L17" i="6"/>
  <c r="L129" i="6"/>
  <c r="L143" i="6"/>
  <c r="L157" i="6"/>
  <c r="L31" i="6"/>
  <c r="L101" i="6"/>
  <c r="L59" i="6"/>
  <c r="L115" i="6"/>
  <c r="L45" i="6"/>
  <c r="L73" i="6"/>
  <c r="L185" i="6"/>
  <c r="L87" i="6"/>
  <c r="T31" i="6"/>
  <c r="U30" i="6"/>
  <c r="U29" i="6"/>
  <c r="L73" i="4"/>
  <c r="L129" i="4"/>
  <c r="L59" i="4"/>
  <c r="L87" i="4"/>
  <c r="L115" i="4"/>
  <c r="L143" i="4"/>
  <c r="L101" i="4"/>
  <c r="L157" i="4"/>
  <c r="L185" i="4"/>
  <c r="L31" i="4"/>
  <c r="L45" i="4"/>
  <c r="L17" i="4"/>
  <c r="T31" i="4"/>
  <c r="U30" i="4"/>
  <c r="L87" i="2"/>
  <c r="L171" i="2"/>
  <c r="L17" i="2"/>
  <c r="L31" i="2"/>
  <c r="L59" i="2"/>
  <c r="L143" i="2"/>
  <c r="L157" i="2"/>
  <c r="L73" i="2"/>
  <c r="L115" i="2"/>
  <c r="L129" i="2"/>
  <c r="T30" i="2"/>
  <c r="U29" i="2"/>
  <c r="T30" i="1"/>
  <c r="T31" i="1" s="1"/>
  <c r="T32" i="1" s="1"/>
  <c r="T33" i="1" s="1"/>
  <c r="T34" i="1" s="1"/>
  <c r="T35" i="1" s="1"/>
  <c r="U29" i="1"/>
  <c r="L45" i="1"/>
  <c r="L17" i="1"/>
  <c r="L59" i="1"/>
  <c r="L73" i="1"/>
  <c r="L115" i="1"/>
  <c r="L129" i="1"/>
  <c r="L143" i="1"/>
  <c r="L157" i="1"/>
  <c r="L171" i="1"/>
  <c r="L185" i="1"/>
  <c r="L31" i="1"/>
  <c r="L101" i="1"/>
  <c r="L87" i="1"/>
  <c r="S27" i="10" l="1"/>
  <c r="S26" i="10"/>
  <c r="S25" i="10"/>
  <c r="S36" i="10"/>
  <c r="S35" i="10"/>
  <c r="S34" i="10"/>
  <c r="S33" i="10"/>
  <c r="S32" i="10"/>
  <c r="S31" i="10"/>
  <c r="S30" i="10"/>
  <c r="S29" i="10"/>
  <c r="S28" i="10"/>
  <c r="W30" i="10"/>
  <c r="U31" i="10"/>
  <c r="X35" i="10" s="1"/>
  <c r="T32" i="10"/>
  <c r="X24" i="10"/>
  <c r="L187" i="10"/>
  <c r="X28" i="7"/>
  <c r="X29" i="7"/>
  <c r="X30" i="7"/>
  <c r="X26" i="7"/>
  <c r="X31" i="7"/>
  <c r="X24" i="7"/>
  <c r="X32" i="7"/>
  <c r="X33" i="7"/>
  <c r="X34" i="7"/>
  <c r="X25" i="7"/>
  <c r="X27" i="7"/>
  <c r="V29" i="2"/>
  <c r="U31" i="8"/>
  <c r="T32" i="8"/>
  <c r="X34" i="8"/>
  <c r="X30" i="8"/>
  <c r="X31" i="8"/>
  <c r="X32" i="8"/>
  <c r="X28" i="8"/>
  <c r="X25" i="8"/>
  <c r="X33" i="8"/>
  <c r="X26" i="8"/>
  <c r="X29" i="8"/>
  <c r="X27" i="8"/>
  <c r="X24" i="8"/>
  <c r="L187" i="7"/>
  <c r="U30" i="7"/>
  <c r="W34" i="7" s="1"/>
  <c r="T31" i="7"/>
  <c r="T32" i="6"/>
  <c r="U31" i="6"/>
  <c r="L187" i="6"/>
  <c r="S27" i="6"/>
  <c r="S33" i="6"/>
  <c r="S28" i="6"/>
  <c r="S30" i="6"/>
  <c r="S35" i="6"/>
  <c r="S32" i="6"/>
  <c r="S26" i="6"/>
  <c r="S29" i="6"/>
  <c r="S36" i="6"/>
  <c r="S31" i="6"/>
  <c r="S25" i="6"/>
  <c r="S34" i="6"/>
  <c r="T32" i="4"/>
  <c r="U31" i="4"/>
  <c r="S34" i="4"/>
  <c r="S28" i="4"/>
  <c r="S35" i="4"/>
  <c r="S32" i="4"/>
  <c r="S26" i="4"/>
  <c r="S29" i="4"/>
  <c r="S31" i="4"/>
  <c r="S25" i="4"/>
  <c r="S36" i="4"/>
  <c r="S33" i="4"/>
  <c r="S30" i="4"/>
  <c r="S27" i="4"/>
  <c r="L187" i="4"/>
  <c r="L187" i="2"/>
  <c r="S34" i="2"/>
  <c r="S26" i="2"/>
  <c r="S35" i="2"/>
  <c r="S25" i="2"/>
  <c r="S28" i="2"/>
  <c r="S32" i="2"/>
  <c r="S29" i="2"/>
  <c r="S36" i="2"/>
  <c r="S31" i="2"/>
  <c r="S33" i="2"/>
  <c r="S30" i="2"/>
  <c r="S27" i="2"/>
  <c r="U30" i="2"/>
  <c r="V30" i="2" s="1"/>
  <c r="T31" i="2"/>
  <c r="U30" i="1"/>
  <c r="S30" i="1"/>
  <c r="S31" i="1"/>
  <c r="L187" i="1"/>
  <c r="S36" i="1"/>
  <c r="S35" i="1"/>
  <c r="S28" i="1"/>
  <c r="S34" i="1"/>
  <c r="S25" i="1"/>
  <c r="S26" i="1"/>
  <c r="S33" i="1"/>
  <c r="S32" i="1"/>
  <c r="S27" i="1"/>
  <c r="S29" i="1"/>
  <c r="W31" i="10" l="1"/>
  <c r="U32" i="10"/>
  <c r="X36" i="10" s="1"/>
  <c r="Y36" i="10" s="1"/>
  <c r="T33" i="10"/>
  <c r="Y29" i="10"/>
  <c r="Y32" i="10"/>
  <c r="Y24" i="10"/>
  <c r="Y35" i="10"/>
  <c r="Y34" i="10"/>
  <c r="Y33" i="10"/>
  <c r="Y25" i="10"/>
  <c r="Y26" i="10"/>
  <c r="Y27" i="10"/>
  <c r="Y28" i="10"/>
  <c r="Y30" i="10"/>
  <c r="Y31" i="10"/>
  <c r="V30" i="7"/>
  <c r="T33" i="8"/>
  <c r="U32" i="8"/>
  <c r="W36" i="8" s="1"/>
  <c r="W35" i="8"/>
  <c r="V32" i="8"/>
  <c r="V31" i="8"/>
  <c r="T32" i="7"/>
  <c r="U31" i="7"/>
  <c r="W35" i="7" s="1"/>
  <c r="U32" i="6"/>
  <c r="T33" i="6"/>
  <c r="U32" i="4"/>
  <c r="T33" i="4"/>
  <c r="T32" i="2"/>
  <c r="U31" i="2"/>
  <c r="U31" i="1"/>
  <c r="W32" i="10" l="1"/>
  <c r="U33" i="10"/>
  <c r="T34" i="10"/>
  <c r="X35" i="7"/>
  <c r="V31" i="7"/>
  <c r="V31" i="2"/>
  <c r="X35" i="8"/>
  <c r="X36" i="8"/>
  <c r="U33" i="8"/>
  <c r="T34" i="8"/>
  <c r="U32" i="7"/>
  <c r="W36" i="7" s="1"/>
  <c r="X36" i="7" s="1"/>
  <c r="T33" i="7"/>
  <c r="U33" i="6"/>
  <c r="T34" i="6"/>
  <c r="U33" i="4"/>
  <c r="T34" i="4"/>
  <c r="U32" i="2"/>
  <c r="T33" i="2"/>
  <c r="U32" i="1"/>
  <c r="W33" i="10" l="1"/>
  <c r="U34" i="10"/>
  <c r="W34" i="10" s="1"/>
  <c r="T35" i="10"/>
  <c r="U35" i="10" s="1"/>
  <c r="V32" i="7"/>
  <c r="V32" i="2"/>
  <c r="V33" i="8"/>
  <c r="T35" i="8"/>
  <c r="U35" i="8" s="1"/>
  <c r="U34" i="8"/>
  <c r="V34" i="8" s="1"/>
  <c r="V35" i="8"/>
  <c r="T34" i="7"/>
  <c r="U33" i="7"/>
  <c r="T35" i="6"/>
  <c r="U35" i="6" s="1"/>
  <c r="U34" i="6"/>
  <c r="T35" i="4"/>
  <c r="U35" i="4" s="1"/>
  <c r="U34" i="4"/>
  <c r="T34" i="2"/>
  <c r="U33" i="2"/>
  <c r="U33" i="1"/>
  <c r="W35" i="10" l="1"/>
  <c r="W36" i="10" s="1"/>
  <c r="V33" i="7"/>
  <c r="V33" i="2"/>
  <c r="V36" i="8"/>
  <c r="T35" i="7"/>
  <c r="U35" i="7" s="1"/>
  <c r="U34" i="7"/>
  <c r="V34" i="7" s="1"/>
  <c r="V35" i="7" s="1"/>
  <c r="V36" i="7" s="1"/>
  <c r="U34" i="2"/>
  <c r="V34" i="2" s="1"/>
  <c r="T35" i="2"/>
  <c r="U34" i="1"/>
  <c r="U35" i="1"/>
  <c r="U35" i="2" l="1"/>
  <c r="V36" i="2" s="1"/>
  <c r="V35" i="2" l="1"/>
</calcChain>
</file>

<file path=xl/sharedStrings.xml><?xml version="1.0" encoding="utf-8"?>
<sst xmlns="http://schemas.openxmlformats.org/spreadsheetml/2006/main" count="3408" uniqueCount="94">
  <si>
    <t>E-1</t>
  </si>
  <si>
    <t>E-2</t>
  </si>
  <si>
    <t>E-3</t>
  </si>
  <si>
    <t>E-4</t>
  </si>
  <si>
    <t>E-5</t>
  </si>
  <si>
    <t>E-6</t>
  </si>
  <si>
    <t>E-7</t>
  </si>
  <si>
    <t>Total Years</t>
  </si>
  <si>
    <t>Sea Pay</t>
  </si>
  <si>
    <t>Base Pay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</si>
  <si>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</si>
  <si>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</si>
  <si>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</si>
  <si>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</si>
  <si>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</si>
  <si>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</si>
  <si>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</si>
  <si>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</si>
  <si>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</si>
  <si>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</si>
  <si>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</si>
  <si>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</si>
  <si>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</si>
  <si>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Total</t>
  </si>
  <si>
    <t>BAH</t>
  </si>
  <si>
    <t>IN PORT</t>
  </si>
  <si>
    <t>AT SEA</t>
  </si>
  <si>
    <t>Taxes</t>
  </si>
  <si>
    <t>Tax Rate</t>
  </si>
  <si>
    <t>Annual</t>
  </si>
  <si>
    <t>https://www.businessinsider.com/typical-salary-americans-at-every-age-2018-6</t>
  </si>
  <si>
    <t>https://www.infocaptor.com/dont-expect-a-large-salary-increase-if-you-didnt-go-to-college</t>
  </si>
  <si>
    <t>Net Income Bachelors Degree</t>
  </si>
  <si>
    <t>https://data.census.gov/cedsci/table?q=cumulative%20earnings%20by%20Education</t>
  </si>
  <si>
    <t>http://politicsthatwork.com/graphs/education-lifetime-earnings</t>
  </si>
  <si>
    <t>Median Bachelors Degree Income by age</t>
  </si>
  <si>
    <t>Assume no value from Education Grant (Forever GI Bill)</t>
  </si>
  <si>
    <t>Assume no use of tuition assistance</t>
  </si>
  <si>
    <t>Assume no fast advancement (EP Sailor)</t>
  </si>
  <si>
    <t>Assume no immediate advancement from MAP or Basic Training promotion</t>
  </si>
  <si>
    <t>Assume BAH is without Dependents (only attained at E-5 at "without dependents" rate</t>
  </si>
  <si>
    <t>Assume BAH is in zip code 23701</t>
  </si>
  <si>
    <t>Assume that BAS is not given</t>
  </si>
  <si>
    <t>Assume that Clothing Allowance is not given</t>
  </si>
  <si>
    <t>Assume no enlistment bonuses or reenlistment bonuses</t>
  </si>
  <si>
    <t>Assume no voluntary deductions (SGLI and TSP)</t>
  </si>
  <si>
    <t>Assume Federal Tax Rate of 22% for income of 40526-86375</t>
  </si>
  <si>
    <t>Assumed Indiana State Tax Rate of 3.23%</t>
  </si>
  <si>
    <t>Assumed Medicare Tax Rate of 1.45%</t>
  </si>
  <si>
    <t>Assumed Social Security Tax Rate of 6.2%</t>
  </si>
  <si>
    <t>Assume that cost of living (Navy vs. Civilian 1 bedroom apartment) is not factored in</t>
  </si>
  <si>
    <t>Assume that ZERO COLLEGE DEBT was accrued</t>
  </si>
  <si>
    <t>Assume that no healthcare events/emergencies occurred over 14 year period</t>
  </si>
  <si>
    <t>Assume average time to make E-7 from initial 4-year contract starting at E-1</t>
  </si>
  <si>
    <t>Assume life insurance, 401K, and other voluntary deductions are not considered</t>
  </si>
  <si>
    <t>`</t>
  </si>
  <si>
    <t>USA</t>
  </si>
  <si>
    <t>Median</t>
  </si>
  <si>
    <t>After Tax</t>
  </si>
  <si>
    <t>Cumulative</t>
  </si>
  <si>
    <t>ASSUMPTIONS</t>
  </si>
  <si>
    <t>BAH IS NON TAXABLE (not an assumption, but true)</t>
  </si>
  <si>
    <t>College</t>
  </si>
  <si>
    <t>Navy</t>
  </si>
  <si>
    <t>Assume Federal Tax Rate of 12% for income of 9951-40525</t>
  </si>
  <si>
    <t>Median Salary USA</t>
  </si>
  <si>
    <t>US Census Data</t>
  </si>
  <si>
    <t>SOURCES</t>
  </si>
  <si>
    <t>Military Pay, BAH, Advancement</t>
  </si>
  <si>
    <t>whatisyourplan101.org</t>
  </si>
  <si>
    <t>Average Time to Rank in the USN</t>
  </si>
  <si>
    <t>Age</t>
  </si>
  <si>
    <t>Years</t>
  </si>
  <si>
    <t>Assume ONLY sea pay (Exclude Harzard, Special, etc) when attached to sea command</t>
  </si>
  <si>
    <t>Assume A School is 16 week period</t>
  </si>
  <si>
    <t>USN</t>
  </si>
  <si>
    <t>General</t>
  </si>
  <si>
    <t>Assume that Healthcare cost was not deducted from USA and Bachelor's degree salary</t>
  </si>
  <si>
    <t>Assume Highest Education attained is Bachelor's Degree</t>
  </si>
  <si>
    <t>Years to Obtain</t>
  </si>
  <si>
    <t>Average</t>
  </si>
  <si>
    <t>Debt Assumed from Purdue University</t>
  </si>
  <si>
    <t>2021-2022</t>
  </si>
  <si>
    <t>High School</t>
  </si>
  <si>
    <t>Amazon</t>
  </si>
  <si>
    <t>Wage</t>
  </si>
  <si>
    <t>Navy + Col</t>
  </si>
  <si>
    <t>Assume Amazon pay scale is based off of Tier 1 pay over a 4 year scale</t>
  </si>
  <si>
    <t>Assume Amazon max pay cap is ~$19/hour 15.55 to 19.00 after 48 months</t>
  </si>
  <si>
    <t>Assume ALL JOBS are 40 hour work weeks</t>
  </si>
  <si>
    <t>Assume ALL JOBS do not include overtime or Holiday pay incentives</t>
  </si>
  <si>
    <t>Assume college debt is assumed from Purdue University 2021-2022 tuition / lodging fees</t>
  </si>
  <si>
    <t>College Debt</t>
  </si>
  <si>
    <t>College Full 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</si>
</sst>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NumberFormat="1"/>
    <xf numFmtId="0" fontId="2" fillId="0" borderId="0" xfId="1"/>
    <xf numFmtId="3" fontId="0" fillId="0" borderId="0" xfId="0" applyNumberFormat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1" applyBorder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5" xfId="0" applyNumberFormat="1" applyFill="1" applyBorder="1"/>
    <xf numFmtId="3" fontId="0" fillId="0" borderId="12" xfId="0" applyNumberFormat="1" applyBorder="1"/>
    <xf numFmtId="3" fontId="0" fillId="0" borderId="4" xfId="0" applyNumberFormat="1" applyBorder="1"/>
    <xf numFmtId="3" fontId="0" fillId="0" borderId="0" xfId="0" applyNumberFormat="1" applyFill="1" applyBorder="1"/>
    <xf numFmtId="0" fontId="0" fillId="0" borderId="5" xfId="0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11" xfId="0" applyFill="1" applyBorder="1"/>
    <xf numFmtId="0" fontId="0" fillId="0" borderId="4" xfId="0" applyFill="1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/>
    <xf numFmtId="0" fontId="0" fillId="0" borderId="5" xfId="0" applyFill="1" applyBorder="1" applyAlignment="1"/>
    <xf numFmtId="0" fontId="0" fillId="0" borderId="5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/>
              <a:t>Yearly Salary After Taxes by Age</a:t>
            </a:r>
          </a:p>
        </c:rich>
      </c:tx>
      <c:layout>
        <c:manualLayout>
          <c:xMode val="edge"/>
          <c:yMode val="edge"/>
          <c:x val="0.19351925564732808"/>
          <c:y val="5.0760028772440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2"/>
          <c:order val="0"/>
          <c:tx>
            <c:v>USA Median Salary After Taxes</c:v>
          </c:tx>
          <c:spPr>
            <a:ln w="28575" cap="rnd">
              <a:solidFill>
                <a:srgbClr val="FF0000"/>
              </a:solidFill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'All Wage Comparison'!$M$24:$M$36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'All Wage Comparison'!$P$24:$P$36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8-4250-A763-AF52A529D162}"/>
            </c:ext>
          </c:extLst>
        </c:ser>
        <c:ser>
          <c:idx val="3"/>
          <c:order val="1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'All Wage Comparison'!$M$24:$M$36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'All Wage Comparison'!$U$24:$U$36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8-4250-A763-AF52A529D162}"/>
            </c:ext>
          </c:extLst>
        </c:ser>
        <c:ser>
          <c:idx val="0"/>
          <c:order val="2"/>
          <c:tx>
            <c:v>Navy Average + College After Taxes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>
              <a:glow rad="127000">
                <a:schemeClr val="tx1">
                  <a:alpha val="40000"/>
                </a:schemeClr>
              </a:glow>
            </a:effectLst>
          </c:spPr>
          <c:marker>
            <c:symbol val="none"/>
          </c:marker>
          <c:val>
            <c:numRef>
              <c:f>'All Wage Comparison'!$X$24:$X$36</c:f>
              <c:numCache>
                <c:formatCode>#,##0</c:formatCode>
                <c:ptCount val="13"/>
                <c:pt idx="0">
                  <c:v>16833.7536</c:v>
                </c:pt>
                <c:pt idx="1">
                  <c:v>19549.919999999998</c:v>
                </c:pt>
                <c:pt idx="2">
                  <c:v>21618.278399999999</c:v>
                </c:pt>
                <c:pt idx="3">
                  <c:v>28355.481599999999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27811.495579999999</c:v>
                </c:pt>
                <c:pt idx="9">
                  <c:v>28687.268304999998</c:v>
                </c:pt>
                <c:pt idx="10">
                  <c:v>29563.041029999997</c:v>
                </c:pt>
                <c:pt idx="11">
                  <c:v>30438.813754999999</c:v>
                </c:pt>
                <c:pt idx="12">
                  <c:v>31314.586479999998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8-4250-A763-AF52A529D162}"/>
            </c:ext>
          </c:extLst>
        </c:ser>
        <c:ser>
          <c:idx val="1"/>
          <c:order val="3"/>
          <c:tx>
            <c:v>High School Median After Taxes</c:v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>
              <a:glow rad="127000">
                <a:srgbClr val="92D05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'All Wage Comparison'!$AA$24:$AA$36</c:f>
              <c:numCache>
                <c:formatCode>#,##0</c:formatCode>
                <c:ptCount val="13"/>
                <c:pt idx="0">
                  <c:v>21915.190399999999</c:v>
                </c:pt>
                <c:pt idx="1">
                  <c:v>21915.190399999999</c:v>
                </c:pt>
                <c:pt idx="2">
                  <c:v>21915.190399999999</c:v>
                </c:pt>
                <c:pt idx="3">
                  <c:v>21915.190399999999</c:v>
                </c:pt>
                <c:pt idx="4">
                  <c:v>21915.190399999999</c:v>
                </c:pt>
                <c:pt idx="5">
                  <c:v>21915.190399999999</c:v>
                </c:pt>
                <c:pt idx="6">
                  <c:v>21915.190399999999</c:v>
                </c:pt>
                <c:pt idx="7">
                  <c:v>21915.190399999999</c:v>
                </c:pt>
                <c:pt idx="8">
                  <c:v>22364.18304</c:v>
                </c:pt>
                <c:pt idx="9">
                  <c:v>22813.17568</c:v>
                </c:pt>
                <c:pt idx="10">
                  <c:v>23262.168319999997</c:v>
                </c:pt>
                <c:pt idx="11">
                  <c:v>23711.160960000001</c:v>
                </c:pt>
                <c:pt idx="12">
                  <c:v>24160.153600000001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8-4250-A763-AF52A529D162}"/>
            </c:ext>
          </c:extLst>
        </c:ser>
        <c:ser>
          <c:idx val="4"/>
          <c:order val="4"/>
          <c:tx>
            <c:v>Amazon Warehouse After Taxes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lgDashDotDot"/>
              <a:round/>
            </a:ln>
            <a:effectLst>
              <a:glow rad="127000">
                <a:schemeClr val="accent2">
                  <a:lumMod val="60000"/>
                  <a:lumOff val="40000"/>
                  <a:alpha val="40000"/>
                </a:schemeClr>
              </a:glow>
            </a:effectLst>
          </c:spPr>
          <c:marker>
            <c:symbol val="none"/>
          </c:marker>
          <c:val>
            <c:numRef>
              <c:f>'All Wage Comparison'!$AD$24:$AD$36</c:f>
              <c:numCache>
                <c:formatCode>#,##0</c:formatCode>
                <c:ptCount val="13"/>
                <c:pt idx="0">
                  <c:v>25745.7408</c:v>
                </c:pt>
                <c:pt idx="1">
                  <c:v>26547.788799999998</c:v>
                </c:pt>
                <c:pt idx="2">
                  <c:v>28151.8848</c:v>
                </c:pt>
                <c:pt idx="3">
                  <c:v>30157.004799999999</c:v>
                </c:pt>
                <c:pt idx="4">
                  <c:v>30477.824000000001</c:v>
                </c:pt>
                <c:pt idx="5">
                  <c:v>30477.824000000001</c:v>
                </c:pt>
                <c:pt idx="6">
                  <c:v>30477.824000000001</c:v>
                </c:pt>
                <c:pt idx="7">
                  <c:v>30477.824000000001</c:v>
                </c:pt>
                <c:pt idx="8">
                  <c:v>30477.824000000001</c:v>
                </c:pt>
                <c:pt idx="9">
                  <c:v>30477.824000000001</c:v>
                </c:pt>
                <c:pt idx="10">
                  <c:v>30477.824000000001</c:v>
                </c:pt>
                <c:pt idx="11">
                  <c:v>30477.824000000001</c:v>
                </c:pt>
                <c:pt idx="12">
                  <c:v>30477.824000000001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7-4C22-A587-4EC9C037FA3F}"/>
            </c:ext>
          </c:extLst>
        </c:ser>
        <c:ser>
          <c:idx val="5"/>
          <c:order val="5"/>
          <c:tx>
            <c:v>Navy Career E-1 After Taxes</c:v>
          </c:tx>
          <c:spPr>
            <a:ln w="28575" cap="rnd">
              <a:solidFill>
                <a:srgbClr val="00B0F0"/>
              </a:solidFill>
              <a:round/>
            </a:ln>
            <a:effectLst>
              <a:glow rad="127000">
                <a:srgbClr val="00B0F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('E-1 Start'!$L$17,'E-1 Start'!$L$31,'E-1 Start'!$L$45,'E-1 Start'!$L$59,'E-1 Start'!$L$73,'E-1 Start'!$L$87,'E-1 Start'!$L$101,'E-1 Start'!$L$115,'E-1 Start'!$L$129,'E-1 Start'!$L$143,'E-1 Start'!$L$157,'E-1 Start'!$L$171,'E-1 Start'!$L$185)</c:f>
              <c:numCache>
                <c:formatCode>General</c:formatCode>
                <c:ptCount val="13"/>
                <c:pt idx="0">
                  <c:v>16833.7536</c:v>
                </c:pt>
                <c:pt idx="1">
                  <c:v>19549.919999999998</c:v>
                </c:pt>
                <c:pt idx="2">
                  <c:v>21618.278399999999</c:v>
                </c:pt>
                <c:pt idx="3">
                  <c:v>28355.481599999999</c:v>
                </c:pt>
                <c:pt idx="4">
                  <c:v>25116.441600000006</c:v>
                </c:pt>
                <c:pt idx="5">
                  <c:v>48717.772800000006</c:v>
                </c:pt>
                <c:pt idx="6">
                  <c:v>48717.772800000006</c:v>
                </c:pt>
                <c:pt idx="7">
                  <c:v>51914.123999999982</c:v>
                </c:pt>
                <c:pt idx="8">
                  <c:v>55691.294400000006</c:v>
                </c:pt>
                <c:pt idx="9">
                  <c:v>56786.241599999979</c:v>
                </c:pt>
                <c:pt idx="10">
                  <c:v>56786.241599999979</c:v>
                </c:pt>
                <c:pt idx="11">
                  <c:v>53422.056000000011</c:v>
                </c:pt>
                <c:pt idx="12">
                  <c:v>55285.39439999999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97-4C22-A587-4EC9C037F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83029984252920985"/>
          <c:w val="0.86221853825346706"/>
          <c:h val="0.16970015747079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Salary After Taxes by Age</a:t>
            </a:r>
          </a:p>
        </c:rich>
      </c:tx>
      <c:layout>
        <c:manualLayout>
          <c:xMode val="edge"/>
          <c:yMode val="edge"/>
          <c:x val="0.15474340231059269"/>
          <c:y val="5.076004722828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0"/>
          <c:order val="0"/>
          <c:tx>
            <c:v>Navy Salary (Average Career)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'E-3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('E-3 Dependents'!$L$17,'E-3 Dependents'!$L$31,'E-3 Dependents'!$L$45,'E-3 Dependents'!$L$59,'E-3 Dependents'!$L$73,'E-3 Dependents'!$L$87,'E-3 Dependents'!$L$101,'E-3 Dependents'!$L$115,'E-3 Dependents'!$L$129,'E-3 Dependents'!$L$143,'E-3 Dependents'!$L$157,'E-3 Dependents'!$L$171,'E-3 Dependents'!$L$185)</c:f>
              <c:numCache>
                <c:formatCode>General</c:formatCode>
                <c:ptCount val="13"/>
                <c:pt idx="0">
                  <c:v>40510.617599999998</c:v>
                </c:pt>
                <c:pt idx="1">
                  <c:v>41972.812799999992</c:v>
                </c:pt>
                <c:pt idx="2">
                  <c:v>44961.984000000004</c:v>
                </c:pt>
                <c:pt idx="3">
                  <c:v>49172.227200000008</c:v>
                </c:pt>
                <c:pt idx="4">
                  <c:v>48403.603200000005</c:v>
                </c:pt>
                <c:pt idx="5">
                  <c:v>48403.603200000005</c:v>
                </c:pt>
                <c:pt idx="6">
                  <c:v>54617.951999999997</c:v>
                </c:pt>
                <c:pt idx="7">
                  <c:v>53532.619199999994</c:v>
                </c:pt>
                <c:pt idx="8">
                  <c:v>57563.294400000006</c:v>
                </c:pt>
                <c:pt idx="9">
                  <c:v>57706.11359999999</c:v>
                </c:pt>
                <c:pt idx="10">
                  <c:v>58658.241599999979</c:v>
                </c:pt>
                <c:pt idx="11">
                  <c:v>55436.810399999995</c:v>
                </c:pt>
                <c:pt idx="12">
                  <c:v>59308.732799999991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F-4D02-845A-004B972F2623}"/>
            </c:ext>
          </c:extLst>
        </c:ser>
        <c:ser>
          <c:idx val="2"/>
          <c:order val="1"/>
          <c:tx>
            <c:v>USA Median Salary After Taxes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'E-3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Dependents'!$P$24:$P$36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2-4198-AD0F-21A00042E426}"/>
            </c:ext>
          </c:extLst>
        </c:ser>
        <c:ser>
          <c:idx val="3"/>
          <c:order val="2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'E-3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Dependents'!$U$24:$U$36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5-4526-A448-EB7B529F4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75964263764030093"/>
          <c:w val="0.45444439289298766"/>
          <c:h val="0.2311282628636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aseline="0"/>
              <a:t>Cumulative Earnings Over Time</a:t>
            </a:r>
          </a:p>
        </c:rich>
      </c:tx>
      <c:layout>
        <c:manualLayout>
          <c:xMode val="edge"/>
          <c:yMode val="edge"/>
          <c:x val="0.33556322737323518"/>
          <c:y val="0.12225042708376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82512491117887488"/>
          <c:h val="0.68589166281803049"/>
        </c:manualLayout>
      </c:layout>
      <c:lineChart>
        <c:grouping val="standard"/>
        <c:varyColors val="0"/>
        <c:ser>
          <c:idx val="0"/>
          <c:order val="0"/>
          <c:tx>
            <c:v>Navy Average Career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2481640826113334E-2"/>
                  <c:y val="-3.5956007965812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2-4A1F-A2C9-B62B4EE98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'E-3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Dependents'!$S$24:$S$36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82483.430399999983</c:v>
                </c:pt>
                <c:pt idx="2">
                  <c:v>127445.41439999998</c:v>
                </c:pt>
                <c:pt idx="3">
                  <c:v>176617.64159999997</c:v>
                </c:pt>
                <c:pt idx="4">
                  <c:v>225021.24479999999</c:v>
                </c:pt>
                <c:pt idx="5">
                  <c:v>273424.848</c:v>
                </c:pt>
                <c:pt idx="6">
                  <c:v>328042.8</c:v>
                </c:pt>
                <c:pt idx="7">
                  <c:v>381575.4192</c:v>
                </c:pt>
                <c:pt idx="8">
                  <c:v>439138.71360000002</c:v>
                </c:pt>
                <c:pt idx="9">
                  <c:v>496844.8272</c:v>
                </c:pt>
                <c:pt idx="10">
                  <c:v>555503.06880000001</c:v>
                </c:pt>
                <c:pt idx="11">
                  <c:v>610939.87919999997</c:v>
                </c:pt>
                <c:pt idx="12">
                  <c:v>670248.61199999996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E-4EFF-B90B-051004E5667A}"/>
            </c:ext>
          </c:extLst>
        </c:ser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3.7444922478339998E-2"/>
                  <c:y val="-7.1912015931625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02-4A1F-A2C9-B62B4EE98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'E-3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Dependents'!$R$24:$R$36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E-4EFF-B90B-051004E5667A}"/>
            </c:ext>
          </c:extLst>
        </c:ser>
        <c:ser>
          <c:idx val="3"/>
          <c:order val="3"/>
          <c:tx>
            <c:v>College Median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3.566183093175238E-3"/>
                  <c:y val="4.554427675669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02-4A1F-A2C9-B62B4EE98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'E-3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Dependents'!$V$24:$V$36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27811.495579999999</c:v>
                </c:pt>
                <c:pt idx="5" formatCode="General">
                  <c:v>56498.763884999993</c:v>
                </c:pt>
                <c:pt idx="6" formatCode="General">
                  <c:v>86061.804914999986</c:v>
                </c:pt>
                <c:pt idx="7" formatCode="General">
                  <c:v>116500.61866999998</c:v>
                </c:pt>
                <c:pt idx="8" formatCode="General">
                  <c:v>147815.20514999999</c:v>
                </c:pt>
                <c:pt idx="9" formatCode="General">
                  <c:v>180005.56435499998</c:v>
                </c:pt>
                <c:pt idx="10" formatCode="General">
                  <c:v>213071.69628499998</c:v>
                </c:pt>
                <c:pt idx="11" formatCode="General">
                  <c:v>247013.60093999997</c:v>
                </c:pt>
                <c:pt idx="12" formatCode="General">
                  <c:v>281831.27831999998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D-43F6-8740-68584236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'E-3 Dependents'!$M$24:$M$36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'E-3 Dependents'!$Q$24:$Q$36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91E-4EFF-B90B-051004E5667A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428387827865407E-2"/>
          <c:y val="0.82960097106855468"/>
          <c:w val="0.32571031276970136"/>
          <c:h val="0.15730555302322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Salary After Taxes by Age</a:t>
            </a:r>
          </a:p>
        </c:rich>
      </c:tx>
      <c:layout>
        <c:manualLayout>
          <c:xMode val="edge"/>
          <c:yMode val="edge"/>
          <c:x val="0.15474340231059269"/>
          <c:y val="5.076004722828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2"/>
          <c:order val="0"/>
          <c:tx>
            <c:v>USA Median Salary After Taxes</c:v>
          </c:tx>
          <c:spPr>
            <a:ln w="28575" cap="rnd">
              <a:solidFill>
                <a:srgbClr val="FF0000"/>
              </a:solidFill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'E-1, College After 4 Years'!$M$24:$M$36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After 4 Years'!$P$24:$P$36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1-4B3D-B7C7-493EC44B4826}"/>
            </c:ext>
          </c:extLst>
        </c:ser>
        <c:ser>
          <c:idx val="3"/>
          <c:order val="1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'E-1, College After 4 Years'!$M$24:$M$36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After 4 Years'!$U$24:$U$36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1-4B3D-B7C7-493EC44B4826}"/>
            </c:ext>
          </c:extLst>
        </c:ser>
        <c:ser>
          <c:idx val="0"/>
          <c:order val="2"/>
          <c:tx>
            <c:v>Navy Average + College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val>
            <c:numRef>
              <c:f>'E-1, College After 4 Years'!$W$24:$W$36</c:f>
              <c:numCache>
                <c:formatCode>#,##0</c:formatCode>
                <c:ptCount val="13"/>
                <c:pt idx="0">
                  <c:v>16833.7536</c:v>
                </c:pt>
                <c:pt idx="1">
                  <c:v>19549.919999999998</c:v>
                </c:pt>
                <c:pt idx="2">
                  <c:v>21618.278399999999</c:v>
                </c:pt>
                <c:pt idx="3">
                  <c:v>28355.481599999999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27811.495579999999</c:v>
                </c:pt>
                <c:pt idx="9">
                  <c:v>28687.268304999998</c:v>
                </c:pt>
                <c:pt idx="10">
                  <c:v>29563.041029999997</c:v>
                </c:pt>
                <c:pt idx="11">
                  <c:v>30438.813754999999</c:v>
                </c:pt>
                <c:pt idx="12">
                  <c:v>31314.586479999998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1-4B3D-B7C7-493EC44B4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75964263764030093"/>
          <c:w val="0.43205711512814476"/>
          <c:h val="0.24035736235969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aseline="0"/>
              <a:t>Cumulative Earnings Over Time</a:t>
            </a:r>
          </a:p>
        </c:rich>
      </c:tx>
      <c:layout>
        <c:manualLayout>
          <c:xMode val="edge"/>
          <c:yMode val="edge"/>
          <c:x val="0.33556322737323518"/>
          <c:y val="0.12225042708376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82512491117887488"/>
          <c:h val="0.68589166281803049"/>
        </c:manualLayout>
      </c:layout>
      <c:lineChart>
        <c:grouping val="standard"/>
        <c:varyColors val="0"/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6047823919288572E-2"/>
                  <c:y val="-5.752961274530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10-4819-BCD9-9082534CB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'E-1, College After 4 Years'!$M$24:$M$36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After 4 Years'!$R$24:$R$36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0-4819-BCD9-9082534CB136}"/>
            </c:ext>
          </c:extLst>
        </c:ser>
        <c:ser>
          <c:idx val="3"/>
          <c:order val="3"/>
          <c:tx>
            <c:v>College Median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0.12303331671454572"/>
                  <c:y val="2.3970671977208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10-4819-BCD9-9082534CB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'E-1, College After 4 Years'!$M$24:$M$36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After 4 Years'!$V$24:$V$36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27811.495579999999</c:v>
                </c:pt>
                <c:pt idx="5" formatCode="General">
                  <c:v>56498.763884999993</c:v>
                </c:pt>
                <c:pt idx="6" formatCode="General">
                  <c:v>86061.804914999986</c:v>
                </c:pt>
                <c:pt idx="7" formatCode="General">
                  <c:v>116500.61866999998</c:v>
                </c:pt>
                <c:pt idx="8" formatCode="General">
                  <c:v>147815.20514999999</c:v>
                </c:pt>
                <c:pt idx="9" formatCode="General">
                  <c:v>180005.56435499998</c:v>
                </c:pt>
                <c:pt idx="10" formatCode="General">
                  <c:v>213071.69628499998</c:v>
                </c:pt>
                <c:pt idx="11" formatCode="General">
                  <c:v>247013.60093999997</c:v>
                </c:pt>
                <c:pt idx="12" formatCode="General">
                  <c:v>281831.27831999998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10-4819-BCD9-9082534CB136}"/>
            </c:ext>
          </c:extLst>
        </c:ser>
        <c:ser>
          <c:idx val="4"/>
          <c:order val="4"/>
          <c:tx>
            <c:v>Navy + College</c:v>
          </c:tx>
          <c:spPr>
            <a:ln w="28575" cap="rnd">
              <a:solidFill>
                <a:schemeClr val="accent5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3.0312556291989524E-2"/>
                  <c:y val="8.86914863156718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10-4819-BCD9-9082534CB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'E-1, College After 4 Years'!$X$24:$X$36</c:f>
              <c:numCache>
                <c:formatCode>#,##0</c:formatCode>
                <c:ptCount val="13"/>
                <c:pt idx="0">
                  <c:v>16833.7536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86357.433599999989</c:v>
                </c:pt>
                <c:pt idx="5">
                  <c:v>86357.433599999989</c:v>
                </c:pt>
                <c:pt idx="6">
                  <c:v>86357.433599999989</c:v>
                </c:pt>
                <c:pt idx="7">
                  <c:v>86357.433599999989</c:v>
                </c:pt>
                <c:pt idx="8">
                  <c:v>114168.92917999999</c:v>
                </c:pt>
                <c:pt idx="9">
                  <c:v>142856.19748499998</c:v>
                </c:pt>
                <c:pt idx="10">
                  <c:v>172419.23851499998</c:v>
                </c:pt>
                <c:pt idx="11">
                  <c:v>202858.05226999999</c:v>
                </c:pt>
                <c:pt idx="12">
                  <c:v>234172.63874999998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10-4819-BCD9-9082534CB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Navy Average Career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>
                    <a:glow rad="127000">
                      <a:schemeClr val="accent1">
                        <a:alpha val="40000"/>
                      </a:schemeClr>
                    </a:glow>
                  </a:effectLst>
                </c:spPr>
                <c:marker>
                  <c:symbol val="none"/>
                </c:marker>
                <c:dLbls>
                  <c:dLbl>
                    <c:idx val="12"/>
                    <c:layout>
                      <c:manualLayout>
                        <c:x val="-2.3180190105639178E-2"/>
                        <c:y val="-4.075014236125463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AD10-4819-BCD9-9082534CB136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'E-1, College After 4 Years'!$M$24:$M$36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'E-1, College After 4 Years'!$S$24:$S$36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AD10-4819-BCD9-9082534CB13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'E-1, College After 4 Years'!$M$24:$M$36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'E-1, College After 4 Years'!$Q$24:$Q$36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D10-4819-BCD9-9082534CB136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428387827865407E-2"/>
          <c:y val="0.84158632244781706"/>
          <c:w val="0.27699470730692666"/>
          <c:h val="0.15841367755218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Salary After Taxes by Age</a:t>
            </a:r>
          </a:p>
        </c:rich>
      </c:tx>
      <c:layout>
        <c:manualLayout>
          <c:xMode val="edge"/>
          <c:yMode val="edge"/>
          <c:x val="0.15474340231059269"/>
          <c:y val="5.076004722828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2"/>
          <c:order val="0"/>
          <c:tx>
            <c:v>USA Median Salary After Taxes</c:v>
          </c:tx>
          <c:spPr>
            <a:ln w="28575" cap="rnd">
              <a:solidFill>
                <a:srgbClr val="FF0000"/>
              </a:solidFill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'E-1, College Debt Applied'!$M$24:$M$36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Debt Applied'!$P$24:$P$36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2-40A2-B6A9-E2D39ED9755D}"/>
            </c:ext>
          </c:extLst>
        </c:ser>
        <c:ser>
          <c:idx val="3"/>
          <c:order val="1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'E-1, College Debt Applied'!$M$24:$M$36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Debt Applied'!$U$24:$U$36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32-40A2-B6A9-E2D39ED9755D}"/>
            </c:ext>
          </c:extLst>
        </c:ser>
        <c:ser>
          <c:idx val="0"/>
          <c:order val="2"/>
          <c:tx>
            <c:v>Navy Average + College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val>
            <c:numRef>
              <c:f>'E-1, College Debt Applied'!$W$24:$W$36</c:f>
              <c:numCache>
                <c:formatCode>#,##0</c:formatCode>
                <c:ptCount val="13"/>
                <c:pt idx="0">
                  <c:v>16833.7536</c:v>
                </c:pt>
                <c:pt idx="1">
                  <c:v>19549.919999999998</c:v>
                </c:pt>
                <c:pt idx="2">
                  <c:v>21618.278399999999</c:v>
                </c:pt>
                <c:pt idx="3">
                  <c:v>28355.481599999999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27811.495579999999</c:v>
                </c:pt>
                <c:pt idx="9">
                  <c:v>28687.268304999998</c:v>
                </c:pt>
                <c:pt idx="10">
                  <c:v>29563.041029999997</c:v>
                </c:pt>
                <c:pt idx="11">
                  <c:v>30438.813754999999</c:v>
                </c:pt>
                <c:pt idx="12">
                  <c:v>31314.586479999998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32-40A2-B6A9-E2D39ED9755D}"/>
            </c:ext>
          </c:extLst>
        </c:ser>
        <c:ser>
          <c:idx val="1"/>
          <c:order val="3"/>
          <c:tx>
            <c:v>High School Median After Taxes</c:v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>
              <a:glow rad="127000">
                <a:srgbClr val="92D05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'E-1, College Debt Applied'!$Z$24:$Z$36</c:f>
              <c:numCache>
                <c:formatCode>#,##0</c:formatCode>
                <c:ptCount val="13"/>
                <c:pt idx="0">
                  <c:v>21915.190399999999</c:v>
                </c:pt>
                <c:pt idx="1">
                  <c:v>21915.190399999999</c:v>
                </c:pt>
                <c:pt idx="2">
                  <c:v>21915.190399999999</c:v>
                </c:pt>
                <c:pt idx="3">
                  <c:v>21915.190399999999</c:v>
                </c:pt>
                <c:pt idx="4">
                  <c:v>21915.190399999999</c:v>
                </c:pt>
                <c:pt idx="5">
                  <c:v>21915.190399999999</c:v>
                </c:pt>
                <c:pt idx="6">
                  <c:v>21915.190399999999</c:v>
                </c:pt>
                <c:pt idx="7">
                  <c:v>21915.190399999999</c:v>
                </c:pt>
                <c:pt idx="8">
                  <c:v>22364.18304</c:v>
                </c:pt>
                <c:pt idx="9">
                  <c:v>22813.17568</c:v>
                </c:pt>
                <c:pt idx="10">
                  <c:v>23262.168319999997</c:v>
                </c:pt>
                <c:pt idx="11">
                  <c:v>23711.160960000001</c:v>
                </c:pt>
                <c:pt idx="12">
                  <c:v>24160.153600000001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32-40A2-B6A9-E2D39ED9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75964263764030093"/>
          <c:w val="0.43205711512814476"/>
          <c:h val="0.24035736235969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aseline="0"/>
              <a:t>Cumulative Earnings Over Time</a:t>
            </a:r>
          </a:p>
        </c:rich>
      </c:tx>
      <c:layout>
        <c:manualLayout>
          <c:xMode val="edge"/>
          <c:yMode val="edge"/>
          <c:x val="0.33556322737323518"/>
          <c:y val="0.12225042708376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82512491117887488"/>
          <c:h val="0.68589166281803049"/>
        </c:manualLayout>
      </c:layout>
      <c:lineChart>
        <c:grouping val="standard"/>
        <c:varyColors val="0"/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6047823919288572E-2"/>
                  <c:y val="-5.752961274530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ED-49C5-983C-4C15BAFEA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'E-1, College Debt Applied'!$M$24:$M$36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Debt Applied'!$R$24:$R$36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ED-49C5-983C-4C15BAFEAEA4}"/>
            </c:ext>
          </c:extLst>
        </c:ser>
        <c:ser>
          <c:idx val="3"/>
          <c:order val="3"/>
          <c:tx>
            <c:v>College Median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4.8143471757865715E-2"/>
                  <c:y val="8.629441911795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ED-49C5-983C-4C15BAFEA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'E-1, College Debt Applied'!$M$24:$M$36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'E-1, College Debt Applied'!$V$24:$V$36</c:f>
              <c:numCache>
                <c:formatCode>#,##0</c:formatCode>
                <c:ptCount val="13"/>
                <c:pt idx="0">
                  <c:v>-21610</c:v>
                </c:pt>
                <c:pt idx="1">
                  <c:v>-43815</c:v>
                </c:pt>
                <c:pt idx="2">
                  <c:v>-66630</c:v>
                </c:pt>
                <c:pt idx="3">
                  <c:v>-90073</c:v>
                </c:pt>
                <c:pt idx="4">
                  <c:v>-62261.504419999997</c:v>
                </c:pt>
                <c:pt idx="5">
                  <c:v>-33574.236115</c:v>
                </c:pt>
                <c:pt idx="6">
                  <c:v>-4011.195085000003</c:v>
                </c:pt>
                <c:pt idx="7">
                  <c:v>26427.618669999996</c:v>
                </c:pt>
                <c:pt idx="8">
                  <c:v>57742.205149999994</c:v>
                </c:pt>
                <c:pt idx="9">
                  <c:v>89932.564354999995</c:v>
                </c:pt>
                <c:pt idx="10">
                  <c:v>122998.69628499998</c:v>
                </c:pt>
                <c:pt idx="11">
                  <c:v>156940.60093999997</c:v>
                </c:pt>
                <c:pt idx="12">
                  <c:v>191758.27831999998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ED-49C5-983C-4C15BAFEAEA4}"/>
            </c:ext>
          </c:extLst>
        </c:ser>
        <c:ser>
          <c:idx val="4"/>
          <c:order val="4"/>
          <c:tx>
            <c:v>Navy + College</c:v>
          </c:tx>
          <c:spPr>
            <a:ln w="28575" cap="rnd">
              <a:solidFill>
                <a:schemeClr val="accent5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4264732372700952E-2"/>
                  <c:y val="-4.07501423612546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ED-49C5-983C-4C15BAFEAE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'E-1, College Debt Applied'!$X$24:$X$36</c:f>
              <c:numCache>
                <c:formatCode>#,##0</c:formatCode>
                <c:ptCount val="13"/>
                <c:pt idx="0">
                  <c:v>16833.7536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86357.433599999989</c:v>
                </c:pt>
                <c:pt idx="5">
                  <c:v>86357.433599999989</c:v>
                </c:pt>
                <c:pt idx="6">
                  <c:v>86357.433599999989</c:v>
                </c:pt>
                <c:pt idx="7">
                  <c:v>86357.433599999989</c:v>
                </c:pt>
                <c:pt idx="8">
                  <c:v>114168.92917999999</c:v>
                </c:pt>
                <c:pt idx="9">
                  <c:v>142856.19748499998</c:v>
                </c:pt>
                <c:pt idx="10">
                  <c:v>172419.23851499998</c:v>
                </c:pt>
                <c:pt idx="11">
                  <c:v>202858.05226999999</c:v>
                </c:pt>
                <c:pt idx="12">
                  <c:v>234172.63874999998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1ED-49C5-983C-4C15BAFEAEA4}"/>
            </c:ext>
          </c:extLst>
        </c:ser>
        <c:ser>
          <c:idx val="5"/>
          <c:order val="5"/>
          <c:tx>
            <c:v>High School Median</c:v>
          </c:tx>
          <c:spPr>
            <a:ln w="28575" cap="rnd">
              <a:solidFill>
                <a:schemeClr val="accent6"/>
              </a:solidFill>
              <a:prstDash val="dashDot"/>
              <a:round/>
            </a:ln>
            <a:effectLst>
              <a:glow rad="127000">
                <a:srgbClr val="92D05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'E-1, College Debt Applied'!$AA$24:$AA$36</c:f>
              <c:numCache>
                <c:formatCode>#,##0</c:formatCode>
                <c:ptCount val="13"/>
                <c:pt idx="0">
                  <c:v>21915.190399999999</c:v>
                </c:pt>
                <c:pt idx="1">
                  <c:v>43830.380799999999</c:v>
                </c:pt>
                <c:pt idx="2">
                  <c:v>65745.571200000006</c:v>
                </c:pt>
                <c:pt idx="3">
                  <c:v>87660.761599999998</c:v>
                </c:pt>
                <c:pt idx="4">
                  <c:v>109575.95199999999</c:v>
                </c:pt>
                <c:pt idx="5">
                  <c:v>131491.14239999998</c:v>
                </c:pt>
                <c:pt idx="6">
                  <c:v>153406.33279999997</c:v>
                </c:pt>
                <c:pt idx="7">
                  <c:v>175321.52319999997</c:v>
                </c:pt>
                <c:pt idx="8">
                  <c:v>197685.70623999997</c:v>
                </c:pt>
                <c:pt idx="9">
                  <c:v>220498.88191999996</c:v>
                </c:pt>
                <c:pt idx="10">
                  <c:v>243761.05023999995</c:v>
                </c:pt>
                <c:pt idx="11">
                  <c:v>267472.21119999996</c:v>
                </c:pt>
                <c:pt idx="12">
                  <c:v>291632.36479999998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1ED-49C5-983C-4C15BAFE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Navy Average Career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>
                    <a:glow rad="127000">
                      <a:schemeClr val="accent1">
                        <a:alpha val="40000"/>
                      </a:schemeClr>
                    </a:glow>
                  </a:effectLst>
                </c:spPr>
                <c:marker>
                  <c:symbol val="none"/>
                </c:marker>
                <c:dLbls>
                  <c:dLbl>
                    <c:idx val="12"/>
                    <c:layout>
                      <c:manualLayout>
                        <c:x val="-2.3180190105639178E-2"/>
                        <c:y val="-4.075014236125463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C1ED-49C5-983C-4C15BAFEAEA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'E-1, College Debt Applied'!$M$24:$M$36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'E-1, College Debt Applied'!$S$24:$S$36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1ED-49C5-983C-4C15BAFEAEA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'E-1, College Debt Applied'!$M$24:$M$36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'E-1, College Debt Applied'!$Q$24:$Q$36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1ED-49C5-983C-4C15BAFEAEA4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layout>
            <c:manualLayout>
              <c:xMode val="edge"/>
              <c:yMode val="edge"/>
              <c:x val="0.52552130506576311"/>
              <c:y val="0.65574321257210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428387827865407E-2"/>
          <c:y val="0.84158632244781706"/>
          <c:w val="0.27699470730692666"/>
          <c:h val="0.15841367755218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/>
              <a:t>Cumulative Earnings Over Time</a:t>
            </a:r>
          </a:p>
        </c:rich>
      </c:tx>
      <c:layout>
        <c:manualLayout>
          <c:xMode val="edge"/>
          <c:yMode val="edge"/>
          <c:x val="0.196327866243622"/>
          <c:y val="0.11037431686886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79174433406058697"/>
          <c:h val="0.68589166281803049"/>
        </c:manualLayout>
      </c:layout>
      <c:lineChart>
        <c:grouping val="standard"/>
        <c:varyColors val="0"/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7017969252862711E-2"/>
                  <c:y val="-2.3337390614380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09-47D1-BBE4-4DC854063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'All Wage Comparison'!$M$24:$M$36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'All Wage Comparison'!$R$24:$R$36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9-47D1-BBE4-4DC854063624}"/>
            </c:ext>
          </c:extLst>
        </c:ser>
        <c:ser>
          <c:idx val="3"/>
          <c:order val="3"/>
          <c:tx>
            <c:v>College + Debt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8733336474425346E-2"/>
                  <c:y val="-1.621235068677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09-47D1-BBE4-4DC854063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'All Wage Comparison'!$M$24:$M$36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'All Wage Comparison'!$W$24:$W$36</c:f>
              <c:numCache>
                <c:formatCode>#,##0</c:formatCode>
                <c:ptCount val="13"/>
                <c:pt idx="0">
                  <c:v>-21610</c:v>
                </c:pt>
                <c:pt idx="1">
                  <c:v>-43815</c:v>
                </c:pt>
                <c:pt idx="2">
                  <c:v>-66630</c:v>
                </c:pt>
                <c:pt idx="3">
                  <c:v>-90073</c:v>
                </c:pt>
                <c:pt idx="4">
                  <c:v>-62261.504419999997</c:v>
                </c:pt>
                <c:pt idx="5">
                  <c:v>-33574.236115</c:v>
                </c:pt>
                <c:pt idx="6">
                  <c:v>-4011.195085000003</c:v>
                </c:pt>
                <c:pt idx="7">
                  <c:v>26427.618669999996</c:v>
                </c:pt>
                <c:pt idx="8">
                  <c:v>57742.205149999994</c:v>
                </c:pt>
                <c:pt idx="9">
                  <c:v>89932.564354999995</c:v>
                </c:pt>
                <c:pt idx="10">
                  <c:v>122998.69628499998</c:v>
                </c:pt>
                <c:pt idx="11">
                  <c:v>156940.60093999997</c:v>
                </c:pt>
                <c:pt idx="12">
                  <c:v>191758.27831999998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09-47D1-BBE4-4DC854063624}"/>
            </c:ext>
          </c:extLst>
        </c:ser>
        <c:ser>
          <c:idx val="4"/>
          <c:order val="4"/>
          <c:tx>
            <c:v>Navy + College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>
              <a:glow rad="127000">
                <a:schemeClr val="tx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979657016115749E-2"/>
                  <c:y val="-3.5498826560218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9-47D1-BBE4-4DC854063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'All Wage Comparison'!$Y$24:$Y$36</c:f>
              <c:numCache>
                <c:formatCode>#,##0</c:formatCode>
                <c:ptCount val="13"/>
                <c:pt idx="0">
                  <c:v>16833.7536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86357.433599999989</c:v>
                </c:pt>
                <c:pt idx="5">
                  <c:v>86357.433599999989</c:v>
                </c:pt>
                <c:pt idx="6">
                  <c:v>86357.433599999989</c:v>
                </c:pt>
                <c:pt idx="7">
                  <c:v>86357.433599999989</c:v>
                </c:pt>
                <c:pt idx="8">
                  <c:v>114168.92917999999</c:v>
                </c:pt>
                <c:pt idx="9">
                  <c:v>142856.19748499998</c:v>
                </c:pt>
                <c:pt idx="10">
                  <c:v>172419.23851499998</c:v>
                </c:pt>
                <c:pt idx="11">
                  <c:v>202858.05226999999</c:v>
                </c:pt>
                <c:pt idx="12">
                  <c:v>234172.63874999998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09-47D1-BBE4-4DC854063624}"/>
            </c:ext>
          </c:extLst>
        </c:ser>
        <c:ser>
          <c:idx val="5"/>
          <c:order val="5"/>
          <c:tx>
            <c:v>High School Median</c:v>
          </c:tx>
          <c:spPr>
            <a:ln w="28575" cap="rnd">
              <a:solidFill>
                <a:schemeClr val="accent6"/>
              </a:solidFill>
              <a:prstDash val="dashDot"/>
              <a:round/>
            </a:ln>
            <a:effectLst>
              <a:glow rad="127000">
                <a:srgbClr val="92D05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747540700180561E-2"/>
                  <c:y val="-5.929813650602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80-45ED-8717-7D56C54A6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'All Wage Comparison'!$AB$24:$AB$36</c:f>
              <c:numCache>
                <c:formatCode>#,##0</c:formatCode>
                <c:ptCount val="13"/>
                <c:pt idx="0">
                  <c:v>21915.190399999999</c:v>
                </c:pt>
                <c:pt idx="1">
                  <c:v>43830.380799999999</c:v>
                </c:pt>
                <c:pt idx="2">
                  <c:v>65745.571200000006</c:v>
                </c:pt>
                <c:pt idx="3">
                  <c:v>87660.761599999998</c:v>
                </c:pt>
                <c:pt idx="4">
                  <c:v>109575.95199999999</c:v>
                </c:pt>
                <c:pt idx="5">
                  <c:v>131491.14239999998</c:v>
                </c:pt>
                <c:pt idx="6">
                  <c:v>153406.33279999997</c:v>
                </c:pt>
                <c:pt idx="7">
                  <c:v>175321.52319999997</c:v>
                </c:pt>
                <c:pt idx="8">
                  <c:v>197685.70623999997</c:v>
                </c:pt>
                <c:pt idx="9">
                  <c:v>220498.88191999996</c:v>
                </c:pt>
                <c:pt idx="10">
                  <c:v>243761.05023999995</c:v>
                </c:pt>
                <c:pt idx="11">
                  <c:v>267472.21119999996</c:v>
                </c:pt>
                <c:pt idx="12">
                  <c:v>291632.36479999998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09-47D1-BBE4-4DC854063624}"/>
            </c:ext>
          </c:extLst>
        </c:ser>
        <c:ser>
          <c:idx val="6"/>
          <c:order val="6"/>
          <c:tx>
            <c:v>Amazon</c:v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lgDashDotDot"/>
              <a:round/>
            </a:ln>
            <a:effectLst>
              <a:glow rad="127000">
                <a:schemeClr val="accent2">
                  <a:lumMod val="60000"/>
                  <a:lumOff val="40000"/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500277052103318E-2"/>
                  <c:y val="-3.538217448839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80-45ED-8717-7D56C54A6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'All Wage Comparison'!$AE$24:$AE$36</c:f>
              <c:numCache>
                <c:formatCode>#,##0</c:formatCode>
                <c:ptCount val="13"/>
                <c:pt idx="0">
                  <c:v>25745.7408</c:v>
                </c:pt>
                <c:pt idx="1">
                  <c:v>52293.529599999994</c:v>
                </c:pt>
                <c:pt idx="2">
                  <c:v>80445.414399999994</c:v>
                </c:pt>
                <c:pt idx="3">
                  <c:v>110602.41919999999</c:v>
                </c:pt>
                <c:pt idx="4">
                  <c:v>141080.2432</c:v>
                </c:pt>
                <c:pt idx="5">
                  <c:v>171558.06719999999</c:v>
                </c:pt>
                <c:pt idx="6">
                  <c:v>202035.89119999998</c:v>
                </c:pt>
                <c:pt idx="7">
                  <c:v>232513.71519999998</c:v>
                </c:pt>
                <c:pt idx="8">
                  <c:v>262991.5392</c:v>
                </c:pt>
                <c:pt idx="9">
                  <c:v>293469.36320000002</c:v>
                </c:pt>
                <c:pt idx="10">
                  <c:v>323947.18720000004</c:v>
                </c:pt>
                <c:pt idx="11">
                  <c:v>354425.01120000007</c:v>
                </c:pt>
                <c:pt idx="12">
                  <c:v>384902.83520000009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0-45ED-8717-7D56C54A6FFF}"/>
            </c:ext>
          </c:extLst>
        </c:ser>
        <c:ser>
          <c:idx val="7"/>
          <c:order val="7"/>
          <c:tx>
            <c:v>Navy Career E-1</c:v>
          </c:tx>
          <c:spPr>
            <a:ln w="28575" cap="rnd">
              <a:solidFill>
                <a:srgbClr val="00B0F0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240494464993503E-2"/>
                  <c:y val="-1.48733324779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80-45ED-8717-7D56C54A6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'All Wage Comparison'!$S$24:$S$36</c:f>
              <c:numCache>
                <c:formatCode>#,##0</c:formatCode>
                <c:ptCount val="13"/>
                <c:pt idx="0">
                  <c:v>16833.8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111473.87519999999</c:v>
                </c:pt>
                <c:pt idx="5">
                  <c:v>160191.64799999999</c:v>
                </c:pt>
                <c:pt idx="6">
                  <c:v>208909.42079999999</c:v>
                </c:pt>
                <c:pt idx="7">
                  <c:v>260823.54479999997</c:v>
                </c:pt>
                <c:pt idx="8">
                  <c:v>316514.83919999999</c:v>
                </c:pt>
                <c:pt idx="9">
                  <c:v>373301.0808</c:v>
                </c:pt>
                <c:pt idx="10">
                  <c:v>430087.32239999995</c:v>
                </c:pt>
                <c:pt idx="11">
                  <c:v>483509.37839999993</c:v>
                </c:pt>
                <c:pt idx="12">
                  <c:v>538794.77279999992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0-45ED-8717-7D56C54A6FFF}"/>
            </c:ext>
          </c:extLst>
        </c:ser>
        <c:ser>
          <c:idx val="8"/>
          <c:order val="8"/>
          <c:tx>
            <c:v>College Full Ride Scholarship</c:v>
          </c:tx>
          <c:spPr>
            <a:ln w="285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>
              <a:glow rad="127000">
                <a:schemeClr val="bg1">
                  <a:lumMod val="75000"/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1.8544773605793211E-2"/>
                  <c:y val="4.35729797662401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C5-4EC9-AFAC-EC9DEDEEB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'All Wage Comparison'!$V$24:$V$36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56498.763884999993</c:v>
                </c:pt>
                <c:pt idx="6">
                  <c:v>86061.804914999986</c:v>
                </c:pt>
                <c:pt idx="7">
                  <c:v>116500.61866999998</c:v>
                </c:pt>
                <c:pt idx="8">
                  <c:v>147815.20514999999</c:v>
                </c:pt>
                <c:pt idx="9">
                  <c:v>180005.56435499998</c:v>
                </c:pt>
                <c:pt idx="10">
                  <c:v>213071.69628499998</c:v>
                </c:pt>
                <c:pt idx="11">
                  <c:v>247013.60093999997</c:v>
                </c:pt>
                <c:pt idx="12">
                  <c:v>281831.27831999998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5-4EC9-AFAC-EC9DEDEE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Navy Average Career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>
                    <a:glow rad="127000">
                      <a:schemeClr val="accent1">
                        <a:alpha val="40000"/>
                      </a:schemeClr>
                    </a:glow>
                  </a:effectLst>
                </c:spPr>
                <c:marker>
                  <c:symbol val="none"/>
                </c:marker>
                <c:dLbls>
                  <c:dLbl>
                    <c:idx val="12"/>
                    <c:layout>
                      <c:manualLayout>
                        <c:x val="-2.3180190105639178E-2"/>
                        <c:y val="-4.075014236125463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6409-47D1-BBE4-4DC854063624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'All Wage Comparison'!$M$24:$M$36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'All Wage Comparison'!$S$24:$S$36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16833.8</c:v>
                      </c:pt>
                      <c:pt idx="1">
                        <c:v>36383.673599999995</c:v>
                      </c:pt>
                      <c:pt idx="2">
                        <c:v>58001.95199999999</c:v>
                      </c:pt>
                      <c:pt idx="3">
                        <c:v>86357.433599999989</c:v>
                      </c:pt>
                      <c:pt idx="4">
                        <c:v>111473.87519999999</c:v>
                      </c:pt>
                      <c:pt idx="5">
                        <c:v>160191.64799999999</c:v>
                      </c:pt>
                      <c:pt idx="6">
                        <c:v>208909.42079999999</c:v>
                      </c:pt>
                      <c:pt idx="7">
                        <c:v>260823.54479999997</c:v>
                      </c:pt>
                      <c:pt idx="8">
                        <c:v>316514.83919999999</c:v>
                      </c:pt>
                      <c:pt idx="9">
                        <c:v>373301.0808</c:v>
                      </c:pt>
                      <c:pt idx="10">
                        <c:v>430087.32239999995</c:v>
                      </c:pt>
                      <c:pt idx="11">
                        <c:v>483509.37839999993</c:v>
                      </c:pt>
                      <c:pt idx="12">
                        <c:v>538794.77279999992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6409-47D1-BBE4-4DC85406362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'All Wage Comparison'!$M$24:$M$36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'All Wage Comparison'!$Q$24:$Q$36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409-47D1-BBE4-4DC854063624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layout>
            <c:manualLayout>
              <c:xMode val="edge"/>
              <c:yMode val="edge"/>
              <c:x val="0.52552130506576311"/>
              <c:y val="0.65574321257210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090099368835201"/>
          <c:y val="0.79338697200097374"/>
          <c:w val="0.81661214535675863"/>
          <c:h val="0.194353448227606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Navy Enlisted</a:t>
            </a:r>
            <a:r>
              <a:rPr lang="en-US" baseline="0"/>
              <a:t> Pay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E-1 No Dependents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'All Wage Comparison'!$M$24:$M$36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'All Wage Comparison'!$S$24:$S$36</c:f>
              <c:numCache>
                <c:formatCode>#,##0</c:formatCode>
                <c:ptCount val="13"/>
                <c:pt idx="0">
                  <c:v>16833.8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111473.87519999999</c:v>
                </c:pt>
                <c:pt idx="5">
                  <c:v>160191.64799999999</c:v>
                </c:pt>
                <c:pt idx="6">
                  <c:v>208909.42079999999</c:v>
                </c:pt>
                <c:pt idx="7">
                  <c:v>260823.54479999997</c:v>
                </c:pt>
                <c:pt idx="8">
                  <c:v>316514.83919999999</c:v>
                </c:pt>
                <c:pt idx="9">
                  <c:v>373301.0808</c:v>
                </c:pt>
                <c:pt idx="10">
                  <c:v>430087.32239999995</c:v>
                </c:pt>
                <c:pt idx="11">
                  <c:v>483509.37839999993</c:v>
                </c:pt>
                <c:pt idx="12">
                  <c:v>538794.77279999992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8-4C03-8B03-B4F917785F37}"/>
            </c:ext>
          </c:extLst>
        </c:ser>
        <c:ser>
          <c:idx val="1"/>
          <c:order val="1"/>
          <c:tx>
            <c:v>E-1 Dependents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'E-1 Dependents'!$S$24:$S$36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77999.673600000009</c:v>
                </c:pt>
                <c:pt idx="2">
                  <c:v>120425.95200000002</c:v>
                </c:pt>
                <c:pt idx="3">
                  <c:v>169589.43360000002</c:v>
                </c:pt>
                <c:pt idx="4">
                  <c:v>215513.87520000004</c:v>
                </c:pt>
                <c:pt idx="5">
                  <c:v>264231.64800000004</c:v>
                </c:pt>
                <c:pt idx="6">
                  <c:v>312949.42080000008</c:v>
                </c:pt>
                <c:pt idx="7">
                  <c:v>364863.54480000003</c:v>
                </c:pt>
                <c:pt idx="8">
                  <c:v>420554.83920000005</c:v>
                </c:pt>
                <c:pt idx="9">
                  <c:v>477341.0808</c:v>
                </c:pt>
                <c:pt idx="10">
                  <c:v>534127.32239999995</c:v>
                </c:pt>
                <c:pt idx="11">
                  <c:v>587549.37839999993</c:v>
                </c:pt>
                <c:pt idx="12">
                  <c:v>642834.77279999992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03-8B03-B4F917785F37}"/>
            </c:ext>
          </c:extLst>
        </c:ser>
        <c:ser>
          <c:idx val="2"/>
          <c:order val="2"/>
          <c:tx>
            <c:v>E-3 No Dependents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'E-3 Start'!$S$24:$S$36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40867.430400000005</c:v>
                </c:pt>
                <c:pt idx="2">
                  <c:v>65021.414400000001</c:v>
                </c:pt>
                <c:pt idx="3">
                  <c:v>102979.6416</c:v>
                </c:pt>
                <c:pt idx="4">
                  <c:v>149763.24480000001</c:v>
                </c:pt>
                <c:pt idx="5">
                  <c:v>196546.84800000003</c:v>
                </c:pt>
                <c:pt idx="6">
                  <c:v>249292.80000000002</c:v>
                </c:pt>
                <c:pt idx="7">
                  <c:v>300953.4192</c:v>
                </c:pt>
                <c:pt idx="8">
                  <c:v>356644.71360000002</c:v>
                </c:pt>
                <c:pt idx="9">
                  <c:v>412478.8272</c:v>
                </c:pt>
                <c:pt idx="10">
                  <c:v>469265.06880000001</c:v>
                </c:pt>
                <c:pt idx="11">
                  <c:v>522685.87920000002</c:v>
                </c:pt>
                <c:pt idx="12">
                  <c:v>579834.61199999996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58-4C03-8B03-B4F917785F37}"/>
            </c:ext>
          </c:extLst>
        </c:ser>
        <c:ser>
          <c:idx val="3"/>
          <c:order val="3"/>
          <c:tx>
            <c:v>E-3 Dependents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'E-3 Dependents'!$S$24:$S$36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82483.430399999983</c:v>
                </c:pt>
                <c:pt idx="2">
                  <c:v>127445.41439999998</c:v>
                </c:pt>
                <c:pt idx="3">
                  <c:v>176617.64159999997</c:v>
                </c:pt>
                <c:pt idx="4">
                  <c:v>225021.24479999999</c:v>
                </c:pt>
                <c:pt idx="5">
                  <c:v>273424.848</c:v>
                </c:pt>
                <c:pt idx="6">
                  <c:v>328042.8</c:v>
                </c:pt>
                <c:pt idx="7">
                  <c:v>381575.4192</c:v>
                </c:pt>
                <c:pt idx="8">
                  <c:v>439138.71360000002</c:v>
                </c:pt>
                <c:pt idx="9">
                  <c:v>496844.8272</c:v>
                </c:pt>
                <c:pt idx="10">
                  <c:v>555503.06880000001</c:v>
                </c:pt>
                <c:pt idx="11">
                  <c:v>610939.87919999997</c:v>
                </c:pt>
                <c:pt idx="12">
                  <c:v>670248.61199999996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58-4C03-8B03-B4F917785F37}"/>
            </c:ext>
          </c:extLst>
        </c:ser>
        <c:ser>
          <c:idx val="4"/>
          <c:order val="4"/>
          <c:tx>
            <c:v>E-1 4 Year, College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'All Wage Comparison'!$Y$24:$Y$36</c:f>
              <c:numCache>
                <c:formatCode>#,##0</c:formatCode>
                <c:ptCount val="13"/>
                <c:pt idx="0">
                  <c:v>16833.7536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86357.433599999989</c:v>
                </c:pt>
                <c:pt idx="5">
                  <c:v>86357.433599999989</c:v>
                </c:pt>
                <c:pt idx="6">
                  <c:v>86357.433599999989</c:v>
                </c:pt>
                <c:pt idx="7">
                  <c:v>86357.433599999989</c:v>
                </c:pt>
                <c:pt idx="8">
                  <c:v>114168.92917999999</c:v>
                </c:pt>
                <c:pt idx="9">
                  <c:v>142856.19748499998</c:v>
                </c:pt>
                <c:pt idx="10">
                  <c:v>172419.23851499998</c:v>
                </c:pt>
                <c:pt idx="11">
                  <c:v>202858.05226999999</c:v>
                </c:pt>
                <c:pt idx="12">
                  <c:v>234172.63874999998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58-4C03-8B03-B4F917785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120367"/>
        <c:axId val="1956128687"/>
      </c:lineChart>
      <c:catAx>
        <c:axId val="19561203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128687"/>
        <c:crosses val="autoZero"/>
        <c:auto val="1"/>
        <c:lblAlgn val="ctr"/>
        <c:lblOffset val="100"/>
        <c:noMultiLvlLbl val="0"/>
      </c:catAx>
      <c:valAx>
        <c:axId val="195612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Eargnins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120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Salary After Taxes by Age</a:t>
            </a:r>
          </a:p>
        </c:rich>
      </c:tx>
      <c:layout>
        <c:manualLayout>
          <c:xMode val="edge"/>
          <c:yMode val="edge"/>
          <c:x val="0.15474340231059269"/>
          <c:y val="5.076004722828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0"/>
          <c:order val="0"/>
          <c:tx>
            <c:v>Navy Salary (Average Career)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'E-1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('E-1 Start'!$L$17,'E-1 Start'!$L$31,'E-1 Start'!$L$45,'E-1 Start'!$L$59,'E-1 Start'!$L$73,'E-1 Start'!$L$87,'E-1 Start'!$L$101,'E-1 Start'!$L$115,'E-1 Start'!$L$129,'E-1 Start'!$L$143,'E-1 Start'!$L$157,'E-1 Start'!$L$171,'E-1 Start'!$L$185)</c:f>
              <c:numCache>
                <c:formatCode>General</c:formatCode>
                <c:ptCount val="13"/>
                <c:pt idx="0">
                  <c:v>16833.7536</c:v>
                </c:pt>
                <c:pt idx="1">
                  <c:v>19549.919999999998</c:v>
                </c:pt>
                <c:pt idx="2">
                  <c:v>21618.278399999999</c:v>
                </c:pt>
                <c:pt idx="3">
                  <c:v>28355.481599999999</c:v>
                </c:pt>
                <c:pt idx="4">
                  <c:v>25116.441600000006</c:v>
                </c:pt>
                <c:pt idx="5">
                  <c:v>48717.772800000006</c:v>
                </c:pt>
                <c:pt idx="6">
                  <c:v>48717.772800000006</c:v>
                </c:pt>
                <c:pt idx="7">
                  <c:v>51914.123999999982</c:v>
                </c:pt>
                <c:pt idx="8">
                  <c:v>55691.294400000006</c:v>
                </c:pt>
                <c:pt idx="9">
                  <c:v>56786.241599999979</c:v>
                </c:pt>
                <c:pt idx="10">
                  <c:v>56786.241599999979</c:v>
                </c:pt>
                <c:pt idx="11">
                  <c:v>53422.056000000011</c:v>
                </c:pt>
                <c:pt idx="12">
                  <c:v>55285.39439999999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C-464C-A249-85D82D791F59}"/>
            </c:ext>
          </c:extLst>
        </c:ser>
        <c:ser>
          <c:idx val="2"/>
          <c:order val="1"/>
          <c:tx>
            <c:v>USA Median Salary After Taxes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'E-1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Start'!$P$24:$P$36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C-464C-A249-85D82D791F59}"/>
            </c:ext>
          </c:extLst>
        </c:ser>
        <c:ser>
          <c:idx val="3"/>
          <c:order val="2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'E-1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Start'!$U$24:$U$36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0C-464C-A249-85D82D791F59}"/>
            </c:ext>
          </c:extLst>
        </c:ser>
        <c:ser>
          <c:idx val="1"/>
          <c:order val="3"/>
          <c:tx>
            <c:v>High School Median After Taxes</c:v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>
              <a:glow rad="127000">
                <a:srgbClr val="92D05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'E-1 Start'!$X$24:$X$36</c:f>
              <c:numCache>
                <c:formatCode>#,##0</c:formatCode>
                <c:ptCount val="13"/>
                <c:pt idx="0">
                  <c:v>21915.190399999999</c:v>
                </c:pt>
                <c:pt idx="1">
                  <c:v>21915.190399999999</c:v>
                </c:pt>
                <c:pt idx="2">
                  <c:v>21915.190399999999</c:v>
                </c:pt>
                <c:pt idx="3">
                  <c:v>21915.190399999999</c:v>
                </c:pt>
                <c:pt idx="4">
                  <c:v>21915.190399999999</c:v>
                </c:pt>
                <c:pt idx="5">
                  <c:v>21915.190399999999</c:v>
                </c:pt>
                <c:pt idx="6">
                  <c:v>21915.190399999999</c:v>
                </c:pt>
                <c:pt idx="7">
                  <c:v>21915.190399999999</c:v>
                </c:pt>
                <c:pt idx="8">
                  <c:v>22364.18304</c:v>
                </c:pt>
                <c:pt idx="9">
                  <c:v>22813.17568</c:v>
                </c:pt>
                <c:pt idx="10">
                  <c:v>23262.168319999997</c:v>
                </c:pt>
                <c:pt idx="11">
                  <c:v>23711.160960000001</c:v>
                </c:pt>
                <c:pt idx="12">
                  <c:v>24160.153600000001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A-42AA-A8EF-0D037DC86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75041353814424971"/>
          <c:w val="0.45088650171025585"/>
          <c:h val="0.24958646185575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aseline="0"/>
              <a:t>Cumulative Earnings Over Time</a:t>
            </a:r>
          </a:p>
        </c:rich>
      </c:tx>
      <c:layout>
        <c:manualLayout>
          <c:xMode val="edge"/>
          <c:yMode val="edge"/>
          <c:x val="0.33556322737323518"/>
          <c:y val="0.12225042708376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82512491117887488"/>
          <c:h val="0.68589166281803049"/>
        </c:manualLayout>
      </c:layout>
      <c:lineChart>
        <c:grouping val="standard"/>
        <c:varyColors val="0"/>
        <c:ser>
          <c:idx val="0"/>
          <c:order val="0"/>
          <c:tx>
            <c:v>Navy Average Career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2.3180190105639178E-2"/>
                  <c:y val="-4.0750142361254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4-4ED3-B461-12B56B4701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Start'!$S$24:$S$36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36383.673599999995</c:v>
                </c:pt>
                <c:pt idx="2">
                  <c:v>58001.95199999999</c:v>
                </c:pt>
                <c:pt idx="3">
                  <c:v>86357.433599999989</c:v>
                </c:pt>
                <c:pt idx="4">
                  <c:v>111473.87519999999</c:v>
                </c:pt>
                <c:pt idx="5">
                  <c:v>160191.64799999999</c:v>
                </c:pt>
                <c:pt idx="6">
                  <c:v>208909.42079999999</c:v>
                </c:pt>
                <c:pt idx="7">
                  <c:v>260823.54479999997</c:v>
                </c:pt>
                <c:pt idx="8">
                  <c:v>316514.83919999999</c:v>
                </c:pt>
                <c:pt idx="9">
                  <c:v>373301.0808</c:v>
                </c:pt>
                <c:pt idx="10">
                  <c:v>430087.32239999995</c:v>
                </c:pt>
                <c:pt idx="11">
                  <c:v>483509.37839999993</c:v>
                </c:pt>
                <c:pt idx="12">
                  <c:v>538794.77279999992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E-4AA2-A34F-DAB4CA8E350A}"/>
            </c:ext>
          </c:extLst>
        </c:ser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4.6360380211278099E-2"/>
                  <c:y val="-8.629441911795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4-4ED3-B461-12B56B4701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Start'!$R$24:$R$36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E-4AA2-A34F-DAB4CA8E350A}"/>
            </c:ext>
          </c:extLst>
        </c:ser>
        <c:ser>
          <c:idx val="3"/>
          <c:order val="3"/>
          <c:tx>
            <c:v>College Median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5.3492746397628575E-3"/>
                  <c:y val="7.910321752478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54-4ED3-B461-12B56B4701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Start'!$V$24:$V$36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27811.495579999999</c:v>
                </c:pt>
                <c:pt idx="5" formatCode="General">
                  <c:v>56498.763884999993</c:v>
                </c:pt>
                <c:pt idx="6" formatCode="General">
                  <c:v>86061.804914999986</c:v>
                </c:pt>
                <c:pt idx="7" formatCode="General">
                  <c:v>116500.61866999998</c:v>
                </c:pt>
                <c:pt idx="8" formatCode="General">
                  <c:v>147815.20514999999</c:v>
                </c:pt>
                <c:pt idx="9" formatCode="General">
                  <c:v>180005.56435499998</c:v>
                </c:pt>
                <c:pt idx="10" formatCode="General">
                  <c:v>213071.69628499998</c:v>
                </c:pt>
                <c:pt idx="11" formatCode="General">
                  <c:v>247013.60093999997</c:v>
                </c:pt>
                <c:pt idx="12" formatCode="General">
                  <c:v>281831.27831999998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BE-4AA2-A34F-DAB4CA8E350A}"/>
            </c:ext>
          </c:extLst>
        </c:ser>
        <c:ser>
          <c:idx val="4"/>
          <c:order val="4"/>
          <c:tx>
            <c:v>High School Median</c:v>
          </c:tx>
          <c:spPr>
            <a:ln w="28575" cap="rnd">
              <a:solidFill>
                <a:srgbClr val="92D050"/>
              </a:solidFill>
              <a:prstDash val="dashDot"/>
              <a:round/>
            </a:ln>
            <a:effectLst>
              <a:glow rad="127000">
                <a:srgbClr val="92D050">
                  <a:alpha val="40000"/>
                </a:srgbClr>
              </a:glow>
            </a:effectLst>
          </c:spPr>
          <c:marker>
            <c:symbol val="none"/>
          </c:marker>
          <c:val>
            <c:numRef>
              <c:f>'E-1 Start'!$Y$24:$Y$36</c:f>
              <c:numCache>
                <c:formatCode>#,##0</c:formatCode>
                <c:ptCount val="13"/>
                <c:pt idx="0">
                  <c:v>21915.190399999999</c:v>
                </c:pt>
                <c:pt idx="1">
                  <c:v>43830.380799999999</c:v>
                </c:pt>
                <c:pt idx="2">
                  <c:v>65745.571200000006</c:v>
                </c:pt>
                <c:pt idx="3">
                  <c:v>87660.761599999998</c:v>
                </c:pt>
                <c:pt idx="4">
                  <c:v>109575.95199999999</c:v>
                </c:pt>
                <c:pt idx="5">
                  <c:v>131491.14239999998</c:v>
                </c:pt>
                <c:pt idx="6">
                  <c:v>153406.33279999997</c:v>
                </c:pt>
                <c:pt idx="7">
                  <c:v>175321.52319999997</c:v>
                </c:pt>
                <c:pt idx="8">
                  <c:v>197685.70623999997</c:v>
                </c:pt>
                <c:pt idx="9">
                  <c:v>220498.88191999996</c:v>
                </c:pt>
                <c:pt idx="10">
                  <c:v>243761.05023999995</c:v>
                </c:pt>
                <c:pt idx="11">
                  <c:v>267472.21119999996</c:v>
                </c:pt>
                <c:pt idx="12">
                  <c:v>291632.36479999998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54-4ED3-B461-12B56B470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'E-1 Start'!$M$24:$M$36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'E-1 Start'!$Q$24:$Q$36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CCBE-4AA2-A34F-DAB4CA8E350A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428387827865407E-2"/>
          <c:y val="0.84158632244781706"/>
          <c:w val="0.42736531779637343"/>
          <c:h val="0.15841367755218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Salary After Taxes by Age</a:t>
            </a:r>
          </a:p>
        </c:rich>
      </c:tx>
      <c:layout>
        <c:manualLayout>
          <c:xMode val="edge"/>
          <c:yMode val="edge"/>
          <c:x val="0.15474340231059269"/>
          <c:y val="5.076004722828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0"/>
          <c:order val="0"/>
          <c:tx>
            <c:v>Navy Salary (Average Career)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'E-3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('E-3 Start'!$L$17,'E-3 Start'!$L$31,'E-3 Start'!$L$45,'E-3 Start'!$L$59,'E-3 Start'!$L$73,'E-3 Start'!$L$87,'E-3 Start'!$L$101,'E-3 Start'!$L$115,'E-3 Start'!$L$129,'E-3 Start'!$L$143,'E-3 Start'!$L$157,'E-3 Start'!$L$171,'E-3 Start'!$L$185)</c:f>
              <c:numCache>
                <c:formatCode>General</c:formatCode>
                <c:ptCount val="13"/>
                <c:pt idx="0">
                  <c:v>19702.617600000001</c:v>
                </c:pt>
                <c:pt idx="1">
                  <c:v>21164.812800000003</c:v>
                </c:pt>
                <c:pt idx="2">
                  <c:v>24153.983999999997</c:v>
                </c:pt>
                <c:pt idx="3">
                  <c:v>37958.227200000008</c:v>
                </c:pt>
                <c:pt idx="4">
                  <c:v>46783.603200000005</c:v>
                </c:pt>
                <c:pt idx="5">
                  <c:v>46783.603200000005</c:v>
                </c:pt>
                <c:pt idx="6">
                  <c:v>52745.951999999997</c:v>
                </c:pt>
                <c:pt idx="7">
                  <c:v>51660.619199999994</c:v>
                </c:pt>
                <c:pt idx="8">
                  <c:v>55691.294400000006</c:v>
                </c:pt>
                <c:pt idx="9">
                  <c:v>55834.11359999999</c:v>
                </c:pt>
                <c:pt idx="10">
                  <c:v>56786.241599999979</c:v>
                </c:pt>
                <c:pt idx="11">
                  <c:v>53420.810399999995</c:v>
                </c:pt>
                <c:pt idx="12">
                  <c:v>57148.732799999991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DF-47BF-A758-0EDD470726C8}"/>
            </c:ext>
          </c:extLst>
        </c:ser>
        <c:ser>
          <c:idx val="2"/>
          <c:order val="1"/>
          <c:tx>
            <c:v>USA Median Salary After Taxes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'E-3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Start'!$P$24:$P$36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DF-47BF-A758-0EDD470726C8}"/>
            </c:ext>
          </c:extLst>
        </c:ser>
        <c:ser>
          <c:idx val="3"/>
          <c:order val="2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'E-3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Start'!$U$24:$U$36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DF-47BF-A758-0EDD47072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75964263764030093"/>
          <c:w val="0.45444439289298766"/>
          <c:h val="0.2311282628636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aseline="0"/>
              <a:t>Cumulative Earnings Over Time</a:t>
            </a:r>
          </a:p>
        </c:rich>
      </c:tx>
      <c:layout>
        <c:manualLayout>
          <c:xMode val="edge"/>
          <c:yMode val="edge"/>
          <c:x val="0.33556322737323518"/>
          <c:y val="0.12225042708376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82512491117887488"/>
          <c:h val="0.68589166281803049"/>
        </c:manualLayout>
      </c:layout>
      <c:lineChart>
        <c:grouping val="standard"/>
        <c:varyColors val="0"/>
        <c:ser>
          <c:idx val="0"/>
          <c:order val="0"/>
          <c:tx>
            <c:v>Navy Average Career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5.3492746397628575E-3"/>
                  <c:y val="-4.554427675669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42-48C8-8B85-82EFA7592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'E-3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Start'!$S$24:$S$36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40867.430400000005</c:v>
                </c:pt>
                <c:pt idx="2">
                  <c:v>65021.414400000001</c:v>
                </c:pt>
                <c:pt idx="3">
                  <c:v>102979.6416</c:v>
                </c:pt>
                <c:pt idx="4">
                  <c:v>149763.24480000001</c:v>
                </c:pt>
                <c:pt idx="5">
                  <c:v>196546.84800000003</c:v>
                </c:pt>
                <c:pt idx="6">
                  <c:v>249292.80000000002</c:v>
                </c:pt>
                <c:pt idx="7">
                  <c:v>300953.4192</c:v>
                </c:pt>
                <c:pt idx="8">
                  <c:v>356644.71360000002</c:v>
                </c:pt>
                <c:pt idx="9">
                  <c:v>412478.8272</c:v>
                </c:pt>
                <c:pt idx="10">
                  <c:v>469265.06880000001</c:v>
                </c:pt>
                <c:pt idx="11">
                  <c:v>522685.87920000002</c:v>
                </c:pt>
                <c:pt idx="12">
                  <c:v>579834.61199999996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2-48C8-8B85-82EFA75921C2}"/>
            </c:ext>
          </c:extLst>
        </c:ser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6.4191295677154286E-2"/>
                  <c:y val="-5.513254554757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42-48C8-8B85-82EFA7592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'E-3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Start'!$R$24:$R$36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2-48C8-8B85-82EFA75921C2}"/>
            </c:ext>
          </c:extLst>
        </c:ser>
        <c:ser>
          <c:idx val="3"/>
          <c:order val="3"/>
          <c:tx>
            <c:v>College Median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6047823919288703E-2"/>
                  <c:y val="6.7117881536184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42-48C8-8B85-82EFA7592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'E-3 Start'!$M$24:$M$36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'E-3 Start'!$V$24:$V$36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27811.495579999999</c:v>
                </c:pt>
                <c:pt idx="5" formatCode="General">
                  <c:v>56498.763884999993</c:v>
                </c:pt>
                <c:pt idx="6" formatCode="General">
                  <c:v>86061.804914999986</c:v>
                </c:pt>
                <c:pt idx="7" formatCode="General">
                  <c:v>116500.61866999998</c:v>
                </c:pt>
                <c:pt idx="8" formatCode="General">
                  <c:v>147815.20514999999</c:v>
                </c:pt>
                <c:pt idx="9" formatCode="General">
                  <c:v>180005.56435499998</c:v>
                </c:pt>
                <c:pt idx="10" formatCode="General">
                  <c:v>213071.69628499998</c:v>
                </c:pt>
                <c:pt idx="11" formatCode="General">
                  <c:v>247013.60093999997</c:v>
                </c:pt>
                <c:pt idx="12" formatCode="General">
                  <c:v>281831.27831999998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2-48C8-8B85-82EFA7592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'E-3 Start'!$M$24:$M$36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'E-3 Start'!$Q$24:$Q$36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EE42-48C8-8B85-82EFA75921C2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428387827865407E-2"/>
          <c:y val="0.82960097106855468"/>
          <c:w val="0.32571031276970136"/>
          <c:h val="0.15730555302322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 Salary After Taxes by Age</a:t>
            </a:r>
          </a:p>
        </c:rich>
      </c:tx>
      <c:layout>
        <c:manualLayout>
          <c:xMode val="edge"/>
          <c:yMode val="edge"/>
          <c:x val="0.15474340231059269"/>
          <c:y val="5.076004722828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61707671933235"/>
          <c:y val="2.6556733799887326E-2"/>
          <c:w val="0.84411036906784731"/>
          <c:h val="0.65638500169593783"/>
        </c:manualLayout>
      </c:layout>
      <c:lineChart>
        <c:grouping val="standard"/>
        <c:varyColors val="0"/>
        <c:ser>
          <c:idx val="0"/>
          <c:order val="0"/>
          <c:tx>
            <c:v>Navy Salary (Average Career)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numRef>
              <c:f>'E-1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('E-1 Dependents'!$L$17,'E-1 Dependents'!$L$31,'E-1 Dependents'!$L$45,'E-1 Dependents'!$L$59,'E-1 Dependents'!$L$73,'E-1 Dependents'!$L$87,'E-1 Dependents'!$L$101,'E-1 Dependents'!$L$115,'E-1 Dependents'!$L$129,'E-1 Dependents'!$L$143,'E-1 Dependents'!$L$157,'E-1 Dependents'!$L$171,'E-1 Dependents'!$L$185)</c:f>
              <c:numCache>
                <c:formatCode>General</c:formatCode>
                <c:ptCount val="13"/>
                <c:pt idx="0">
                  <c:v>37641.753600000011</c:v>
                </c:pt>
                <c:pt idx="1">
                  <c:v>40357.919999999991</c:v>
                </c:pt>
                <c:pt idx="2">
                  <c:v>42426.27840000001</c:v>
                </c:pt>
                <c:pt idx="3">
                  <c:v>49163.481599999999</c:v>
                </c:pt>
                <c:pt idx="4">
                  <c:v>45924.441600000013</c:v>
                </c:pt>
                <c:pt idx="5">
                  <c:v>48717.772800000006</c:v>
                </c:pt>
                <c:pt idx="6">
                  <c:v>48717.772800000006</c:v>
                </c:pt>
                <c:pt idx="7">
                  <c:v>51914.123999999982</c:v>
                </c:pt>
                <c:pt idx="8">
                  <c:v>55691.294400000006</c:v>
                </c:pt>
                <c:pt idx="9">
                  <c:v>56786.241599999979</c:v>
                </c:pt>
                <c:pt idx="10">
                  <c:v>56786.241599999979</c:v>
                </c:pt>
                <c:pt idx="11">
                  <c:v>53422.056000000011</c:v>
                </c:pt>
                <c:pt idx="12">
                  <c:v>55285.39439999999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6-43B8-9648-CD91A0504813}"/>
            </c:ext>
          </c:extLst>
        </c:ser>
        <c:ser>
          <c:idx val="2"/>
          <c:order val="1"/>
          <c:tx>
            <c:v>USA Median Salary After Taxes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cat>
            <c:numRef>
              <c:f>'E-1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Dependents'!$P$24:$P$36</c:f>
              <c:numCache>
                <c:formatCode>#,##0</c:formatCode>
                <c:ptCount val="13"/>
                <c:pt idx="0">
                  <c:v>13110.4</c:v>
                </c:pt>
                <c:pt idx="1">
                  <c:v>14807.039999999999</c:v>
                </c:pt>
                <c:pt idx="2">
                  <c:v>15886.72</c:v>
                </c:pt>
                <c:pt idx="3">
                  <c:v>16966.400000000001</c:v>
                </c:pt>
                <c:pt idx="4">
                  <c:v>18508.8</c:v>
                </c:pt>
                <c:pt idx="5">
                  <c:v>20128.32</c:v>
                </c:pt>
                <c:pt idx="6">
                  <c:v>23136</c:v>
                </c:pt>
                <c:pt idx="7">
                  <c:v>26220.799999999999</c:v>
                </c:pt>
                <c:pt idx="8">
                  <c:v>26992</c:v>
                </c:pt>
                <c:pt idx="9">
                  <c:v>28534.400000000001</c:v>
                </c:pt>
                <c:pt idx="10">
                  <c:v>30848</c:v>
                </c:pt>
                <c:pt idx="11">
                  <c:v>30848</c:v>
                </c:pt>
                <c:pt idx="12">
                  <c:v>28190.400000000001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6-43B8-9648-CD91A0504813}"/>
            </c:ext>
          </c:extLst>
        </c:ser>
        <c:ser>
          <c:idx val="3"/>
          <c:order val="2"/>
          <c:tx>
            <c:v>College Median Salary After Taxes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chemeClr val="accent4">
                  <a:alpha val="40000"/>
                </a:schemeClr>
              </a:glow>
              <a:softEdge rad="0"/>
            </a:effectLst>
          </c:spPr>
          <c:marker>
            <c:symbol val="none"/>
          </c:marker>
          <c:cat>
            <c:numRef>
              <c:f>'E-1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Dependents'!$U$24:$U$36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27811.495579999999</c:v>
                </c:pt>
                <c:pt idx="5">
                  <c:v>28687.268304999998</c:v>
                </c:pt>
                <c:pt idx="6">
                  <c:v>29563.041029999997</c:v>
                </c:pt>
                <c:pt idx="7">
                  <c:v>30438.813754999999</c:v>
                </c:pt>
                <c:pt idx="8">
                  <c:v>31314.586479999998</c:v>
                </c:pt>
                <c:pt idx="9">
                  <c:v>32190.359204999997</c:v>
                </c:pt>
                <c:pt idx="10">
                  <c:v>33066.131929999996</c:v>
                </c:pt>
                <c:pt idx="11">
                  <c:v>33941.904654999998</c:v>
                </c:pt>
                <c:pt idx="12">
                  <c:v>34817.677380000001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26-43B8-9648-CD91A050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65536"/>
        <c:axId val="328959712"/>
      </c:lineChart>
      <c:catAx>
        <c:axId val="32896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2"/>
            </a:solidFill>
            <a:round/>
          </a:ln>
          <a:effectLst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59712"/>
        <c:crosses val="autoZero"/>
        <c:auto val="1"/>
        <c:lblAlgn val="ctr"/>
        <c:lblOffset val="100"/>
        <c:noMultiLvlLbl val="0"/>
      </c:catAx>
      <c:valAx>
        <c:axId val="3289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Yearly Salary after Taxes</a:t>
                </a:r>
              </a:p>
            </c:rich>
          </c:tx>
          <c:layout>
            <c:manualLayout>
              <c:xMode val="edge"/>
              <c:yMode val="edge"/>
              <c:x val="9.9067603108313213E-3"/>
              <c:y val="0.27151429356784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ln>
                    <a:noFill/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96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96219151917741E-2"/>
          <c:y val="0.75964263764030093"/>
          <c:w val="0.45444439289298766"/>
          <c:h val="0.2311282628636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sz="1200" baseline="0">
          <a:ln>
            <a:noFill/>
          </a:ln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aseline="0"/>
              <a:t>Cumulative Earnings Over Time</a:t>
            </a:r>
          </a:p>
        </c:rich>
      </c:tx>
      <c:layout>
        <c:manualLayout>
          <c:xMode val="edge"/>
          <c:yMode val="edge"/>
          <c:x val="0.33556322737323518"/>
          <c:y val="0.12225042708376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986763563886133"/>
          <c:y val="9.210193404226448E-2"/>
          <c:w val="0.82512491117887488"/>
          <c:h val="0.68589166281803049"/>
        </c:manualLayout>
      </c:layout>
      <c:lineChart>
        <c:grouping val="standard"/>
        <c:varyColors val="0"/>
        <c:ser>
          <c:idx val="0"/>
          <c:order val="0"/>
          <c:tx>
            <c:v>Navy Average Career</c:v>
          </c:tx>
          <c:spPr>
            <a:ln w="28575" cap="rnd">
              <a:solidFill>
                <a:schemeClr val="accent1"/>
              </a:solidFill>
              <a:round/>
            </a:ln>
            <a:effectLst>
              <a:glow rad="127000"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7830915465877498E-3"/>
                  <c:y val="-2.1573604779487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6-4B22-8584-6EC8EEFDD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Dependents'!$S$24:$S$36</c:f>
              <c:numCache>
                <c:formatCode>General</c:formatCode>
                <c:ptCount val="13"/>
                <c:pt idx="0">
                  <c:v>16833.8</c:v>
                </c:pt>
                <c:pt idx="1">
                  <c:v>77999.673600000009</c:v>
                </c:pt>
                <c:pt idx="2">
                  <c:v>120425.95200000002</c:v>
                </c:pt>
                <c:pt idx="3">
                  <c:v>169589.43360000002</c:v>
                </c:pt>
                <c:pt idx="4">
                  <c:v>215513.87520000004</c:v>
                </c:pt>
                <c:pt idx="5">
                  <c:v>264231.64800000004</c:v>
                </c:pt>
                <c:pt idx="6">
                  <c:v>312949.42080000008</c:v>
                </c:pt>
                <c:pt idx="7">
                  <c:v>364863.54480000003</c:v>
                </c:pt>
                <c:pt idx="8">
                  <c:v>420554.83920000005</c:v>
                </c:pt>
                <c:pt idx="9">
                  <c:v>477341.0808</c:v>
                </c:pt>
                <c:pt idx="10">
                  <c:v>534127.32239999995</c:v>
                </c:pt>
                <c:pt idx="11">
                  <c:v>587549.37839999993</c:v>
                </c:pt>
                <c:pt idx="12">
                  <c:v>642834.77279999992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2-405A-B100-09CB8AC830CF}"/>
            </c:ext>
          </c:extLst>
        </c:ser>
        <c:ser>
          <c:idx val="2"/>
          <c:order val="2"/>
          <c:tx>
            <c:v>USA Median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>
              <a:glow rad="127000">
                <a:srgbClr val="FF0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3.3878739385164891E-2"/>
                  <c:y val="-5.513254554757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6-4B22-8584-6EC8EEFDD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Dependents'!$R$24:$R$36</c:f>
              <c:numCache>
                <c:formatCode>#,##0</c:formatCode>
                <c:ptCount val="13"/>
                <c:pt idx="0">
                  <c:v>13110.4</c:v>
                </c:pt>
                <c:pt idx="1">
                  <c:v>27917.439999999999</c:v>
                </c:pt>
                <c:pt idx="2">
                  <c:v>43804.159999999996</c:v>
                </c:pt>
                <c:pt idx="3">
                  <c:v>60770.559999999998</c:v>
                </c:pt>
                <c:pt idx="4">
                  <c:v>79279.360000000001</c:v>
                </c:pt>
                <c:pt idx="5">
                  <c:v>99407.679999999993</c:v>
                </c:pt>
                <c:pt idx="6">
                  <c:v>122543.67999999999</c:v>
                </c:pt>
                <c:pt idx="7">
                  <c:v>148764.48000000001</c:v>
                </c:pt>
                <c:pt idx="8">
                  <c:v>175756.48</c:v>
                </c:pt>
                <c:pt idx="9">
                  <c:v>204290.88</c:v>
                </c:pt>
                <c:pt idx="10">
                  <c:v>235138.88</c:v>
                </c:pt>
                <c:pt idx="11">
                  <c:v>265986.88</c:v>
                </c:pt>
                <c:pt idx="12">
                  <c:v>294177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2-405A-B100-09CB8AC830CF}"/>
            </c:ext>
          </c:extLst>
        </c:ser>
        <c:ser>
          <c:idx val="3"/>
          <c:order val="3"/>
          <c:tx>
            <c:v>College Median</c:v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>
              <a:glow rad="127000">
                <a:srgbClr val="FFC000">
                  <a:alpha val="40000"/>
                </a:srgbClr>
              </a:glo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1.307585362159903E-16"/>
                  <c:y val="4.7941343954417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6-4B22-8584-6EC8EEFDDA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'E-1 Dependents'!$M$24:$M$36</c:f>
              <c:numCache>
                <c:formatCode>General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</c:numCache>
            </c:numRef>
          </c:cat>
          <c:val>
            <c:numRef>
              <c:f>'E-1 Dependents'!$V$24:$V$36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27811.495579999999</c:v>
                </c:pt>
                <c:pt idx="5" formatCode="General">
                  <c:v>56498.763884999993</c:v>
                </c:pt>
                <c:pt idx="6" formatCode="General">
                  <c:v>86061.804914999986</c:v>
                </c:pt>
                <c:pt idx="7" formatCode="General">
                  <c:v>116500.61866999998</c:v>
                </c:pt>
                <c:pt idx="8" formatCode="General">
                  <c:v>147815.20514999999</c:v>
                </c:pt>
                <c:pt idx="9" formatCode="General">
                  <c:v>180005.56435499998</c:v>
                </c:pt>
                <c:pt idx="10" formatCode="General">
                  <c:v>213071.69628499998</c:v>
                </c:pt>
                <c:pt idx="11" formatCode="General">
                  <c:v>247013.60093999997</c:v>
                </c:pt>
                <c:pt idx="12" formatCode="General">
                  <c:v>281831.27831999998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2-405A-B100-09CB8AC8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693935"/>
        <c:axId val="140700735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Civilian Median Cumulative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'E-1 Dependents'!$M$24:$M$36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'E-1 Dependents'!$Q$24:$Q$36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17000</c:v>
                      </c:pt>
                      <c:pt idx="1">
                        <c:v>36200</c:v>
                      </c:pt>
                      <c:pt idx="2">
                        <c:v>56800</c:v>
                      </c:pt>
                      <c:pt idx="3">
                        <c:v>78800</c:v>
                      </c:pt>
                      <c:pt idx="4">
                        <c:v>102800</c:v>
                      </c:pt>
                      <c:pt idx="5">
                        <c:v>128900</c:v>
                      </c:pt>
                      <c:pt idx="6">
                        <c:v>158900</c:v>
                      </c:pt>
                      <c:pt idx="7">
                        <c:v>192900</c:v>
                      </c:pt>
                      <c:pt idx="8">
                        <c:v>227900</c:v>
                      </c:pt>
                      <c:pt idx="9">
                        <c:v>264900</c:v>
                      </c:pt>
                      <c:pt idx="10">
                        <c:v>304900</c:v>
                      </c:pt>
                      <c:pt idx="11">
                        <c:v>344900</c:v>
                      </c:pt>
                      <c:pt idx="12">
                        <c:v>386900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D32-405A-B100-09CB8AC830CF}"/>
                  </c:ext>
                </c:extLst>
              </c15:ser>
            </c15:filteredLineSeries>
          </c:ext>
        </c:extLst>
      </c:lineChart>
      <c:catAx>
        <c:axId val="151869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7007359"/>
        <c:crosses val="autoZero"/>
        <c:auto val="1"/>
        <c:lblAlgn val="ctr"/>
        <c:lblOffset val="100"/>
        <c:noMultiLvlLbl val="0"/>
      </c:catAx>
      <c:valAx>
        <c:axId val="14070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aseline="0"/>
                  <a:t>Cumulative Earnings</a:t>
                </a:r>
              </a:p>
            </c:rich>
          </c:tx>
          <c:layout>
            <c:manualLayout>
              <c:xMode val="edge"/>
              <c:yMode val="edge"/>
              <c:x val="1.0379839215686824E-2"/>
              <c:y val="0.25139723536991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693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428387827865407E-2"/>
          <c:y val="0.82960097106855468"/>
          <c:w val="0.32571031276970136"/>
          <c:h val="0.15730555302322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8965</xdr:colOff>
      <xdr:row>42</xdr:row>
      <xdr:rowOff>0</xdr:rowOff>
    </xdr:from>
    <xdr:to>
      <xdr:col>26</xdr:col>
      <xdr:colOff>666749</xdr:colOff>
      <xdr:row>77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C0C5AA-7AE5-4E8C-8C50-0F6C77F32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77</xdr:row>
      <xdr:rowOff>171449</xdr:rowOff>
    </xdr:from>
    <xdr:to>
      <xdr:col>27</xdr:col>
      <xdr:colOff>0</xdr:colOff>
      <xdr:row>125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1EF8F7-BADD-4354-8BE9-B78D2A437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433669</xdr:colOff>
      <xdr:row>1</xdr:row>
      <xdr:rowOff>112619</xdr:rowOff>
    </xdr:from>
    <xdr:to>
      <xdr:col>28</xdr:col>
      <xdr:colOff>605118</xdr:colOff>
      <xdr:row>18</xdr:row>
      <xdr:rowOff>3362</xdr:rowOff>
    </xdr:to>
    <xdr:pic>
      <xdr:nvPicPr>
        <xdr:cNvPr id="4" name="Picture 3" descr="SMF1 new pay scale: FASCAmazon">
          <a:extLst>
            <a:ext uri="{FF2B5EF4-FFF2-40B4-BE49-F238E27FC236}">
              <a16:creationId xmlns:a16="http://schemas.microsoft.com/office/drawing/2014/main" id="{0CAB9F93-41D9-4BC8-941E-D1A3AF56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7394" y="303119"/>
          <a:ext cx="8553449" cy="2995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723899</xdr:colOff>
      <xdr:row>55</xdr:row>
      <xdr:rowOff>171449</xdr:rowOff>
    </xdr:from>
    <xdr:to>
      <xdr:col>40</xdr:col>
      <xdr:colOff>390524</xdr:colOff>
      <xdr:row>84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8CCFFA-54C2-4500-91CD-8895C0349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8965</xdr:colOff>
      <xdr:row>42</xdr:row>
      <xdr:rowOff>0</xdr:rowOff>
    </xdr:from>
    <xdr:to>
      <xdr:col>24</xdr:col>
      <xdr:colOff>573740</xdr:colOff>
      <xdr:row>72</xdr:row>
      <xdr:rowOff>116541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E863D5-2D9F-4171-B8B9-96ABC3BBA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74</xdr:row>
      <xdr:rowOff>0</xdr:rowOff>
    </xdr:from>
    <xdr:to>
      <xdr:col>24</xdr:col>
      <xdr:colOff>591669</xdr:colOff>
      <xdr:row>103</xdr:row>
      <xdr:rowOff>98612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34A089-5E92-4458-BAEA-0ABEF4678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8965</xdr:colOff>
      <xdr:row>42</xdr:row>
      <xdr:rowOff>0</xdr:rowOff>
    </xdr:from>
    <xdr:to>
      <xdr:col>22</xdr:col>
      <xdr:colOff>573740</xdr:colOff>
      <xdr:row>72</xdr:row>
      <xdr:rowOff>116541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A4641E-A4A9-47E2-9BCD-F9EB9CBB8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74</xdr:row>
      <xdr:rowOff>0</xdr:rowOff>
    </xdr:from>
    <xdr:to>
      <xdr:col>22</xdr:col>
      <xdr:colOff>591669</xdr:colOff>
      <xdr:row>103</xdr:row>
      <xdr:rowOff>98612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DD1547-88EF-4B37-ADEB-3356A1B02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8965</xdr:colOff>
      <xdr:row>42</xdr:row>
      <xdr:rowOff>0</xdr:rowOff>
    </xdr:from>
    <xdr:to>
      <xdr:col>22</xdr:col>
      <xdr:colOff>573740</xdr:colOff>
      <xdr:row>72</xdr:row>
      <xdr:rowOff>116541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5D308E-A288-4F0E-8BFA-5CD0E0CF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74</xdr:row>
      <xdr:rowOff>0</xdr:rowOff>
    </xdr:from>
    <xdr:to>
      <xdr:col>22</xdr:col>
      <xdr:colOff>591669</xdr:colOff>
      <xdr:row>103</xdr:row>
      <xdr:rowOff>98612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C6882A-02E3-46AA-85E9-F1B41422B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8965</xdr:colOff>
      <xdr:row>42</xdr:row>
      <xdr:rowOff>0</xdr:rowOff>
    </xdr:from>
    <xdr:to>
      <xdr:col>22</xdr:col>
      <xdr:colOff>573740</xdr:colOff>
      <xdr:row>72</xdr:row>
      <xdr:rowOff>116541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C80C9C-C38C-46BB-86EB-885BB9ADD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74</xdr:row>
      <xdr:rowOff>0</xdr:rowOff>
    </xdr:from>
    <xdr:to>
      <xdr:col>22</xdr:col>
      <xdr:colOff>591669</xdr:colOff>
      <xdr:row>103</xdr:row>
      <xdr:rowOff>98612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9BC75-BFC2-4A5F-9B50-2291F5A0D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8965</xdr:colOff>
      <xdr:row>42</xdr:row>
      <xdr:rowOff>0</xdr:rowOff>
    </xdr:from>
    <xdr:to>
      <xdr:col>22</xdr:col>
      <xdr:colOff>573740</xdr:colOff>
      <xdr:row>72</xdr:row>
      <xdr:rowOff>116541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13E864-BCA1-4269-8850-CE5395C9B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74</xdr:row>
      <xdr:rowOff>0</xdr:rowOff>
    </xdr:from>
    <xdr:to>
      <xdr:col>22</xdr:col>
      <xdr:colOff>591669</xdr:colOff>
      <xdr:row>103</xdr:row>
      <xdr:rowOff>98612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70E259-E4AA-4B75-B0FB-3BD701F68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8966</xdr:colOff>
      <xdr:row>42</xdr:row>
      <xdr:rowOff>0</xdr:rowOff>
    </xdr:from>
    <xdr:to>
      <xdr:col>24</xdr:col>
      <xdr:colOff>708211</xdr:colOff>
      <xdr:row>72</xdr:row>
      <xdr:rowOff>116541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29E2A6-87B2-4CD7-8714-83D9C9055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605114</xdr:colOff>
      <xdr:row>74</xdr:row>
      <xdr:rowOff>0</xdr:rowOff>
    </xdr:from>
    <xdr:to>
      <xdr:col>24</xdr:col>
      <xdr:colOff>699247</xdr:colOff>
      <xdr:row>103</xdr:row>
      <xdr:rowOff>98612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78886F-B3EB-4B62-AE26-38511740A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insider.com/typical-salary-americans-at-every-age-2018-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oliticsthatwork.com/graphs/education-lifetime-earnings" TargetMode="External"/><Relationship Id="rId1" Type="http://schemas.openxmlformats.org/officeDocument/2006/relationships/hyperlink" Target="https://www.businessinsider.com/typical-salary-americans-at-every-age-2018-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insider.com/typical-salary-americans-at-every-age-2018-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usinessinsider.com/typical-salary-americans-at-every-age-2018-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sinessinsider.com/typical-salary-americans-at-every-age-2018-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usinessinsider.com/typical-salary-americans-at-every-age-2018-6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sinessinsider.com/typical-salary-americans-at-every-age-2018-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A1F3-A3DE-4F77-8502-3510D573C29A}">
  <dimension ref="B1:AO189"/>
  <sheetViews>
    <sheetView tabSelected="1" topLeftCell="F65" zoomScale="80" zoomScaleNormal="80" workbookViewId="0">
      <selection activeCell="AB53" sqref="AB53"/>
    </sheetView>
  </sheetViews>
  <sheetFormatPr defaultRowHeight="14.4" x14ac:dyDescent="0.3"/>
  <cols>
    <col min="1" max="2" width="10.109375" customWidth="1"/>
    <col min="7" max="7" width="10.21875" bestFit="1" customWidth="1"/>
    <col min="13" max="13" width="4.33203125" bestFit="1" customWidth="1"/>
    <col min="14" max="14" width="5.5546875" bestFit="1" customWidth="1"/>
    <col min="15" max="15" width="9.109375" customWidth="1"/>
    <col min="17" max="18" width="10.44140625" bestFit="1" customWidth="1"/>
    <col min="19" max="19" width="10.21875" customWidth="1"/>
    <col min="22" max="22" width="15.5546875" bestFit="1" customWidth="1"/>
    <col min="23" max="23" width="12.109375" bestFit="1" customWidth="1"/>
    <col min="24" max="25" width="11.77734375" customWidth="1"/>
    <col min="26" max="28" width="10.77734375" bestFit="1" customWidth="1"/>
    <col min="29" max="31" width="10.77734375" customWidth="1"/>
  </cols>
  <sheetData>
    <row r="1" spans="2:41" ht="15" thickBot="1" x14ac:dyDescent="0.35"/>
    <row r="2" spans="2:41" x14ac:dyDescent="0.3">
      <c r="AF2" s="31" t="s">
        <v>67</v>
      </c>
      <c r="AG2" s="32"/>
      <c r="AH2" s="32"/>
      <c r="AI2" s="32"/>
      <c r="AJ2" s="32"/>
      <c r="AK2" s="32"/>
      <c r="AL2" s="32"/>
      <c r="AM2" s="32"/>
      <c r="AN2" s="32"/>
      <c r="AO2" s="33"/>
    </row>
    <row r="3" spans="2:41" x14ac:dyDescent="0.3">
      <c r="AF3" s="34"/>
      <c r="AG3" s="35"/>
      <c r="AH3" s="35"/>
      <c r="AI3" s="35"/>
      <c r="AJ3" s="35"/>
      <c r="AK3" s="35"/>
      <c r="AL3" s="35"/>
      <c r="AM3" s="35"/>
      <c r="AN3" s="35"/>
      <c r="AO3" s="36"/>
    </row>
    <row r="4" spans="2:41" x14ac:dyDescent="0.3">
      <c r="AF4" s="34"/>
      <c r="AG4" s="35"/>
      <c r="AH4" s="35"/>
      <c r="AI4" s="35"/>
      <c r="AJ4" s="35"/>
      <c r="AK4" s="35"/>
      <c r="AL4" s="35"/>
      <c r="AM4" s="35"/>
      <c r="AN4" s="35"/>
      <c r="AO4" s="36"/>
    </row>
    <row r="5" spans="2:41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AF5" s="5" t="s">
        <v>65</v>
      </c>
      <c r="AG5" s="6"/>
      <c r="AH5" s="6"/>
      <c r="AI5" s="6"/>
      <c r="AJ5" s="6"/>
      <c r="AK5" s="6"/>
      <c r="AL5" s="6"/>
      <c r="AM5" s="6"/>
      <c r="AN5" s="6"/>
      <c r="AO5" s="4"/>
    </row>
    <row r="6" spans="2:41" ht="15" thickBot="1" x14ac:dyDescent="0.35">
      <c r="B6" t="s">
        <v>25</v>
      </c>
      <c r="C6" t="s">
        <v>0</v>
      </c>
      <c r="D6" s="1">
        <v>1</v>
      </c>
      <c r="E6">
        <v>1650</v>
      </c>
      <c r="F6">
        <v>0</v>
      </c>
      <c r="G6">
        <f>(E6+F6)*J6</f>
        <v>377.52</v>
      </c>
      <c r="H6">
        <v>0</v>
      </c>
      <c r="I6">
        <f>(E6+F6+H6-G6)</f>
        <v>1272.48</v>
      </c>
      <c r="J6">
        <v>0.2288</v>
      </c>
      <c r="AF6" s="10" t="s">
        <v>30</v>
      </c>
      <c r="AG6" s="6"/>
      <c r="AH6" s="6"/>
      <c r="AI6" s="6"/>
      <c r="AJ6" s="6"/>
      <c r="AK6" s="6"/>
      <c r="AL6" s="6"/>
      <c r="AM6" s="6"/>
      <c r="AN6" s="6"/>
      <c r="AO6" s="4"/>
    </row>
    <row r="7" spans="2:41" x14ac:dyDescent="0.3">
      <c r="B7" t="s">
        <v>25</v>
      </c>
      <c r="C7" t="s">
        <v>0</v>
      </c>
      <c r="D7">
        <v>2</v>
      </c>
      <c r="E7">
        <v>1650</v>
      </c>
      <c r="F7">
        <v>0</v>
      </c>
      <c r="G7">
        <f t="shared" ref="G7:G17" si="0">(E7+F7)*J7</f>
        <v>377.52</v>
      </c>
      <c r="H7">
        <v>0</v>
      </c>
      <c r="I7">
        <f>(E7+F7+H7-G7)</f>
        <v>1272.48</v>
      </c>
      <c r="J7">
        <v>0.2288</v>
      </c>
      <c r="N7" s="37" t="s">
        <v>70</v>
      </c>
      <c r="O7" s="38"/>
      <c r="P7" s="38"/>
      <c r="Q7" s="39"/>
      <c r="AF7" s="5" t="s">
        <v>32</v>
      </c>
      <c r="AG7" s="6"/>
      <c r="AH7" s="6"/>
      <c r="AI7" s="6"/>
      <c r="AJ7" s="6"/>
      <c r="AK7" s="6"/>
      <c r="AL7" s="6"/>
      <c r="AM7" s="6"/>
      <c r="AN7" s="6"/>
      <c r="AO7" s="4"/>
    </row>
    <row r="8" spans="2:41" x14ac:dyDescent="0.3">
      <c r="B8" t="s">
        <v>25</v>
      </c>
      <c r="C8" t="s">
        <v>0</v>
      </c>
      <c r="D8">
        <v>3</v>
      </c>
      <c r="E8">
        <v>1650</v>
      </c>
      <c r="F8">
        <v>0</v>
      </c>
      <c r="G8">
        <f t="shared" si="0"/>
        <v>377.52</v>
      </c>
      <c r="H8">
        <v>0</v>
      </c>
      <c r="I8">
        <f t="shared" ref="I8:I17" si="1">(E8+F8+H8-G8)</f>
        <v>1272.48</v>
      </c>
      <c r="J8">
        <v>0.2288</v>
      </c>
      <c r="N8" s="5"/>
      <c r="O8" s="30" t="s">
        <v>7</v>
      </c>
      <c r="P8" s="30"/>
      <c r="Q8" s="4"/>
      <c r="AF8" s="5" t="s">
        <v>31</v>
      </c>
      <c r="AG8" s="6"/>
      <c r="AH8" s="6"/>
      <c r="AI8" s="6"/>
      <c r="AJ8" s="6"/>
      <c r="AK8" s="6"/>
      <c r="AL8" s="6"/>
      <c r="AM8" s="6"/>
      <c r="AN8" s="6"/>
      <c r="AO8" s="4"/>
    </row>
    <row r="9" spans="2:41" x14ac:dyDescent="0.3">
      <c r="B9" t="s">
        <v>25</v>
      </c>
      <c r="C9" t="s">
        <v>0</v>
      </c>
      <c r="D9">
        <v>4</v>
      </c>
      <c r="E9">
        <v>1650</v>
      </c>
      <c r="F9">
        <v>0</v>
      </c>
      <c r="G9">
        <f t="shared" si="0"/>
        <v>377.52</v>
      </c>
      <c r="H9">
        <v>0</v>
      </c>
      <c r="I9">
        <f t="shared" si="1"/>
        <v>1272.48</v>
      </c>
      <c r="J9">
        <v>0.2288</v>
      </c>
      <c r="N9" s="5" t="s">
        <v>0</v>
      </c>
      <c r="O9" s="30">
        <v>0</v>
      </c>
      <c r="P9" s="30"/>
      <c r="Q9" s="4"/>
      <c r="AF9" s="5" t="s">
        <v>66</v>
      </c>
      <c r="AG9" s="6"/>
      <c r="AH9" s="6"/>
      <c r="AI9" s="6"/>
      <c r="AJ9" s="6"/>
      <c r="AK9" s="6"/>
      <c r="AL9" s="6"/>
      <c r="AM9" s="6"/>
      <c r="AN9" s="6"/>
      <c r="AO9" s="4"/>
    </row>
    <row r="10" spans="2:41" x14ac:dyDescent="0.3">
      <c r="B10" t="s">
        <v>25</v>
      </c>
      <c r="C10" t="s">
        <v>0</v>
      </c>
      <c r="D10">
        <v>5</v>
      </c>
      <c r="E10">
        <v>1785</v>
      </c>
      <c r="F10">
        <v>0</v>
      </c>
      <c r="G10">
        <f t="shared" si="0"/>
        <v>408.40800000000002</v>
      </c>
      <c r="H10">
        <v>0</v>
      </c>
      <c r="I10">
        <f t="shared" si="1"/>
        <v>1376.5920000000001</v>
      </c>
      <c r="J10">
        <v>0.2288</v>
      </c>
      <c r="N10" s="5" t="s">
        <v>1</v>
      </c>
      <c r="O10" s="30">
        <v>0.75</v>
      </c>
      <c r="P10" s="30"/>
      <c r="Q10" s="4"/>
      <c r="AF10" s="5" t="s">
        <v>33</v>
      </c>
      <c r="AG10" s="6"/>
      <c r="AH10" s="6"/>
      <c r="AI10" s="6"/>
      <c r="AJ10" s="6"/>
      <c r="AK10" s="6"/>
      <c r="AL10" s="6"/>
      <c r="AM10" s="6"/>
      <c r="AN10" s="6"/>
      <c r="AO10" s="4"/>
    </row>
    <row r="11" spans="2:41" x14ac:dyDescent="0.3">
      <c r="B11" t="s">
        <v>25</v>
      </c>
      <c r="C11" t="s">
        <v>0</v>
      </c>
      <c r="D11">
        <v>6</v>
      </c>
      <c r="E11">
        <v>1785</v>
      </c>
      <c r="F11">
        <v>0</v>
      </c>
      <c r="G11">
        <f t="shared" si="0"/>
        <v>408.40800000000002</v>
      </c>
      <c r="H11">
        <v>0</v>
      </c>
      <c r="I11">
        <f t="shared" si="1"/>
        <v>1376.5920000000001</v>
      </c>
      <c r="J11">
        <v>0.2288</v>
      </c>
      <c r="N11" s="5" t="s">
        <v>2</v>
      </c>
      <c r="O11" s="30">
        <v>1.5</v>
      </c>
      <c r="P11" s="30"/>
      <c r="Q11" s="4"/>
      <c r="AF11" s="5" t="s">
        <v>35</v>
      </c>
      <c r="AG11" s="6"/>
      <c r="AH11" s="6"/>
      <c r="AI11" s="6"/>
      <c r="AJ11" s="6"/>
      <c r="AK11" s="6"/>
      <c r="AL11" s="6"/>
      <c r="AM11" s="6"/>
      <c r="AN11" s="6"/>
      <c r="AO11" s="4"/>
    </row>
    <row r="12" spans="2:41" x14ac:dyDescent="0.3">
      <c r="B12" t="s">
        <v>26</v>
      </c>
      <c r="C12" t="s">
        <v>0</v>
      </c>
      <c r="D12">
        <v>7</v>
      </c>
      <c r="E12">
        <v>1785</v>
      </c>
      <c r="F12">
        <v>50</v>
      </c>
      <c r="G12">
        <f t="shared" si="0"/>
        <v>419.84800000000001</v>
      </c>
      <c r="H12">
        <v>0</v>
      </c>
      <c r="I12">
        <f t="shared" si="1"/>
        <v>1415.152</v>
      </c>
      <c r="J12">
        <v>0.2288</v>
      </c>
      <c r="N12" s="5" t="s">
        <v>3</v>
      </c>
      <c r="O12" s="30">
        <v>3</v>
      </c>
      <c r="P12" s="30"/>
      <c r="Q12" s="4"/>
      <c r="AF12" s="5" t="s">
        <v>34</v>
      </c>
      <c r="AG12" s="6"/>
      <c r="AH12" s="6"/>
      <c r="AI12" s="6"/>
      <c r="AJ12" s="6"/>
      <c r="AK12" s="6"/>
      <c r="AL12" s="6"/>
      <c r="AM12" s="6"/>
      <c r="AN12" s="6"/>
      <c r="AO12" s="4"/>
    </row>
    <row r="13" spans="2:41" x14ac:dyDescent="0.3">
      <c r="B13" t="s">
        <v>26</v>
      </c>
      <c r="C13" t="s">
        <v>0</v>
      </c>
      <c r="D13">
        <v>8</v>
      </c>
      <c r="E13">
        <v>1785</v>
      </c>
      <c r="F13">
        <v>50</v>
      </c>
      <c r="G13">
        <f t="shared" si="0"/>
        <v>419.84800000000001</v>
      </c>
      <c r="H13">
        <v>0</v>
      </c>
      <c r="I13">
        <f t="shared" si="1"/>
        <v>1415.152</v>
      </c>
      <c r="J13">
        <v>0.2288</v>
      </c>
      <c r="N13" s="5" t="s">
        <v>4</v>
      </c>
      <c r="O13" s="30">
        <v>5</v>
      </c>
      <c r="P13" s="30"/>
      <c r="Q13" s="4"/>
      <c r="AF13" s="5" t="s">
        <v>68</v>
      </c>
      <c r="AG13" s="6"/>
      <c r="AH13" s="6"/>
      <c r="AI13" s="6"/>
      <c r="AJ13" s="6"/>
      <c r="AK13" s="6"/>
      <c r="AL13" s="6"/>
      <c r="AM13" s="6"/>
      <c r="AN13" s="6"/>
      <c r="AO13" s="4"/>
    </row>
    <row r="14" spans="2:41" ht="15" thickBot="1" x14ac:dyDescent="0.35">
      <c r="B14" t="s">
        <v>26</v>
      </c>
      <c r="C14" t="s">
        <v>0</v>
      </c>
      <c r="D14">
        <v>9</v>
      </c>
      <c r="E14">
        <v>1785</v>
      </c>
      <c r="F14">
        <v>50</v>
      </c>
      <c r="G14">
        <f t="shared" si="0"/>
        <v>419.84800000000001</v>
      </c>
      <c r="H14">
        <v>0</v>
      </c>
      <c r="I14">
        <f t="shared" si="1"/>
        <v>1415.152</v>
      </c>
      <c r="J14">
        <v>0.2288</v>
      </c>
      <c r="N14" s="5" t="s">
        <v>5</v>
      </c>
      <c r="O14" s="30">
        <v>8.5</v>
      </c>
      <c r="P14" s="30"/>
      <c r="Q14" s="4"/>
      <c r="AF14" s="7" t="s">
        <v>69</v>
      </c>
      <c r="AG14" s="8"/>
      <c r="AH14" s="8"/>
      <c r="AI14" s="8"/>
      <c r="AJ14" s="8"/>
      <c r="AK14" s="8"/>
      <c r="AL14" s="8"/>
      <c r="AM14" s="8"/>
      <c r="AN14" s="8"/>
      <c r="AO14" s="9"/>
    </row>
    <row r="15" spans="2:41" ht="15" thickBot="1" x14ac:dyDescent="0.35">
      <c r="B15" t="s">
        <v>26</v>
      </c>
      <c r="C15" t="s">
        <v>1</v>
      </c>
      <c r="D15">
        <v>10</v>
      </c>
      <c r="E15">
        <v>2001</v>
      </c>
      <c r="F15">
        <v>50</v>
      </c>
      <c r="G15">
        <f t="shared" si="0"/>
        <v>469.2688</v>
      </c>
      <c r="H15">
        <v>0</v>
      </c>
      <c r="I15">
        <f t="shared" si="1"/>
        <v>1581.7311999999999</v>
      </c>
      <c r="J15">
        <v>0.2288</v>
      </c>
      <c r="N15" s="7" t="s">
        <v>6</v>
      </c>
      <c r="O15" s="40">
        <v>13.5</v>
      </c>
      <c r="P15" s="40"/>
      <c r="Q15" s="9"/>
    </row>
    <row r="16" spans="2:41" ht="14.4" customHeight="1" x14ac:dyDescent="0.3">
      <c r="B16" t="s">
        <v>26</v>
      </c>
      <c r="C16" t="s">
        <v>1</v>
      </c>
      <c r="D16">
        <v>11</v>
      </c>
      <c r="E16">
        <v>2001</v>
      </c>
      <c r="F16">
        <v>50</v>
      </c>
      <c r="G16">
        <f t="shared" si="0"/>
        <v>469.2688</v>
      </c>
      <c r="H16">
        <v>0</v>
      </c>
      <c r="I16">
        <f t="shared" si="1"/>
        <v>1581.7311999999999</v>
      </c>
      <c r="J16">
        <v>0.2288</v>
      </c>
      <c r="L16" t="s">
        <v>29</v>
      </c>
      <c r="AF16" s="41" t="s">
        <v>60</v>
      </c>
      <c r="AG16" s="42"/>
      <c r="AH16" s="42"/>
      <c r="AI16" s="42"/>
      <c r="AJ16" s="42"/>
      <c r="AK16" s="42"/>
      <c r="AL16" s="42"/>
      <c r="AM16" s="42"/>
      <c r="AN16" s="42"/>
      <c r="AO16" s="43"/>
    </row>
    <row r="17" spans="2:41" ht="14.4" customHeight="1" x14ac:dyDescent="0.3">
      <c r="B17" t="s">
        <v>26</v>
      </c>
      <c r="C17" t="s">
        <v>1</v>
      </c>
      <c r="D17">
        <v>12</v>
      </c>
      <c r="E17">
        <v>2001</v>
      </c>
      <c r="F17">
        <v>50</v>
      </c>
      <c r="G17">
        <f t="shared" si="0"/>
        <v>469.2688</v>
      </c>
      <c r="H17">
        <v>0</v>
      </c>
      <c r="I17">
        <f t="shared" si="1"/>
        <v>1581.7311999999999</v>
      </c>
      <c r="J17">
        <v>0.2288</v>
      </c>
      <c r="L17">
        <f>(I6+I7+I8+I9+I10+I11+I12+I13+I14+I15+I16+I17)</f>
        <v>16833.7536</v>
      </c>
      <c r="AF17" s="44"/>
      <c r="AG17" s="45"/>
      <c r="AH17" s="45"/>
      <c r="AI17" s="45"/>
      <c r="AJ17" s="45"/>
      <c r="AK17" s="45"/>
      <c r="AL17" s="45"/>
      <c r="AM17" s="45"/>
      <c r="AN17" s="45"/>
      <c r="AO17" s="46"/>
    </row>
    <row r="18" spans="2:41" ht="14.4" customHeight="1" x14ac:dyDescent="0.3">
      <c r="AF18" s="44"/>
      <c r="AG18" s="45"/>
      <c r="AH18" s="45"/>
      <c r="AI18" s="45"/>
      <c r="AJ18" s="45"/>
      <c r="AK18" s="45"/>
      <c r="AL18" s="45"/>
      <c r="AM18" s="45"/>
      <c r="AN18" s="45"/>
      <c r="AO18" s="46"/>
    </row>
    <row r="19" spans="2:41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AF19" s="44"/>
      <c r="AG19" s="45"/>
      <c r="AH19" s="45"/>
      <c r="AI19" s="45"/>
      <c r="AJ19" s="45"/>
      <c r="AK19" s="45"/>
      <c r="AL19" s="45"/>
      <c r="AM19" s="45"/>
      <c r="AN19" s="45"/>
      <c r="AO19" s="46"/>
    </row>
    <row r="20" spans="2:41" ht="14.4" customHeight="1" x14ac:dyDescent="0.3">
      <c r="B20" t="s">
        <v>26</v>
      </c>
      <c r="C20" t="s">
        <v>1</v>
      </c>
      <c r="D20" s="1">
        <v>1</v>
      </c>
      <c r="E20">
        <v>2001</v>
      </c>
      <c r="F20">
        <v>60</v>
      </c>
      <c r="G20">
        <f>(E20+F20)*J20</f>
        <v>471.55680000000001</v>
      </c>
      <c r="H20">
        <v>0</v>
      </c>
      <c r="I20">
        <f>(E20+F20+H20-G20)</f>
        <v>1589.4431999999999</v>
      </c>
      <c r="J20">
        <v>0.2288</v>
      </c>
      <c r="AF20" s="44"/>
      <c r="AG20" s="45"/>
      <c r="AH20" s="45"/>
      <c r="AI20" s="45"/>
      <c r="AJ20" s="45"/>
      <c r="AK20" s="45"/>
      <c r="AL20" s="45"/>
      <c r="AM20" s="45"/>
      <c r="AN20" s="45"/>
      <c r="AO20" s="46"/>
    </row>
    <row r="21" spans="2:41" x14ac:dyDescent="0.3">
      <c r="B21" t="s">
        <v>26</v>
      </c>
      <c r="C21" t="s">
        <v>1</v>
      </c>
      <c r="D21">
        <v>2</v>
      </c>
      <c r="E21">
        <v>2001</v>
      </c>
      <c r="F21">
        <v>60</v>
      </c>
      <c r="G21">
        <f t="shared" ref="G21:G31" si="2">(E21+F21)*J21</f>
        <v>471.55680000000001</v>
      </c>
      <c r="H21">
        <v>0</v>
      </c>
      <c r="I21">
        <f>(E21+F21+H21-G21)</f>
        <v>1589.4431999999999</v>
      </c>
      <c r="J21">
        <v>0.2288</v>
      </c>
      <c r="AF21" s="5"/>
      <c r="AG21" s="30" t="s">
        <v>75</v>
      </c>
      <c r="AH21" s="30"/>
      <c r="AI21" s="30"/>
      <c r="AJ21" s="30"/>
      <c r="AK21" s="30"/>
      <c r="AL21" s="30"/>
      <c r="AM21" s="30"/>
      <c r="AN21" s="30"/>
      <c r="AO21" s="48"/>
    </row>
    <row r="22" spans="2:41" x14ac:dyDescent="0.3">
      <c r="B22" t="s">
        <v>26</v>
      </c>
      <c r="C22" t="s">
        <v>1</v>
      </c>
      <c r="D22">
        <v>3</v>
      </c>
      <c r="E22">
        <v>2001</v>
      </c>
      <c r="F22">
        <v>60</v>
      </c>
      <c r="G22">
        <f t="shared" si="2"/>
        <v>471.55680000000001</v>
      </c>
      <c r="H22">
        <v>0</v>
      </c>
      <c r="I22">
        <f t="shared" ref="I22:I31" si="3">(E22+F22+H22-G22)</f>
        <v>1589.4431999999999</v>
      </c>
      <c r="J22">
        <v>0.2288</v>
      </c>
      <c r="AF22" s="5"/>
      <c r="AG22" s="6" t="s">
        <v>74</v>
      </c>
      <c r="AH22" s="6"/>
      <c r="AI22" s="6"/>
      <c r="AJ22" s="6"/>
      <c r="AK22" s="6"/>
      <c r="AL22" s="6"/>
      <c r="AM22" s="6"/>
      <c r="AN22" s="6"/>
      <c r="AO22" s="4"/>
    </row>
    <row r="23" spans="2:41" ht="15" thickBot="1" x14ac:dyDescent="0.35">
      <c r="B23" t="s">
        <v>26</v>
      </c>
      <c r="C23" t="s">
        <v>1</v>
      </c>
      <c r="D23">
        <v>4</v>
      </c>
      <c r="E23">
        <v>2001</v>
      </c>
      <c r="F23">
        <v>60</v>
      </c>
      <c r="G23">
        <f t="shared" si="2"/>
        <v>471.55680000000001</v>
      </c>
      <c r="H23">
        <v>0</v>
      </c>
      <c r="I23">
        <f t="shared" si="3"/>
        <v>1589.4431999999999</v>
      </c>
      <c r="J23">
        <v>0.2288</v>
      </c>
      <c r="AF23" s="5"/>
      <c r="AG23" s="6" t="s">
        <v>73</v>
      </c>
      <c r="AH23" s="6"/>
      <c r="AI23" s="6"/>
      <c r="AJ23" s="6"/>
      <c r="AK23" s="6"/>
      <c r="AL23" s="6"/>
      <c r="AM23" s="6"/>
      <c r="AN23" s="6"/>
      <c r="AO23" s="4"/>
    </row>
    <row r="24" spans="2:41" x14ac:dyDescent="0.3">
      <c r="B24" t="s">
        <v>26</v>
      </c>
      <c r="C24" t="s">
        <v>1</v>
      </c>
      <c r="D24">
        <v>5</v>
      </c>
      <c r="E24">
        <v>2001</v>
      </c>
      <c r="F24">
        <v>60</v>
      </c>
      <c r="G24">
        <f t="shared" si="2"/>
        <v>471.55680000000001</v>
      </c>
      <c r="H24">
        <v>0</v>
      </c>
      <c r="I24">
        <f t="shared" si="3"/>
        <v>1589.4431999999999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9">
        <v>16833.8</v>
      </c>
      <c r="T24" s="12">
        <v>0</v>
      </c>
      <c r="U24" s="19">
        <f>T24*0.66221</f>
        <v>0</v>
      </c>
      <c r="V24" s="13">
        <v>0</v>
      </c>
      <c r="W24" s="13">
        <v>-21610</v>
      </c>
      <c r="X24" s="19">
        <f>L17</f>
        <v>16833.7536</v>
      </c>
      <c r="Y24" s="19">
        <f>X24</f>
        <v>16833.7536</v>
      </c>
      <c r="Z24" s="19">
        <v>28417</v>
      </c>
      <c r="AA24" s="19">
        <f>Z24*0.7712</f>
        <v>21915.190399999999</v>
      </c>
      <c r="AB24" s="19">
        <f>AA24</f>
        <v>21915.190399999999</v>
      </c>
      <c r="AC24" s="19">
        <v>33384</v>
      </c>
      <c r="AD24" s="19">
        <f>AC24*0.7712</f>
        <v>25745.7408</v>
      </c>
      <c r="AE24" s="23">
        <f>AD24</f>
        <v>25745.7408</v>
      </c>
      <c r="AF24" s="5"/>
      <c r="AG24" s="6" t="s">
        <v>44</v>
      </c>
      <c r="AH24" s="6"/>
      <c r="AI24" s="6"/>
      <c r="AJ24" s="6"/>
      <c r="AK24" s="6"/>
      <c r="AL24" s="6"/>
      <c r="AM24" s="6"/>
      <c r="AN24" s="6"/>
      <c r="AO24" s="4"/>
    </row>
    <row r="25" spans="2:41" x14ac:dyDescent="0.3">
      <c r="B25" t="s">
        <v>26</v>
      </c>
      <c r="C25" t="s">
        <v>1</v>
      </c>
      <c r="D25">
        <v>6</v>
      </c>
      <c r="E25">
        <v>2001</v>
      </c>
      <c r="F25">
        <v>60</v>
      </c>
      <c r="G25">
        <f t="shared" si="2"/>
        <v>471.55680000000001</v>
      </c>
      <c r="H25">
        <v>0</v>
      </c>
      <c r="I25">
        <f t="shared" si="3"/>
        <v>1589.4431999999999</v>
      </c>
      <c r="J25">
        <v>0.2288</v>
      </c>
      <c r="M25" s="17">
        <v>19</v>
      </c>
      <c r="N25" s="17">
        <v>2</v>
      </c>
      <c r="O25" s="20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20">
        <f>L17+L31</f>
        <v>36383.673599999995</v>
      </c>
      <c r="T25" s="14">
        <v>0</v>
      </c>
      <c r="U25" s="20">
        <f>T25*0.66221</f>
        <v>0</v>
      </c>
      <c r="V25" s="15">
        <v>0</v>
      </c>
      <c r="W25" s="15">
        <v>-43815</v>
      </c>
      <c r="X25" s="20">
        <f>L31</f>
        <v>19549.919999999998</v>
      </c>
      <c r="Y25" s="20">
        <f>X24+X25</f>
        <v>36383.673599999995</v>
      </c>
      <c r="Z25" s="20">
        <v>28417</v>
      </c>
      <c r="AA25" s="20">
        <f t="shared" ref="AA25:AA36" si="4">Z25*0.7712</f>
        <v>21915.190399999999</v>
      </c>
      <c r="AB25" s="20">
        <f>AB24+AA25</f>
        <v>43830.380799999999</v>
      </c>
      <c r="AC25" s="20">
        <v>34424</v>
      </c>
      <c r="AD25" s="20">
        <f>AC25*0.7712</f>
        <v>26547.788799999998</v>
      </c>
      <c r="AE25" s="23">
        <f>AE24+AD25</f>
        <v>52293.529599999994</v>
      </c>
      <c r="AF25" s="5"/>
      <c r="AG25" s="6" t="s">
        <v>36</v>
      </c>
      <c r="AH25" s="6"/>
      <c r="AI25" s="6"/>
      <c r="AJ25" s="6"/>
      <c r="AK25" s="6"/>
      <c r="AL25" s="6"/>
      <c r="AM25" s="6"/>
      <c r="AN25" s="6"/>
      <c r="AO25" s="4"/>
    </row>
    <row r="26" spans="2:41" x14ac:dyDescent="0.3">
      <c r="B26" t="s">
        <v>26</v>
      </c>
      <c r="C26" t="s">
        <v>2</v>
      </c>
      <c r="D26">
        <v>7</v>
      </c>
      <c r="E26">
        <v>2104</v>
      </c>
      <c r="F26">
        <v>60</v>
      </c>
      <c r="G26">
        <f t="shared" si="2"/>
        <v>495.1232</v>
      </c>
      <c r="H26">
        <v>0</v>
      </c>
      <c r="I26">
        <f t="shared" si="3"/>
        <v>1668.8768</v>
      </c>
      <c r="J26">
        <v>0.2288</v>
      </c>
      <c r="M26" s="17">
        <v>20</v>
      </c>
      <c r="N26" s="17">
        <v>3</v>
      </c>
      <c r="O26" s="20">
        <v>20600</v>
      </c>
      <c r="P26" s="14">
        <f t="shared" ref="P26:P35" si="5">O26*0.7712</f>
        <v>15886.72</v>
      </c>
      <c r="Q26" s="20">
        <f>O24+O25+O26</f>
        <v>56800</v>
      </c>
      <c r="R26" s="14">
        <f>Q26*0.7712</f>
        <v>43804.159999999996</v>
      </c>
      <c r="S26" s="20">
        <f>L17+L31+L45</f>
        <v>58001.95199999999</v>
      </c>
      <c r="T26" s="14">
        <v>0</v>
      </c>
      <c r="U26" s="20">
        <f t="shared" ref="U26:U36" si="6">T26*0.66221</f>
        <v>0</v>
      </c>
      <c r="V26" s="15">
        <v>0</v>
      </c>
      <c r="W26" s="15">
        <v>-66630</v>
      </c>
      <c r="X26" s="20">
        <f>L45</f>
        <v>21618.278399999999</v>
      </c>
      <c r="Y26" s="20">
        <f>X24+X25+X26</f>
        <v>58001.95199999999</v>
      </c>
      <c r="Z26" s="20">
        <v>28417</v>
      </c>
      <c r="AA26" s="20">
        <f t="shared" si="4"/>
        <v>21915.190399999999</v>
      </c>
      <c r="AB26" s="20">
        <f>AB25+AA26</f>
        <v>65745.571200000006</v>
      </c>
      <c r="AC26" s="20">
        <v>36504</v>
      </c>
      <c r="AD26" s="20">
        <f t="shared" ref="AD26:AD36" si="7">AC26*0.7712</f>
        <v>28151.8848</v>
      </c>
      <c r="AE26" s="23">
        <f>AE25+AD26</f>
        <v>80445.414399999994</v>
      </c>
      <c r="AF26" s="5"/>
      <c r="AG26" s="6" t="s">
        <v>37</v>
      </c>
      <c r="AH26" s="6"/>
      <c r="AI26" s="6"/>
      <c r="AJ26" s="6"/>
      <c r="AK26" s="6"/>
      <c r="AL26" s="6"/>
      <c r="AM26" s="6"/>
      <c r="AN26" s="6"/>
      <c r="AO26" s="4"/>
    </row>
    <row r="27" spans="2:41" x14ac:dyDescent="0.3">
      <c r="B27" t="s">
        <v>26</v>
      </c>
      <c r="C27" t="s">
        <v>2</v>
      </c>
      <c r="D27">
        <v>8</v>
      </c>
      <c r="E27">
        <v>2104</v>
      </c>
      <c r="F27">
        <v>60</v>
      </c>
      <c r="G27">
        <f t="shared" si="2"/>
        <v>495.1232</v>
      </c>
      <c r="H27">
        <v>0</v>
      </c>
      <c r="I27">
        <f t="shared" si="3"/>
        <v>1668.8768</v>
      </c>
      <c r="J27">
        <v>0.2288</v>
      </c>
      <c r="M27" s="17">
        <v>21</v>
      </c>
      <c r="N27" s="17">
        <v>4</v>
      </c>
      <c r="O27" s="20">
        <v>22000</v>
      </c>
      <c r="P27" s="14">
        <f t="shared" si="5"/>
        <v>16966.400000000001</v>
      </c>
      <c r="Q27" s="20">
        <f>O24+O25+O26+O27</f>
        <v>78800</v>
      </c>
      <c r="R27" s="14">
        <f t="shared" ref="R27:R35" si="8">Q27*0.7712</f>
        <v>60770.559999999998</v>
      </c>
      <c r="S27" s="20">
        <f>L17+L31+L45+L59</f>
        <v>86357.433599999989</v>
      </c>
      <c r="T27" s="14">
        <v>0</v>
      </c>
      <c r="U27" s="20">
        <f t="shared" si="6"/>
        <v>0</v>
      </c>
      <c r="V27" s="15">
        <v>0</v>
      </c>
      <c r="W27" s="15">
        <v>-90073</v>
      </c>
      <c r="X27" s="22">
        <f>L59</f>
        <v>28355.481599999999</v>
      </c>
      <c r="Y27" s="20">
        <f>X24+X25+X26+X27</f>
        <v>86357.433599999989</v>
      </c>
      <c r="Z27" s="20">
        <v>28417</v>
      </c>
      <c r="AA27" s="20">
        <f t="shared" si="4"/>
        <v>21915.190399999999</v>
      </c>
      <c r="AB27" s="20">
        <f>AB26+AA27</f>
        <v>87660.761599999998</v>
      </c>
      <c r="AC27" s="20">
        <v>39104</v>
      </c>
      <c r="AD27" s="20">
        <f t="shared" si="7"/>
        <v>30157.004799999999</v>
      </c>
      <c r="AE27" s="23">
        <f t="shared" ref="AE27:AE36" si="9">AE26+AD27</f>
        <v>110602.41919999999</v>
      </c>
      <c r="AF27" s="5"/>
      <c r="AG27" s="6" t="s">
        <v>39</v>
      </c>
      <c r="AH27" s="6"/>
      <c r="AI27" s="6"/>
      <c r="AJ27" s="6"/>
      <c r="AK27" s="6"/>
      <c r="AL27" s="6"/>
      <c r="AM27" s="6"/>
      <c r="AN27" s="6"/>
      <c r="AO27" s="4"/>
    </row>
    <row r="28" spans="2:41" x14ac:dyDescent="0.3">
      <c r="B28" t="s">
        <v>26</v>
      </c>
      <c r="C28" t="s">
        <v>2</v>
      </c>
      <c r="D28">
        <v>9</v>
      </c>
      <c r="E28">
        <v>2104</v>
      </c>
      <c r="F28">
        <v>60</v>
      </c>
      <c r="G28">
        <f t="shared" si="2"/>
        <v>495.1232</v>
      </c>
      <c r="H28">
        <v>0</v>
      </c>
      <c r="I28">
        <f t="shared" si="3"/>
        <v>1668.8768</v>
      </c>
      <c r="J28">
        <v>0.2288</v>
      </c>
      <c r="M28" s="17">
        <v>22</v>
      </c>
      <c r="N28" s="17">
        <v>5</v>
      </c>
      <c r="O28" s="20">
        <v>24000</v>
      </c>
      <c r="P28" s="14">
        <f t="shared" si="5"/>
        <v>18508.8</v>
      </c>
      <c r="Q28" s="20">
        <f>O24+O25+O26+O27+O28</f>
        <v>102800</v>
      </c>
      <c r="R28" s="14">
        <f t="shared" si="8"/>
        <v>79279.360000000001</v>
      </c>
      <c r="S28" s="20">
        <f>L17+L31+L45+L59+L73</f>
        <v>111473.87519999999</v>
      </c>
      <c r="T28" s="14">
        <v>41998</v>
      </c>
      <c r="U28" s="20">
        <f t="shared" si="6"/>
        <v>27811.495579999999</v>
      </c>
      <c r="V28" s="15">
        <f>U28</f>
        <v>27811.495579999999</v>
      </c>
      <c r="W28" s="15">
        <f>U28+W27</f>
        <v>-62261.504419999997</v>
      </c>
      <c r="X28" s="20">
        <v>0</v>
      </c>
      <c r="Y28" s="20">
        <f>X24+X25+X26+X27+X28</f>
        <v>86357.433599999989</v>
      </c>
      <c r="Z28" s="20">
        <v>28417</v>
      </c>
      <c r="AA28" s="20">
        <f t="shared" si="4"/>
        <v>21915.190399999999</v>
      </c>
      <c r="AB28" s="20">
        <f t="shared" ref="AB28:AB36" si="10">AB27+AA28</f>
        <v>109575.95199999999</v>
      </c>
      <c r="AC28" s="20">
        <v>39520</v>
      </c>
      <c r="AD28" s="20">
        <f t="shared" si="7"/>
        <v>30477.824000000001</v>
      </c>
      <c r="AE28" s="23">
        <f t="shared" si="9"/>
        <v>141080.2432</v>
      </c>
      <c r="AF28" s="5"/>
      <c r="AG28" s="6" t="s">
        <v>38</v>
      </c>
      <c r="AH28" s="6"/>
      <c r="AI28" s="6"/>
      <c r="AJ28" s="6"/>
      <c r="AK28" s="6"/>
      <c r="AL28" s="6"/>
      <c r="AM28" s="6"/>
      <c r="AN28" s="6"/>
      <c r="AO28" s="4"/>
    </row>
    <row r="29" spans="2:41" x14ac:dyDescent="0.3">
      <c r="B29" t="s">
        <v>26</v>
      </c>
      <c r="C29" t="s">
        <v>2</v>
      </c>
      <c r="D29">
        <v>10</v>
      </c>
      <c r="E29">
        <v>2104</v>
      </c>
      <c r="F29">
        <v>60</v>
      </c>
      <c r="G29">
        <f t="shared" si="2"/>
        <v>495.1232</v>
      </c>
      <c r="H29">
        <v>0</v>
      </c>
      <c r="I29">
        <f t="shared" si="3"/>
        <v>1668.8768</v>
      </c>
      <c r="J29">
        <v>0.2288</v>
      </c>
      <c r="M29" s="17">
        <v>23</v>
      </c>
      <c r="N29" s="17">
        <v>7</v>
      </c>
      <c r="O29" s="20">
        <v>26100</v>
      </c>
      <c r="P29" s="14">
        <f t="shared" si="5"/>
        <v>20128.32</v>
      </c>
      <c r="Q29" s="20">
        <f>O24+O25+O26+O27+O28+O29</f>
        <v>128900</v>
      </c>
      <c r="R29" s="14">
        <f t="shared" si="8"/>
        <v>99407.679999999993</v>
      </c>
      <c r="S29" s="20">
        <f>L17+L31+L45+L59+L73+L87</f>
        <v>160191.64799999999</v>
      </c>
      <c r="T29" s="14">
        <f t="shared" ref="T29:T35" si="11">T28+1322.5</f>
        <v>43320.5</v>
      </c>
      <c r="U29" s="20">
        <f t="shared" si="6"/>
        <v>28687.268304999998</v>
      </c>
      <c r="V29" s="15">
        <f>U28+U29</f>
        <v>56498.763884999993</v>
      </c>
      <c r="W29" s="15">
        <f t="shared" ref="W29:W36" si="12">W28+U29</f>
        <v>-33574.236115</v>
      </c>
      <c r="X29" s="20">
        <v>0</v>
      </c>
      <c r="Y29" s="20">
        <f>X24+X25+X26+X27+X28+X29</f>
        <v>86357.433599999989</v>
      </c>
      <c r="Z29" s="20">
        <v>28417</v>
      </c>
      <c r="AA29" s="20">
        <f t="shared" si="4"/>
        <v>21915.190399999999</v>
      </c>
      <c r="AB29" s="20">
        <f t="shared" si="10"/>
        <v>131491.14239999998</v>
      </c>
      <c r="AC29" s="20">
        <v>39520</v>
      </c>
      <c r="AD29" s="20">
        <f t="shared" si="7"/>
        <v>30477.824000000001</v>
      </c>
      <c r="AE29" s="23">
        <f t="shared" si="9"/>
        <v>171558.06719999999</v>
      </c>
      <c r="AF29" s="5"/>
      <c r="AG29" s="6" t="s">
        <v>40</v>
      </c>
      <c r="AH29" s="6"/>
      <c r="AI29" s="6"/>
      <c r="AJ29" s="6"/>
      <c r="AK29" s="6"/>
      <c r="AL29" s="6"/>
      <c r="AM29" s="6"/>
      <c r="AN29" s="6"/>
      <c r="AO29" s="4"/>
    </row>
    <row r="30" spans="2:41" x14ac:dyDescent="0.3">
      <c r="B30" t="s">
        <v>26</v>
      </c>
      <c r="C30" t="s">
        <v>2</v>
      </c>
      <c r="D30">
        <v>11</v>
      </c>
      <c r="E30">
        <v>2104</v>
      </c>
      <c r="F30">
        <v>60</v>
      </c>
      <c r="G30">
        <f t="shared" si="2"/>
        <v>495.1232</v>
      </c>
      <c r="H30">
        <v>0</v>
      </c>
      <c r="I30">
        <f t="shared" si="3"/>
        <v>1668.8768</v>
      </c>
      <c r="J30">
        <v>0.2288</v>
      </c>
      <c r="L30" t="s">
        <v>29</v>
      </c>
      <c r="M30" s="17">
        <v>24</v>
      </c>
      <c r="N30" s="17">
        <v>8</v>
      </c>
      <c r="O30" s="20">
        <v>30000</v>
      </c>
      <c r="P30" s="14">
        <f t="shared" si="5"/>
        <v>23136</v>
      </c>
      <c r="Q30" s="20">
        <f>O24+O25+O26+O27+O28+O29+O30</f>
        <v>158900</v>
      </c>
      <c r="R30" s="14">
        <f t="shared" si="8"/>
        <v>122543.67999999999</v>
      </c>
      <c r="S30" s="20">
        <f>L17+L31+L45+L59+L73+L87+L101</f>
        <v>208909.42079999999</v>
      </c>
      <c r="T30" s="14">
        <f t="shared" si="11"/>
        <v>44643</v>
      </c>
      <c r="U30" s="20">
        <f t="shared" si="6"/>
        <v>29563.041029999997</v>
      </c>
      <c r="V30" s="15">
        <f>U28+U29+U30</f>
        <v>86061.804914999986</v>
      </c>
      <c r="W30" s="15">
        <f t="shared" si="12"/>
        <v>-4011.195085000003</v>
      </c>
      <c r="X30" s="20">
        <v>0</v>
      </c>
      <c r="Y30" s="20">
        <f>X24+X25+X26+X27+X28+X29+X30</f>
        <v>86357.433599999989</v>
      </c>
      <c r="Z30" s="20">
        <v>28417</v>
      </c>
      <c r="AA30" s="20">
        <f t="shared" si="4"/>
        <v>21915.190399999999</v>
      </c>
      <c r="AB30" s="20">
        <f t="shared" si="10"/>
        <v>153406.33279999997</v>
      </c>
      <c r="AC30" s="20">
        <v>39520</v>
      </c>
      <c r="AD30" s="20">
        <f t="shared" si="7"/>
        <v>30477.824000000001</v>
      </c>
      <c r="AE30" s="23">
        <f t="shared" si="9"/>
        <v>202035.89119999998</v>
      </c>
      <c r="AF30" s="5"/>
      <c r="AG30" s="6" t="s">
        <v>41</v>
      </c>
      <c r="AH30" s="6"/>
      <c r="AI30" s="6"/>
      <c r="AJ30" s="6"/>
      <c r="AK30" s="6"/>
      <c r="AL30" s="6"/>
      <c r="AM30" s="6"/>
      <c r="AN30" s="6"/>
      <c r="AO30" s="4"/>
    </row>
    <row r="31" spans="2:41" x14ac:dyDescent="0.3">
      <c r="B31" t="s">
        <v>26</v>
      </c>
      <c r="C31" t="s">
        <v>2</v>
      </c>
      <c r="D31">
        <v>12</v>
      </c>
      <c r="E31">
        <v>2104</v>
      </c>
      <c r="F31">
        <v>60</v>
      </c>
      <c r="G31">
        <f t="shared" si="2"/>
        <v>495.1232</v>
      </c>
      <c r="H31">
        <v>0</v>
      </c>
      <c r="I31">
        <f t="shared" si="3"/>
        <v>1668.8768</v>
      </c>
      <c r="J31">
        <v>0.2288</v>
      </c>
      <c r="L31">
        <f>(I20+I21+I22+I23+I24+I25+I26+I27+I28+I29+I30+I31)</f>
        <v>19549.919999999998</v>
      </c>
      <c r="M31" s="17">
        <v>25</v>
      </c>
      <c r="N31" s="17">
        <v>9</v>
      </c>
      <c r="O31" s="20">
        <v>34000</v>
      </c>
      <c r="P31" s="14">
        <f t="shared" si="5"/>
        <v>26220.799999999999</v>
      </c>
      <c r="Q31" s="20">
        <f>O24+O25+O26+O27+O28+O29+O30+O31</f>
        <v>192900</v>
      </c>
      <c r="R31" s="14">
        <f t="shared" si="8"/>
        <v>148764.48000000001</v>
      </c>
      <c r="S31" s="20">
        <f>L17+L31+L45+L59+L73+L87+L101+L115</f>
        <v>260823.54479999997</v>
      </c>
      <c r="T31" s="14">
        <f t="shared" si="11"/>
        <v>45965.5</v>
      </c>
      <c r="U31" s="20">
        <f t="shared" si="6"/>
        <v>30438.813754999999</v>
      </c>
      <c r="V31" s="15">
        <f t="shared" ref="V31:V36" si="13">U23+U24+U25+U26+U27+U28+U29+U30+U31</f>
        <v>116500.61866999998</v>
      </c>
      <c r="W31" s="15">
        <f t="shared" si="12"/>
        <v>26427.618669999996</v>
      </c>
      <c r="X31" s="20">
        <v>0</v>
      </c>
      <c r="Y31" s="20">
        <f>X24+X25+X26+X27+X28+X29+X30+X31</f>
        <v>86357.433599999989</v>
      </c>
      <c r="Z31" s="20">
        <v>28417</v>
      </c>
      <c r="AA31" s="20">
        <f t="shared" si="4"/>
        <v>21915.190399999999</v>
      </c>
      <c r="AB31" s="20">
        <f t="shared" si="10"/>
        <v>175321.52319999997</v>
      </c>
      <c r="AC31" s="20">
        <v>39520</v>
      </c>
      <c r="AD31" s="20">
        <f t="shared" si="7"/>
        <v>30477.824000000001</v>
      </c>
      <c r="AE31" s="23">
        <f t="shared" si="9"/>
        <v>232513.71519999998</v>
      </c>
      <c r="AF31" s="5"/>
      <c r="AG31" s="6" t="s">
        <v>61</v>
      </c>
      <c r="AH31" s="6"/>
      <c r="AI31" s="6"/>
      <c r="AJ31" s="6"/>
      <c r="AK31" s="6"/>
      <c r="AL31" s="6"/>
      <c r="AM31" s="6"/>
      <c r="AN31" s="6"/>
      <c r="AO31" s="4"/>
    </row>
    <row r="32" spans="2:41" x14ac:dyDescent="0.3">
      <c r="M32" s="17">
        <v>26</v>
      </c>
      <c r="N32" s="17">
        <v>10</v>
      </c>
      <c r="O32" s="20">
        <v>35000</v>
      </c>
      <c r="P32" s="14">
        <f t="shared" si="5"/>
        <v>26992</v>
      </c>
      <c r="Q32" s="20">
        <f>O24+O25+O26+O27+O28+O29+O30+O31+O32</f>
        <v>227900</v>
      </c>
      <c r="R32" s="14">
        <f t="shared" si="8"/>
        <v>175756.48</v>
      </c>
      <c r="S32" s="20">
        <f>L17+L31+L45+L59+L73+L87+L101+L115+L129</f>
        <v>316514.83919999999</v>
      </c>
      <c r="T32" s="14">
        <f t="shared" si="11"/>
        <v>47288</v>
      </c>
      <c r="U32" s="20">
        <f t="shared" si="6"/>
        <v>31314.586479999998</v>
      </c>
      <c r="V32" s="15">
        <f t="shared" si="13"/>
        <v>147815.20514999999</v>
      </c>
      <c r="W32" s="15">
        <f t="shared" si="12"/>
        <v>57742.205149999994</v>
      </c>
      <c r="X32" s="27">
        <f>U28</f>
        <v>27811.495579999999</v>
      </c>
      <c r="Y32" s="27">
        <f>X24+X25+X26+X27+X28+X29+X30+X31+X32</f>
        <v>114168.92917999999</v>
      </c>
      <c r="Z32" s="20">
        <v>28999.200000000001</v>
      </c>
      <c r="AA32" s="20">
        <f t="shared" si="4"/>
        <v>22364.18304</v>
      </c>
      <c r="AB32" s="20">
        <f t="shared" si="10"/>
        <v>197685.70623999997</v>
      </c>
      <c r="AC32" s="20">
        <v>39520</v>
      </c>
      <c r="AD32" s="20">
        <f t="shared" si="7"/>
        <v>30477.824000000001</v>
      </c>
      <c r="AE32" s="23">
        <f t="shared" si="9"/>
        <v>262991.5392</v>
      </c>
      <c r="AF32" s="5"/>
      <c r="AG32" s="6" t="s">
        <v>42</v>
      </c>
      <c r="AH32" s="6"/>
      <c r="AI32" s="6"/>
      <c r="AJ32" s="6"/>
      <c r="AK32" s="6"/>
      <c r="AL32" s="6"/>
      <c r="AM32" s="6"/>
      <c r="AN32" s="6"/>
      <c r="AO32" s="4"/>
    </row>
    <row r="33" spans="2:41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20">
        <v>37000</v>
      </c>
      <c r="P33" s="14">
        <f t="shared" si="5"/>
        <v>28534.400000000001</v>
      </c>
      <c r="Q33" s="20">
        <f>O24+O25+O26+O27+O28+O29+O30+O31+O32+O33</f>
        <v>264900</v>
      </c>
      <c r="R33" s="14">
        <f t="shared" si="8"/>
        <v>204290.88</v>
      </c>
      <c r="S33" s="20">
        <f>L17+L31+L45+L59+L73+L87+L101+L115+L129+L143</f>
        <v>373301.0808</v>
      </c>
      <c r="T33" s="14">
        <f t="shared" si="11"/>
        <v>48610.5</v>
      </c>
      <c r="U33" s="20">
        <f t="shared" si="6"/>
        <v>32190.359204999997</v>
      </c>
      <c r="V33" s="15">
        <f t="shared" si="13"/>
        <v>180005.56435499998</v>
      </c>
      <c r="W33" s="15">
        <f t="shared" si="12"/>
        <v>89932.564354999995</v>
      </c>
      <c r="X33" s="27">
        <f>U29</f>
        <v>28687.268304999998</v>
      </c>
      <c r="Y33" s="27">
        <f>X24+X25+X26+X27+X28+X29+X30+X31+X32+X33</f>
        <v>142856.19748499998</v>
      </c>
      <c r="Z33" s="20">
        <v>29581.4</v>
      </c>
      <c r="AA33" s="20">
        <f t="shared" si="4"/>
        <v>22813.17568</v>
      </c>
      <c r="AB33" s="20">
        <f t="shared" si="10"/>
        <v>220498.88191999996</v>
      </c>
      <c r="AC33" s="20">
        <v>39520</v>
      </c>
      <c r="AD33" s="20">
        <f t="shared" si="7"/>
        <v>30477.824000000001</v>
      </c>
      <c r="AE33" s="23">
        <f t="shared" si="9"/>
        <v>293469.36320000002</v>
      </c>
      <c r="AF33" s="5"/>
      <c r="AG33" s="6" t="s">
        <v>43</v>
      </c>
      <c r="AH33" s="6"/>
      <c r="AI33" s="6"/>
      <c r="AJ33" s="6"/>
      <c r="AK33" s="6"/>
      <c r="AL33" s="6"/>
      <c r="AM33" s="6"/>
      <c r="AN33" s="6"/>
      <c r="AO33" s="4"/>
    </row>
    <row r="34" spans="2:41" x14ac:dyDescent="0.3">
      <c r="B34" t="s">
        <v>26</v>
      </c>
      <c r="C34" t="s">
        <v>2</v>
      </c>
      <c r="D34" s="1">
        <v>1</v>
      </c>
      <c r="E34">
        <v>2236</v>
      </c>
      <c r="F34">
        <v>100</v>
      </c>
      <c r="G34">
        <f>(E34+F34)*J34</f>
        <v>534.47680000000003</v>
      </c>
      <c r="H34">
        <v>0</v>
      </c>
      <c r="I34">
        <f>(E34+F34+H34-G34)</f>
        <v>1801.5232000000001</v>
      </c>
      <c r="J34">
        <v>0.2288</v>
      </c>
      <c r="M34" s="17">
        <v>28</v>
      </c>
      <c r="N34" s="17">
        <v>12</v>
      </c>
      <c r="O34" s="20">
        <v>40000</v>
      </c>
      <c r="P34" s="14">
        <f t="shared" si="5"/>
        <v>30848</v>
      </c>
      <c r="Q34" s="20">
        <f>O24+O25+O26+O27+O28+O29+O30+O31+O32+O33+O34</f>
        <v>304900</v>
      </c>
      <c r="R34" s="14">
        <f t="shared" si="8"/>
        <v>235138.88</v>
      </c>
      <c r="S34" s="20">
        <f>L17+L31+L45+L59+L73+L87+L101+L115+L129+L143+L157</f>
        <v>430087.32239999995</v>
      </c>
      <c r="T34" s="14">
        <f t="shared" si="11"/>
        <v>49933</v>
      </c>
      <c r="U34" s="20">
        <f t="shared" si="6"/>
        <v>33066.131929999996</v>
      </c>
      <c r="V34" s="15">
        <f t="shared" si="13"/>
        <v>213071.69628499998</v>
      </c>
      <c r="W34" s="15">
        <f t="shared" si="12"/>
        <v>122998.69628499998</v>
      </c>
      <c r="X34" s="27">
        <f t="shared" ref="X34:X36" si="14">U30</f>
        <v>29563.041029999997</v>
      </c>
      <c r="Y34" s="27">
        <f>X24+X25+X26+X27+X28+X29+X30+X31+X32+X33+X34</f>
        <v>172419.23851499998</v>
      </c>
      <c r="Z34" s="27">
        <v>30163.599999999999</v>
      </c>
      <c r="AA34" s="20">
        <f t="shared" si="4"/>
        <v>23262.168319999997</v>
      </c>
      <c r="AB34" s="20">
        <f t="shared" si="10"/>
        <v>243761.05023999995</v>
      </c>
      <c r="AC34" s="20">
        <v>39520</v>
      </c>
      <c r="AD34" s="20">
        <f t="shared" si="7"/>
        <v>30477.824000000001</v>
      </c>
      <c r="AE34" s="23">
        <f t="shared" si="9"/>
        <v>323947.18720000004</v>
      </c>
      <c r="AF34" s="5"/>
      <c r="AG34" s="6" t="s">
        <v>45</v>
      </c>
      <c r="AH34" s="6"/>
      <c r="AI34" s="6"/>
      <c r="AJ34" s="6"/>
      <c r="AK34" s="6"/>
      <c r="AL34" s="6"/>
      <c r="AM34" s="6"/>
      <c r="AN34" s="6"/>
      <c r="AO34" s="4"/>
    </row>
    <row r="35" spans="2:41" x14ac:dyDescent="0.3">
      <c r="B35" t="s">
        <v>26</v>
      </c>
      <c r="C35" t="s">
        <v>2</v>
      </c>
      <c r="D35">
        <v>2</v>
      </c>
      <c r="E35">
        <v>2236</v>
      </c>
      <c r="F35">
        <v>100</v>
      </c>
      <c r="G35">
        <f t="shared" ref="G35:G45" si="15">(E35+F35)*J35</f>
        <v>534.47680000000003</v>
      </c>
      <c r="H35">
        <v>0</v>
      </c>
      <c r="I35">
        <f>(E35+F35+H35-G35)</f>
        <v>1801.5232000000001</v>
      </c>
      <c r="J35">
        <v>0.2288</v>
      </c>
      <c r="M35" s="17">
        <v>29</v>
      </c>
      <c r="N35" s="17">
        <v>13</v>
      </c>
      <c r="O35" s="20">
        <v>40000</v>
      </c>
      <c r="P35" s="14">
        <f t="shared" si="5"/>
        <v>30848</v>
      </c>
      <c r="Q35" s="20">
        <f>O24+O25+O26+O27+O28+O29+O30+O31+O32+O33+O34+O35</f>
        <v>344900</v>
      </c>
      <c r="R35" s="14">
        <f t="shared" si="8"/>
        <v>265986.88</v>
      </c>
      <c r="S35" s="20">
        <f>L17+L31+L45+L59+L73+L87+L101+L115+L129+L143+L157+L171</f>
        <v>483509.37839999993</v>
      </c>
      <c r="T35" s="14">
        <f t="shared" si="11"/>
        <v>51255.5</v>
      </c>
      <c r="U35" s="20">
        <f t="shared" si="6"/>
        <v>33941.904654999998</v>
      </c>
      <c r="V35" s="15">
        <f t="shared" si="13"/>
        <v>247013.60093999997</v>
      </c>
      <c r="W35" s="15">
        <f t="shared" si="12"/>
        <v>156940.60093999997</v>
      </c>
      <c r="X35" s="27">
        <f t="shared" si="14"/>
        <v>30438.813754999999</v>
      </c>
      <c r="Y35" s="27">
        <f>X24+X25+X26+X27+X28+X29+X30+X31+X32+X33+X34+X35</f>
        <v>202858.05226999999</v>
      </c>
      <c r="Z35" s="27">
        <v>30745.8</v>
      </c>
      <c r="AA35" s="20">
        <f t="shared" si="4"/>
        <v>23711.160960000001</v>
      </c>
      <c r="AB35" s="20">
        <f t="shared" si="10"/>
        <v>267472.21119999996</v>
      </c>
      <c r="AC35" s="20">
        <v>39520</v>
      </c>
      <c r="AD35" s="20">
        <f t="shared" si="7"/>
        <v>30477.824000000001</v>
      </c>
      <c r="AE35" s="23">
        <f t="shared" si="9"/>
        <v>354425.01120000007</v>
      </c>
      <c r="AF35" s="5"/>
      <c r="AG35" s="6" t="s">
        <v>53</v>
      </c>
      <c r="AH35" s="6"/>
      <c r="AI35" s="6"/>
      <c r="AJ35" s="6"/>
      <c r="AK35" s="6"/>
      <c r="AL35" s="6"/>
      <c r="AM35" s="6"/>
      <c r="AN35" s="6"/>
      <c r="AO35" s="4"/>
    </row>
    <row r="36" spans="2:41" x14ac:dyDescent="0.3">
      <c r="B36" t="s">
        <v>26</v>
      </c>
      <c r="C36" t="s">
        <v>2</v>
      </c>
      <c r="D36">
        <v>3</v>
      </c>
      <c r="E36">
        <v>2236</v>
      </c>
      <c r="F36">
        <v>100</v>
      </c>
      <c r="G36">
        <f t="shared" si="15"/>
        <v>534.47680000000003</v>
      </c>
      <c r="H36">
        <v>0</v>
      </c>
      <c r="I36">
        <f t="shared" ref="I36:I45" si="16">(E36+F36+H36-G36)</f>
        <v>1801.5232000000001</v>
      </c>
      <c r="J36">
        <v>0.2288</v>
      </c>
      <c r="M36" s="17">
        <v>30</v>
      </c>
      <c r="N36" s="17">
        <v>14</v>
      </c>
      <c r="O36" s="20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20">
        <f>L17+L31+L45+L59+L73+L87+L101+L115+L129+L143+L157+L171+L185</f>
        <v>538794.77279999992</v>
      </c>
      <c r="T36" s="14">
        <v>52578</v>
      </c>
      <c r="U36" s="20">
        <f t="shared" si="6"/>
        <v>34817.677380000001</v>
      </c>
      <c r="V36" s="15">
        <f t="shared" si="13"/>
        <v>281831.27831999998</v>
      </c>
      <c r="W36" s="15">
        <f t="shared" si="12"/>
        <v>191758.27831999998</v>
      </c>
      <c r="X36" s="27">
        <f t="shared" si="14"/>
        <v>31314.586479999998</v>
      </c>
      <c r="Y36" s="27">
        <f>X24+X25+X26+X27+X28+X29+X30+X31+X32+X33+X34+X35+X36</f>
        <v>234172.63874999998</v>
      </c>
      <c r="Z36" s="20">
        <v>31328</v>
      </c>
      <c r="AA36" s="20">
        <f t="shared" si="4"/>
        <v>24160.153600000001</v>
      </c>
      <c r="AB36" s="20">
        <f t="shared" si="10"/>
        <v>291632.36479999998</v>
      </c>
      <c r="AC36" s="20">
        <v>39520</v>
      </c>
      <c r="AD36" s="20">
        <f t="shared" si="7"/>
        <v>30477.824000000001</v>
      </c>
      <c r="AE36" s="23">
        <f t="shared" si="9"/>
        <v>384902.83520000009</v>
      </c>
      <c r="AF36" s="5"/>
      <c r="AG36" s="30" t="s">
        <v>27</v>
      </c>
      <c r="AH36" s="30"/>
      <c r="AI36" s="30"/>
      <c r="AJ36" s="30"/>
      <c r="AK36" s="30"/>
      <c r="AL36" s="30"/>
      <c r="AM36" s="30"/>
      <c r="AN36" s="30"/>
      <c r="AO36" s="48"/>
    </row>
    <row r="37" spans="2:41" x14ac:dyDescent="0.3">
      <c r="B37" t="s">
        <v>26</v>
      </c>
      <c r="C37" t="s">
        <v>2</v>
      </c>
      <c r="D37">
        <v>4</v>
      </c>
      <c r="E37">
        <v>2236</v>
      </c>
      <c r="F37">
        <v>100</v>
      </c>
      <c r="G37">
        <f t="shared" si="15"/>
        <v>534.47680000000003</v>
      </c>
      <c r="H37">
        <v>0</v>
      </c>
      <c r="I37">
        <f t="shared" si="16"/>
        <v>1801.5232000000001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W37" s="4"/>
      <c r="X37" s="17"/>
      <c r="Y37" s="17"/>
      <c r="Z37" s="17"/>
      <c r="AA37" s="17"/>
      <c r="AB37" s="17"/>
      <c r="AC37" s="17"/>
      <c r="AD37" s="17"/>
      <c r="AE37" s="5"/>
      <c r="AF37" s="5"/>
      <c r="AG37" s="6" t="s">
        <v>64</v>
      </c>
      <c r="AH37" s="6"/>
      <c r="AI37" s="6"/>
      <c r="AJ37" s="6"/>
      <c r="AK37" s="6"/>
      <c r="AL37" s="6"/>
      <c r="AM37" s="6"/>
      <c r="AN37" s="6"/>
      <c r="AO37" s="4"/>
    </row>
    <row r="38" spans="2:41" x14ac:dyDescent="0.3">
      <c r="B38" t="s">
        <v>26</v>
      </c>
      <c r="C38" t="s">
        <v>2</v>
      </c>
      <c r="D38">
        <v>5</v>
      </c>
      <c r="E38">
        <v>2236</v>
      </c>
      <c r="F38">
        <v>100</v>
      </c>
      <c r="G38">
        <f t="shared" si="15"/>
        <v>534.47680000000003</v>
      </c>
      <c r="H38">
        <v>0</v>
      </c>
      <c r="I38">
        <f t="shared" si="16"/>
        <v>1801.5232000000001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93</v>
      </c>
      <c r="W38" s="4" t="s">
        <v>92</v>
      </c>
      <c r="X38" s="26" t="s">
        <v>86</v>
      </c>
      <c r="Y38" s="17" t="s">
        <v>86</v>
      </c>
      <c r="Z38" s="26" t="s">
        <v>83</v>
      </c>
      <c r="AA38" s="26" t="s">
        <v>83</v>
      </c>
      <c r="AB38" s="26" t="s">
        <v>83</v>
      </c>
      <c r="AC38" s="26" t="s">
        <v>84</v>
      </c>
      <c r="AD38" s="26" t="s">
        <v>84</v>
      </c>
      <c r="AE38" s="29" t="s">
        <v>84</v>
      </c>
      <c r="AF38" s="5"/>
      <c r="AG38" s="6" t="s">
        <v>46</v>
      </c>
      <c r="AH38" s="6"/>
      <c r="AI38" s="6"/>
      <c r="AJ38" s="6"/>
      <c r="AK38" s="6"/>
      <c r="AL38" s="6"/>
      <c r="AM38" s="6"/>
      <c r="AN38" s="6"/>
      <c r="AO38" s="4"/>
    </row>
    <row r="39" spans="2:41" x14ac:dyDescent="0.3">
      <c r="B39" t="s">
        <v>26</v>
      </c>
      <c r="C39" t="s">
        <v>2</v>
      </c>
      <c r="D39">
        <v>6</v>
      </c>
      <c r="E39">
        <v>2236</v>
      </c>
      <c r="F39">
        <v>100</v>
      </c>
      <c r="G39">
        <f t="shared" si="15"/>
        <v>534.47680000000003</v>
      </c>
      <c r="H39">
        <v>0</v>
      </c>
      <c r="I39">
        <f t="shared" si="16"/>
        <v>1801.5232000000001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W39" s="4" t="s">
        <v>59</v>
      </c>
      <c r="X39" s="26" t="s">
        <v>57</v>
      </c>
      <c r="Y39" s="17" t="s">
        <v>59</v>
      </c>
      <c r="Z39" s="26" t="s">
        <v>57</v>
      </c>
      <c r="AA39" s="26" t="s">
        <v>57</v>
      </c>
      <c r="AB39" s="17" t="s">
        <v>59</v>
      </c>
      <c r="AC39" s="17" t="s">
        <v>80</v>
      </c>
      <c r="AD39" s="17" t="s">
        <v>80</v>
      </c>
      <c r="AE39" s="5" t="s">
        <v>59</v>
      </c>
      <c r="AF39" s="5"/>
      <c r="AG39" s="6" t="s">
        <v>47</v>
      </c>
      <c r="AH39" s="6"/>
      <c r="AI39" s="6"/>
      <c r="AJ39" s="6"/>
      <c r="AK39" s="6"/>
      <c r="AL39" s="6"/>
      <c r="AM39" s="6"/>
      <c r="AN39" s="6"/>
      <c r="AO39" s="4"/>
    </row>
    <row r="40" spans="2:41" ht="15" thickBot="1" x14ac:dyDescent="0.35">
      <c r="B40" t="s">
        <v>26</v>
      </c>
      <c r="C40" t="s">
        <v>2</v>
      </c>
      <c r="D40">
        <v>7</v>
      </c>
      <c r="E40">
        <v>2236</v>
      </c>
      <c r="F40">
        <v>100</v>
      </c>
      <c r="G40">
        <f t="shared" si="15"/>
        <v>534.47680000000003</v>
      </c>
      <c r="H40">
        <v>0</v>
      </c>
      <c r="I40">
        <f t="shared" si="16"/>
        <v>1801.5232000000001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W40" s="9" t="s">
        <v>58</v>
      </c>
      <c r="X40" s="28" t="s">
        <v>80</v>
      </c>
      <c r="Y40" s="18" t="s">
        <v>58</v>
      </c>
      <c r="Z40" s="18"/>
      <c r="AA40" s="18" t="s">
        <v>58</v>
      </c>
      <c r="AB40" s="18" t="s">
        <v>58</v>
      </c>
      <c r="AC40" s="18" t="s">
        <v>85</v>
      </c>
      <c r="AD40" s="18" t="s">
        <v>58</v>
      </c>
      <c r="AE40" s="7" t="s">
        <v>58</v>
      </c>
      <c r="AF40" s="5"/>
      <c r="AG40" s="6" t="s">
        <v>48</v>
      </c>
      <c r="AH40" s="6"/>
      <c r="AI40" s="6"/>
      <c r="AJ40" s="6"/>
      <c r="AK40" s="6"/>
      <c r="AL40" s="6"/>
      <c r="AM40" s="6"/>
      <c r="AN40" s="6"/>
      <c r="AO40" s="4"/>
    </row>
    <row r="41" spans="2:41" x14ac:dyDescent="0.3">
      <c r="B41" t="s">
        <v>26</v>
      </c>
      <c r="C41" t="s">
        <v>2</v>
      </c>
      <c r="D41">
        <v>8</v>
      </c>
      <c r="E41">
        <v>2236</v>
      </c>
      <c r="F41">
        <v>100</v>
      </c>
      <c r="G41">
        <f t="shared" si="15"/>
        <v>534.47680000000003</v>
      </c>
      <c r="H41">
        <v>0</v>
      </c>
      <c r="I41">
        <f t="shared" si="16"/>
        <v>1801.5232000000001</v>
      </c>
      <c r="J41">
        <v>0.2288</v>
      </c>
      <c r="AF41" s="5"/>
      <c r="AG41" s="6" t="s">
        <v>49</v>
      </c>
      <c r="AH41" s="6"/>
      <c r="AI41" s="6"/>
      <c r="AJ41" s="6"/>
      <c r="AK41" s="6"/>
      <c r="AL41" s="6"/>
      <c r="AM41" s="6"/>
      <c r="AN41" s="6"/>
      <c r="AO41" s="4"/>
    </row>
    <row r="42" spans="2:41" x14ac:dyDescent="0.3">
      <c r="B42" t="s">
        <v>26</v>
      </c>
      <c r="C42" t="s">
        <v>2</v>
      </c>
      <c r="D42">
        <v>9</v>
      </c>
      <c r="E42">
        <v>2236</v>
      </c>
      <c r="F42">
        <v>100</v>
      </c>
      <c r="G42">
        <f t="shared" si="15"/>
        <v>534.47680000000003</v>
      </c>
      <c r="H42">
        <v>0</v>
      </c>
      <c r="I42">
        <f t="shared" si="16"/>
        <v>1801.5232000000001</v>
      </c>
      <c r="J42">
        <v>0.2288</v>
      </c>
      <c r="N42" s="2"/>
      <c r="AF42" s="5"/>
      <c r="AG42" s="30" t="s">
        <v>76</v>
      </c>
      <c r="AH42" s="30"/>
      <c r="AI42" s="30"/>
      <c r="AJ42" s="30"/>
      <c r="AK42" s="30"/>
      <c r="AL42" s="30"/>
      <c r="AM42" s="30"/>
      <c r="AN42" s="30"/>
      <c r="AO42" s="48"/>
    </row>
    <row r="43" spans="2:41" x14ac:dyDescent="0.3">
      <c r="B43" t="s">
        <v>26</v>
      </c>
      <c r="C43" t="s">
        <v>2</v>
      </c>
      <c r="D43">
        <v>10</v>
      </c>
      <c r="E43">
        <v>2236</v>
      </c>
      <c r="F43">
        <v>100</v>
      </c>
      <c r="G43">
        <f t="shared" si="15"/>
        <v>534.47680000000003</v>
      </c>
      <c r="H43">
        <v>0</v>
      </c>
      <c r="I43">
        <f t="shared" si="16"/>
        <v>1801.5232000000001</v>
      </c>
      <c r="J43">
        <v>0.2288</v>
      </c>
      <c r="AF43" s="5"/>
      <c r="AG43" s="6" t="s">
        <v>50</v>
      </c>
      <c r="AH43" s="6"/>
      <c r="AI43" s="6"/>
      <c r="AJ43" s="6"/>
      <c r="AK43" s="6"/>
      <c r="AL43" s="6"/>
      <c r="AM43" s="6"/>
      <c r="AN43" s="6"/>
      <c r="AO43" s="4"/>
    </row>
    <row r="44" spans="2:41" x14ac:dyDescent="0.3">
      <c r="B44" t="s">
        <v>26</v>
      </c>
      <c r="C44" t="s">
        <v>2</v>
      </c>
      <c r="D44">
        <v>11</v>
      </c>
      <c r="E44">
        <v>2236</v>
      </c>
      <c r="F44">
        <v>100</v>
      </c>
      <c r="G44">
        <f t="shared" si="15"/>
        <v>534.47680000000003</v>
      </c>
      <c r="H44">
        <v>0</v>
      </c>
      <c r="I44">
        <f t="shared" si="16"/>
        <v>1801.5232000000001</v>
      </c>
      <c r="J44">
        <v>0.2288</v>
      </c>
      <c r="L44" t="s">
        <v>29</v>
      </c>
      <c r="AF44" s="5"/>
      <c r="AG44" s="6" t="s">
        <v>51</v>
      </c>
      <c r="AH44" s="6"/>
      <c r="AI44" s="6"/>
      <c r="AJ44" s="6"/>
      <c r="AK44" s="6"/>
      <c r="AL44" s="6"/>
      <c r="AM44" s="6"/>
      <c r="AN44" s="6"/>
      <c r="AO44" s="4"/>
    </row>
    <row r="45" spans="2:41" x14ac:dyDescent="0.3">
      <c r="B45" t="s">
        <v>26</v>
      </c>
      <c r="C45" t="s">
        <v>2</v>
      </c>
      <c r="D45">
        <v>12</v>
      </c>
      <c r="E45">
        <v>2236</v>
      </c>
      <c r="F45">
        <v>100</v>
      </c>
      <c r="G45">
        <f t="shared" si="15"/>
        <v>534.47680000000003</v>
      </c>
      <c r="H45">
        <v>0</v>
      </c>
      <c r="I45">
        <f t="shared" si="16"/>
        <v>1801.5232000000001</v>
      </c>
      <c r="J45">
        <v>0.2288</v>
      </c>
      <c r="L45">
        <f>(I34+I35+I36+I37+I38+I39+I40+I41+I42+I43+I44+I45)</f>
        <v>21618.278399999999</v>
      </c>
      <c r="AF45" s="5"/>
      <c r="AG45" s="6" t="s">
        <v>77</v>
      </c>
      <c r="AH45" s="6"/>
      <c r="AI45" s="6"/>
      <c r="AJ45" s="6"/>
      <c r="AK45" s="6"/>
      <c r="AL45" s="6"/>
      <c r="AM45" s="6"/>
      <c r="AN45" s="6"/>
      <c r="AO45" s="4"/>
    </row>
    <row r="46" spans="2:41" x14ac:dyDescent="0.3">
      <c r="AF46" s="5"/>
      <c r="AG46" s="6" t="s">
        <v>52</v>
      </c>
      <c r="AH46" s="6"/>
      <c r="AI46" s="6"/>
      <c r="AJ46" s="6"/>
      <c r="AK46" s="6"/>
      <c r="AL46" s="6"/>
      <c r="AM46" s="6"/>
      <c r="AN46" s="6"/>
      <c r="AO46" s="4"/>
    </row>
    <row r="47" spans="2:41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AF47" s="5"/>
      <c r="AG47" s="6" t="s">
        <v>54</v>
      </c>
      <c r="AH47" s="6"/>
      <c r="AI47" s="6"/>
      <c r="AJ47" s="6"/>
      <c r="AK47" s="6"/>
      <c r="AL47" s="6"/>
      <c r="AM47" s="6"/>
      <c r="AN47" s="6"/>
      <c r="AO47" s="4"/>
    </row>
    <row r="48" spans="2:41" x14ac:dyDescent="0.3">
      <c r="B48" t="s">
        <v>26</v>
      </c>
      <c r="C48" t="s">
        <v>3</v>
      </c>
      <c r="D48" s="1">
        <v>1</v>
      </c>
      <c r="E48">
        <v>2714</v>
      </c>
      <c r="F48">
        <v>350</v>
      </c>
      <c r="G48">
        <f>(E48+F48)*J48</f>
        <v>701.04319999999996</v>
      </c>
      <c r="H48">
        <v>0</v>
      </c>
      <c r="I48">
        <f>(E48+F48+H48-G48)</f>
        <v>2362.9567999999999</v>
      </c>
      <c r="J48">
        <v>0.2288</v>
      </c>
      <c r="AF48" s="5"/>
      <c r="AG48" s="6" t="s">
        <v>78</v>
      </c>
      <c r="AH48" s="6"/>
      <c r="AI48" s="6"/>
      <c r="AJ48" s="6"/>
      <c r="AK48" s="6"/>
      <c r="AL48" s="6"/>
      <c r="AM48" s="6"/>
      <c r="AN48" s="6"/>
      <c r="AO48" s="4"/>
    </row>
    <row r="49" spans="2:41" x14ac:dyDescent="0.3">
      <c r="B49" t="s">
        <v>26</v>
      </c>
      <c r="C49" t="s">
        <v>3</v>
      </c>
      <c r="D49">
        <v>2</v>
      </c>
      <c r="E49">
        <v>2714</v>
      </c>
      <c r="F49">
        <v>350</v>
      </c>
      <c r="G49">
        <f t="shared" ref="G49:G59" si="17">(E49+F49)*J49</f>
        <v>701.04319999999996</v>
      </c>
      <c r="H49">
        <v>0</v>
      </c>
      <c r="I49">
        <f>(E49+F49+H49-G49)</f>
        <v>2362.9567999999999</v>
      </c>
      <c r="J49">
        <v>0.2288</v>
      </c>
      <c r="AF49" s="5"/>
      <c r="AG49" s="49" t="s">
        <v>89</v>
      </c>
      <c r="AH49" s="49"/>
      <c r="AI49" s="49"/>
      <c r="AJ49" s="49"/>
      <c r="AK49" s="49"/>
      <c r="AL49" s="49"/>
      <c r="AM49" s="49"/>
      <c r="AN49" s="49"/>
      <c r="AO49" s="50"/>
    </row>
    <row r="50" spans="2:41" x14ac:dyDescent="0.3">
      <c r="B50" t="s">
        <v>26</v>
      </c>
      <c r="C50" t="s">
        <v>3</v>
      </c>
      <c r="D50">
        <v>3</v>
      </c>
      <c r="E50">
        <v>2714</v>
      </c>
      <c r="F50">
        <v>350</v>
      </c>
      <c r="G50">
        <f t="shared" si="17"/>
        <v>701.04319999999996</v>
      </c>
      <c r="H50">
        <v>0</v>
      </c>
      <c r="I50">
        <f t="shared" ref="I50:I59" si="18">(E50+F50+H50-G50)</f>
        <v>2362.9567999999999</v>
      </c>
      <c r="J50">
        <v>0.2288</v>
      </c>
      <c r="AF50" s="5"/>
      <c r="AG50" s="49" t="s">
        <v>90</v>
      </c>
      <c r="AH50" s="49"/>
      <c r="AI50" s="49"/>
      <c r="AJ50" s="49"/>
      <c r="AK50" s="49"/>
      <c r="AL50" s="49"/>
      <c r="AM50" s="49"/>
      <c r="AN50" s="49"/>
      <c r="AO50" s="50"/>
    </row>
    <row r="51" spans="2:41" x14ac:dyDescent="0.3">
      <c r="B51" t="s">
        <v>26</v>
      </c>
      <c r="C51" t="s">
        <v>3</v>
      </c>
      <c r="D51">
        <v>4</v>
      </c>
      <c r="E51">
        <v>2714</v>
      </c>
      <c r="F51">
        <v>350</v>
      </c>
      <c r="G51">
        <f t="shared" si="17"/>
        <v>701.04319999999996</v>
      </c>
      <c r="H51">
        <v>0</v>
      </c>
      <c r="I51">
        <f t="shared" si="18"/>
        <v>2362.9567999999999</v>
      </c>
      <c r="J51">
        <v>0.2288</v>
      </c>
      <c r="AF51" s="5"/>
      <c r="AG51" s="49" t="s">
        <v>91</v>
      </c>
      <c r="AH51" s="49"/>
      <c r="AI51" s="49"/>
      <c r="AJ51" s="49"/>
      <c r="AK51" s="49"/>
      <c r="AL51" s="49"/>
      <c r="AM51" s="49"/>
      <c r="AN51" s="49"/>
      <c r="AO51" s="50"/>
    </row>
    <row r="52" spans="2:41" x14ac:dyDescent="0.3">
      <c r="B52" t="s">
        <v>26</v>
      </c>
      <c r="C52" t="s">
        <v>3</v>
      </c>
      <c r="D52">
        <v>5</v>
      </c>
      <c r="E52">
        <v>2714</v>
      </c>
      <c r="F52">
        <v>350</v>
      </c>
      <c r="G52">
        <f t="shared" si="17"/>
        <v>701.04319999999996</v>
      </c>
      <c r="H52">
        <v>0</v>
      </c>
      <c r="I52">
        <f t="shared" si="18"/>
        <v>2362.9567999999999</v>
      </c>
      <c r="J52">
        <v>0.2288</v>
      </c>
      <c r="AF52" s="5"/>
      <c r="AG52" s="47" t="s">
        <v>84</v>
      </c>
      <c r="AH52" s="47"/>
      <c r="AI52" s="47"/>
      <c r="AJ52" s="47"/>
      <c r="AK52" s="47"/>
      <c r="AL52" s="47"/>
      <c r="AM52" s="47"/>
      <c r="AN52" s="47"/>
      <c r="AO52" s="51"/>
    </row>
    <row r="53" spans="2:41" x14ac:dyDescent="0.3">
      <c r="B53" t="s">
        <v>26</v>
      </c>
      <c r="C53" t="s">
        <v>3</v>
      </c>
      <c r="D53">
        <v>6</v>
      </c>
      <c r="E53">
        <v>2714</v>
      </c>
      <c r="F53">
        <v>350</v>
      </c>
      <c r="G53">
        <f t="shared" si="17"/>
        <v>701.04319999999996</v>
      </c>
      <c r="H53">
        <v>0</v>
      </c>
      <c r="I53">
        <f t="shared" si="18"/>
        <v>2362.9567999999999</v>
      </c>
      <c r="J53">
        <v>0.2288</v>
      </c>
      <c r="AF53" s="5"/>
      <c r="AG53" s="6" t="s">
        <v>87</v>
      </c>
      <c r="AH53" s="6"/>
      <c r="AI53" s="6"/>
      <c r="AJ53" s="6"/>
      <c r="AK53" s="6"/>
      <c r="AL53" s="6"/>
      <c r="AM53" s="6"/>
      <c r="AN53" s="6"/>
      <c r="AO53" s="4"/>
    </row>
    <row r="54" spans="2:41" ht="15" thickBot="1" x14ac:dyDescent="0.35">
      <c r="B54" t="s">
        <v>26</v>
      </c>
      <c r="C54" t="s">
        <v>3</v>
      </c>
      <c r="D54">
        <v>7</v>
      </c>
      <c r="E54">
        <v>2714</v>
      </c>
      <c r="F54">
        <v>350</v>
      </c>
      <c r="G54">
        <f t="shared" si="17"/>
        <v>701.04319999999996</v>
      </c>
      <c r="H54">
        <v>0</v>
      </c>
      <c r="I54">
        <f t="shared" si="18"/>
        <v>2362.9567999999999</v>
      </c>
      <c r="J54">
        <v>0.2288</v>
      </c>
      <c r="AF54" s="7"/>
      <c r="AG54" s="8" t="s">
        <v>88</v>
      </c>
      <c r="AH54" s="8"/>
      <c r="AI54" s="8"/>
      <c r="AJ54" s="8"/>
      <c r="AK54" s="8"/>
      <c r="AL54" s="8"/>
      <c r="AM54" s="8"/>
      <c r="AN54" s="8"/>
      <c r="AO54" s="9"/>
    </row>
    <row r="55" spans="2:41" x14ac:dyDescent="0.3">
      <c r="B55" t="s">
        <v>26</v>
      </c>
      <c r="C55" t="s">
        <v>3</v>
      </c>
      <c r="D55">
        <v>8</v>
      </c>
      <c r="E55">
        <v>2714</v>
      </c>
      <c r="F55">
        <v>350</v>
      </c>
      <c r="G55">
        <f t="shared" si="17"/>
        <v>701.04319999999996</v>
      </c>
      <c r="H55">
        <v>0</v>
      </c>
      <c r="I55">
        <f t="shared" si="18"/>
        <v>2362.9567999999999</v>
      </c>
      <c r="J55">
        <v>0.2288</v>
      </c>
    </row>
    <row r="56" spans="2:41" x14ac:dyDescent="0.3">
      <c r="B56" t="s">
        <v>26</v>
      </c>
      <c r="C56" t="s">
        <v>3</v>
      </c>
      <c r="D56">
        <v>9</v>
      </c>
      <c r="E56">
        <v>2714</v>
      </c>
      <c r="F56">
        <v>350</v>
      </c>
      <c r="G56">
        <f t="shared" si="17"/>
        <v>701.04319999999996</v>
      </c>
      <c r="H56">
        <v>0</v>
      </c>
      <c r="I56">
        <f t="shared" si="18"/>
        <v>2362.9567999999999</v>
      </c>
      <c r="J56">
        <v>0.2288</v>
      </c>
    </row>
    <row r="57" spans="2:41" x14ac:dyDescent="0.3">
      <c r="B57" t="s">
        <v>26</v>
      </c>
      <c r="C57" t="s">
        <v>3</v>
      </c>
      <c r="D57">
        <v>10</v>
      </c>
      <c r="E57">
        <v>2714</v>
      </c>
      <c r="F57">
        <v>350</v>
      </c>
      <c r="G57">
        <f t="shared" si="17"/>
        <v>701.04319999999996</v>
      </c>
      <c r="H57">
        <v>0</v>
      </c>
      <c r="I57">
        <f t="shared" si="18"/>
        <v>2362.9567999999999</v>
      </c>
      <c r="J57">
        <v>0.2288</v>
      </c>
    </row>
    <row r="58" spans="2:41" x14ac:dyDescent="0.3">
      <c r="B58" t="s">
        <v>26</v>
      </c>
      <c r="C58" t="s">
        <v>3</v>
      </c>
      <c r="D58">
        <v>11</v>
      </c>
      <c r="E58">
        <v>2714</v>
      </c>
      <c r="F58">
        <v>350</v>
      </c>
      <c r="G58">
        <f t="shared" si="17"/>
        <v>701.04319999999996</v>
      </c>
      <c r="H58">
        <v>0</v>
      </c>
      <c r="I58">
        <f t="shared" si="18"/>
        <v>2362.9567999999999</v>
      </c>
      <c r="J58">
        <v>0.2288</v>
      </c>
      <c r="L58" t="s">
        <v>29</v>
      </c>
    </row>
    <row r="59" spans="2:41" x14ac:dyDescent="0.3">
      <c r="B59" t="s">
        <v>26</v>
      </c>
      <c r="C59" t="s">
        <v>3</v>
      </c>
      <c r="D59">
        <v>12</v>
      </c>
      <c r="E59">
        <v>2714</v>
      </c>
      <c r="F59">
        <v>350</v>
      </c>
      <c r="G59">
        <f t="shared" si="17"/>
        <v>701.04319999999996</v>
      </c>
      <c r="H59">
        <v>0</v>
      </c>
      <c r="I59">
        <f t="shared" si="18"/>
        <v>2362.9567999999999</v>
      </c>
      <c r="J59">
        <v>0.2288</v>
      </c>
      <c r="L59">
        <f>(I48+I49+I50+I51+I52+I53+I54+I55+I56+I57+I58+I59)</f>
        <v>28355.481599999999</v>
      </c>
    </row>
    <row r="61" spans="2:41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41" x14ac:dyDescent="0.3">
      <c r="B62" t="s">
        <v>25</v>
      </c>
      <c r="C62" t="s">
        <v>3</v>
      </c>
      <c r="D62" s="1">
        <v>1</v>
      </c>
      <c r="E62">
        <v>2714</v>
      </c>
      <c r="F62">
        <v>0</v>
      </c>
      <c r="G62">
        <f>(E62+F62)*J62</f>
        <v>620.96320000000003</v>
      </c>
      <c r="H62">
        <v>0</v>
      </c>
      <c r="I62">
        <f>(E62+F62+H62-G62)</f>
        <v>2093.0367999999999</v>
      </c>
      <c r="J62">
        <v>0.2288</v>
      </c>
    </row>
    <row r="63" spans="2:41" x14ac:dyDescent="0.3">
      <c r="B63" t="s">
        <v>25</v>
      </c>
      <c r="C63" t="s">
        <v>3</v>
      </c>
      <c r="D63">
        <v>2</v>
      </c>
      <c r="E63">
        <v>2714</v>
      </c>
      <c r="F63">
        <v>0</v>
      </c>
      <c r="G63">
        <f t="shared" ref="G63:G73" si="19">(E63+F63)*J63</f>
        <v>620.96320000000003</v>
      </c>
      <c r="H63">
        <v>0</v>
      </c>
      <c r="I63">
        <f>(E63+F63+H63-G63)</f>
        <v>2093.0367999999999</v>
      </c>
      <c r="J63">
        <v>0.2288</v>
      </c>
    </row>
    <row r="64" spans="2:41" x14ac:dyDescent="0.3">
      <c r="B64" t="s">
        <v>25</v>
      </c>
      <c r="C64" t="s">
        <v>3</v>
      </c>
      <c r="D64">
        <v>3</v>
      </c>
      <c r="E64">
        <v>2714</v>
      </c>
      <c r="F64">
        <v>0</v>
      </c>
      <c r="G64">
        <f t="shared" si="19"/>
        <v>620.96320000000003</v>
      </c>
      <c r="H64">
        <v>0</v>
      </c>
      <c r="I64">
        <f t="shared" ref="I64:I73" si="20">(E64+F64+H64-G64)</f>
        <v>2093.0367999999999</v>
      </c>
      <c r="J64">
        <v>0.2288</v>
      </c>
    </row>
    <row r="65" spans="2:12" x14ac:dyDescent="0.3">
      <c r="B65" t="s">
        <v>25</v>
      </c>
      <c r="C65" t="s">
        <v>3</v>
      </c>
      <c r="D65">
        <v>4</v>
      </c>
      <c r="E65">
        <v>2714</v>
      </c>
      <c r="F65">
        <v>0</v>
      </c>
      <c r="G65">
        <f t="shared" si="19"/>
        <v>620.96320000000003</v>
      </c>
      <c r="H65">
        <v>0</v>
      </c>
      <c r="I65">
        <f t="shared" si="20"/>
        <v>2093.0367999999999</v>
      </c>
      <c r="J65">
        <v>0.2288</v>
      </c>
      <c r="L65" t="s">
        <v>55</v>
      </c>
    </row>
    <row r="66" spans="2:12" x14ac:dyDescent="0.3">
      <c r="B66" t="s">
        <v>25</v>
      </c>
      <c r="C66" t="s">
        <v>3</v>
      </c>
      <c r="D66">
        <v>5</v>
      </c>
      <c r="E66">
        <v>2714</v>
      </c>
      <c r="F66">
        <v>0</v>
      </c>
      <c r="G66">
        <f t="shared" si="19"/>
        <v>620.96320000000003</v>
      </c>
      <c r="H66">
        <v>0</v>
      </c>
      <c r="I66">
        <f t="shared" si="20"/>
        <v>2093.0367999999999</v>
      </c>
      <c r="J66">
        <v>0.2288</v>
      </c>
    </row>
    <row r="67" spans="2:12" x14ac:dyDescent="0.3">
      <c r="B67" t="s">
        <v>25</v>
      </c>
      <c r="C67" t="s">
        <v>3</v>
      </c>
      <c r="D67">
        <v>6</v>
      </c>
      <c r="E67">
        <v>2714</v>
      </c>
      <c r="F67">
        <v>0</v>
      </c>
      <c r="G67">
        <f t="shared" si="19"/>
        <v>620.96320000000003</v>
      </c>
      <c r="H67">
        <v>0</v>
      </c>
      <c r="I67">
        <f t="shared" si="20"/>
        <v>2093.0367999999999</v>
      </c>
      <c r="J67">
        <v>0.2288</v>
      </c>
    </row>
    <row r="68" spans="2:12" x14ac:dyDescent="0.3">
      <c r="B68" t="s">
        <v>25</v>
      </c>
      <c r="C68" t="s">
        <v>3</v>
      </c>
      <c r="D68">
        <v>7</v>
      </c>
      <c r="E68">
        <v>2714</v>
      </c>
      <c r="F68">
        <v>0</v>
      </c>
      <c r="G68">
        <f t="shared" si="19"/>
        <v>620.96320000000003</v>
      </c>
      <c r="H68">
        <v>0</v>
      </c>
      <c r="I68">
        <f t="shared" si="20"/>
        <v>2093.0367999999999</v>
      </c>
      <c r="J68">
        <v>0.2288</v>
      </c>
    </row>
    <row r="69" spans="2:12" x14ac:dyDescent="0.3">
      <c r="B69" t="s">
        <v>25</v>
      </c>
      <c r="C69" t="s">
        <v>3</v>
      </c>
      <c r="D69">
        <v>8</v>
      </c>
      <c r="E69">
        <v>2714</v>
      </c>
      <c r="F69">
        <v>0</v>
      </c>
      <c r="G69">
        <f t="shared" si="19"/>
        <v>620.96320000000003</v>
      </c>
      <c r="H69">
        <v>0</v>
      </c>
      <c r="I69">
        <f t="shared" si="20"/>
        <v>2093.0367999999999</v>
      </c>
      <c r="J69">
        <v>0.2288</v>
      </c>
    </row>
    <row r="70" spans="2:12" x14ac:dyDescent="0.3">
      <c r="B70" t="s">
        <v>25</v>
      </c>
      <c r="C70" t="s">
        <v>3</v>
      </c>
      <c r="D70">
        <v>9</v>
      </c>
      <c r="E70">
        <v>2714</v>
      </c>
      <c r="F70">
        <v>0</v>
      </c>
      <c r="G70">
        <f t="shared" si="19"/>
        <v>620.96320000000003</v>
      </c>
      <c r="H70">
        <v>0</v>
      </c>
      <c r="I70">
        <f t="shared" si="20"/>
        <v>2093.0367999999999</v>
      </c>
      <c r="J70">
        <v>0.2288</v>
      </c>
    </row>
    <row r="71" spans="2:12" x14ac:dyDescent="0.3">
      <c r="B71" t="s">
        <v>25</v>
      </c>
      <c r="C71" t="s">
        <v>3</v>
      </c>
      <c r="D71">
        <v>10</v>
      </c>
      <c r="E71">
        <v>2714</v>
      </c>
      <c r="F71">
        <v>0</v>
      </c>
      <c r="G71">
        <f t="shared" si="19"/>
        <v>620.96320000000003</v>
      </c>
      <c r="H71">
        <v>0</v>
      </c>
      <c r="I71">
        <f t="shared" si="20"/>
        <v>2093.0367999999999</v>
      </c>
      <c r="J71">
        <v>0.2288</v>
      </c>
    </row>
    <row r="72" spans="2:12" x14ac:dyDescent="0.3">
      <c r="B72" t="s">
        <v>25</v>
      </c>
      <c r="C72" t="s">
        <v>3</v>
      </c>
      <c r="D72">
        <v>11</v>
      </c>
      <c r="E72">
        <v>2714</v>
      </c>
      <c r="F72">
        <v>0</v>
      </c>
      <c r="G72">
        <f t="shared" si="19"/>
        <v>620.96320000000003</v>
      </c>
      <c r="H72">
        <v>0</v>
      </c>
      <c r="I72">
        <f t="shared" si="20"/>
        <v>2093.0367999999999</v>
      </c>
      <c r="J72">
        <v>0.2288</v>
      </c>
      <c r="L72" t="s">
        <v>29</v>
      </c>
    </row>
    <row r="73" spans="2:12" x14ac:dyDescent="0.3">
      <c r="B73" t="s">
        <v>25</v>
      </c>
      <c r="C73" t="s">
        <v>3</v>
      </c>
      <c r="D73">
        <v>12</v>
      </c>
      <c r="E73">
        <v>2714</v>
      </c>
      <c r="F73">
        <v>0</v>
      </c>
      <c r="G73">
        <f t="shared" si="19"/>
        <v>620.96320000000003</v>
      </c>
      <c r="H73">
        <v>0</v>
      </c>
      <c r="I73">
        <f t="shared" si="20"/>
        <v>2093.0367999999999</v>
      </c>
      <c r="J73">
        <v>0.2288</v>
      </c>
      <c r="L73">
        <f>(I62+I63+I64+I65+I66+I67+I68+I69+I70+I71+I72+I73)</f>
        <v>25116.441600000006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E76">
        <v>3187</v>
      </c>
      <c r="F76">
        <v>0</v>
      </c>
      <c r="G76">
        <f>(E76+F76)*J76</f>
        <v>729.18560000000002</v>
      </c>
      <c r="H76">
        <v>1602</v>
      </c>
      <c r="I76">
        <f>(E76+F76+H76-G76)</f>
        <v>4059.8144000000002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E77">
        <v>3187</v>
      </c>
      <c r="F77">
        <v>0</v>
      </c>
      <c r="G77">
        <f t="shared" ref="G77:G87" si="21">(E77+F77)*J77</f>
        <v>729.18560000000002</v>
      </c>
      <c r="H77">
        <v>1602</v>
      </c>
      <c r="I77">
        <f>(E77+F77+H77-G77)</f>
        <v>4059.8144000000002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E78">
        <v>3187</v>
      </c>
      <c r="F78">
        <v>0</v>
      </c>
      <c r="G78">
        <f t="shared" si="21"/>
        <v>729.18560000000002</v>
      </c>
      <c r="H78">
        <v>1602</v>
      </c>
      <c r="I78">
        <f t="shared" ref="I78:I87" si="22">(E78+F78+H78-G78)</f>
        <v>4059.8144000000002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E79">
        <v>3187</v>
      </c>
      <c r="F79">
        <v>0</v>
      </c>
      <c r="G79">
        <f t="shared" si="21"/>
        <v>729.18560000000002</v>
      </c>
      <c r="H79">
        <v>1602</v>
      </c>
      <c r="I79">
        <f t="shared" si="22"/>
        <v>4059.8144000000002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E80">
        <v>3187</v>
      </c>
      <c r="F80">
        <v>0</v>
      </c>
      <c r="G80">
        <f t="shared" si="21"/>
        <v>729.18560000000002</v>
      </c>
      <c r="H80">
        <v>1602</v>
      </c>
      <c r="I80">
        <f t="shared" si="22"/>
        <v>4059.8144000000002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E81">
        <v>3187</v>
      </c>
      <c r="F81">
        <v>0</v>
      </c>
      <c r="G81">
        <f t="shared" si="21"/>
        <v>729.18560000000002</v>
      </c>
      <c r="H81">
        <v>1602</v>
      </c>
      <c r="I81">
        <f t="shared" si="22"/>
        <v>4059.8144000000002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E82">
        <v>3187</v>
      </c>
      <c r="F82">
        <v>0</v>
      </c>
      <c r="G82">
        <f t="shared" si="21"/>
        <v>729.18560000000002</v>
      </c>
      <c r="H82">
        <v>1602</v>
      </c>
      <c r="I82">
        <f t="shared" si="22"/>
        <v>4059.8144000000002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E83">
        <v>3187</v>
      </c>
      <c r="F83">
        <v>0</v>
      </c>
      <c r="G83">
        <f t="shared" si="21"/>
        <v>729.18560000000002</v>
      </c>
      <c r="H83">
        <v>1602</v>
      </c>
      <c r="I83">
        <f t="shared" si="22"/>
        <v>4059.8144000000002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E84">
        <v>3187</v>
      </c>
      <c r="F84">
        <v>0</v>
      </c>
      <c r="G84">
        <f t="shared" si="21"/>
        <v>729.18560000000002</v>
      </c>
      <c r="H84">
        <v>1602</v>
      </c>
      <c r="I84">
        <f t="shared" si="22"/>
        <v>4059.8144000000002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E85">
        <v>3187</v>
      </c>
      <c r="F85">
        <v>0</v>
      </c>
      <c r="G85">
        <f t="shared" si="21"/>
        <v>729.18560000000002</v>
      </c>
      <c r="H85">
        <v>1602</v>
      </c>
      <c r="I85">
        <f t="shared" si="22"/>
        <v>4059.8144000000002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E86">
        <v>3187</v>
      </c>
      <c r="F86">
        <v>0</v>
      </c>
      <c r="G86">
        <f t="shared" si="21"/>
        <v>729.18560000000002</v>
      </c>
      <c r="H86">
        <v>1602</v>
      </c>
      <c r="I86">
        <f t="shared" si="22"/>
        <v>4059.8144000000002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E87">
        <v>3187</v>
      </c>
      <c r="F87">
        <v>0</v>
      </c>
      <c r="G87">
        <f t="shared" si="21"/>
        <v>729.18560000000002</v>
      </c>
      <c r="H87">
        <v>1602</v>
      </c>
      <c r="I87">
        <f t="shared" si="22"/>
        <v>4059.8144000000002</v>
      </c>
      <c r="J87">
        <v>0.2288</v>
      </c>
      <c r="L87">
        <f>(I76+I77+I78+I79+I80+I81+I82+I83+I84+I85+I86+I87)</f>
        <v>48717.772800000006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4</v>
      </c>
      <c r="D90" s="1">
        <v>1</v>
      </c>
      <c r="E90">
        <v>3187</v>
      </c>
      <c r="F90">
        <v>0</v>
      </c>
      <c r="G90">
        <f>(E90+F90)*J90</f>
        <v>729.18560000000002</v>
      </c>
      <c r="H90">
        <v>1602</v>
      </c>
      <c r="I90">
        <f>(E90+F90+H90-G90)</f>
        <v>4059.8144000000002</v>
      </c>
      <c r="J90">
        <v>0.2288</v>
      </c>
    </row>
    <row r="91" spans="2:12" x14ac:dyDescent="0.3">
      <c r="B91" t="s">
        <v>25</v>
      </c>
      <c r="C91" t="s">
        <v>4</v>
      </c>
      <c r="D91">
        <v>2</v>
      </c>
      <c r="E91">
        <v>3187</v>
      </c>
      <c r="F91">
        <v>0</v>
      </c>
      <c r="G91">
        <f t="shared" ref="G91:G101" si="23">(E91+F91)*J91</f>
        <v>729.18560000000002</v>
      </c>
      <c r="H91">
        <v>1602</v>
      </c>
      <c r="I91">
        <f>(E91+F91+H91-G91)</f>
        <v>4059.8144000000002</v>
      </c>
      <c r="J91">
        <v>0.2288</v>
      </c>
    </row>
    <row r="92" spans="2:12" x14ac:dyDescent="0.3">
      <c r="B92" t="s">
        <v>25</v>
      </c>
      <c r="C92" t="s">
        <v>4</v>
      </c>
      <c r="D92">
        <v>3</v>
      </c>
      <c r="E92">
        <v>3187</v>
      </c>
      <c r="F92">
        <v>0</v>
      </c>
      <c r="G92">
        <f t="shared" si="23"/>
        <v>729.18560000000002</v>
      </c>
      <c r="H92">
        <v>1602</v>
      </c>
      <c r="I92">
        <f t="shared" ref="I92:I101" si="24">(E92+F92+H92-G92)</f>
        <v>4059.8144000000002</v>
      </c>
      <c r="J92">
        <v>0.2288</v>
      </c>
    </row>
    <row r="93" spans="2:12" x14ac:dyDescent="0.3">
      <c r="B93" t="s">
        <v>25</v>
      </c>
      <c r="C93" t="s">
        <v>4</v>
      </c>
      <c r="D93">
        <v>4</v>
      </c>
      <c r="E93">
        <v>3187</v>
      </c>
      <c r="F93">
        <v>0</v>
      </c>
      <c r="G93">
        <f t="shared" si="23"/>
        <v>729.18560000000002</v>
      </c>
      <c r="H93">
        <v>1602</v>
      </c>
      <c r="I93">
        <f t="shared" si="24"/>
        <v>4059.8144000000002</v>
      </c>
      <c r="J93">
        <v>0.2288</v>
      </c>
    </row>
    <row r="94" spans="2:12" x14ac:dyDescent="0.3">
      <c r="B94" t="s">
        <v>25</v>
      </c>
      <c r="C94" t="s">
        <v>4</v>
      </c>
      <c r="D94">
        <v>5</v>
      </c>
      <c r="E94">
        <v>3187</v>
      </c>
      <c r="F94">
        <v>0</v>
      </c>
      <c r="G94">
        <f t="shared" si="23"/>
        <v>729.18560000000002</v>
      </c>
      <c r="H94">
        <v>1602</v>
      </c>
      <c r="I94">
        <f t="shared" si="24"/>
        <v>4059.8144000000002</v>
      </c>
      <c r="J94">
        <v>0.2288</v>
      </c>
    </row>
    <row r="95" spans="2:12" x14ac:dyDescent="0.3">
      <c r="B95" t="s">
        <v>25</v>
      </c>
      <c r="C95" t="s">
        <v>4</v>
      </c>
      <c r="D95">
        <v>6</v>
      </c>
      <c r="E95">
        <v>3187</v>
      </c>
      <c r="F95">
        <v>0</v>
      </c>
      <c r="G95">
        <f t="shared" si="23"/>
        <v>729.18560000000002</v>
      </c>
      <c r="H95">
        <v>1602</v>
      </c>
      <c r="I95">
        <f t="shared" si="24"/>
        <v>4059.8144000000002</v>
      </c>
      <c r="J95">
        <v>0.2288</v>
      </c>
    </row>
    <row r="96" spans="2:12" x14ac:dyDescent="0.3">
      <c r="B96" t="s">
        <v>25</v>
      </c>
      <c r="C96" t="s">
        <v>4</v>
      </c>
      <c r="D96">
        <v>7</v>
      </c>
      <c r="E96">
        <v>3187</v>
      </c>
      <c r="F96">
        <v>0</v>
      </c>
      <c r="G96">
        <f t="shared" si="23"/>
        <v>729.18560000000002</v>
      </c>
      <c r="H96">
        <v>1602</v>
      </c>
      <c r="I96">
        <f t="shared" si="24"/>
        <v>4059.8144000000002</v>
      </c>
      <c r="J96">
        <v>0.2288</v>
      </c>
    </row>
    <row r="97" spans="2:12" x14ac:dyDescent="0.3">
      <c r="B97" t="s">
        <v>25</v>
      </c>
      <c r="C97" t="s">
        <v>4</v>
      </c>
      <c r="D97">
        <v>8</v>
      </c>
      <c r="E97">
        <v>3187</v>
      </c>
      <c r="F97">
        <v>0</v>
      </c>
      <c r="G97">
        <f t="shared" si="23"/>
        <v>729.18560000000002</v>
      </c>
      <c r="H97">
        <v>1602</v>
      </c>
      <c r="I97">
        <f t="shared" si="24"/>
        <v>4059.8144000000002</v>
      </c>
      <c r="J97">
        <v>0.2288</v>
      </c>
    </row>
    <row r="98" spans="2:12" x14ac:dyDescent="0.3">
      <c r="B98" t="s">
        <v>25</v>
      </c>
      <c r="C98" t="s">
        <v>4</v>
      </c>
      <c r="D98">
        <v>9</v>
      </c>
      <c r="E98">
        <v>3187</v>
      </c>
      <c r="F98">
        <v>0</v>
      </c>
      <c r="G98">
        <f t="shared" si="23"/>
        <v>729.18560000000002</v>
      </c>
      <c r="H98">
        <v>1602</v>
      </c>
      <c r="I98">
        <f t="shared" si="24"/>
        <v>4059.8144000000002</v>
      </c>
      <c r="J98">
        <v>0.2288</v>
      </c>
    </row>
    <row r="99" spans="2:12" x14ac:dyDescent="0.3">
      <c r="B99" t="s">
        <v>25</v>
      </c>
      <c r="C99" t="s">
        <v>4</v>
      </c>
      <c r="D99">
        <v>10</v>
      </c>
      <c r="E99">
        <v>3187</v>
      </c>
      <c r="F99">
        <v>0</v>
      </c>
      <c r="G99">
        <f t="shared" si="23"/>
        <v>729.18560000000002</v>
      </c>
      <c r="H99">
        <v>1602</v>
      </c>
      <c r="I99">
        <f t="shared" si="24"/>
        <v>4059.8144000000002</v>
      </c>
      <c r="J99">
        <v>0.2288</v>
      </c>
    </row>
    <row r="100" spans="2:12" x14ac:dyDescent="0.3">
      <c r="B100" t="s">
        <v>25</v>
      </c>
      <c r="C100" t="s">
        <v>4</v>
      </c>
      <c r="D100">
        <v>11</v>
      </c>
      <c r="E100">
        <v>3187</v>
      </c>
      <c r="F100">
        <v>0</v>
      </c>
      <c r="G100">
        <f t="shared" si="23"/>
        <v>729.18560000000002</v>
      </c>
      <c r="H100">
        <v>1602</v>
      </c>
      <c r="I100">
        <f t="shared" si="24"/>
        <v>4059.8144000000002</v>
      </c>
      <c r="J100">
        <v>0.2288</v>
      </c>
      <c r="L100" t="s">
        <v>29</v>
      </c>
    </row>
    <row r="101" spans="2:12" x14ac:dyDescent="0.3">
      <c r="B101" t="s">
        <v>25</v>
      </c>
      <c r="C101" t="s">
        <v>4</v>
      </c>
      <c r="D101">
        <v>12</v>
      </c>
      <c r="E101">
        <v>3187</v>
      </c>
      <c r="F101">
        <v>0</v>
      </c>
      <c r="G101">
        <f t="shared" si="23"/>
        <v>729.18560000000002</v>
      </c>
      <c r="H101">
        <v>1602</v>
      </c>
      <c r="I101">
        <f t="shared" si="24"/>
        <v>4059.8144000000002</v>
      </c>
      <c r="J101">
        <v>0.2288</v>
      </c>
      <c r="L101">
        <f>(I90+I91+I92+I93+I94+I95+I96+I97+I98+I99+I100+I101)</f>
        <v>48717.772800000006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4</v>
      </c>
      <c r="D104" s="1">
        <v>1</v>
      </c>
      <c r="E104">
        <v>3406</v>
      </c>
      <c r="F104">
        <v>438</v>
      </c>
      <c r="G104">
        <f>(E104+F104)*J104</f>
        <v>1302.3471999999999</v>
      </c>
      <c r="H104">
        <v>1602</v>
      </c>
      <c r="I104">
        <f>(E104+F104+H104-G104)</f>
        <v>4143.6527999999998</v>
      </c>
      <c r="J104">
        <v>0.33879999999999999</v>
      </c>
    </row>
    <row r="105" spans="2:12" x14ac:dyDescent="0.3">
      <c r="B105" t="s">
        <v>26</v>
      </c>
      <c r="C105" t="s">
        <v>4</v>
      </c>
      <c r="D105">
        <v>2</v>
      </c>
      <c r="E105">
        <v>3406</v>
      </c>
      <c r="F105">
        <v>438</v>
      </c>
      <c r="G105">
        <f t="shared" ref="G105:G115" si="25">(E105+F105)*J105</f>
        <v>1302.3471999999999</v>
      </c>
      <c r="H105">
        <v>1602</v>
      </c>
      <c r="I105">
        <f>(E105+F105+H105-G105)</f>
        <v>4143.6527999999998</v>
      </c>
      <c r="J105">
        <v>0.33879999999999999</v>
      </c>
    </row>
    <row r="106" spans="2:12" x14ac:dyDescent="0.3">
      <c r="B106" t="s">
        <v>26</v>
      </c>
      <c r="C106" t="s">
        <v>4</v>
      </c>
      <c r="D106">
        <v>3</v>
      </c>
      <c r="E106">
        <v>3406</v>
      </c>
      <c r="F106">
        <v>438</v>
      </c>
      <c r="G106">
        <f t="shared" si="25"/>
        <v>1302.3471999999999</v>
      </c>
      <c r="H106">
        <v>1602</v>
      </c>
      <c r="I106">
        <f t="shared" ref="I106:I115" si="26">(E106+F106+H106-G106)</f>
        <v>4143.6527999999998</v>
      </c>
      <c r="J106">
        <v>0.33879999999999999</v>
      </c>
    </row>
    <row r="107" spans="2:12" x14ac:dyDescent="0.3">
      <c r="B107" t="s">
        <v>26</v>
      </c>
      <c r="C107" t="s">
        <v>4</v>
      </c>
      <c r="D107">
        <v>4</v>
      </c>
      <c r="E107">
        <v>3406</v>
      </c>
      <c r="F107">
        <v>438</v>
      </c>
      <c r="G107">
        <f t="shared" si="25"/>
        <v>1302.3471999999999</v>
      </c>
      <c r="H107">
        <v>1602</v>
      </c>
      <c r="I107">
        <f t="shared" si="26"/>
        <v>4143.6527999999998</v>
      </c>
      <c r="J107">
        <v>0.33879999999999999</v>
      </c>
    </row>
    <row r="108" spans="2:12" x14ac:dyDescent="0.3">
      <c r="B108" t="s">
        <v>26</v>
      </c>
      <c r="C108" t="s">
        <v>4</v>
      </c>
      <c r="D108">
        <v>5</v>
      </c>
      <c r="E108">
        <v>3406</v>
      </c>
      <c r="F108">
        <v>438</v>
      </c>
      <c r="G108">
        <f t="shared" si="25"/>
        <v>1302.3471999999999</v>
      </c>
      <c r="H108">
        <v>1602</v>
      </c>
      <c r="I108">
        <f t="shared" si="26"/>
        <v>4143.6527999999998</v>
      </c>
      <c r="J108">
        <v>0.33879999999999999</v>
      </c>
    </row>
    <row r="109" spans="2:12" x14ac:dyDescent="0.3">
      <c r="B109" t="s">
        <v>26</v>
      </c>
      <c r="C109" t="s">
        <v>4</v>
      </c>
      <c r="D109">
        <v>6</v>
      </c>
      <c r="E109">
        <v>3406</v>
      </c>
      <c r="F109">
        <v>438</v>
      </c>
      <c r="G109">
        <f t="shared" si="25"/>
        <v>1302.3471999999999</v>
      </c>
      <c r="H109">
        <v>1602</v>
      </c>
      <c r="I109">
        <f t="shared" si="26"/>
        <v>4143.6527999999998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E110">
        <v>3763</v>
      </c>
      <c r="F110">
        <v>438</v>
      </c>
      <c r="G110">
        <f t="shared" si="25"/>
        <v>1423.2988</v>
      </c>
      <c r="H110">
        <v>1731</v>
      </c>
      <c r="I110">
        <f t="shared" si="26"/>
        <v>4508.7011999999995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E111">
        <v>3763</v>
      </c>
      <c r="F111">
        <v>438</v>
      </c>
      <c r="G111">
        <f t="shared" si="25"/>
        <v>1423.2988</v>
      </c>
      <c r="H111">
        <v>1731</v>
      </c>
      <c r="I111">
        <f t="shared" si="26"/>
        <v>4508.7011999999995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E112">
        <v>3763</v>
      </c>
      <c r="F112">
        <v>438</v>
      </c>
      <c r="G112">
        <f t="shared" si="25"/>
        <v>1423.2988</v>
      </c>
      <c r="H112">
        <v>1731</v>
      </c>
      <c r="I112">
        <f t="shared" si="26"/>
        <v>4508.7011999999995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E113">
        <v>3763</v>
      </c>
      <c r="F113">
        <v>438</v>
      </c>
      <c r="G113">
        <f t="shared" si="25"/>
        <v>1423.2988</v>
      </c>
      <c r="H113">
        <v>1731</v>
      </c>
      <c r="I113">
        <f t="shared" si="26"/>
        <v>4508.7011999999995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E114">
        <v>3763</v>
      </c>
      <c r="F114">
        <v>438</v>
      </c>
      <c r="G114">
        <f t="shared" si="25"/>
        <v>1423.2988</v>
      </c>
      <c r="H114">
        <v>1731</v>
      </c>
      <c r="I114">
        <f t="shared" si="26"/>
        <v>4508.7011999999995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E115">
        <v>3763</v>
      </c>
      <c r="F115">
        <v>438</v>
      </c>
      <c r="G115">
        <f t="shared" si="25"/>
        <v>1423.2988</v>
      </c>
      <c r="H115">
        <v>1731</v>
      </c>
      <c r="I115">
        <f t="shared" si="26"/>
        <v>4508.7011999999995</v>
      </c>
      <c r="J115">
        <v>0.33879999999999999</v>
      </c>
      <c r="L115">
        <f>(I104+I105+I106+I107+I108+I109+I110+I111+I112+I113+I114+I115)</f>
        <v>51914.123999999982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E118">
        <v>3763</v>
      </c>
      <c r="F118">
        <v>638</v>
      </c>
      <c r="G118">
        <f>(E118+F118)*J118</f>
        <v>1491.0588</v>
      </c>
      <c r="H118">
        <v>1731</v>
      </c>
      <c r="I118">
        <f>(E118+F118+H118-G118)</f>
        <v>4640.9412000000002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E119">
        <v>3763</v>
      </c>
      <c r="F119">
        <v>638</v>
      </c>
      <c r="G119">
        <f t="shared" ref="G119:G129" si="27">(E119+F119)*J119</f>
        <v>1491.0588</v>
      </c>
      <c r="H119">
        <v>1731</v>
      </c>
      <c r="I119">
        <f>(E119+F119+H119-G119)</f>
        <v>4640.9412000000002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E120">
        <v>3763</v>
      </c>
      <c r="F120">
        <v>638</v>
      </c>
      <c r="G120">
        <f t="shared" si="27"/>
        <v>1491.0588</v>
      </c>
      <c r="H120">
        <v>1731</v>
      </c>
      <c r="I120">
        <f t="shared" ref="I120:I129" si="28">(E120+F120+H120-G120)</f>
        <v>4640.9412000000002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E121">
        <v>3763</v>
      </c>
      <c r="F121">
        <v>638</v>
      </c>
      <c r="G121">
        <f t="shared" si="27"/>
        <v>1491.0588</v>
      </c>
      <c r="H121">
        <v>1731</v>
      </c>
      <c r="I121">
        <f t="shared" si="28"/>
        <v>4640.9412000000002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E122">
        <v>3763</v>
      </c>
      <c r="F122">
        <v>638</v>
      </c>
      <c r="G122">
        <f t="shared" si="27"/>
        <v>1491.0588</v>
      </c>
      <c r="H122">
        <v>1731</v>
      </c>
      <c r="I122">
        <f t="shared" si="28"/>
        <v>4640.9412000000002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E123">
        <v>3763</v>
      </c>
      <c r="F123">
        <v>638</v>
      </c>
      <c r="G123">
        <f t="shared" si="27"/>
        <v>1491.0588</v>
      </c>
      <c r="H123">
        <v>1731</v>
      </c>
      <c r="I123">
        <f t="shared" si="28"/>
        <v>4640.9412000000002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E124">
        <v>3763</v>
      </c>
      <c r="F124">
        <v>638</v>
      </c>
      <c r="G124">
        <f t="shared" si="27"/>
        <v>1491.0588</v>
      </c>
      <c r="H124">
        <v>1731</v>
      </c>
      <c r="I124">
        <f t="shared" si="28"/>
        <v>4640.9412000000002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E125">
        <v>3763</v>
      </c>
      <c r="F125">
        <v>638</v>
      </c>
      <c r="G125">
        <f t="shared" si="27"/>
        <v>1491.0588</v>
      </c>
      <c r="H125">
        <v>1731</v>
      </c>
      <c r="I125">
        <f t="shared" si="28"/>
        <v>4640.9412000000002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E126">
        <v>3763</v>
      </c>
      <c r="F126">
        <v>638</v>
      </c>
      <c r="G126">
        <f t="shared" si="27"/>
        <v>1491.0588</v>
      </c>
      <c r="H126">
        <v>1731</v>
      </c>
      <c r="I126">
        <f t="shared" si="28"/>
        <v>4640.9412000000002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E127">
        <v>3763</v>
      </c>
      <c r="F127">
        <v>638</v>
      </c>
      <c r="G127">
        <f t="shared" si="27"/>
        <v>1491.0588</v>
      </c>
      <c r="H127">
        <v>1731</v>
      </c>
      <c r="I127">
        <f t="shared" si="28"/>
        <v>4640.9412000000002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E128">
        <v>3763</v>
      </c>
      <c r="F128">
        <v>638</v>
      </c>
      <c r="G128">
        <f t="shared" si="27"/>
        <v>1491.0588</v>
      </c>
      <c r="H128">
        <v>1731</v>
      </c>
      <c r="I128">
        <f t="shared" si="28"/>
        <v>4640.9412000000002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E129">
        <v>3763</v>
      </c>
      <c r="F129">
        <v>638</v>
      </c>
      <c r="G129">
        <f t="shared" si="27"/>
        <v>1491.0588</v>
      </c>
      <c r="H129">
        <v>1731</v>
      </c>
      <c r="I129">
        <f t="shared" si="28"/>
        <v>4640.9412000000002</v>
      </c>
      <c r="J129">
        <v>0.33879999999999999</v>
      </c>
      <c r="L129">
        <f>(I118+I119+I120+I121+I122+I123+I124+I125+I126+I127+I128+I129)</f>
        <v>55691.294400000006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E132">
        <v>3883</v>
      </c>
      <c r="F132">
        <v>656</v>
      </c>
      <c r="G132">
        <f>(E132+F132)*J132</f>
        <v>1537.8132000000001</v>
      </c>
      <c r="H132">
        <v>1731</v>
      </c>
      <c r="I132">
        <f>(E132+F132+H132-G132)</f>
        <v>4732.1867999999995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E133">
        <v>3883</v>
      </c>
      <c r="F133">
        <v>656</v>
      </c>
      <c r="G133">
        <f t="shared" ref="G133:G143" si="29">(E133+F133)*J133</f>
        <v>1537.8132000000001</v>
      </c>
      <c r="H133">
        <v>1731</v>
      </c>
      <c r="I133">
        <f>(E133+F133+H133-G133)</f>
        <v>4732.1867999999995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E134">
        <v>3883</v>
      </c>
      <c r="F134">
        <v>656</v>
      </c>
      <c r="G134">
        <f t="shared" si="29"/>
        <v>1537.8132000000001</v>
      </c>
      <c r="H134">
        <v>1731</v>
      </c>
      <c r="I134">
        <f t="shared" ref="I134:I143" si="30">(E134+F134+H134-G134)</f>
        <v>4732.1867999999995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E135">
        <v>3883</v>
      </c>
      <c r="F135">
        <v>656</v>
      </c>
      <c r="G135">
        <f t="shared" si="29"/>
        <v>1537.8132000000001</v>
      </c>
      <c r="H135">
        <v>1731</v>
      </c>
      <c r="I135">
        <f t="shared" si="30"/>
        <v>4732.1867999999995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E136">
        <v>3883</v>
      </c>
      <c r="F136">
        <v>656</v>
      </c>
      <c r="G136">
        <f t="shared" si="29"/>
        <v>1537.8132000000001</v>
      </c>
      <c r="H136">
        <v>1731</v>
      </c>
      <c r="I136">
        <f t="shared" si="30"/>
        <v>4732.1867999999995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E137">
        <v>3883</v>
      </c>
      <c r="F137">
        <v>656</v>
      </c>
      <c r="G137">
        <f t="shared" si="29"/>
        <v>1537.8132000000001</v>
      </c>
      <c r="H137">
        <v>1731</v>
      </c>
      <c r="I137">
        <f t="shared" si="30"/>
        <v>4732.1867999999995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E138">
        <v>3883</v>
      </c>
      <c r="F138">
        <v>656</v>
      </c>
      <c r="G138">
        <f t="shared" si="29"/>
        <v>1537.8132000000001</v>
      </c>
      <c r="H138">
        <v>1731</v>
      </c>
      <c r="I138">
        <f t="shared" si="30"/>
        <v>4732.1867999999995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E139">
        <v>3883</v>
      </c>
      <c r="F139">
        <v>656</v>
      </c>
      <c r="G139">
        <f t="shared" si="29"/>
        <v>1537.8132000000001</v>
      </c>
      <c r="H139">
        <v>1731</v>
      </c>
      <c r="I139">
        <f t="shared" si="30"/>
        <v>4732.1867999999995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E140">
        <v>3883</v>
      </c>
      <c r="F140">
        <v>656</v>
      </c>
      <c r="G140">
        <f t="shared" si="29"/>
        <v>1537.8132000000001</v>
      </c>
      <c r="H140">
        <v>1731</v>
      </c>
      <c r="I140">
        <f t="shared" si="30"/>
        <v>4732.1867999999995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E141">
        <v>3883</v>
      </c>
      <c r="F141">
        <v>656</v>
      </c>
      <c r="G141">
        <f t="shared" si="29"/>
        <v>1537.8132000000001</v>
      </c>
      <c r="H141">
        <v>1731</v>
      </c>
      <c r="I141">
        <f t="shared" si="30"/>
        <v>4732.1867999999995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E142">
        <v>3883</v>
      </c>
      <c r="F142">
        <v>656</v>
      </c>
      <c r="G142">
        <f t="shared" si="29"/>
        <v>1537.8132000000001</v>
      </c>
      <c r="H142">
        <v>1731</v>
      </c>
      <c r="I142">
        <f t="shared" si="30"/>
        <v>4732.1867999999995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E143">
        <v>3883</v>
      </c>
      <c r="F143">
        <v>656</v>
      </c>
      <c r="G143">
        <f t="shared" si="29"/>
        <v>1537.8132000000001</v>
      </c>
      <c r="H143">
        <v>1731</v>
      </c>
      <c r="I143">
        <f t="shared" si="30"/>
        <v>4732.1867999999995</v>
      </c>
      <c r="J143">
        <v>0.33879999999999999</v>
      </c>
      <c r="L143">
        <f>(I132+I133+I134+I135+I136+I137+I138+I139+I140+I141+I142+I143)</f>
        <v>56786.241599999979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E146">
        <v>3883</v>
      </c>
      <c r="F146">
        <v>656</v>
      </c>
      <c r="G146">
        <f>(E146+F146)*J146</f>
        <v>1537.8132000000001</v>
      </c>
      <c r="H146">
        <v>1731</v>
      </c>
      <c r="I146">
        <f>(E146+F146+H146-G146)</f>
        <v>4732.1867999999995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E147">
        <v>3883</v>
      </c>
      <c r="F147">
        <v>656</v>
      </c>
      <c r="G147">
        <f t="shared" ref="G147:G157" si="31">(E147+F147)*J147</f>
        <v>1537.8132000000001</v>
      </c>
      <c r="H147">
        <v>1731</v>
      </c>
      <c r="I147">
        <f>(E147+F147+H147-G147)</f>
        <v>4732.1867999999995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E148">
        <v>3883</v>
      </c>
      <c r="F148">
        <v>656</v>
      </c>
      <c r="G148">
        <f t="shared" si="31"/>
        <v>1537.8132000000001</v>
      </c>
      <c r="H148">
        <v>1731</v>
      </c>
      <c r="I148">
        <f t="shared" ref="I148:I157" si="32">(E148+F148+H148-G148)</f>
        <v>4732.1867999999995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E149">
        <v>3883</v>
      </c>
      <c r="F149">
        <v>656</v>
      </c>
      <c r="G149">
        <f t="shared" si="31"/>
        <v>1537.8132000000001</v>
      </c>
      <c r="H149">
        <v>1731</v>
      </c>
      <c r="I149">
        <f t="shared" si="32"/>
        <v>4732.1867999999995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E150">
        <v>3883</v>
      </c>
      <c r="F150">
        <v>656</v>
      </c>
      <c r="G150">
        <f t="shared" si="31"/>
        <v>1537.8132000000001</v>
      </c>
      <c r="H150">
        <v>1731</v>
      </c>
      <c r="I150">
        <f t="shared" si="32"/>
        <v>4732.1867999999995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E151">
        <v>3883</v>
      </c>
      <c r="F151">
        <v>656</v>
      </c>
      <c r="G151">
        <f t="shared" si="31"/>
        <v>1537.8132000000001</v>
      </c>
      <c r="H151">
        <v>1731</v>
      </c>
      <c r="I151">
        <f t="shared" si="32"/>
        <v>4732.1867999999995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E152">
        <v>3883</v>
      </c>
      <c r="F152">
        <v>656</v>
      </c>
      <c r="G152">
        <f t="shared" si="31"/>
        <v>1537.8132000000001</v>
      </c>
      <c r="H152">
        <v>1731</v>
      </c>
      <c r="I152">
        <f t="shared" si="32"/>
        <v>4732.1867999999995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E153">
        <v>3883</v>
      </c>
      <c r="F153">
        <v>656</v>
      </c>
      <c r="G153">
        <f t="shared" si="31"/>
        <v>1537.8132000000001</v>
      </c>
      <c r="H153">
        <v>1731</v>
      </c>
      <c r="I153">
        <f t="shared" si="32"/>
        <v>4732.1867999999995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E154">
        <v>3883</v>
      </c>
      <c r="F154">
        <v>656</v>
      </c>
      <c r="G154">
        <f t="shared" si="31"/>
        <v>1537.8132000000001</v>
      </c>
      <c r="H154">
        <v>1731</v>
      </c>
      <c r="I154">
        <f t="shared" si="32"/>
        <v>4732.1867999999995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E155">
        <v>3883</v>
      </c>
      <c r="F155">
        <v>656</v>
      </c>
      <c r="G155">
        <f t="shared" si="31"/>
        <v>1537.8132000000001</v>
      </c>
      <c r="H155">
        <v>1731</v>
      </c>
      <c r="I155">
        <f t="shared" si="32"/>
        <v>4732.1867999999995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E156">
        <v>3883</v>
      </c>
      <c r="F156">
        <v>656</v>
      </c>
      <c r="G156">
        <f t="shared" si="31"/>
        <v>1537.8132000000001</v>
      </c>
      <c r="H156">
        <v>1731</v>
      </c>
      <c r="I156">
        <f t="shared" si="32"/>
        <v>4732.1867999999995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E157">
        <v>3883</v>
      </c>
      <c r="F157">
        <v>656</v>
      </c>
      <c r="G157">
        <f t="shared" si="31"/>
        <v>1537.8132000000001</v>
      </c>
      <c r="H157">
        <v>1731</v>
      </c>
      <c r="I157">
        <f t="shared" si="32"/>
        <v>4732.1867999999995</v>
      </c>
      <c r="J157">
        <v>0.33879999999999999</v>
      </c>
      <c r="L157">
        <f>(I146+I147+I148+I149+I150+I151+I152+I153+I154+I155+I156+I157)</f>
        <v>56786.241599999979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E160">
        <v>4115</v>
      </c>
      <c r="F160">
        <v>0</v>
      </c>
      <c r="G160">
        <f>(E160+F160)*J160</f>
        <v>1394.162</v>
      </c>
      <c r="H160">
        <v>1731</v>
      </c>
      <c r="I160">
        <f>(E160+F160+H160-G160)</f>
        <v>4451.8379999999997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E161">
        <v>4115</v>
      </c>
      <c r="F161">
        <v>0</v>
      </c>
      <c r="G161">
        <f t="shared" ref="G161:G171" si="33">(E161+F161)*J161</f>
        <v>1394.162</v>
      </c>
      <c r="H161">
        <v>1731</v>
      </c>
      <c r="I161">
        <f>(E161+F161+H161-G161)</f>
        <v>4451.8379999999997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E162">
        <v>4115</v>
      </c>
      <c r="F162">
        <v>0</v>
      </c>
      <c r="G162">
        <f t="shared" si="33"/>
        <v>1394.162</v>
      </c>
      <c r="H162">
        <v>1731</v>
      </c>
      <c r="I162">
        <f t="shared" ref="I162:I171" si="34">(E162+F162+H162-G162)</f>
        <v>4451.8379999999997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E163">
        <v>4115</v>
      </c>
      <c r="F163">
        <v>0</v>
      </c>
      <c r="G163">
        <f t="shared" si="33"/>
        <v>1394.162</v>
      </c>
      <c r="H163">
        <v>1731</v>
      </c>
      <c r="I163">
        <f t="shared" si="34"/>
        <v>4451.8379999999997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E164">
        <v>4115</v>
      </c>
      <c r="F164">
        <v>0</v>
      </c>
      <c r="G164">
        <f t="shared" si="33"/>
        <v>1394.162</v>
      </c>
      <c r="H164">
        <v>1731</v>
      </c>
      <c r="I164">
        <f t="shared" si="34"/>
        <v>4451.8379999999997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E165">
        <v>4115</v>
      </c>
      <c r="F165">
        <v>0</v>
      </c>
      <c r="G165">
        <f t="shared" si="33"/>
        <v>1394.162</v>
      </c>
      <c r="H165">
        <v>1731</v>
      </c>
      <c r="I165">
        <f t="shared" si="34"/>
        <v>4451.8379999999997</v>
      </c>
      <c r="J165">
        <v>0.33879999999999999</v>
      </c>
    </row>
    <row r="166" spans="2:12" x14ac:dyDescent="0.3">
      <c r="B166" t="s">
        <v>25</v>
      </c>
      <c r="C166" t="s">
        <v>5</v>
      </c>
      <c r="D166">
        <v>7</v>
      </c>
      <c r="E166">
        <v>4115</v>
      </c>
      <c r="F166">
        <v>0</v>
      </c>
      <c r="G166">
        <f t="shared" si="33"/>
        <v>1394.162</v>
      </c>
      <c r="H166">
        <v>1731</v>
      </c>
      <c r="I166">
        <f t="shared" si="34"/>
        <v>4451.8379999999997</v>
      </c>
      <c r="J166">
        <v>0.33879999999999999</v>
      </c>
    </row>
    <row r="167" spans="2:12" x14ac:dyDescent="0.3">
      <c r="B167" t="s">
        <v>25</v>
      </c>
      <c r="C167" t="s">
        <v>5</v>
      </c>
      <c r="D167">
        <v>8</v>
      </c>
      <c r="E167">
        <v>4115</v>
      </c>
      <c r="F167">
        <v>0</v>
      </c>
      <c r="G167">
        <f t="shared" si="33"/>
        <v>1394.162</v>
      </c>
      <c r="H167">
        <v>1731</v>
      </c>
      <c r="I167">
        <f t="shared" si="34"/>
        <v>4451.8379999999997</v>
      </c>
      <c r="J167">
        <v>0.33879999999999999</v>
      </c>
    </row>
    <row r="168" spans="2:12" x14ac:dyDescent="0.3">
      <c r="B168" t="s">
        <v>25</v>
      </c>
      <c r="C168" t="s">
        <v>5</v>
      </c>
      <c r="D168">
        <v>9</v>
      </c>
      <c r="E168">
        <v>4115</v>
      </c>
      <c r="F168">
        <v>0</v>
      </c>
      <c r="G168">
        <f t="shared" si="33"/>
        <v>1394.162</v>
      </c>
      <c r="H168">
        <v>1731</v>
      </c>
      <c r="I168">
        <f t="shared" si="34"/>
        <v>4451.8379999999997</v>
      </c>
      <c r="J168">
        <v>0.33879999999999999</v>
      </c>
    </row>
    <row r="169" spans="2:12" x14ac:dyDescent="0.3">
      <c r="B169" t="s">
        <v>25</v>
      </c>
      <c r="C169" t="s">
        <v>5</v>
      </c>
      <c r="D169">
        <v>10</v>
      </c>
      <c r="E169">
        <v>4115</v>
      </c>
      <c r="F169">
        <v>0</v>
      </c>
      <c r="G169">
        <f t="shared" si="33"/>
        <v>1394.162</v>
      </c>
      <c r="H169">
        <v>1731</v>
      </c>
      <c r="I169">
        <f t="shared" si="34"/>
        <v>4451.8379999999997</v>
      </c>
      <c r="J169">
        <v>0.33879999999999999</v>
      </c>
    </row>
    <row r="170" spans="2:12" x14ac:dyDescent="0.3">
      <c r="B170" t="s">
        <v>25</v>
      </c>
      <c r="C170" t="s">
        <v>5</v>
      </c>
      <c r="D170">
        <v>11</v>
      </c>
      <c r="E170">
        <v>4115</v>
      </c>
      <c r="F170">
        <v>0</v>
      </c>
      <c r="G170">
        <f t="shared" si="33"/>
        <v>1394.162</v>
      </c>
      <c r="H170">
        <v>1731</v>
      </c>
      <c r="I170">
        <f t="shared" si="34"/>
        <v>4451.8379999999997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5</v>
      </c>
      <c r="D171">
        <v>12</v>
      </c>
      <c r="E171">
        <v>4115</v>
      </c>
      <c r="F171">
        <v>0</v>
      </c>
      <c r="G171">
        <f t="shared" si="33"/>
        <v>1394.162</v>
      </c>
      <c r="H171">
        <v>1731</v>
      </c>
      <c r="I171">
        <f t="shared" si="34"/>
        <v>4451.8379999999997</v>
      </c>
      <c r="J171">
        <v>0.33879999999999999</v>
      </c>
      <c r="L171">
        <f>(I160+I161+I162+I163+I164+I165+I166+I167+I168+I169+I170+I171)</f>
        <v>53422.056000000011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5</v>
      </c>
      <c r="D174" s="1">
        <v>1</v>
      </c>
      <c r="E174">
        <v>4115</v>
      </c>
      <c r="F174">
        <v>0</v>
      </c>
      <c r="G174">
        <f>(E174+F174)*J174</f>
        <v>1394.162</v>
      </c>
      <c r="H174">
        <v>1731</v>
      </c>
      <c r="I174">
        <f>(E174+F174+H174-G174)</f>
        <v>4451.8379999999997</v>
      </c>
      <c r="J174">
        <v>0.33879999999999999</v>
      </c>
    </row>
    <row r="175" spans="2:12" x14ac:dyDescent="0.3">
      <c r="B175" t="s">
        <v>25</v>
      </c>
      <c r="C175" t="s">
        <v>5</v>
      </c>
      <c r="D175">
        <v>2</v>
      </c>
      <c r="E175">
        <v>4115</v>
      </c>
      <c r="F175">
        <v>0</v>
      </c>
      <c r="G175">
        <f t="shared" ref="G175:G185" si="35">(E175+F175)*J175</f>
        <v>1394.162</v>
      </c>
      <c r="H175">
        <v>1731</v>
      </c>
      <c r="I175">
        <f>(E175+F175+H175-G175)</f>
        <v>4451.8379999999997</v>
      </c>
      <c r="J175">
        <v>0.33879999999999999</v>
      </c>
    </row>
    <row r="176" spans="2:12" x14ac:dyDescent="0.3">
      <c r="B176" t="s">
        <v>25</v>
      </c>
      <c r="C176" t="s">
        <v>5</v>
      </c>
      <c r="D176">
        <v>3</v>
      </c>
      <c r="E176">
        <v>4115</v>
      </c>
      <c r="F176">
        <v>0</v>
      </c>
      <c r="G176">
        <f t="shared" si="35"/>
        <v>1394.162</v>
      </c>
      <c r="H176">
        <v>1731</v>
      </c>
      <c r="I176">
        <f t="shared" ref="I176:I185" si="36">(E176+F176+H176-G176)</f>
        <v>4451.8379999999997</v>
      </c>
      <c r="J176">
        <v>0.33879999999999999</v>
      </c>
    </row>
    <row r="177" spans="2:12" x14ac:dyDescent="0.3">
      <c r="B177" t="s">
        <v>25</v>
      </c>
      <c r="C177" t="s">
        <v>5</v>
      </c>
      <c r="D177">
        <v>4</v>
      </c>
      <c r="E177">
        <v>4115</v>
      </c>
      <c r="F177">
        <v>0</v>
      </c>
      <c r="G177">
        <f t="shared" si="35"/>
        <v>1394.162</v>
      </c>
      <c r="H177">
        <v>1731</v>
      </c>
      <c r="I177">
        <f t="shared" si="36"/>
        <v>4451.8379999999997</v>
      </c>
      <c r="J177">
        <v>0.33879999999999999</v>
      </c>
    </row>
    <row r="178" spans="2:12" x14ac:dyDescent="0.3">
      <c r="B178" t="s">
        <v>25</v>
      </c>
      <c r="C178" t="s">
        <v>5</v>
      </c>
      <c r="D178">
        <v>5</v>
      </c>
      <c r="E178">
        <v>4115</v>
      </c>
      <c r="F178">
        <v>0</v>
      </c>
      <c r="G178">
        <f t="shared" si="35"/>
        <v>1394.162</v>
      </c>
      <c r="H178">
        <v>1731</v>
      </c>
      <c r="I178">
        <f t="shared" si="36"/>
        <v>4451.8379999999997</v>
      </c>
      <c r="J178">
        <v>0.33879999999999999</v>
      </c>
    </row>
    <row r="179" spans="2:12" x14ac:dyDescent="0.3">
      <c r="B179" t="s">
        <v>25</v>
      </c>
      <c r="C179" t="s">
        <v>5</v>
      </c>
      <c r="D179">
        <v>6</v>
      </c>
      <c r="E179">
        <v>4115</v>
      </c>
      <c r="F179">
        <v>0</v>
      </c>
      <c r="G179">
        <f t="shared" si="35"/>
        <v>1394.162</v>
      </c>
      <c r="H179">
        <v>1731</v>
      </c>
      <c r="I179">
        <f t="shared" si="36"/>
        <v>4451.8379999999997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E180">
        <v>4562</v>
      </c>
      <c r="F180">
        <v>0</v>
      </c>
      <c r="G180">
        <f t="shared" si="35"/>
        <v>1545.6055999999999</v>
      </c>
      <c r="H180">
        <v>1746</v>
      </c>
      <c r="I180">
        <f t="shared" si="36"/>
        <v>4762.3944000000001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E181">
        <v>4562</v>
      </c>
      <c r="F181">
        <v>0</v>
      </c>
      <c r="G181">
        <f t="shared" si="35"/>
        <v>1545.6055999999999</v>
      </c>
      <c r="H181">
        <v>1746</v>
      </c>
      <c r="I181">
        <f t="shared" si="36"/>
        <v>4762.3944000000001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E182">
        <v>4562</v>
      </c>
      <c r="F182">
        <v>0</v>
      </c>
      <c r="G182">
        <f t="shared" si="35"/>
        <v>1545.6055999999999</v>
      </c>
      <c r="H182">
        <v>1746</v>
      </c>
      <c r="I182">
        <f t="shared" si="36"/>
        <v>4762.3944000000001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E183">
        <v>4562</v>
      </c>
      <c r="F183">
        <v>0</v>
      </c>
      <c r="G183">
        <f t="shared" si="35"/>
        <v>1545.6055999999999</v>
      </c>
      <c r="H183">
        <v>1746</v>
      </c>
      <c r="I183">
        <f t="shared" si="36"/>
        <v>4762.3944000000001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E184">
        <v>4562</v>
      </c>
      <c r="F184">
        <v>0</v>
      </c>
      <c r="G184">
        <f t="shared" si="35"/>
        <v>1545.6055999999999</v>
      </c>
      <c r="H184">
        <v>1746</v>
      </c>
      <c r="I184">
        <f t="shared" si="36"/>
        <v>4762.3944000000001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E185">
        <v>4562</v>
      </c>
      <c r="F185">
        <v>0</v>
      </c>
      <c r="G185">
        <f t="shared" si="35"/>
        <v>1545.6055999999999</v>
      </c>
      <c r="H185">
        <v>1746</v>
      </c>
      <c r="I185">
        <f t="shared" si="36"/>
        <v>4762.3944000000001</v>
      </c>
      <c r="J185">
        <v>0.33879999999999999</v>
      </c>
      <c r="L185">
        <f>(I174+I175+I176+I177+I178+I179+I180+I181+I182+I183+I184+I185)</f>
        <v>55285.39439999999</v>
      </c>
    </row>
    <row r="187" spans="2:12" x14ac:dyDescent="0.3">
      <c r="L187">
        <f>(L17+L31+L45+L59+L73+L87+L101+L115+L129+L143+L157+L171+L185)</f>
        <v>538794.77279999992</v>
      </c>
    </row>
    <row r="188" spans="2:12" x14ac:dyDescent="0.3">
      <c r="L188" t="s">
        <v>59</v>
      </c>
    </row>
    <row r="189" spans="2:12" x14ac:dyDescent="0.3">
      <c r="B189" s="2"/>
    </row>
  </sheetData>
  <mergeCells count="15">
    <mergeCell ref="AG52:AO52"/>
    <mergeCell ref="AG42:AO42"/>
    <mergeCell ref="AG36:AO36"/>
    <mergeCell ref="AG21:AO21"/>
    <mergeCell ref="O12:P12"/>
    <mergeCell ref="O13:P13"/>
    <mergeCell ref="O14:P14"/>
    <mergeCell ref="O15:P15"/>
    <mergeCell ref="AF16:AO20"/>
    <mergeCell ref="O11:P11"/>
    <mergeCell ref="AF2:AO4"/>
    <mergeCell ref="N7:Q7"/>
    <mergeCell ref="O8:P8"/>
    <mergeCell ref="O9:P9"/>
    <mergeCell ref="O10:P10"/>
  </mergeCells>
  <hyperlinks>
    <hyperlink ref="AF6" r:id="rId1" xr:uid="{BB3F3D61-336C-4C39-A979-9A0BD7C39DDF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6BA9-88C3-4963-AA42-8D065821B315}">
  <dimension ref="B1:AI189"/>
  <sheetViews>
    <sheetView workbookViewId="0"/>
  </sheetViews>
  <sheetFormatPr defaultRowHeight="14.4" x14ac:dyDescent="0.3"/>
  <cols>
    <col min="1" max="2" width="10.109375" customWidth="1"/>
    <col min="7" max="7" width="10.21875" bestFit="1" customWidth="1"/>
    <col min="15" max="15" width="9.109375" customWidth="1"/>
    <col min="17" max="18" width="10.44140625" bestFit="1" customWidth="1"/>
    <col min="19" max="19" width="10.21875" customWidth="1"/>
    <col min="22" max="22" width="10.44140625" bestFit="1" customWidth="1"/>
    <col min="23" max="25" width="10.77734375" bestFit="1" customWidth="1"/>
  </cols>
  <sheetData>
    <row r="1" spans="2:35" ht="15" thickBot="1" x14ac:dyDescent="0.35"/>
    <row r="2" spans="2:35" x14ac:dyDescent="0.3">
      <c r="Z2" s="31" t="s">
        <v>67</v>
      </c>
      <c r="AA2" s="32"/>
      <c r="AB2" s="32"/>
      <c r="AC2" s="32"/>
      <c r="AD2" s="32"/>
      <c r="AE2" s="32"/>
      <c r="AF2" s="32"/>
      <c r="AG2" s="32"/>
      <c r="AH2" s="32"/>
      <c r="AI2" s="33"/>
    </row>
    <row r="3" spans="2:35" x14ac:dyDescent="0.3">
      <c r="Z3" s="34"/>
      <c r="AA3" s="35"/>
      <c r="AB3" s="35"/>
      <c r="AC3" s="35"/>
      <c r="AD3" s="35"/>
      <c r="AE3" s="35"/>
      <c r="AF3" s="35"/>
      <c r="AG3" s="35"/>
      <c r="AH3" s="35"/>
      <c r="AI3" s="36"/>
    </row>
    <row r="4" spans="2:35" x14ac:dyDescent="0.3">
      <c r="Z4" s="34"/>
      <c r="AA4" s="35"/>
      <c r="AB4" s="35"/>
      <c r="AC4" s="35"/>
      <c r="AD4" s="35"/>
      <c r="AE4" s="35"/>
      <c r="AF4" s="35"/>
      <c r="AG4" s="35"/>
      <c r="AH4" s="35"/>
      <c r="AI4" s="36"/>
    </row>
    <row r="5" spans="2:35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Z5" s="5" t="s">
        <v>65</v>
      </c>
      <c r="AA5" s="6"/>
      <c r="AB5" s="6"/>
      <c r="AC5" s="6"/>
      <c r="AD5" s="6"/>
      <c r="AE5" s="6"/>
      <c r="AF5" s="6"/>
      <c r="AG5" s="6"/>
      <c r="AH5" s="6"/>
      <c r="AI5" s="4"/>
    </row>
    <row r="6" spans="2:35" ht="15" thickBot="1" x14ac:dyDescent="0.35">
      <c r="B6" t="s">
        <v>25</v>
      </c>
      <c r="C6" t="s">
        <v>0</v>
      </c>
      <c r="D6" s="1">
        <v>1</v>
      </c>
      <c r="E6">
        <v>1650</v>
      </c>
      <c r="F6">
        <v>0</v>
      </c>
      <c r="G6">
        <f>(E6+F6)*J6</f>
        <v>377.52</v>
      </c>
      <c r="H6">
        <v>0</v>
      </c>
      <c r="I6">
        <f>(E6+F6+H6-G6)</f>
        <v>1272.48</v>
      </c>
      <c r="J6">
        <v>0.2288</v>
      </c>
      <c r="Z6" s="10" t="s">
        <v>30</v>
      </c>
      <c r="AA6" s="6"/>
      <c r="AB6" s="6"/>
      <c r="AC6" s="6"/>
      <c r="AD6" s="6"/>
      <c r="AE6" s="6"/>
      <c r="AF6" s="6"/>
      <c r="AG6" s="6"/>
      <c r="AH6" s="6"/>
      <c r="AI6" s="4"/>
    </row>
    <row r="7" spans="2:35" x14ac:dyDescent="0.3">
      <c r="B7" t="s">
        <v>25</v>
      </c>
      <c r="C7" t="s">
        <v>0</v>
      </c>
      <c r="D7">
        <v>2</v>
      </c>
      <c r="E7">
        <v>1650</v>
      </c>
      <c r="F7">
        <v>0</v>
      </c>
      <c r="G7">
        <f t="shared" ref="G7:G17" si="0">(E7+F7)*J7</f>
        <v>377.52</v>
      </c>
      <c r="H7">
        <v>0</v>
      </c>
      <c r="I7">
        <f>(E7+F7+H7-G7)</f>
        <v>1272.48</v>
      </c>
      <c r="J7">
        <v>0.2288</v>
      </c>
      <c r="N7" s="37" t="s">
        <v>70</v>
      </c>
      <c r="O7" s="38"/>
      <c r="P7" s="38"/>
      <c r="Q7" s="39"/>
      <c r="Z7" s="5" t="s">
        <v>32</v>
      </c>
      <c r="AA7" s="6"/>
      <c r="AB7" s="6"/>
      <c r="AC7" s="6"/>
      <c r="AD7" s="6"/>
      <c r="AE7" s="6"/>
      <c r="AF7" s="6"/>
      <c r="AG7" s="6"/>
      <c r="AH7" s="6"/>
      <c r="AI7" s="4"/>
    </row>
    <row r="8" spans="2:35" x14ac:dyDescent="0.3">
      <c r="B8" t="s">
        <v>25</v>
      </c>
      <c r="C8" t="s">
        <v>0</v>
      </c>
      <c r="D8">
        <v>3</v>
      </c>
      <c r="E8">
        <v>1650</v>
      </c>
      <c r="F8">
        <v>0</v>
      </c>
      <c r="G8">
        <f t="shared" si="0"/>
        <v>377.52</v>
      </c>
      <c r="H8">
        <v>0</v>
      </c>
      <c r="I8">
        <f t="shared" ref="I8:I17" si="1">(E8+F8+H8-G8)</f>
        <v>1272.48</v>
      </c>
      <c r="J8">
        <v>0.2288</v>
      </c>
      <c r="N8" s="5"/>
      <c r="O8" s="30" t="s">
        <v>7</v>
      </c>
      <c r="P8" s="30"/>
      <c r="Q8" s="4"/>
      <c r="Z8" s="5" t="s">
        <v>31</v>
      </c>
      <c r="AA8" s="6"/>
      <c r="AB8" s="6"/>
      <c r="AC8" s="6"/>
      <c r="AD8" s="6"/>
      <c r="AE8" s="6"/>
      <c r="AF8" s="6"/>
      <c r="AG8" s="6"/>
      <c r="AH8" s="6"/>
      <c r="AI8" s="4"/>
    </row>
    <row r="9" spans="2:35" x14ac:dyDescent="0.3">
      <c r="B9" t="s">
        <v>25</v>
      </c>
      <c r="C9" t="s">
        <v>0</v>
      </c>
      <c r="D9">
        <v>4</v>
      </c>
      <c r="E9">
        <v>1650</v>
      </c>
      <c r="F9">
        <v>0</v>
      </c>
      <c r="G9">
        <f t="shared" si="0"/>
        <v>377.52</v>
      </c>
      <c r="H9">
        <v>0</v>
      </c>
      <c r="I9">
        <f t="shared" si="1"/>
        <v>1272.48</v>
      </c>
      <c r="J9">
        <v>0.2288</v>
      </c>
      <c r="N9" s="5" t="s">
        <v>0</v>
      </c>
      <c r="O9" s="30">
        <v>0</v>
      </c>
      <c r="P9" s="30"/>
      <c r="Q9" s="4"/>
      <c r="Z9" s="5" t="s">
        <v>66</v>
      </c>
      <c r="AA9" s="6"/>
      <c r="AB9" s="6"/>
      <c r="AC9" s="6"/>
      <c r="AD9" s="6"/>
      <c r="AE9" s="6"/>
      <c r="AF9" s="6"/>
      <c r="AG9" s="6"/>
      <c r="AH9" s="6"/>
      <c r="AI9" s="4"/>
    </row>
    <row r="10" spans="2:35" x14ac:dyDescent="0.3">
      <c r="B10" t="s">
        <v>25</v>
      </c>
      <c r="C10" t="s">
        <v>0</v>
      </c>
      <c r="D10">
        <v>5</v>
      </c>
      <c r="E10">
        <v>1785</v>
      </c>
      <c r="F10">
        <v>0</v>
      </c>
      <c r="G10">
        <f t="shared" si="0"/>
        <v>408.40800000000002</v>
      </c>
      <c r="H10">
        <v>0</v>
      </c>
      <c r="I10">
        <f t="shared" si="1"/>
        <v>1376.5920000000001</v>
      </c>
      <c r="J10">
        <v>0.2288</v>
      </c>
      <c r="N10" s="5" t="s">
        <v>1</v>
      </c>
      <c r="O10" s="30">
        <v>0.75</v>
      </c>
      <c r="P10" s="30"/>
      <c r="Q10" s="4"/>
      <c r="Z10" s="5" t="s">
        <v>33</v>
      </c>
      <c r="AA10" s="6"/>
      <c r="AB10" s="6"/>
      <c r="AC10" s="6"/>
      <c r="AD10" s="6"/>
      <c r="AE10" s="6"/>
      <c r="AF10" s="6"/>
      <c r="AG10" s="6"/>
      <c r="AH10" s="6"/>
      <c r="AI10" s="4"/>
    </row>
    <row r="11" spans="2:35" x14ac:dyDescent="0.3">
      <c r="B11" t="s">
        <v>25</v>
      </c>
      <c r="C11" t="s">
        <v>0</v>
      </c>
      <c r="D11">
        <v>6</v>
      </c>
      <c r="E11">
        <v>1785</v>
      </c>
      <c r="F11">
        <v>0</v>
      </c>
      <c r="G11">
        <f t="shared" si="0"/>
        <v>408.40800000000002</v>
      </c>
      <c r="H11">
        <v>0</v>
      </c>
      <c r="I11">
        <f t="shared" si="1"/>
        <v>1376.5920000000001</v>
      </c>
      <c r="J11">
        <v>0.2288</v>
      </c>
      <c r="N11" s="5" t="s">
        <v>2</v>
      </c>
      <c r="O11" s="30">
        <v>1.5</v>
      </c>
      <c r="P11" s="30"/>
      <c r="Q11" s="4"/>
      <c r="Z11" s="5" t="s">
        <v>35</v>
      </c>
      <c r="AA11" s="6"/>
      <c r="AB11" s="6"/>
      <c r="AC11" s="6"/>
      <c r="AD11" s="6"/>
      <c r="AE11" s="6"/>
      <c r="AF11" s="6"/>
      <c r="AG11" s="6"/>
      <c r="AH11" s="6"/>
      <c r="AI11" s="4"/>
    </row>
    <row r="12" spans="2:35" x14ac:dyDescent="0.3">
      <c r="B12" t="s">
        <v>26</v>
      </c>
      <c r="C12" t="s">
        <v>0</v>
      </c>
      <c r="D12">
        <v>7</v>
      </c>
      <c r="E12">
        <v>1785</v>
      </c>
      <c r="F12">
        <v>50</v>
      </c>
      <c r="G12">
        <f t="shared" si="0"/>
        <v>419.84800000000001</v>
      </c>
      <c r="H12">
        <v>0</v>
      </c>
      <c r="I12">
        <f t="shared" si="1"/>
        <v>1415.152</v>
      </c>
      <c r="J12">
        <v>0.2288</v>
      </c>
      <c r="N12" s="5" t="s">
        <v>3</v>
      </c>
      <c r="O12" s="30">
        <v>3</v>
      </c>
      <c r="P12" s="30"/>
      <c r="Q12" s="4"/>
      <c r="Z12" s="10" t="s">
        <v>34</v>
      </c>
      <c r="AA12" s="6"/>
      <c r="AB12" s="6"/>
      <c r="AC12" s="6"/>
      <c r="AD12" s="6"/>
      <c r="AE12" s="6"/>
      <c r="AF12" s="6"/>
      <c r="AG12" s="6"/>
      <c r="AH12" s="6"/>
      <c r="AI12" s="4"/>
    </row>
    <row r="13" spans="2:35" x14ac:dyDescent="0.3">
      <c r="B13" t="s">
        <v>26</v>
      </c>
      <c r="C13" t="s">
        <v>0</v>
      </c>
      <c r="D13">
        <v>8</v>
      </c>
      <c r="E13">
        <v>1785</v>
      </c>
      <c r="F13">
        <v>50</v>
      </c>
      <c r="G13">
        <f t="shared" si="0"/>
        <v>419.84800000000001</v>
      </c>
      <c r="H13">
        <v>0</v>
      </c>
      <c r="I13">
        <f t="shared" si="1"/>
        <v>1415.152</v>
      </c>
      <c r="J13">
        <v>0.2288</v>
      </c>
      <c r="N13" s="5" t="s">
        <v>4</v>
      </c>
      <c r="O13" s="30">
        <v>5</v>
      </c>
      <c r="P13" s="30"/>
      <c r="Q13" s="4"/>
      <c r="Z13" s="5" t="s">
        <v>68</v>
      </c>
      <c r="AA13" s="6"/>
      <c r="AB13" s="6"/>
      <c r="AC13" s="6"/>
      <c r="AD13" s="6"/>
      <c r="AE13" s="6"/>
      <c r="AF13" s="6"/>
      <c r="AG13" s="6"/>
      <c r="AH13" s="6"/>
      <c r="AI13" s="4"/>
    </row>
    <row r="14" spans="2:35" ht="15" thickBot="1" x14ac:dyDescent="0.35">
      <c r="B14" t="s">
        <v>26</v>
      </c>
      <c r="C14" t="s">
        <v>0</v>
      </c>
      <c r="D14">
        <v>9</v>
      </c>
      <c r="E14">
        <v>1785</v>
      </c>
      <c r="F14">
        <v>50</v>
      </c>
      <c r="G14">
        <f t="shared" si="0"/>
        <v>419.84800000000001</v>
      </c>
      <c r="H14">
        <v>0</v>
      </c>
      <c r="I14">
        <f t="shared" si="1"/>
        <v>1415.152</v>
      </c>
      <c r="J14">
        <v>0.2288</v>
      </c>
      <c r="N14" s="5" t="s">
        <v>5</v>
      </c>
      <c r="O14" s="30">
        <v>8.5</v>
      </c>
      <c r="P14" s="30"/>
      <c r="Q14" s="4"/>
      <c r="Z14" s="7" t="s">
        <v>69</v>
      </c>
      <c r="AA14" s="8"/>
      <c r="AB14" s="8"/>
      <c r="AC14" s="8"/>
      <c r="AD14" s="8"/>
      <c r="AE14" s="8"/>
      <c r="AF14" s="8"/>
      <c r="AG14" s="8"/>
      <c r="AH14" s="8"/>
      <c r="AI14" s="9"/>
    </row>
    <row r="15" spans="2:35" ht="15" thickBot="1" x14ac:dyDescent="0.35">
      <c r="B15" t="s">
        <v>26</v>
      </c>
      <c r="C15" t="s">
        <v>1</v>
      </c>
      <c r="D15">
        <v>10</v>
      </c>
      <c r="E15">
        <v>2001</v>
      </c>
      <c r="F15">
        <v>50</v>
      </c>
      <c r="G15">
        <f t="shared" si="0"/>
        <v>469.2688</v>
      </c>
      <c r="H15">
        <v>0</v>
      </c>
      <c r="I15">
        <f t="shared" si="1"/>
        <v>1581.7311999999999</v>
      </c>
      <c r="J15">
        <v>0.2288</v>
      </c>
      <c r="N15" s="7" t="s">
        <v>6</v>
      </c>
      <c r="O15" s="40">
        <v>13.5</v>
      </c>
      <c r="P15" s="40"/>
      <c r="Q15" s="9"/>
    </row>
    <row r="16" spans="2:35" ht="14.4" customHeight="1" x14ac:dyDescent="0.3">
      <c r="B16" t="s">
        <v>26</v>
      </c>
      <c r="C16" t="s">
        <v>1</v>
      </c>
      <c r="D16">
        <v>11</v>
      </c>
      <c r="E16">
        <v>2001</v>
      </c>
      <c r="F16">
        <v>50</v>
      </c>
      <c r="G16">
        <f t="shared" si="0"/>
        <v>469.2688</v>
      </c>
      <c r="H16">
        <v>0</v>
      </c>
      <c r="I16">
        <f t="shared" si="1"/>
        <v>1581.7311999999999</v>
      </c>
      <c r="J16">
        <v>0.2288</v>
      </c>
      <c r="L16" t="s">
        <v>29</v>
      </c>
      <c r="Z16" s="41" t="s">
        <v>60</v>
      </c>
      <c r="AA16" s="42"/>
      <c r="AB16" s="42"/>
      <c r="AC16" s="42"/>
      <c r="AD16" s="42"/>
      <c r="AE16" s="42"/>
      <c r="AF16" s="42"/>
      <c r="AG16" s="42"/>
      <c r="AH16" s="42"/>
      <c r="AI16" s="43"/>
    </row>
    <row r="17" spans="2:35" ht="14.4" customHeight="1" x14ac:dyDescent="0.3">
      <c r="B17" t="s">
        <v>26</v>
      </c>
      <c r="C17" t="s">
        <v>1</v>
      </c>
      <c r="D17">
        <v>12</v>
      </c>
      <c r="E17">
        <v>2001</v>
      </c>
      <c r="F17">
        <v>50</v>
      </c>
      <c r="G17">
        <f t="shared" si="0"/>
        <v>469.2688</v>
      </c>
      <c r="H17">
        <v>0</v>
      </c>
      <c r="I17">
        <f t="shared" si="1"/>
        <v>1581.7311999999999</v>
      </c>
      <c r="J17">
        <v>0.2288</v>
      </c>
      <c r="L17">
        <f>(I6+I7+I8+I9+I10+I11+I12+I13+I14+I15+I16+I17)</f>
        <v>16833.7536</v>
      </c>
      <c r="Z17" s="44"/>
      <c r="AA17" s="45"/>
      <c r="AB17" s="45"/>
      <c r="AC17" s="45"/>
      <c r="AD17" s="45"/>
      <c r="AE17" s="45"/>
      <c r="AF17" s="45"/>
      <c r="AG17" s="45"/>
      <c r="AH17" s="45"/>
      <c r="AI17" s="46"/>
    </row>
    <row r="18" spans="2:35" ht="14.4" customHeight="1" x14ac:dyDescent="0.3">
      <c r="Z18" s="44"/>
      <c r="AA18" s="45"/>
      <c r="AB18" s="45"/>
      <c r="AC18" s="45"/>
      <c r="AD18" s="45"/>
      <c r="AE18" s="45"/>
      <c r="AF18" s="45"/>
      <c r="AG18" s="45"/>
      <c r="AH18" s="45"/>
      <c r="AI18" s="46"/>
    </row>
    <row r="19" spans="2:35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Z19" s="44"/>
      <c r="AA19" s="45"/>
      <c r="AB19" s="45"/>
      <c r="AC19" s="45"/>
      <c r="AD19" s="45"/>
      <c r="AE19" s="45"/>
      <c r="AF19" s="45"/>
      <c r="AG19" s="45"/>
      <c r="AH19" s="45"/>
      <c r="AI19" s="46"/>
    </row>
    <row r="20" spans="2:35" ht="14.4" customHeight="1" x14ac:dyDescent="0.3">
      <c r="B20" t="s">
        <v>26</v>
      </c>
      <c r="C20" t="s">
        <v>1</v>
      </c>
      <c r="D20" s="1">
        <v>1</v>
      </c>
      <c r="E20">
        <v>2001</v>
      </c>
      <c r="F20">
        <v>60</v>
      </c>
      <c r="G20">
        <f>(E20+F20)*J20</f>
        <v>471.55680000000001</v>
      </c>
      <c r="H20">
        <v>0</v>
      </c>
      <c r="I20">
        <f>(E20+F20+H20-G20)</f>
        <v>1589.4431999999999</v>
      </c>
      <c r="J20">
        <v>0.2288</v>
      </c>
      <c r="Z20" s="44"/>
      <c r="AA20" s="45"/>
      <c r="AB20" s="45"/>
      <c r="AC20" s="45"/>
      <c r="AD20" s="45"/>
      <c r="AE20" s="45"/>
      <c r="AF20" s="45"/>
      <c r="AG20" s="45"/>
      <c r="AH20" s="45"/>
      <c r="AI20" s="46"/>
    </row>
    <row r="21" spans="2:35" x14ac:dyDescent="0.3">
      <c r="B21" t="s">
        <v>26</v>
      </c>
      <c r="C21" t="s">
        <v>1</v>
      </c>
      <c r="D21">
        <v>2</v>
      </c>
      <c r="E21">
        <v>2001</v>
      </c>
      <c r="F21">
        <v>60</v>
      </c>
      <c r="G21">
        <f t="shared" ref="G21:G31" si="2">(E21+F21)*J21</f>
        <v>471.55680000000001</v>
      </c>
      <c r="H21">
        <v>0</v>
      </c>
      <c r="I21">
        <f>(E21+F21+H21-G21)</f>
        <v>1589.4431999999999</v>
      </c>
      <c r="J21">
        <v>0.2288</v>
      </c>
      <c r="Z21" s="5"/>
      <c r="AA21" s="30" t="s">
        <v>75</v>
      </c>
      <c r="AB21" s="30"/>
      <c r="AC21" s="30"/>
      <c r="AD21" s="30"/>
      <c r="AE21" s="30"/>
      <c r="AF21" s="30"/>
      <c r="AG21" s="30"/>
      <c r="AH21" s="30"/>
      <c r="AI21" s="4"/>
    </row>
    <row r="22" spans="2:35" x14ac:dyDescent="0.3">
      <c r="B22" t="s">
        <v>26</v>
      </c>
      <c r="C22" t="s">
        <v>1</v>
      </c>
      <c r="D22">
        <v>3</v>
      </c>
      <c r="E22">
        <v>2001</v>
      </c>
      <c r="F22">
        <v>60</v>
      </c>
      <c r="G22">
        <f t="shared" si="2"/>
        <v>471.55680000000001</v>
      </c>
      <c r="H22">
        <v>0</v>
      </c>
      <c r="I22">
        <f t="shared" ref="I22:I31" si="3">(E22+F22+H22-G22)</f>
        <v>1589.4431999999999</v>
      </c>
      <c r="J22">
        <v>0.2288</v>
      </c>
      <c r="Z22" s="5"/>
      <c r="AA22" s="6" t="s">
        <v>74</v>
      </c>
      <c r="AB22" s="6"/>
      <c r="AC22" s="6"/>
      <c r="AD22" s="6"/>
      <c r="AE22" s="6"/>
      <c r="AF22" s="6"/>
      <c r="AG22" s="6"/>
      <c r="AH22" s="6"/>
      <c r="AI22" s="4"/>
    </row>
    <row r="23" spans="2:35" ht="15" thickBot="1" x14ac:dyDescent="0.35">
      <c r="B23" t="s">
        <v>26</v>
      </c>
      <c r="C23" t="s">
        <v>1</v>
      </c>
      <c r="D23">
        <v>4</v>
      </c>
      <c r="E23">
        <v>2001</v>
      </c>
      <c r="F23">
        <v>60</v>
      </c>
      <c r="G23">
        <f t="shared" si="2"/>
        <v>471.55680000000001</v>
      </c>
      <c r="H23">
        <v>0</v>
      </c>
      <c r="I23">
        <f t="shared" si="3"/>
        <v>1589.4431999999999</v>
      </c>
      <c r="J23">
        <v>0.2288</v>
      </c>
      <c r="Z23" s="5"/>
      <c r="AA23" s="6" t="s">
        <v>73</v>
      </c>
      <c r="AB23" s="6"/>
      <c r="AC23" s="6"/>
      <c r="AD23" s="6"/>
      <c r="AE23" s="6"/>
      <c r="AF23" s="6"/>
      <c r="AG23" s="6"/>
      <c r="AH23" s="6"/>
      <c r="AI23" s="4"/>
    </row>
    <row r="24" spans="2:35" x14ac:dyDescent="0.3">
      <c r="B24" t="s">
        <v>26</v>
      </c>
      <c r="C24" t="s">
        <v>1</v>
      </c>
      <c r="D24">
        <v>5</v>
      </c>
      <c r="E24">
        <v>2001</v>
      </c>
      <c r="F24">
        <v>60</v>
      </c>
      <c r="G24">
        <f t="shared" si="2"/>
        <v>471.55680000000001</v>
      </c>
      <c r="H24">
        <v>0</v>
      </c>
      <c r="I24">
        <f t="shared" si="3"/>
        <v>1589.4431999999999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6">
        <v>16833.8</v>
      </c>
      <c r="T24" s="11">
        <v>0</v>
      </c>
      <c r="U24" s="16">
        <f>T24*0.66221</f>
        <v>0</v>
      </c>
      <c r="V24" s="13">
        <v>0</v>
      </c>
      <c r="W24" s="16">
        <v>28417</v>
      </c>
      <c r="X24" s="19">
        <f>W24*0.7712</f>
        <v>21915.190399999999</v>
      </c>
      <c r="Y24" s="19">
        <f>X24</f>
        <v>21915.190399999999</v>
      </c>
      <c r="Z24" s="5"/>
      <c r="AA24" s="6" t="s">
        <v>44</v>
      </c>
      <c r="AB24" s="6"/>
      <c r="AC24" s="6"/>
      <c r="AD24" s="6"/>
      <c r="AE24" s="6"/>
      <c r="AF24" s="6"/>
      <c r="AG24" s="6"/>
      <c r="AH24" s="6"/>
      <c r="AI24" s="4"/>
    </row>
    <row r="25" spans="2:35" x14ac:dyDescent="0.3">
      <c r="B25" t="s">
        <v>26</v>
      </c>
      <c r="C25" t="s">
        <v>1</v>
      </c>
      <c r="D25">
        <v>6</v>
      </c>
      <c r="E25">
        <v>2001</v>
      </c>
      <c r="F25">
        <v>60</v>
      </c>
      <c r="G25">
        <f t="shared" si="2"/>
        <v>471.55680000000001</v>
      </c>
      <c r="H25">
        <v>0</v>
      </c>
      <c r="I25">
        <f t="shared" si="3"/>
        <v>1589.4431999999999</v>
      </c>
      <c r="J25">
        <v>0.2288</v>
      </c>
      <c r="M25" s="17">
        <v>19</v>
      </c>
      <c r="N25" s="17">
        <v>2</v>
      </c>
      <c r="O25" s="17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17">
        <f>L17+L31</f>
        <v>36383.673599999995</v>
      </c>
      <c r="T25" s="6">
        <v>0</v>
      </c>
      <c r="U25" s="17">
        <f>T25*0.66221</f>
        <v>0</v>
      </c>
      <c r="V25" s="15">
        <v>0</v>
      </c>
      <c r="W25" s="17">
        <v>28417</v>
      </c>
      <c r="X25" s="20">
        <f t="shared" ref="X25:X36" si="4">W25*0.7712</f>
        <v>21915.190399999999</v>
      </c>
      <c r="Y25" s="20">
        <f>Y24+X25</f>
        <v>43830.380799999999</v>
      </c>
      <c r="Z25" s="5"/>
      <c r="AA25" s="6" t="s">
        <v>36</v>
      </c>
      <c r="AB25" s="6"/>
      <c r="AC25" s="6"/>
      <c r="AD25" s="6"/>
      <c r="AE25" s="6"/>
      <c r="AF25" s="6"/>
      <c r="AG25" s="6"/>
      <c r="AH25" s="6"/>
      <c r="AI25" s="4"/>
    </row>
    <row r="26" spans="2:35" x14ac:dyDescent="0.3">
      <c r="B26" t="s">
        <v>26</v>
      </c>
      <c r="C26" t="s">
        <v>2</v>
      </c>
      <c r="D26">
        <v>7</v>
      </c>
      <c r="E26">
        <v>2104</v>
      </c>
      <c r="F26">
        <v>60</v>
      </c>
      <c r="G26">
        <f t="shared" si="2"/>
        <v>495.1232</v>
      </c>
      <c r="H26">
        <v>0</v>
      </c>
      <c r="I26">
        <f t="shared" si="3"/>
        <v>1668.8768</v>
      </c>
      <c r="J26">
        <v>0.2288</v>
      </c>
      <c r="M26" s="17">
        <v>20</v>
      </c>
      <c r="N26" s="17">
        <v>3</v>
      </c>
      <c r="O26" s="17">
        <v>20600</v>
      </c>
      <c r="P26" s="14">
        <f t="shared" ref="P26:P35" si="5">O26*0.7712</f>
        <v>15886.72</v>
      </c>
      <c r="Q26" s="20">
        <f>O24+O25+O26</f>
        <v>56800</v>
      </c>
      <c r="R26" s="14">
        <f>Q26*0.7712</f>
        <v>43804.159999999996</v>
      </c>
      <c r="S26" s="17">
        <f>L17+L31+L45</f>
        <v>58001.95199999999</v>
      </c>
      <c r="T26" s="6">
        <v>0</v>
      </c>
      <c r="U26" s="17">
        <f t="shared" ref="U26:U36" si="6">T26*0.66221</f>
        <v>0</v>
      </c>
      <c r="V26" s="15">
        <v>0</v>
      </c>
      <c r="W26" s="17">
        <v>28417</v>
      </c>
      <c r="X26" s="20">
        <f t="shared" si="4"/>
        <v>21915.190399999999</v>
      </c>
      <c r="Y26" s="20">
        <f>Y25+X26</f>
        <v>65745.571200000006</v>
      </c>
      <c r="Z26" s="5"/>
      <c r="AA26" s="6" t="s">
        <v>37</v>
      </c>
      <c r="AB26" s="6"/>
      <c r="AC26" s="6"/>
      <c r="AD26" s="6"/>
      <c r="AE26" s="6"/>
      <c r="AF26" s="6"/>
      <c r="AG26" s="6"/>
      <c r="AH26" s="6"/>
      <c r="AI26" s="4"/>
    </row>
    <row r="27" spans="2:35" x14ac:dyDescent="0.3">
      <c r="B27" t="s">
        <v>26</v>
      </c>
      <c r="C27" t="s">
        <v>2</v>
      </c>
      <c r="D27">
        <v>8</v>
      </c>
      <c r="E27">
        <v>2104</v>
      </c>
      <c r="F27">
        <v>60</v>
      </c>
      <c r="G27">
        <f t="shared" si="2"/>
        <v>495.1232</v>
      </c>
      <c r="H27">
        <v>0</v>
      </c>
      <c r="I27">
        <f t="shared" si="3"/>
        <v>1668.8768</v>
      </c>
      <c r="J27">
        <v>0.2288</v>
      </c>
      <c r="M27" s="17">
        <v>21</v>
      </c>
      <c r="N27" s="17">
        <v>4</v>
      </c>
      <c r="O27" s="17">
        <v>22000</v>
      </c>
      <c r="P27" s="14">
        <f t="shared" si="5"/>
        <v>16966.400000000001</v>
      </c>
      <c r="Q27" s="20">
        <f>O24+O25+O26+O27</f>
        <v>78800</v>
      </c>
      <c r="R27" s="14">
        <f t="shared" ref="R27:R35" si="7">Q27*0.7712</f>
        <v>60770.559999999998</v>
      </c>
      <c r="S27" s="17">
        <f>L17+L31+L45+L59</f>
        <v>86357.433599999989</v>
      </c>
      <c r="T27" s="6">
        <v>0</v>
      </c>
      <c r="U27" s="17">
        <f t="shared" si="6"/>
        <v>0</v>
      </c>
      <c r="V27" s="15">
        <v>0</v>
      </c>
      <c r="W27" s="17">
        <v>28417</v>
      </c>
      <c r="X27" s="20">
        <f t="shared" si="4"/>
        <v>21915.190399999999</v>
      </c>
      <c r="Y27" s="20">
        <f>Y26+X27</f>
        <v>87660.761599999998</v>
      </c>
      <c r="Z27" s="5"/>
      <c r="AA27" s="6" t="s">
        <v>39</v>
      </c>
      <c r="AB27" s="6"/>
      <c r="AC27" s="6"/>
      <c r="AD27" s="6"/>
      <c r="AE27" s="6"/>
      <c r="AF27" s="6"/>
      <c r="AG27" s="6"/>
      <c r="AH27" s="6"/>
      <c r="AI27" s="4"/>
    </row>
    <row r="28" spans="2:35" x14ac:dyDescent="0.3">
      <c r="B28" t="s">
        <v>26</v>
      </c>
      <c r="C28" t="s">
        <v>2</v>
      </c>
      <c r="D28">
        <v>9</v>
      </c>
      <c r="E28">
        <v>2104</v>
      </c>
      <c r="F28">
        <v>60</v>
      </c>
      <c r="G28">
        <f t="shared" si="2"/>
        <v>495.1232</v>
      </c>
      <c r="H28">
        <v>0</v>
      </c>
      <c r="I28">
        <f t="shared" si="3"/>
        <v>1668.8768</v>
      </c>
      <c r="J28">
        <v>0.2288</v>
      </c>
      <c r="M28" s="17">
        <v>22</v>
      </c>
      <c r="N28" s="17">
        <v>5</v>
      </c>
      <c r="O28" s="17">
        <v>24000</v>
      </c>
      <c r="P28" s="14">
        <f t="shared" si="5"/>
        <v>18508.8</v>
      </c>
      <c r="Q28" s="20">
        <f>O24+O25+O26+O27+O28</f>
        <v>102800</v>
      </c>
      <c r="R28" s="14">
        <f t="shared" si="7"/>
        <v>79279.360000000001</v>
      </c>
      <c r="S28" s="17">
        <f>L17+L31+L45+L59+L73</f>
        <v>111473.87519999999</v>
      </c>
      <c r="T28" s="6">
        <v>41998</v>
      </c>
      <c r="U28" s="17">
        <f t="shared" si="6"/>
        <v>27811.495579999999</v>
      </c>
      <c r="V28" s="4">
        <f>U28</f>
        <v>27811.495579999999</v>
      </c>
      <c r="W28" s="17">
        <v>28417</v>
      </c>
      <c r="X28" s="20">
        <f t="shared" si="4"/>
        <v>21915.190399999999</v>
      </c>
      <c r="Y28" s="20">
        <f t="shared" ref="Y28:Y36" si="8">Y27+X28</f>
        <v>109575.95199999999</v>
      </c>
      <c r="Z28" s="5"/>
      <c r="AA28" s="6" t="s">
        <v>38</v>
      </c>
      <c r="AB28" s="6"/>
      <c r="AC28" s="6"/>
      <c r="AD28" s="6"/>
      <c r="AE28" s="6"/>
      <c r="AF28" s="6"/>
      <c r="AG28" s="6"/>
      <c r="AH28" s="6"/>
      <c r="AI28" s="4"/>
    </row>
    <row r="29" spans="2:35" x14ac:dyDescent="0.3">
      <c r="B29" t="s">
        <v>26</v>
      </c>
      <c r="C29" t="s">
        <v>2</v>
      </c>
      <c r="D29">
        <v>10</v>
      </c>
      <c r="E29">
        <v>2104</v>
      </c>
      <c r="F29">
        <v>60</v>
      </c>
      <c r="G29">
        <f t="shared" si="2"/>
        <v>495.1232</v>
      </c>
      <c r="H29">
        <v>0</v>
      </c>
      <c r="I29">
        <f t="shared" si="3"/>
        <v>1668.8768</v>
      </c>
      <c r="J29">
        <v>0.2288</v>
      </c>
      <c r="M29" s="17">
        <v>23</v>
      </c>
      <c r="N29" s="17">
        <v>7</v>
      </c>
      <c r="O29" s="17">
        <v>26100</v>
      </c>
      <c r="P29" s="14">
        <f t="shared" si="5"/>
        <v>20128.32</v>
      </c>
      <c r="Q29" s="20">
        <f>O24+O25+O26+O27+O28+O29</f>
        <v>128900</v>
      </c>
      <c r="R29" s="14">
        <f t="shared" si="7"/>
        <v>99407.679999999993</v>
      </c>
      <c r="S29" s="17">
        <f>L17+L31+L45+L59+L73+L87</f>
        <v>160191.64799999999</v>
      </c>
      <c r="T29" s="6">
        <f t="shared" ref="T29:T35" si="9">T28+1322.5</f>
        <v>43320.5</v>
      </c>
      <c r="U29" s="17">
        <f t="shared" si="6"/>
        <v>28687.268304999998</v>
      </c>
      <c r="V29" s="4">
        <f>U28+U29</f>
        <v>56498.763884999993</v>
      </c>
      <c r="W29" s="17">
        <v>28417</v>
      </c>
      <c r="X29" s="20">
        <f t="shared" si="4"/>
        <v>21915.190399999999</v>
      </c>
      <c r="Y29" s="20">
        <f t="shared" si="8"/>
        <v>131491.14239999998</v>
      </c>
      <c r="Z29" s="5"/>
      <c r="AA29" s="6" t="s">
        <v>40</v>
      </c>
      <c r="AB29" s="6"/>
      <c r="AC29" s="6"/>
      <c r="AD29" s="6"/>
      <c r="AE29" s="6"/>
      <c r="AF29" s="6"/>
      <c r="AG29" s="6"/>
      <c r="AH29" s="6"/>
      <c r="AI29" s="4"/>
    </row>
    <row r="30" spans="2:35" x14ac:dyDescent="0.3">
      <c r="B30" t="s">
        <v>26</v>
      </c>
      <c r="C30" t="s">
        <v>2</v>
      </c>
      <c r="D30">
        <v>11</v>
      </c>
      <c r="E30">
        <v>2104</v>
      </c>
      <c r="F30">
        <v>60</v>
      </c>
      <c r="G30">
        <f t="shared" si="2"/>
        <v>495.1232</v>
      </c>
      <c r="H30">
        <v>0</v>
      </c>
      <c r="I30">
        <f t="shared" si="3"/>
        <v>1668.8768</v>
      </c>
      <c r="J30">
        <v>0.2288</v>
      </c>
      <c r="L30" t="s">
        <v>29</v>
      </c>
      <c r="M30" s="17">
        <v>24</v>
      </c>
      <c r="N30" s="17">
        <v>8</v>
      </c>
      <c r="O30" s="17">
        <v>30000</v>
      </c>
      <c r="P30" s="14">
        <f t="shared" si="5"/>
        <v>23136</v>
      </c>
      <c r="Q30" s="20">
        <f>O24+O25+O26+O27+O28+O29+O30</f>
        <v>158900</v>
      </c>
      <c r="R30" s="14">
        <f t="shared" si="7"/>
        <v>122543.67999999999</v>
      </c>
      <c r="S30" s="17">
        <f>L17+L31+L45+L59+L73+L87+L101</f>
        <v>208909.42079999999</v>
      </c>
      <c r="T30" s="6">
        <f t="shared" si="9"/>
        <v>44643</v>
      </c>
      <c r="U30" s="17">
        <f t="shared" si="6"/>
        <v>29563.041029999997</v>
      </c>
      <c r="V30" s="4">
        <f>U28+U29+U30</f>
        <v>86061.804914999986</v>
      </c>
      <c r="W30" s="17">
        <v>28417</v>
      </c>
      <c r="X30" s="20">
        <f t="shared" si="4"/>
        <v>21915.190399999999</v>
      </c>
      <c r="Y30" s="20">
        <f t="shared" si="8"/>
        <v>153406.33279999997</v>
      </c>
      <c r="Z30" s="5"/>
      <c r="AA30" s="6" t="s">
        <v>41</v>
      </c>
      <c r="AB30" s="6"/>
      <c r="AC30" s="6"/>
      <c r="AD30" s="6"/>
      <c r="AE30" s="6"/>
      <c r="AF30" s="6"/>
      <c r="AG30" s="6"/>
      <c r="AH30" s="6"/>
      <c r="AI30" s="4"/>
    </row>
    <row r="31" spans="2:35" x14ac:dyDescent="0.3">
      <c r="B31" t="s">
        <v>26</v>
      </c>
      <c r="C31" t="s">
        <v>2</v>
      </c>
      <c r="D31">
        <v>12</v>
      </c>
      <c r="E31">
        <v>2104</v>
      </c>
      <c r="F31">
        <v>60</v>
      </c>
      <c r="G31">
        <f t="shared" si="2"/>
        <v>495.1232</v>
      </c>
      <c r="H31">
        <v>0</v>
      </c>
      <c r="I31">
        <f t="shared" si="3"/>
        <v>1668.8768</v>
      </c>
      <c r="J31">
        <v>0.2288</v>
      </c>
      <c r="L31">
        <f>(I20+I21+I22+I23+I24+I25+I26+I27+I28+I29+I30+I31)</f>
        <v>19549.919999999998</v>
      </c>
      <c r="M31" s="17">
        <v>25</v>
      </c>
      <c r="N31" s="17">
        <v>9</v>
      </c>
      <c r="O31" s="17">
        <v>34000</v>
      </c>
      <c r="P31" s="14">
        <f t="shared" si="5"/>
        <v>26220.799999999999</v>
      </c>
      <c r="Q31" s="20">
        <f>O24+O25+O26+O27+O28+O29+O30+O31</f>
        <v>192900</v>
      </c>
      <c r="R31" s="14">
        <f t="shared" si="7"/>
        <v>148764.48000000001</v>
      </c>
      <c r="S31" s="17">
        <f>L17+L31+L45+L59+L73+L87+L101+L115</f>
        <v>260823.54479999997</v>
      </c>
      <c r="T31" s="6">
        <f t="shared" si="9"/>
        <v>45965.5</v>
      </c>
      <c r="U31" s="17">
        <f t="shared" si="6"/>
        <v>30438.813754999999</v>
      </c>
      <c r="V31" s="4">
        <f t="shared" ref="V31:V36" si="10">U23+U24+U25+U26+U27+U28+U29+U30+U31</f>
        <v>116500.61866999998</v>
      </c>
      <c r="W31" s="17">
        <v>28417</v>
      </c>
      <c r="X31" s="20">
        <f t="shared" si="4"/>
        <v>21915.190399999999</v>
      </c>
      <c r="Y31" s="20">
        <f t="shared" si="8"/>
        <v>175321.52319999997</v>
      </c>
      <c r="Z31" s="5"/>
      <c r="AA31" s="6" t="s">
        <v>61</v>
      </c>
      <c r="AB31" s="6"/>
      <c r="AC31" s="6"/>
      <c r="AD31" s="6"/>
      <c r="AE31" s="6"/>
      <c r="AF31" s="6"/>
      <c r="AG31" s="6"/>
      <c r="AH31" s="6"/>
      <c r="AI31" s="4"/>
    </row>
    <row r="32" spans="2:35" x14ac:dyDescent="0.3">
      <c r="M32" s="17">
        <v>26</v>
      </c>
      <c r="N32" s="17">
        <v>10</v>
      </c>
      <c r="O32" s="17">
        <v>35000</v>
      </c>
      <c r="P32" s="14">
        <f t="shared" si="5"/>
        <v>26992</v>
      </c>
      <c r="Q32" s="20">
        <f>O24+O25+O26+O27+O28+O29+O30+O31+O32</f>
        <v>227900</v>
      </c>
      <c r="R32" s="14">
        <f t="shared" si="7"/>
        <v>175756.48</v>
      </c>
      <c r="S32" s="17">
        <f>L17+L31+L45+L59+L73+L87+L101+L115+L129</f>
        <v>316514.83919999999</v>
      </c>
      <c r="T32" s="6">
        <f t="shared" si="9"/>
        <v>47288</v>
      </c>
      <c r="U32" s="17">
        <f t="shared" si="6"/>
        <v>31314.586479999998</v>
      </c>
      <c r="V32" s="4">
        <f t="shared" si="10"/>
        <v>147815.20514999999</v>
      </c>
      <c r="W32" s="17">
        <v>28999.200000000001</v>
      </c>
      <c r="X32" s="20">
        <f t="shared" si="4"/>
        <v>22364.18304</v>
      </c>
      <c r="Y32" s="20">
        <f t="shared" si="8"/>
        <v>197685.70623999997</v>
      </c>
      <c r="Z32" s="5"/>
      <c r="AA32" s="6" t="s">
        <v>42</v>
      </c>
      <c r="AB32" s="6"/>
      <c r="AC32" s="6"/>
      <c r="AD32" s="6"/>
      <c r="AE32" s="6"/>
      <c r="AF32" s="6"/>
      <c r="AG32" s="6"/>
      <c r="AH32" s="6"/>
      <c r="AI32" s="4"/>
    </row>
    <row r="33" spans="2:35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17">
        <v>37000</v>
      </c>
      <c r="P33" s="14">
        <f t="shared" si="5"/>
        <v>28534.400000000001</v>
      </c>
      <c r="Q33" s="20">
        <f>O24+O25+O26+O27+O28+O29+O30+O31+O32+O33</f>
        <v>264900</v>
      </c>
      <c r="R33" s="14">
        <f t="shared" si="7"/>
        <v>204290.88</v>
      </c>
      <c r="S33" s="17">
        <f>L17+L31+L45+L59+L73+L87+L101+L115+L129+L143</f>
        <v>373301.0808</v>
      </c>
      <c r="T33" s="6">
        <f t="shared" si="9"/>
        <v>48610.5</v>
      </c>
      <c r="U33" s="17">
        <f t="shared" si="6"/>
        <v>32190.359204999997</v>
      </c>
      <c r="V33" s="4">
        <f t="shared" si="10"/>
        <v>180005.56435499998</v>
      </c>
      <c r="W33" s="17">
        <v>29581.4</v>
      </c>
      <c r="X33" s="20">
        <f t="shared" si="4"/>
        <v>22813.17568</v>
      </c>
      <c r="Y33" s="20">
        <f t="shared" si="8"/>
        <v>220498.88191999996</v>
      </c>
      <c r="Z33" s="5"/>
      <c r="AA33" s="6" t="s">
        <v>43</v>
      </c>
      <c r="AB33" s="6"/>
      <c r="AC33" s="6"/>
      <c r="AD33" s="6"/>
      <c r="AE33" s="6"/>
      <c r="AF33" s="6"/>
      <c r="AG33" s="6"/>
      <c r="AH33" s="6"/>
      <c r="AI33" s="4"/>
    </row>
    <row r="34" spans="2:35" x14ac:dyDescent="0.3">
      <c r="B34" t="s">
        <v>26</v>
      </c>
      <c r="C34" t="s">
        <v>2</v>
      </c>
      <c r="D34" s="1">
        <v>1</v>
      </c>
      <c r="E34">
        <v>2236</v>
      </c>
      <c r="F34">
        <v>100</v>
      </c>
      <c r="G34">
        <f>(E34+F34)*J34</f>
        <v>534.47680000000003</v>
      </c>
      <c r="H34">
        <v>0</v>
      </c>
      <c r="I34">
        <f>(E34+F34+H34-G34)</f>
        <v>1801.5232000000001</v>
      </c>
      <c r="J34">
        <v>0.2288</v>
      </c>
      <c r="M34" s="17">
        <v>28</v>
      </c>
      <c r="N34" s="17">
        <v>12</v>
      </c>
      <c r="O34" s="17">
        <v>40000</v>
      </c>
      <c r="P34" s="14">
        <f t="shared" si="5"/>
        <v>30848</v>
      </c>
      <c r="Q34" s="20">
        <f>O24+O25+O26+O27+O28+O29+O30+O31+O32+O33+O34</f>
        <v>304900</v>
      </c>
      <c r="R34" s="14">
        <f t="shared" si="7"/>
        <v>235138.88</v>
      </c>
      <c r="S34" s="17">
        <f>L17+L31+L45+L59+L73+L87+L101+L115+L129+L143+L157</f>
        <v>430087.32239999995</v>
      </c>
      <c r="T34" s="6">
        <f t="shared" si="9"/>
        <v>49933</v>
      </c>
      <c r="U34" s="17">
        <f t="shared" si="6"/>
        <v>33066.131929999996</v>
      </c>
      <c r="V34" s="4">
        <f t="shared" si="10"/>
        <v>213071.69628499998</v>
      </c>
      <c r="W34" s="26">
        <v>30163.599999999999</v>
      </c>
      <c r="X34" s="20">
        <f t="shared" si="4"/>
        <v>23262.168319999997</v>
      </c>
      <c r="Y34" s="20">
        <f t="shared" si="8"/>
        <v>243761.05023999995</v>
      </c>
      <c r="Z34" s="5"/>
      <c r="AA34" s="6" t="s">
        <v>45</v>
      </c>
      <c r="AB34" s="6"/>
      <c r="AC34" s="6"/>
      <c r="AD34" s="6"/>
      <c r="AE34" s="6"/>
      <c r="AF34" s="6"/>
      <c r="AG34" s="6"/>
      <c r="AH34" s="6"/>
      <c r="AI34" s="4"/>
    </row>
    <row r="35" spans="2:35" x14ac:dyDescent="0.3">
      <c r="B35" t="s">
        <v>26</v>
      </c>
      <c r="C35" t="s">
        <v>2</v>
      </c>
      <c r="D35">
        <v>2</v>
      </c>
      <c r="E35">
        <v>2236</v>
      </c>
      <c r="F35">
        <v>100</v>
      </c>
      <c r="G35">
        <f t="shared" ref="G35:G45" si="11">(E35+F35)*J35</f>
        <v>534.47680000000003</v>
      </c>
      <c r="H35">
        <v>0</v>
      </c>
      <c r="I35">
        <f>(E35+F35+H35-G35)</f>
        <v>1801.5232000000001</v>
      </c>
      <c r="J35">
        <v>0.2288</v>
      </c>
      <c r="M35" s="17">
        <v>29</v>
      </c>
      <c r="N35" s="17">
        <v>13</v>
      </c>
      <c r="O35" s="17">
        <v>40000</v>
      </c>
      <c r="P35" s="14">
        <f t="shared" si="5"/>
        <v>30848</v>
      </c>
      <c r="Q35" s="20">
        <f>O24+O25+O26+O27+O28+O29+O30+O31+O32+O33+O34+O35</f>
        <v>344900</v>
      </c>
      <c r="R35" s="14">
        <f t="shared" si="7"/>
        <v>265986.88</v>
      </c>
      <c r="S35" s="17">
        <f>L17+L31+L45+L59+L73+L87+L101+L115+L129+L143+L157+L171</f>
        <v>483509.37839999993</v>
      </c>
      <c r="T35" s="6">
        <f t="shared" si="9"/>
        <v>51255.5</v>
      </c>
      <c r="U35" s="17">
        <f t="shared" si="6"/>
        <v>33941.904654999998</v>
      </c>
      <c r="V35" s="4">
        <f t="shared" si="10"/>
        <v>247013.60093999997</v>
      </c>
      <c r="W35" s="26">
        <v>30745.8</v>
      </c>
      <c r="X35" s="20">
        <f t="shared" si="4"/>
        <v>23711.160960000001</v>
      </c>
      <c r="Y35" s="20">
        <f t="shared" si="8"/>
        <v>267472.21119999996</v>
      </c>
      <c r="Z35" s="5"/>
      <c r="AA35" s="6" t="s">
        <v>53</v>
      </c>
      <c r="AB35" s="6"/>
      <c r="AC35" s="6"/>
      <c r="AD35" s="6"/>
      <c r="AE35" s="6"/>
      <c r="AF35" s="6"/>
      <c r="AG35" s="6"/>
      <c r="AH35" s="6"/>
      <c r="AI35" s="4"/>
    </row>
    <row r="36" spans="2:35" x14ac:dyDescent="0.3">
      <c r="B36" t="s">
        <v>26</v>
      </c>
      <c r="C36" t="s">
        <v>2</v>
      </c>
      <c r="D36">
        <v>3</v>
      </c>
      <c r="E36">
        <v>2236</v>
      </c>
      <c r="F36">
        <v>100</v>
      </c>
      <c r="G36">
        <f t="shared" si="11"/>
        <v>534.47680000000003</v>
      </c>
      <c r="H36">
        <v>0</v>
      </c>
      <c r="I36">
        <f t="shared" ref="I36:I45" si="12">(E36+F36+H36-G36)</f>
        <v>1801.5232000000001</v>
      </c>
      <c r="J36">
        <v>0.2288</v>
      </c>
      <c r="M36" s="17">
        <v>30</v>
      </c>
      <c r="N36" s="17">
        <v>14</v>
      </c>
      <c r="O36" s="17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17">
        <f>L17+L31+L45+L59+L73+L87+L101+L115+L129+L143+L157+L171+L185</f>
        <v>538794.77279999992</v>
      </c>
      <c r="T36" s="6">
        <v>52578</v>
      </c>
      <c r="U36" s="17">
        <f t="shared" si="6"/>
        <v>34817.677380000001</v>
      </c>
      <c r="V36" s="4">
        <f t="shared" si="10"/>
        <v>281831.27831999998</v>
      </c>
      <c r="W36" s="17">
        <v>31328</v>
      </c>
      <c r="X36" s="20">
        <f t="shared" si="4"/>
        <v>24160.153600000001</v>
      </c>
      <c r="Y36" s="20">
        <f t="shared" si="8"/>
        <v>291632.36479999998</v>
      </c>
      <c r="Z36" s="5"/>
      <c r="AA36" s="30" t="s">
        <v>27</v>
      </c>
      <c r="AB36" s="30"/>
      <c r="AC36" s="30"/>
      <c r="AD36" s="30"/>
      <c r="AE36" s="30"/>
      <c r="AF36" s="30"/>
      <c r="AG36" s="30"/>
      <c r="AH36" s="30"/>
      <c r="AI36" s="4"/>
    </row>
    <row r="37" spans="2:35" x14ac:dyDescent="0.3">
      <c r="B37" t="s">
        <v>26</v>
      </c>
      <c r="C37" t="s">
        <v>2</v>
      </c>
      <c r="D37">
        <v>4</v>
      </c>
      <c r="E37">
        <v>2236</v>
      </c>
      <c r="F37">
        <v>100</v>
      </c>
      <c r="G37">
        <f t="shared" si="11"/>
        <v>534.47680000000003</v>
      </c>
      <c r="H37">
        <v>0</v>
      </c>
      <c r="I37">
        <f t="shared" si="12"/>
        <v>1801.5232000000001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W37" s="17"/>
      <c r="X37" s="17"/>
      <c r="Y37" s="17"/>
      <c r="Z37" s="5"/>
      <c r="AA37" s="6" t="s">
        <v>64</v>
      </c>
      <c r="AB37" s="6"/>
      <c r="AC37" s="6"/>
      <c r="AD37" s="6"/>
      <c r="AE37" s="6"/>
      <c r="AF37" s="6"/>
      <c r="AG37" s="6"/>
      <c r="AH37" s="6"/>
      <c r="AI37" s="4"/>
    </row>
    <row r="38" spans="2:35" x14ac:dyDescent="0.3">
      <c r="B38" t="s">
        <v>26</v>
      </c>
      <c r="C38" t="s">
        <v>2</v>
      </c>
      <c r="D38">
        <v>5</v>
      </c>
      <c r="E38">
        <v>2236</v>
      </c>
      <c r="F38">
        <v>100</v>
      </c>
      <c r="G38">
        <f t="shared" si="11"/>
        <v>534.47680000000003</v>
      </c>
      <c r="H38">
        <v>0</v>
      </c>
      <c r="I38">
        <f t="shared" si="12"/>
        <v>1801.5232000000001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62</v>
      </c>
      <c r="W38" s="26" t="s">
        <v>83</v>
      </c>
      <c r="X38" s="26" t="s">
        <v>83</v>
      </c>
      <c r="Y38" s="26" t="s">
        <v>83</v>
      </c>
      <c r="Z38" s="5"/>
      <c r="AA38" s="6" t="s">
        <v>46</v>
      </c>
      <c r="AB38" s="6"/>
      <c r="AC38" s="6"/>
      <c r="AD38" s="6"/>
      <c r="AE38" s="6"/>
      <c r="AF38" s="6"/>
      <c r="AG38" s="6"/>
      <c r="AH38" s="6"/>
      <c r="AI38" s="4"/>
    </row>
    <row r="39" spans="2:35" x14ac:dyDescent="0.3">
      <c r="B39" t="s">
        <v>26</v>
      </c>
      <c r="C39" t="s">
        <v>2</v>
      </c>
      <c r="D39">
        <v>6</v>
      </c>
      <c r="E39">
        <v>2236</v>
      </c>
      <c r="F39">
        <v>100</v>
      </c>
      <c r="G39">
        <f t="shared" si="11"/>
        <v>534.47680000000003</v>
      </c>
      <c r="H39">
        <v>0</v>
      </c>
      <c r="I39">
        <f t="shared" si="12"/>
        <v>1801.5232000000001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W39" s="26" t="s">
        <v>57</v>
      </c>
      <c r="X39" s="26" t="s">
        <v>57</v>
      </c>
      <c r="Y39" s="17" t="s">
        <v>59</v>
      </c>
      <c r="Z39" s="5"/>
      <c r="AA39" s="6" t="s">
        <v>47</v>
      </c>
      <c r="AB39" s="6"/>
      <c r="AC39" s="6"/>
      <c r="AD39" s="6"/>
      <c r="AE39" s="6"/>
      <c r="AF39" s="6"/>
      <c r="AG39" s="6"/>
      <c r="AH39" s="6"/>
      <c r="AI39" s="4"/>
    </row>
    <row r="40" spans="2:35" ht="15" thickBot="1" x14ac:dyDescent="0.35">
      <c r="B40" t="s">
        <v>26</v>
      </c>
      <c r="C40" t="s">
        <v>2</v>
      </c>
      <c r="D40">
        <v>7</v>
      </c>
      <c r="E40">
        <v>2236</v>
      </c>
      <c r="F40">
        <v>100</v>
      </c>
      <c r="G40">
        <f t="shared" si="11"/>
        <v>534.47680000000003</v>
      </c>
      <c r="H40">
        <v>0</v>
      </c>
      <c r="I40">
        <f t="shared" si="12"/>
        <v>1801.5232000000001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W40" s="18"/>
      <c r="X40" s="18" t="s">
        <v>58</v>
      </c>
      <c r="Y40" s="18" t="s">
        <v>58</v>
      </c>
      <c r="Z40" s="5"/>
      <c r="AA40" s="6" t="s">
        <v>48</v>
      </c>
      <c r="AB40" s="6"/>
      <c r="AC40" s="6"/>
      <c r="AD40" s="6"/>
      <c r="AE40" s="6"/>
      <c r="AF40" s="6"/>
      <c r="AG40" s="6"/>
      <c r="AH40" s="6"/>
      <c r="AI40" s="4"/>
    </row>
    <row r="41" spans="2:35" x14ac:dyDescent="0.3">
      <c r="B41" t="s">
        <v>26</v>
      </c>
      <c r="C41" t="s">
        <v>2</v>
      </c>
      <c r="D41">
        <v>8</v>
      </c>
      <c r="E41">
        <v>2236</v>
      </c>
      <c r="F41">
        <v>100</v>
      </c>
      <c r="G41">
        <f t="shared" si="11"/>
        <v>534.47680000000003</v>
      </c>
      <c r="H41">
        <v>0</v>
      </c>
      <c r="I41">
        <f t="shared" si="12"/>
        <v>1801.5232000000001</v>
      </c>
      <c r="J41">
        <v>0.2288</v>
      </c>
      <c r="Z41" s="5"/>
      <c r="AA41" s="6" t="s">
        <v>49</v>
      </c>
      <c r="AB41" s="6"/>
      <c r="AC41" s="6"/>
      <c r="AD41" s="6"/>
      <c r="AE41" s="6"/>
      <c r="AF41" s="6"/>
      <c r="AG41" s="6"/>
      <c r="AH41" s="6"/>
      <c r="AI41" s="4"/>
    </row>
    <row r="42" spans="2:35" x14ac:dyDescent="0.3">
      <c r="B42" t="s">
        <v>26</v>
      </c>
      <c r="C42" t="s">
        <v>2</v>
      </c>
      <c r="D42">
        <v>9</v>
      </c>
      <c r="E42">
        <v>2236</v>
      </c>
      <c r="F42">
        <v>100</v>
      </c>
      <c r="G42">
        <f t="shared" si="11"/>
        <v>534.47680000000003</v>
      </c>
      <c r="H42">
        <v>0</v>
      </c>
      <c r="I42">
        <f t="shared" si="12"/>
        <v>1801.5232000000001</v>
      </c>
      <c r="J42">
        <v>0.2288</v>
      </c>
      <c r="N42" s="2"/>
      <c r="Z42" s="5"/>
      <c r="AA42" s="30" t="s">
        <v>76</v>
      </c>
      <c r="AB42" s="30"/>
      <c r="AC42" s="30"/>
      <c r="AD42" s="30"/>
      <c r="AE42" s="30"/>
      <c r="AF42" s="30"/>
      <c r="AG42" s="30"/>
      <c r="AH42" s="30"/>
      <c r="AI42" s="4"/>
    </row>
    <row r="43" spans="2:35" x14ac:dyDescent="0.3">
      <c r="B43" t="s">
        <v>26</v>
      </c>
      <c r="C43" t="s">
        <v>2</v>
      </c>
      <c r="D43">
        <v>10</v>
      </c>
      <c r="E43">
        <v>2236</v>
      </c>
      <c r="F43">
        <v>100</v>
      </c>
      <c r="G43">
        <f t="shared" si="11"/>
        <v>534.47680000000003</v>
      </c>
      <c r="H43">
        <v>0</v>
      </c>
      <c r="I43">
        <f t="shared" si="12"/>
        <v>1801.5232000000001</v>
      </c>
      <c r="J43">
        <v>0.2288</v>
      </c>
      <c r="Z43" s="5"/>
      <c r="AA43" s="6" t="s">
        <v>50</v>
      </c>
      <c r="AB43" s="6"/>
      <c r="AC43" s="6"/>
      <c r="AD43" s="6"/>
      <c r="AE43" s="6"/>
      <c r="AF43" s="6"/>
      <c r="AG43" s="6"/>
      <c r="AH43" s="6"/>
      <c r="AI43" s="4"/>
    </row>
    <row r="44" spans="2:35" x14ac:dyDescent="0.3">
      <c r="B44" t="s">
        <v>26</v>
      </c>
      <c r="C44" t="s">
        <v>2</v>
      </c>
      <c r="D44">
        <v>11</v>
      </c>
      <c r="E44">
        <v>2236</v>
      </c>
      <c r="F44">
        <v>100</v>
      </c>
      <c r="G44">
        <f t="shared" si="11"/>
        <v>534.47680000000003</v>
      </c>
      <c r="H44">
        <v>0</v>
      </c>
      <c r="I44">
        <f t="shared" si="12"/>
        <v>1801.5232000000001</v>
      </c>
      <c r="J44">
        <v>0.2288</v>
      </c>
      <c r="L44" t="s">
        <v>29</v>
      </c>
      <c r="Z44" s="5"/>
      <c r="AA44" s="6" t="s">
        <v>51</v>
      </c>
      <c r="AB44" s="6"/>
      <c r="AC44" s="6"/>
      <c r="AD44" s="6"/>
      <c r="AE44" s="6"/>
      <c r="AF44" s="6"/>
      <c r="AG44" s="6"/>
      <c r="AH44" s="6"/>
      <c r="AI44" s="4"/>
    </row>
    <row r="45" spans="2:35" x14ac:dyDescent="0.3">
      <c r="B45" t="s">
        <v>26</v>
      </c>
      <c r="C45" t="s">
        <v>2</v>
      </c>
      <c r="D45">
        <v>12</v>
      </c>
      <c r="E45">
        <v>2236</v>
      </c>
      <c r="F45">
        <v>100</v>
      </c>
      <c r="G45">
        <f t="shared" si="11"/>
        <v>534.47680000000003</v>
      </c>
      <c r="H45">
        <v>0</v>
      </c>
      <c r="I45">
        <f t="shared" si="12"/>
        <v>1801.5232000000001</v>
      </c>
      <c r="J45">
        <v>0.2288</v>
      </c>
      <c r="L45">
        <f>(I34+I35+I36+I37+I38+I39+I40+I41+I42+I43+I44+I45)</f>
        <v>21618.278399999999</v>
      </c>
      <c r="Z45" s="5"/>
      <c r="AA45" s="6" t="s">
        <v>77</v>
      </c>
      <c r="AB45" s="6"/>
      <c r="AC45" s="6"/>
      <c r="AD45" s="6"/>
      <c r="AE45" s="6"/>
      <c r="AF45" s="6"/>
      <c r="AG45" s="6"/>
      <c r="AH45" s="6"/>
      <c r="AI45" s="4"/>
    </row>
    <row r="46" spans="2:35" x14ac:dyDescent="0.3">
      <c r="Z46" s="5"/>
      <c r="AA46" s="6" t="s">
        <v>52</v>
      </c>
      <c r="AB46" s="6"/>
      <c r="AC46" s="6"/>
      <c r="AD46" s="6"/>
      <c r="AE46" s="6"/>
      <c r="AF46" s="6"/>
      <c r="AG46" s="6"/>
      <c r="AH46" s="6"/>
      <c r="AI46" s="4"/>
    </row>
    <row r="47" spans="2:35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Z47" s="5"/>
      <c r="AA47" s="6" t="s">
        <v>54</v>
      </c>
      <c r="AB47" s="6"/>
      <c r="AC47" s="6"/>
      <c r="AD47" s="6"/>
      <c r="AE47" s="6"/>
      <c r="AF47" s="6"/>
      <c r="AG47" s="6"/>
      <c r="AH47" s="6"/>
      <c r="AI47" s="4"/>
    </row>
    <row r="48" spans="2:35" ht="15" thickBot="1" x14ac:dyDescent="0.35">
      <c r="B48" t="s">
        <v>26</v>
      </c>
      <c r="C48" t="s">
        <v>3</v>
      </c>
      <c r="D48" s="1">
        <v>1</v>
      </c>
      <c r="E48">
        <v>2714</v>
      </c>
      <c r="F48">
        <v>350</v>
      </c>
      <c r="G48">
        <f>(E48+F48)*J48</f>
        <v>701.04319999999996</v>
      </c>
      <c r="H48">
        <v>0</v>
      </c>
      <c r="I48">
        <f>(E48+F48+H48-G48)</f>
        <v>2362.9567999999999</v>
      </c>
      <c r="J48">
        <v>0.2288</v>
      </c>
      <c r="Z48" s="7"/>
      <c r="AA48" s="8" t="s">
        <v>78</v>
      </c>
      <c r="AB48" s="8"/>
      <c r="AC48" s="8"/>
      <c r="AD48" s="8"/>
      <c r="AE48" s="8"/>
      <c r="AF48" s="8"/>
      <c r="AG48" s="8"/>
      <c r="AH48" s="8"/>
      <c r="AI48" s="9"/>
    </row>
    <row r="49" spans="2:12" x14ac:dyDescent="0.3">
      <c r="B49" t="s">
        <v>26</v>
      </c>
      <c r="C49" t="s">
        <v>3</v>
      </c>
      <c r="D49">
        <v>2</v>
      </c>
      <c r="E49">
        <v>2714</v>
      </c>
      <c r="F49">
        <v>350</v>
      </c>
      <c r="G49">
        <f t="shared" ref="G49:G59" si="13">(E49+F49)*J49</f>
        <v>701.04319999999996</v>
      </c>
      <c r="H49">
        <v>0</v>
      </c>
      <c r="I49">
        <f>(E49+F49+H49-G49)</f>
        <v>2362.9567999999999</v>
      </c>
      <c r="J49">
        <v>0.2288</v>
      </c>
    </row>
    <row r="50" spans="2:12" x14ac:dyDescent="0.3">
      <c r="B50" t="s">
        <v>26</v>
      </c>
      <c r="C50" t="s">
        <v>3</v>
      </c>
      <c r="D50">
        <v>3</v>
      </c>
      <c r="E50">
        <v>2714</v>
      </c>
      <c r="F50">
        <v>350</v>
      </c>
      <c r="G50">
        <f t="shared" si="13"/>
        <v>701.04319999999996</v>
      </c>
      <c r="H50">
        <v>0</v>
      </c>
      <c r="I50">
        <f t="shared" ref="I50:I59" si="14">(E50+F50+H50-G50)</f>
        <v>2362.9567999999999</v>
      </c>
      <c r="J50">
        <v>0.2288</v>
      </c>
    </row>
    <row r="51" spans="2:12" x14ac:dyDescent="0.3">
      <c r="B51" t="s">
        <v>26</v>
      </c>
      <c r="C51" t="s">
        <v>3</v>
      </c>
      <c r="D51">
        <v>4</v>
      </c>
      <c r="E51">
        <v>2714</v>
      </c>
      <c r="F51">
        <v>350</v>
      </c>
      <c r="G51">
        <f t="shared" si="13"/>
        <v>701.04319999999996</v>
      </c>
      <c r="H51">
        <v>0</v>
      </c>
      <c r="I51">
        <f t="shared" si="14"/>
        <v>2362.9567999999999</v>
      </c>
      <c r="J51">
        <v>0.2288</v>
      </c>
    </row>
    <row r="52" spans="2:12" x14ac:dyDescent="0.3">
      <c r="B52" t="s">
        <v>26</v>
      </c>
      <c r="C52" t="s">
        <v>3</v>
      </c>
      <c r="D52">
        <v>5</v>
      </c>
      <c r="E52">
        <v>2714</v>
      </c>
      <c r="F52">
        <v>350</v>
      </c>
      <c r="G52">
        <f t="shared" si="13"/>
        <v>701.04319999999996</v>
      </c>
      <c r="H52">
        <v>0</v>
      </c>
      <c r="I52">
        <f t="shared" si="14"/>
        <v>2362.9567999999999</v>
      </c>
      <c r="J52">
        <v>0.2288</v>
      </c>
    </row>
    <row r="53" spans="2:12" x14ac:dyDescent="0.3">
      <c r="B53" t="s">
        <v>26</v>
      </c>
      <c r="C53" t="s">
        <v>3</v>
      </c>
      <c r="D53">
        <v>6</v>
      </c>
      <c r="E53">
        <v>2714</v>
      </c>
      <c r="F53">
        <v>350</v>
      </c>
      <c r="G53">
        <f t="shared" si="13"/>
        <v>701.04319999999996</v>
      </c>
      <c r="H53">
        <v>0</v>
      </c>
      <c r="I53">
        <f t="shared" si="14"/>
        <v>2362.9567999999999</v>
      </c>
      <c r="J53">
        <v>0.2288</v>
      </c>
    </row>
    <row r="54" spans="2:12" x14ac:dyDescent="0.3">
      <c r="B54" t="s">
        <v>26</v>
      </c>
      <c r="C54" t="s">
        <v>3</v>
      </c>
      <c r="D54">
        <v>7</v>
      </c>
      <c r="E54">
        <v>2714</v>
      </c>
      <c r="F54">
        <v>350</v>
      </c>
      <c r="G54">
        <f t="shared" si="13"/>
        <v>701.04319999999996</v>
      </c>
      <c r="H54">
        <v>0</v>
      </c>
      <c r="I54">
        <f t="shared" si="14"/>
        <v>2362.9567999999999</v>
      </c>
      <c r="J54">
        <v>0.2288</v>
      </c>
    </row>
    <row r="55" spans="2:12" x14ac:dyDescent="0.3">
      <c r="B55" t="s">
        <v>26</v>
      </c>
      <c r="C55" t="s">
        <v>3</v>
      </c>
      <c r="D55">
        <v>8</v>
      </c>
      <c r="E55">
        <v>2714</v>
      </c>
      <c r="F55">
        <v>350</v>
      </c>
      <c r="G55">
        <f t="shared" si="13"/>
        <v>701.04319999999996</v>
      </c>
      <c r="H55">
        <v>0</v>
      </c>
      <c r="I55">
        <f t="shared" si="14"/>
        <v>2362.9567999999999</v>
      </c>
      <c r="J55">
        <v>0.2288</v>
      </c>
    </row>
    <row r="56" spans="2:12" x14ac:dyDescent="0.3">
      <c r="B56" t="s">
        <v>26</v>
      </c>
      <c r="C56" t="s">
        <v>3</v>
      </c>
      <c r="D56">
        <v>9</v>
      </c>
      <c r="E56">
        <v>2714</v>
      </c>
      <c r="F56">
        <v>350</v>
      </c>
      <c r="G56">
        <f t="shared" si="13"/>
        <v>701.04319999999996</v>
      </c>
      <c r="H56">
        <v>0</v>
      </c>
      <c r="I56">
        <f t="shared" si="14"/>
        <v>2362.9567999999999</v>
      </c>
      <c r="J56">
        <v>0.2288</v>
      </c>
    </row>
    <row r="57" spans="2:12" x14ac:dyDescent="0.3">
      <c r="B57" t="s">
        <v>26</v>
      </c>
      <c r="C57" t="s">
        <v>3</v>
      </c>
      <c r="D57">
        <v>10</v>
      </c>
      <c r="E57">
        <v>2714</v>
      </c>
      <c r="F57">
        <v>350</v>
      </c>
      <c r="G57">
        <f t="shared" si="13"/>
        <v>701.04319999999996</v>
      </c>
      <c r="H57">
        <v>0</v>
      </c>
      <c r="I57">
        <f t="shared" si="14"/>
        <v>2362.9567999999999</v>
      </c>
      <c r="J57">
        <v>0.2288</v>
      </c>
    </row>
    <row r="58" spans="2:12" x14ac:dyDescent="0.3">
      <c r="B58" t="s">
        <v>26</v>
      </c>
      <c r="C58" t="s">
        <v>3</v>
      </c>
      <c r="D58">
        <v>11</v>
      </c>
      <c r="E58">
        <v>2714</v>
      </c>
      <c r="F58">
        <v>350</v>
      </c>
      <c r="G58">
        <f t="shared" si="13"/>
        <v>701.04319999999996</v>
      </c>
      <c r="H58">
        <v>0</v>
      </c>
      <c r="I58">
        <f t="shared" si="14"/>
        <v>2362.9567999999999</v>
      </c>
      <c r="J58">
        <v>0.2288</v>
      </c>
      <c r="L58" t="s">
        <v>29</v>
      </c>
    </row>
    <row r="59" spans="2:12" x14ac:dyDescent="0.3">
      <c r="B59" t="s">
        <v>26</v>
      </c>
      <c r="C59" t="s">
        <v>3</v>
      </c>
      <c r="D59">
        <v>12</v>
      </c>
      <c r="E59">
        <v>2714</v>
      </c>
      <c r="F59">
        <v>350</v>
      </c>
      <c r="G59">
        <f t="shared" si="13"/>
        <v>701.04319999999996</v>
      </c>
      <c r="H59">
        <v>0</v>
      </c>
      <c r="I59">
        <f t="shared" si="14"/>
        <v>2362.9567999999999</v>
      </c>
      <c r="J59">
        <v>0.2288</v>
      </c>
      <c r="L59">
        <f>(I48+I49+I50+I51+I52+I53+I54+I55+I56+I57+I58+I59)</f>
        <v>28355.481599999999</v>
      </c>
    </row>
    <row r="61" spans="2:12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12" x14ac:dyDescent="0.3">
      <c r="B62" t="s">
        <v>25</v>
      </c>
      <c r="C62" t="s">
        <v>3</v>
      </c>
      <c r="D62" s="1">
        <v>1</v>
      </c>
      <c r="E62">
        <v>2714</v>
      </c>
      <c r="F62">
        <v>0</v>
      </c>
      <c r="G62">
        <f>(E62+F62)*J62</f>
        <v>620.96320000000003</v>
      </c>
      <c r="H62">
        <v>0</v>
      </c>
      <c r="I62">
        <f>(E62+F62+H62-G62)</f>
        <v>2093.0367999999999</v>
      </c>
      <c r="J62">
        <v>0.2288</v>
      </c>
    </row>
    <row r="63" spans="2:12" x14ac:dyDescent="0.3">
      <c r="B63" t="s">
        <v>25</v>
      </c>
      <c r="C63" t="s">
        <v>3</v>
      </c>
      <c r="D63">
        <v>2</v>
      </c>
      <c r="E63">
        <v>2714</v>
      </c>
      <c r="F63">
        <v>0</v>
      </c>
      <c r="G63">
        <f t="shared" ref="G63:G73" si="15">(E63+F63)*J63</f>
        <v>620.96320000000003</v>
      </c>
      <c r="H63">
        <v>0</v>
      </c>
      <c r="I63">
        <f>(E63+F63+H63-G63)</f>
        <v>2093.0367999999999</v>
      </c>
      <c r="J63">
        <v>0.2288</v>
      </c>
    </row>
    <row r="64" spans="2:12" x14ac:dyDescent="0.3">
      <c r="B64" t="s">
        <v>25</v>
      </c>
      <c r="C64" t="s">
        <v>3</v>
      </c>
      <c r="D64">
        <v>3</v>
      </c>
      <c r="E64">
        <v>2714</v>
      </c>
      <c r="F64">
        <v>0</v>
      </c>
      <c r="G64">
        <f t="shared" si="15"/>
        <v>620.96320000000003</v>
      </c>
      <c r="H64">
        <v>0</v>
      </c>
      <c r="I64">
        <f t="shared" ref="I64:I73" si="16">(E64+F64+H64-G64)</f>
        <v>2093.0367999999999</v>
      </c>
      <c r="J64">
        <v>0.2288</v>
      </c>
    </row>
    <row r="65" spans="2:12" x14ac:dyDescent="0.3">
      <c r="B65" t="s">
        <v>25</v>
      </c>
      <c r="C65" t="s">
        <v>3</v>
      </c>
      <c r="D65">
        <v>4</v>
      </c>
      <c r="E65">
        <v>2714</v>
      </c>
      <c r="F65">
        <v>0</v>
      </c>
      <c r="G65">
        <f t="shared" si="15"/>
        <v>620.96320000000003</v>
      </c>
      <c r="H65">
        <v>0</v>
      </c>
      <c r="I65">
        <f t="shared" si="16"/>
        <v>2093.0367999999999</v>
      </c>
      <c r="J65">
        <v>0.2288</v>
      </c>
      <c r="L65" t="s">
        <v>55</v>
      </c>
    </row>
    <row r="66" spans="2:12" x14ac:dyDescent="0.3">
      <c r="B66" t="s">
        <v>25</v>
      </c>
      <c r="C66" t="s">
        <v>3</v>
      </c>
      <c r="D66">
        <v>5</v>
      </c>
      <c r="E66">
        <v>2714</v>
      </c>
      <c r="F66">
        <v>0</v>
      </c>
      <c r="G66">
        <f t="shared" si="15"/>
        <v>620.96320000000003</v>
      </c>
      <c r="H66">
        <v>0</v>
      </c>
      <c r="I66">
        <f t="shared" si="16"/>
        <v>2093.0367999999999</v>
      </c>
      <c r="J66">
        <v>0.2288</v>
      </c>
    </row>
    <row r="67" spans="2:12" x14ac:dyDescent="0.3">
      <c r="B67" t="s">
        <v>25</v>
      </c>
      <c r="C67" t="s">
        <v>3</v>
      </c>
      <c r="D67">
        <v>6</v>
      </c>
      <c r="E67">
        <v>2714</v>
      </c>
      <c r="F67">
        <v>0</v>
      </c>
      <c r="G67">
        <f t="shared" si="15"/>
        <v>620.96320000000003</v>
      </c>
      <c r="H67">
        <v>0</v>
      </c>
      <c r="I67">
        <f t="shared" si="16"/>
        <v>2093.0367999999999</v>
      </c>
      <c r="J67">
        <v>0.2288</v>
      </c>
    </row>
    <row r="68" spans="2:12" x14ac:dyDescent="0.3">
      <c r="B68" t="s">
        <v>25</v>
      </c>
      <c r="C68" t="s">
        <v>3</v>
      </c>
      <c r="D68">
        <v>7</v>
      </c>
      <c r="E68">
        <v>2714</v>
      </c>
      <c r="F68">
        <v>0</v>
      </c>
      <c r="G68">
        <f t="shared" si="15"/>
        <v>620.96320000000003</v>
      </c>
      <c r="H68">
        <v>0</v>
      </c>
      <c r="I68">
        <f t="shared" si="16"/>
        <v>2093.0367999999999</v>
      </c>
      <c r="J68">
        <v>0.2288</v>
      </c>
    </row>
    <row r="69" spans="2:12" x14ac:dyDescent="0.3">
      <c r="B69" t="s">
        <v>25</v>
      </c>
      <c r="C69" t="s">
        <v>3</v>
      </c>
      <c r="D69">
        <v>8</v>
      </c>
      <c r="E69">
        <v>2714</v>
      </c>
      <c r="F69">
        <v>0</v>
      </c>
      <c r="G69">
        <f t="shared" si="15"/>
        <v>620.96320000000003</v>
      </c>
      <c r="H69">
        <v>0</v>
      </c>
      <c r="I69">
        <f t="shared" si="16"/>
        <v>2093.0367999999999</v>
      </c>
      <c r="J69">
        <v>0.2288</v>
      </c>
    </row>
    <row r="70" spans="2:12" x14ac:dyDescent="0.3">
      <c r="B70" t="s">
        <v>25</v>
      </c>
      <c r="C70" t="s">
        <v>3</v>
      </c>
      <c r="D70">
        <v>9</v>
      </c>
      <c r="E70">
        <v>2714</v>
      </c>
      <c r="F70">
        <v>0</v>
      </c>
      <c r="G70">
        <f t="shared" si="15"/>
        <v>620.96320000000003</v>
      </c>
      <c r="H70">
        <v>0</v>
      </c>
      <c r="I70">
        <f t="shared" si="16"/>
        <v>2093.0367999999999</v>
      </c>
      <c r="J70">
        <v>0.2288</v>
      </c>
    </row>
    <row r="71" spans="2:12" x14ac:dyDescent="0.3">
      <c r="B71" t="s">
        <v>25</v>
      </c>
      <c r="C71" t="s">
        <v>3</v>
      </c>
      <c r="D71">
        <v>10</v>
      </c>
      <c r="E71">
        <v>2714</v>
      </c>
      <c r="F71">
        <v>0</v>
      </c>
      <c r="G71">
        <f t="shared" si="15"/>
        <v>620.96320000000003</v>
      </c>
      <c r="H71">
        <v>0</v>
      </c>
      <c r="I71">
        <f t="shared" si="16"/>
        <v>2093.0367999999999</v>
      </c>
      <c r="J71">
        <v>0.2288</v>
      </c>
    </row>
    <row r="72" spans="2:12" x14ac:dyDescent="0.3">
      <c r="B72" t="s">
        <v>25</v>
      </c>
      <c r="C72" t="s">
        <v>3</v>
      </c>
      <c r="D72">
        <v>11</v>
      </c>
      <c r="E72">
        <v>2714</v>
      </c>
      <c r="F72">
        <v>0</v>
      </c>
      <c r="G72">
        <f t="shared" si="15"/>
        <v>620.96320000000003</v>
      </c>
      <c r="H72">
        <v>0</v>
      </c>
      <c r="I72">
        <f t="shared" si="16"/>
        <v>2093.0367999999999</v>
      </c>
      <c r="J72">
        <v>0.2288</v>
      </c>
      <c r="L72" t="s">
        <v>29</v>
      </c>
    </row>
    <row r="73" spans="2:12" x14ac:dyDescent="0.3">
      <c r="B73" t="s">
        <v>25</v>
      </c>
      <c r="C73" t="s">
        <v>3</v>
      </c>
      <c r="D73">
        <v>12</v>
      </c>
      <c r="E73">
        <v>2714</v>
      </c>
      <c r="F73">
        <v>0</v>
      </c>
      <c r="G73">
        <f t="shared" si="15"/>
        <v>620.96320000000003</v>
      </c>
      <c r="H73">
        <v>0</v>
      </c>
      <c r="I73">
        <f t="shared" si="16"/>
        <v>2093.0367999999999</v>
      </c>
      <c r="J73">
        <v>0.2288</v>
      </c>
      <c r="L73">
        <f>(I62+I63+I64+I65+I66+I67+I68+I69+I70+I71+I72+I73)</f>
        <v>25116.441600000006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E76">
        <v>3187</v>
      </c>
      <c r="F76">
        <v>0</v>
      </c>
      <c r="G76">
        <f>(E76+F76)*J76</f>
        <v>729.18560000000002</v>
      </c>
      <c r="H76">
        <v>1602</v>
      </c>
      <c r="I76">
        <f>(E76+F76+H76-G76)</f>
        <v>4059.8144000000002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E77">
        <v>3187</v>
      </c>
      <c r="F77">
        <v>0</v>
      </c>
      <c r="G77">
        <f t="shared" ref="G77:G87" si="17">(E77+F77)*J77</f>
        <v>729.18560000000002</v>
      </c>
      <c r="H77">
        <v>1602</v>
      </c>
      <c r="I77">
        <f>(E77+F77+H77-G77)</f>
        <v>4059.8144000000002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E78">
        <v>3187</v>
      </c>
      <c r="F78">
        <v>0</v>
      </c>
      <c r="G78">
        <f t="shared" si="17"/>
        <v>729.18560000000002</v>
      </c>
      <c r="H78">
        <v>1602</v>
      </c>
      <c r="I78">
        <f t="shared" ref="I78:I87" si="18">(E78+F78+H78-G78)</f>
        <v>4059.8144000000002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E79">
        <v>3187</v>
      </c>
      <c r="F79">
        <v>0</v>
      </c>
      <c r="G79">
        <f t="shared" si="17"/>
        <v>729.18560000000002</v>
      </c>
      <c r="H79">
        <v>1602</v>
      </c>
      <c r="I79">
        <f t="shared" si="18"/>
        <v>4059.8144000000002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E80">
        <v>3187</v>
      </c>
      <c r="F80">
        <v>0</v>
      </c>
      <c r="G80">
        <f t="shared" si="17"/>
        <v>729.18560000000002</v>
      </c>
      <c r="H80">
        <v>1602</v>
      </c>
      <c r="I80">
        <f t="shared" si="18"/>
        <v>4059.8144000000002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E81">
        <v>3187</v>
      </c>
      <c r="F81">
        <v>0</v>
      </c>
      <c r="G81">
        <f t="shared" si="17"/>
        <v>729.18560000000002</v>
      </c>
      <c r="H81">
        <v>1602</v>
      </c>
      <c r="I81">
        <f t="shared" si="18"/>
        <v>4059.8144000000002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E82">
        <v>3187</v>
      </c>
      <c r="F82">
        <v>0</v>
      </c>
      <c r="G82">
        <f t="shared" si="17"/>
        <v>729.18560000000002</v>
      </c>
      <c r="H82">
        <v>1602</v>
      </c>
      <c r="I82">
        <f t="shared" si="18"/>
        <v>4059.8144000000002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E83">
        <v>3187</v>
      </c>
      <c r="F83">
        <v>0</v>
      </c>
      <c r="G83">
        <f t="shared" si="17"/>
        <v>729.18560000000002</v>
      </c>
      <c r="H83">
        <v>1602</v>
      </c>
      <c r="I83">
        <f t="shared" si="18"/>
        <v>4059.8144000000002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E84">
        <v>3187</v>
      </c>
      <c r="F84">
        <v>0</v>
      </c>
      <c r="G84">
        <f t="shared" si="17"/>
        <v>729.18560000000002</v>
      </c>
      <c r="H84">
        <v>1602</v>
      </c>
      <c r="I84">
        <f t="shared" si="18"/>
        <v>4059.8144000000002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E85">
        <v>3187</v>
      </c>
      <c r="F85">
        <v>0</v>
      </c>
      <c r="G85">
        <f t="shared" si="17"/>
        <v>729.18560000000002</v>
      </c>
      <c r="H85">
        <v>1602</v>
      </c>
      <c r="I85">
        <f t="shared" si="18"/>
        <v>4059.8144000000002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E86">
        <v>3187</v>
      </c>
      <c r="F86">
        <v>0</v>
      </c>
      <c r="G86">
        <f t="shared" si="17"/>
        <v>729.18560000000002</v>
      </c>
      <c r="H86">
        <v>1602</v>
      </c>
      <c r="I86">
        <f t="shared" si="18"/>
        <v>4059.8144000000002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E87">
        <v>3187</v>
      </c>
      <c r="F87">
        <v>0</v>
      </c>
      <c r="G87">
        <f t="shared" si="17"/>
        <v>729.18560000000002</v>
      </c>
      <c r="H87">
        <v>1602</v>
      </c>
      <c r="I87">
        <f t="shared" si="18"/>
        <v>4059.8144000000002</v>
      </c>
      <c r="J87">
        <v>0.2288</v>
      </c>
      <c r="L87">
        <f>(I76+I77+I78+I79+I80+I81+I82+I83+I84+I85+I86+I87)</f>
        <v>48717.772800000006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4</v>
      </c>
      <c r="D90" s="1">
        <v>1</v>
      </c>
      <c r="E90">
        <v>3187</v>
      </c>
      <c r="F90">
        <v>0</v>
      </c>
      <c r="G90">
        <f>(E90+F90)*J90</f>
        <v>729.18560000000002</v>
      </c>
      <c r="H90">
        <v>1602</v>
      </c>
      <c r="I90">
        <f>(E90+F90+H90-G90)</f>
        <v>4059.8144000000002</v>
      </c>
      <c r="J90">
        <v>0.2288</v>
      </c>
    </row>
    <row r="91" spans="2:12" x14ac:dyDescent="0.3">
      <c r="B91" t="s">
        <v>25</v>
      </c>
      <c r="C91" t="s">
        <v>4</v>
      </c>
      <c r="D91">
        <v>2</v>
      </c>
      <c r="E91">
        <v>3187</v>
      </c>
      <c r="F91">
        <v>0</v>
      </c>
      <c r="G91">
        <f t="shared" ref="G91:G101" si="19">(E91+F91)*J91</f>
        <v>729.18560000000002</v>
      </c>
      <c r="H91">
        <v>1602</v>
      </c>
      <c r="I91">
        <f>(E91+F91+H91-G91)</f>
        <v>4059.8144000000002</v>
      </c>
      <c r="J91">
        <v>0.2288</v>
      </c>
    </row>
    <row r="92" spans="2:12" x14ac:dyDescent="0.3">
      <c r="B92" t="s">
        <v>25</v>
      </c>
      <c r="C92" t="s">
        <v>4</v>
      </c>
      <c r="D92">
        <v>3</v>
      </c>
      <c r="E92">
        <v>3187</v>
      </c>
      <c r="F92">
        <v>0</v>
      </c>
      <c r="G92">
        <f t="shared" si="19"/>
        <v>729.18560000000002</v>
      </c>
      <c r="H92">
        <v>1602</v>
      </c>
      <c r="I92">
        <f t="shared" ref="I92:I101" si="20">(E92+F92+H92-G92)</f>
        <v>4059.8144000000002</v>
      </c>
      <c r="J92">
        <v>0.2288</v>
      </c>
    </row>
    <row r="93" spans="2:12" x14ac:dyDescent="0.3">
      <c r="B93" t="s">
        <v>25</v>
      </c>
      <c r="C93" t="s">
        <v>4</v>
      </c>
      <c r="D93">
        <v>4</v>
      </c>
      <c r="E93">
        <v>3187</v>
      </c>
      <c r="F93">
        <v>0</v>
      </c>
      <c r="G93">
        <f t="shared" si="19"/>
        <v>729.18560000000002</v>
      </c>
      <c r="H93">
        <v>1602</v>
      </c>
      <c r="I93">
        <f t="shared" si="20"/>
        <v>4059.8144000000002</v>
      </c>
      <c r="J93">
        <v>0.2288</v>
      </c>
    </row>
    <row r="94" spans="2:12" x14ac:dyDescent="0.3">
      <c r="B94" t="s">
        <v>25</v>
      </c>
      <c r="C94" t="s">
        <v>4</v>
      </c>
      <c r="D94">
        <v>5</v>
      </c>
      <c r="E94">
        <v>3187</v>
      </c>
      <c r="F94">
        <v>0</v>
      </c>
      <c r="G94">
        <f t="shared" si="19"/>
        <v>729.18560000000002</v>
      </c>
      <c r="H94">
        <v>1602</v>
      </c>
      <c r="I94">
        <f t="shared" si="20"/>
        <v>4059.8144000000002</v>
      </c>
      <c r="J94">
        <v>0.2288</v>
      </c>
    </row>
    <row r="95" spans="2:12" x14ac:dyDescent="0.3">
      <c r="B95" t="s">
        <v>25</v>
      </c>
      <c r="C95" t="s">
        <v>4</v>
      </c>
      <c r="D95">
        <v>6</v>
      </c>
      <c r="E95">
        <v>3187</v>
      </c>
      <c r="F95">
        <v>0</v>
      </c>
      <c r="G95">
        <f t="shared" si="19"/>
        <v>729.18560000000002</v>
      </c>
      <c r="H95">
        <v>1602</v>
      </c>
      <c r="I95">
        <f t="shared" si="20"/>
        <v>4059.8144000000002</v>
      </c>
      <c r="J95">
        <v>0.2288</v>
      </c>
    </row>
    <row r="96" spans="2:12" x14ac:dyDescent="0.3">
      <c r="B96" t="s">
        <v>25</v>
      </c>
      <c r="C96" t="s">
        <v>4</v>
      </c>
      <c r="D96">
        <v>7</v>
      </c>
      <c r="E96">
        <v>3187</v>
      </c>
      <c r="F96">
        <v>0</v>
      </c>
      <c r="G96">
        <f t="shared" si="19"/>
        <v>729.18560000000002</v>
      </c>
      <c r="H96">
        <v>1602</v>
      </c>
      <c r="I96">
        <f t="shared" si="20"/>
        <v>4059.8144000000002</v>
      </c>
      <c r="J96">
        <v>0.2288</v>
      </c>
    </row>
    <row r="97" spans="2:12" x14ac:dyDescent="0.3">
      <c r="B97" t="s">
        <v>25</v>
      </c>
      <c r="C97" t="s">
        <v>4</v>
      </c>
      <c r="D97">
        <v>8</v>
      </c>
      <c r="E97">
        <v>3187</v>
      </c>
      <c r="F97">
        <v>0</v>
      </c>
      <c r="G97">
        <f t="shared" si="19"/>
        <v>729.18560000000002</v>
      </c>
      <c r="H97">
        <v>1602</v>
      </c>
      <c r="I97">
        <f t="shared" si="20"/>
        <v>4059.8144000000002</v>
      </c>
      <c r="J97">
        <v>0.2288</v>
      </c>
    </row>
    <row r="98" spans="2:12" x14ac:dyDescent="0.3">
      <c r="B98" t="s">
        <v>25</v>
      </c>
      <c r="C98" t="s">
        <v>4</v>
      </c>
      <c r="D98">
        <v>9</v>
      </c>
      <c r="E98">
        <v>3187</v>
      </c>
      <c r="F98">
        <v>0</v>
      </c>
      <c r="G98">
        <f t="shared" si="19"/>
        <v>729.18560000000002</v>
      </c>
      <c r="H98">
        <v>1602</v>
      </c>
      <c r="I98">
        <f t="shared" si="20"/>
        <v>4059.8144000000002</v>
      </c>
      <c r="J98">
        <v>0.2288</v>
      </c>
    </row>
    <row r="99" spans="2:12" x14ac:dyDescent="0.3">
      <c r="B99" t="s">
        <v>25</v>
      </c>
      <c r="C99" t="s">
        <v>4</v>
      </c>
      <c r="D99">
        <v>10</v>
      </c>
      <c r="E99">
        <v>3187</v>
      </c>
      <c r="F99">
        <v>0</v>
      </c>
      <c r="G99">
        <f t="shared" si="19"/>
        <v>729.18560000000002</v>
      </c>
      <c r="H99">
        <v>1602</v>
      </c>
      <c r="I99">
        <f t="shared" si="20"/>
        <v>4059.8144000000002</v>
      </c>
      <c r="J99">
        <v>0.2288</v>
      </c>
    </row>
    <row r="100" spans="2:12" x14ac:dyDescent="0.3">
      <c r="B100" t="s">
        <v>25</v>
      </c>
      <c r="C100" t="s">
        <v>4</v>
      </c>
      <c r="D100">
        <v>11</v>
      </c>
      <c r="E100">
        <v>3187</v>
      </c>
      <c r="F100">
        <v>0</v>
      </c>
      <c r="G100">
        <f t="shared" si="19"/>
        <v>729.18560000000002</v>
      </c>
      <c r="H100">
        <v>1602</v>
      </c>
      <c r="I100">
        <f t="shared" si="20"/>
        <v>4059.8144000000002</v>
      </c>
      <c r="J100">
        <v>0.2288</v>
      </c>
      <c r="L100" t="s">
        <v>29</v>
      </c>
    </row>
    <row r="101" spans="2:12" x14ac:dyDescent="0.3">
      <c r="B101" t="s">
        <v>25</v>
      </c>
      <c r="C101" t="s">
        <v>4</v>
      </c>
      <c r="D101">
        <v>12</v>
      </c>
      <c r="E101">
        <v>3187</v>
      </c>
      <c r="F101">
        <v>0</v>
      </c>
      <c r="G101">
        <f t="shared" si="19"/>
        <v>729.18560000000002</v>
      </c>
      <c r="H101">
        <v>1602</v>
      </c>
      <c r="I101">
        <f t="shared" si="20"/>
        <v>4059.8144000000002</v>
      </c>
      <c r="J101">
        <v>0.2288</v>
      </c>
      <c r="L101">
        <f>(I90+I91+I92+I93+I94+I95+I96+I97+I98+I99+I100+I101)</f>
        <v>48717.772800000006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4</v>
      </c>
      <c r="D104" s="1">
        <v>1</v>
      </c>
      <c r="E104">
        <v>3406</v>
      </c>
      <c r="F104">
        <v>438</v>
      </c>
      <c r="G104">
        <f>(E104+F104)*J104</f>
        <v>1302.3471999999999</v>
      </c>
      <c r="H104">
        <v>1602</v>
      </c>
      <c r="I104">
        <f>(E104+F104+H104-G104)</f>
        <v>4143.6527999999998</v>
      </c>
      <c r="J104">
        <v>0.33879999999999999</v>
      </c>
    </row>
    <row r="105" spans="2:12" x14ac:dyDescent="0.3">
      <c r="B105" t="s">
        <v>26</v>
      </c>
      <c r="C105" t="s">
        <v>4</v>
      </c>
      <c r="D105">
        <v>2</v>
      </c>
      <c r="E105">
        <v>3406</v>
      </c>
      <c r="F105">
        <v>438</v>
      </c>
      <c r="G105">
        <f t="shared" ref="G105:G115" si="21">(E105+F105)*J105</f>
        <v>1302.3471999999999</v>
      </c>
      <c r="H105">
        <v>1602</v>
      </c>
      <c r="I105">
        <f>(E105+F105+H105-G105)</f>
        <v>4143.6527999999998</v>
      </c>
      <c r="J105">
        <v>0.33879999999999999</v>
      </c>
    </row>
    <row r="106" spans="2:12" x14ac:dyDescent="0.3">
      <c r="B106" t="s">
        <v>26</v>
      </c>
      <c r="C106" t="s">
        <v>4</v>
      </c>
      <c r="D106">
        <v>3</v>
      </c>
      <c r="E106">
        <v>3406</v>
      </c>
      <c r="F106">
        <v>438</v>
      </c>
      <c r="G106">
        <f t="shared" si="21"/>
        <v>1302.3471999999999</v>
      </c>
      <c r="H106">
        <v>1602</v>
      </c>
      <c r="I106">
        <f t="shared" ref="I106:I115" si="22">(E106+F106+H106-G106)</f>
        <v>4143.6527999999998</v>
      </c>
      <c r="J106">
        <v>0.33879999999999999</v>
      </c>
    </row>
    <row r="107" spans="2:12" x14ac:dyDescent="0.3">
      <c r="B107" t="s">
        <v>26</v>
      </c>
      <c r="C107" t="s">
        <v>4</v>
      </c>
      <c r="D107">
        <v>4</v>
      </c>
      <c r="E107">
        <v>3406</v>
      </c>
      <c r="F107">
        <v>438</v>
      </c>
      <c r="G107">
        <f t="shared" si="21"/>
        <v>1302.3471999999999</v>
      </c>
      <c r="H107">
        <v>1602</v>
      </c>
      <c r="I107">
        <f t="shared" si="22"/>
        <v>4143.6527999999998</v>
      </c>
      <c r="J107">
        <v>0.33879999999999999</v>
      </c>
    </row>
    <row r="108" spans="2:12" x14ac:dyDescent="0.3">
      <c r="B108" t="s">
        <v>26</v>
      </c>
      <c r="C108" t="s">
        <v>4</v>
      </c>
      <c r="D108">
        <v>5</v>
      </c>
      <c r="E108">
        <v>3406</v>
      </c>
      <c r="F108">
        <v>438</v>
      </c>
      <c r="G108">
        <f t="shared" si="21"/>
        <v>1302.3471999999999</v>
      </c>
      <c r="H108">
        <v>1602</v>
      </c>
      <c r="I108">
        <f t="shared" si="22"/>
        <v>4143.6527999999998</v>
      </c>
      <c r="J108">
        <v>0.33879999999999999</v>
      </c>
    </row>
    <row r="109" spans="2:12" x14ac:dyDescent="0.3">
      <c r="B109" t="s">
        <v>26</v>
      </c>
      <c r="C109" t="s">
        <v>4</v>
      </c>
      <c r="D109">
        <v>6</v>
      </c>
      <c r="E109">
        <v>3406</v>
      </c>
      <c r="F109">
        <v>438</v>
      </c>
      <c r="G109">
        <f t="shared" si="21"/>
        <v>1302.3471999999999</v>
      </c>
      <c r="H109">
        <v>1602</v>
      </c>
      <c r="I109">
        <f t="shared" si="22"/>
        <v>4143.6527999999998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E110">
        <v>3763</v>
      </c>
      <c r="F110">
        <v>438</v>
      </c>
      <c r="G110">
        <f t="shared" si="21"/>
        <v>1423.2988</v>
      </c>
      <c r="H110">
        <v>1731</v>
      </c>
      <c r="I110">
        <f t="shared" si="22"/>
        <v>4508.7011999999995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E111">
        <v>3763</v>
      </c>
      <c r="F111">
        <v>438</v>
      </c>
      <c r="G111">
        <f t="shared" si="21"/>
        <v>1423.2988</v>
      </c>
      <c r="H111">
        <v>1731</v>
      </c>
      <c r="I111">
        <f t="shared" si="22"/>
        <v>4508.7011999999995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E112">
        <v>3763</v>
      </c>
      <c r="F112">
        <v>438</v>
      </c>
      <c r="G112">
        <f t="shared" si="21"/>
        <v>1423.2988</v>
      </c>
      <c r="H112">
        <v>1731</v>
      </c>
      <c r="I112">
        <f t="shared" si="22"/>
        <v>4508.7011999999995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E113">
        <v>3763</v>
      </c>
      <c r="F113">
        <v>438</v>
      </c>
      <c r="G113">
        <f t="shared" si="21"/>
        <v>1423.2988</v>
      </c>
      <c r="H113">
        <v>1731</v>
      </c>
      <c r="I113">
        <f t="shared" si="22"/>
        <v>4508.7011999999995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E114">
        <v>3763</v>
      </c>
      <c r="F114">
        <v>438</v>
      </c>
      <c r="G114">
        <f t="shared" si="21"/>
        <v>1423.2988</v>
      </c>
      <c r="H114">
        <v>1731</v>
      </c>
      <c r="I114">
        <f t="shared" si="22"/>
        <v>4508.7011999999995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E115">
        <v>3763</v>
      </c>
      <c r="F115">
        <v>438</v>
      </c>
      <c r="G115">
        <f t="shared" si="21"/>
        <v>1423.2988</v>
      </c>
      <c r="H115">
        <v>1731</v>
      </c>
      <c r="I115">
        <f t="shared" si="22"/>
        <v>4508.7011999999995</v>
      </c>
      <c r="J115">
        <v>0.33879999999999999</v>
      </c>
      <c r="L115">
        <f>(I104+I105+I106+I107+I108+I109+I110+I111+I112+I113+I114+I115)</f>
        <v>51914.123999999982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E118">
        <v>3763</v>
      </c>
      <c r="F118">
        <v>638</v>
      </c>
      <c r="G118">
        <f>(E118+F118)*J118</f>
        <v>1491.0588</v>
      </c>
      <c r="H118">
        <v>1731</v>
      </c>
      <c r="I118">
        <f>(E118+F118+H118-G118)</f>
        <v>4640.9412000000002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E119">
        <v>3763</v>
      </c>
      <c r="F119">
        <v>638</v>
      </c>
      <c r="G119">
        <f t="shared" ref="G119:G129" si="23">(E119+F119)*J119</f>
        <v>1491.0588</v>
      </c>
      <c r="H119">
        <v>1731</v>
      </c>
      <c r="I119">
        <f>(E119+F119+H119-G119)</f>
        <v>4640.9412000000002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E120">
        <v>3763</v>
      </c>
      <c r="F120">
        <v>638</v>
      </c>
      <c r="G120">
        <f t="shared" si="23"/>
        <v>1491.0588</v>
      </c>
      <c r="H120">
        <v>1731</v>
      </c>
      <c r="I120">
        <f t="shared" ref="I120:I129" si="24">(E120+F120+H120-G120)</f>
        <v>4640.9412000000002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E121">
        <v>3763</v>
      </c>
      <c r="F121">
        <v>638</v>
      </c>
      <c r="G121">
        <f t="shared" si="23"/>
        <v>1491.0588</v>
      </c>
      <c r="H121">
        <v>1731</v>
      </c>
      <c r="I121">
        <f t="shared" si="24"/>
        <v>4640.9412000000002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E122">
        <v>3763</v>
      </c>
      <c r="F122">
        <v>638</v>
      </c>
      <c r="G122">
        <f t="shared" si="23"/>
        <v>1491.0588</v>
      </c>
      <c r="H122">
        <v>1731</v>
      </c>
      <c r="I122">
        <f t="shared" si="24"/>
        <v>4640.9412000000002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E123">
        <v>3763</v>
      </c>
      <c r="F123">
        <v>638</v>
      </c>
      <c r="G123">
        <f t="shared" si="23"/>
        <v>1491.0588</v>
      </c>
      <c r="H123">
        <v>1731</v>
      </c>
      <c r="I123">
        <f t="shared" si="24"/>
        <v>4640.9412000000002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E124">
        <v>3763</v>
      </c>
      <c r="F124">
        <v>638</v>
      </c>
      <c r="G124">
        <f t="shared" si="23"/>
        <v>1491.0588</v>
      </c>
      <c r="H124">
        <v>1731</v>
      </c>
      <c r="I124">
        <f t="shared" si="24"/>
        <v>4640.9412000000002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E125">
        <v>3763</v>
      </c>
      <c r="F125">
        <v>638</v>
      </c>
      <c r="G125">
        <f t="shared" si="23"/>
        <v>1491.0588</v>
      </c>
      <c r="H125">
        <v>1731</v>
      </c>
      <c r="I125">
        <f t="shared" si="24"/>
        <v>4640.9412000000002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E126">
        <v>3763</v>
      </c>
      <c r="F126">
        <v>638</v>
      </c>
      <c r="G126">
        <f t="shared" si="23"/>
        <v>1491.0588</v>
      </c>
      <c r="H126">
        <v>1731</v>
      </c>
      <c r="I126">
        <f t="shared" si="24"/>
        <v>4640.9412000000002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E127">
        <v>3763</v>
      </c>
      <c r="F127">
        <v>638</v>
      </c>
      <c r="G127">
        <f t="shared" si="23"/>
        <v>1491.0588</v>
      </c>
      <c r="H127">
        <v>1731</v>
      </c>
      <c r="I127">
        <f t="shared" si="24"/>
        <v>4640.9412000000002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E128">
        <v>3763</v>
      </c>
      <c r="F128">
        <v>638</v>
      </c>
      <c r="G128">
        <f t="shared" si="23"/>
        <v>1491.0588</v>
      </c>
      <c r="H128">
        <v>1731</v>
      </c>
      <c r="I128">
        <f t="shared" si="24"/>
        <v>4640.9412000000002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E129">
        <v>3763</v>
      </c>
      <c r="F129">
        <v>638</v>
      </c>
      <c r="G129">
        <f t="shared" si="23"/>
        <v>1491.0588</v>
      </c>
      <c r="H129">
        <v>1731</v>
      </c>
      <c r="I129">
        <f t="shared" si="24"/>
        <v>4640.9412000000002</v>
      </c>
      <c r="J129">
        <v>0.33879999999999999</v>
      </c>
      <c r="L129">
        <f>(I118+I119+I120+I121+I122+I123+I124+I125+I126+I127+I128+I129)</f>
        <v>55691.294400000006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E132">
        <v>3883</v>
      </c>
      <c r="F132">
        <v>656</v>
      </c>
      <c r="G132">
        <f>(E132+F132)*J132</f>
        <v>1537.8132000000001</v>
      </c>
      <c r="H132">
        <v>1731</v>
      </c>
      <c r="I132">
        <f>(E132+F132+H132-G132)</f>
        <v>4732.1867999999995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E133">
        <v>3883</v>
      </c>
      <c r="F133">
        <v>656</v>
      </c>
      <c r="G133">
        <f t="shared" ref="G133:G143" si="25">(E133+F133)*J133</f>
        <v>1537.8132000000001</v>
      </c>
      <c r="H133">
        <v>1731</v>
      </c>
      <c r="I133">
        <f>(E133+F133+H133-G133)</f>
        <v>4732.1867999999995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E134">
        <v>3883</v>
      </c>
      <c r="F134">
        <v>656</v>
      </c>
      <c r="G134">
        <f t="shared" si="25"/>
        <v>1537.8132000000001</v>
      </c>
      <c r="H134">
        <v>1731</v>
      </c>
      <c r="I134">
        <f t="shared" ref="I134:I143" si="26">(E134+F134+H134-G134)</f>
        <v>4732.1867999999995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E135">
        <v>3883</v>
      </c>
      <c r="F135">
        <v>656</v>
      </c>
      <c r="G135">
        <f t="shared" si="25"/>
        <v>1537.8132000000001</v>
      </c>
      <c r="H135">
        <v>1731</v>
      </c>
      <c r="I135">
        <f t="shared" si="26"/>
        <v>4732.1867999999995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E136">
        <v>3883</v>
      </c>
      <c r="F136">
        <v>656</v>
      </c>
      <c r="G136">
        <f t="shared" si="25"/>
        <v>1537.8132000000001</v>
      </c>
      <c r="H136">
        <v>1731</v>
      </c>
      <c r="I136">
        <f t="shared" si="26"/>
        <v>4732.1867999999995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E137">
        <v>3883</v>
      </c>
      <c r="F137">
        <v>656</v>
      </c>
      <c r="G137">
        <f t="shared" si="25"/>
        <v>1537.8132000000001</v>
      </c>
      <c r="H137">
        <v>1731</v>
      </c>
      <c r="I137">
        <f t="shared" si="26"/>
        <v>4732.1867999999995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E138">
        <v>3883</v>
      </c>
      <c r="F138">
        <v>656</v>
      </c>
      <c r="G138">
        <f t="shared" si="25"/>
        <v>1537.8132000000001</v>
      </c>
      <c r="H138">
        <v>1731</v>
      </c>
      <c r="I138">
        <f t="shared" si="26"/>
        <v>4732.1867999999995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E139">
        <v>3883</v>
      </c>
      <c r="F139">
        <v>656</v>
      </c>
      <c r="G139">
        <f t="shared" si="25"/>
        <v>1537.8132000000001</v>
      </c>
      <c r="H139">
        <v>1731</v>
      </c>
      <c r="I139">
        <f t="shared" si="26"/>
        <v>4732.1867999999995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E140">
        <v>3883</v>
      </c>
      <c r="F140">
        <v>656</v>
      </c>
      <c r="G140">
        <f t="shared" si="25"/>
        <v>1537.8132000000001</v>
      </c>
      <c r="H140">
        <v>1731</v>
      </c>
      <c r="I140">
        <f t="shared" si="26"/>
        <v>4732.1867999999995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E141">
        <v>3883</v>
      </c>
      <c r="F141">
        <v>656</v>
      </c>
      <c r="G141">
        <f t="shared" si="25"/>
        <v>1537.8132000000001</v>
      </c>
      <c r="H141">
        <v>1731</v>
      </c>
      <c r="I141">
        <f t="shared" si="26"/>
        <v>4732.1867999999995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E142">
        <v>3883</v>
      </c>
      <c r="F142">
        <v>656</v>
      </c>
      <c r="G142">
        <f t="shared" si="25"/>
        <v>1537.8132000000001</v>
      </c>
      <c r="H142">
        <v>1731</v>
      </c>
      <c r="I142">
        <f t="shared" si="26"/>
        <v>4732.1867999999995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E143">
        <v>3883</v>
      </c>
      <c r="F143">
        <v>656</v>
      </c>
      <c r="G143">
        <f t="shared" si="25"/>
        <v>1537.8132000000001</v>
      </c>
      <c r="H143">
        <v>1731</v>
      </c>
      <c r="I143">
        <f t="shared" si="26"/>
        <v>4732.1867999999995</v>
      </c>
      <c r="J143">
        <v>0.33879999999999999</v>
      </c>
      <c r="L143">
        <f>(I132+I133+I134+I135+I136+I137+I138+I139+I140+I141+I142+I143)</f>
        <v>56786.241599999979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E146">
        <v>3883</v>
      </c>
      <c r="F146">
        <v>656</v>
      </c>
      <c r="G146">
        <f>(E146+F146)*J146</f>
        <v>1537.8132000000001</v>
      </c>
      <c r="H146">
        <v>1731</v>
      </c>
      <c r="I146">
        <f>(E146+F146+H146-G146)</f>
        <v>4732.1867999999995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E147">
        <v>3883</v>
      </c>
      <c r="F147">
        <v>656</v>
      </c>
      <c r="G147">
        <f t="shared" ref="G147:G157" si="27">(E147+F147)*J147</f>
        <v>1537.8132000000001</v>
      </c>
      <c r="H147">
        <v>1731</v>
      </c>
      <c r="I147">
        <f>(E147+F147+H147-G147)</f>
        <v>4732.1867999999995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E148">
        <v>3883</v>
      </c>
      <c r="F148">
        <v>656</v>
      </c>
      <c r="G148">
        <f t="shared" si="27"/>
        <v>1537.8132000000001</v>
      </c>
      <c r="H148">
        <v>1731</v>
      </c>
      <c r="I148">
        <f t="shared" ref="I148:I157" si="28">(E148+F148+H148-G148)</f>
        <v>4732.1867999999995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E149">
        <v>3883</v>
      </c>
      <c r="F149">
        <v>656</v>
      </c>
      <c r="G149">
        <f t="shared" si="27"/>
        <v>1537.8132000000001</v>
      </c>
      <c r="H149">
        <v>1731</v>
      </c>
      <c r="I149">
        <f t="shared" si="28"/>
        <v>4732.1867999999995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E150">
        <v>3883</v>
      </c>
      <c r="F150">
        <v>656</v>
      </c>
      <c r="G150">
        <f t="shared" si="27"/>
        <v>1537.8132000000001</v>
      </c>
      <c r="H150">
        <v>1731</v>
      </c>
      <c r="I150">
        <f t="shared" si="28"/>
        <v>4732.1867999999995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E151">
        <v>3883</v>
      </c>
      <c r="F151">
        <v>656</v>
      </c>
      <c r="G151">
        <f t="shared" si="27"/>
        <v>1537.8132000000001</v>
      </c>
      <c r="H151">
        <v>1731</v>
      </c>
      <c r="I151">
        <f t="shared" si="28"/>
        <v>4732.1867999999995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E152">
        <v>3883</v>
      </c>
      <c r="F152">
        <v>656</v>
      </c>
      <c r="G152">
        <f t="shared" si="27"/>
        <v>1537.8132000000001</v>
      </c>
      <c r="H152">
        <v>1731</v>
      </c>
      <c r="I152">
        <f t="shared" si="28"/>
        <v>4732.1867999999995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E153">
        <v>3883</v>
      </c>
      <c r="F153">
        <v>656</v>
      </c>
      <c r="G153">
        <f t="shared" si="27"/>
        <v>1537.8132000000001</v>
      </c>
      <c r="H153">
        <v>1731</v>
      </c>
      <c r="I153">
        <f t="shared" si="28"/>
        <v>4732.1867999999995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E154">
        <v>3883</v>
      </c>
      <c r="F154">
        <v>656</v>
      </c>
      <c r="G154">
        <f t="shared" si="27"/>
        <v>1537.8132000000001</v>
      </c>
      <c r="H154">
        <v>1731</v>
      </c>
      <c r="I154">
        <f t="shared" si="28"/>
        <v>4732.1867999999995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E155">
        <v>3883</v>
      </c>
      <c r="F155">
        <v>656</v>
      </c>
      <c r="G155">
        <f t="shared" si="27"/>
        <v>1537.8132000000001</v>
      </c>
      <c r="H155">
        <v>1731</v>
      </c>
      <c r="I155">
        <f t="shared" si="28"/>
        <v>4732.1867999999995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E156">
        <v>3883</v>
      </c>
      <c r="F156">
        <v>656</v>
      </c>
      <c r="G156">
        <f t="shared" si="27"/>
        <v>1537.8132000000001</v>
      </c>
      <c r="H156">
        <v>1731</v>
      </c>
      <c r="I156">
        <f t="shared" si="28"/>
        <v>4732.1867999999995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E157">
        <v>3883</v>
      </c>
      <c r="F157">
        <v>656</v>
      </c>
      <c r="G157">
        <f t="shared" si="27"/>
        <v>1537.8132000000001</v>
      </c>
      <c r="H157">
        <v>1731</v>
      </c>
      <c r="I157">
        <f t="shared" si="28"/>
        <v>4732.1867999999995</v>
      </c>
      <c r="J157">
        <v>0.33879999999999999</v>
      </c>
      <c r="L157">
        <f>(I146+I147+I148+I149+I150+I151+I152+I153+I154+I155+I156+I157)</f>
        <v>56786.241599999979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E160">
        <v>4115</v>
      </c>
      <c r="F160">
        <v>0</v>
      </c>
      <c r="G160">
        <f>(E160+F160)*J160</f>
        <v>1394.162</v>
      </c>
      <c r="H160">
        <v>1731</v>
      </c>
      <c r="I160">
        <f>(E160+F160+H160-G160)</f>
        <v>4451.8379999999997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E161">
        <v>4115</v>
      </c>
      <c r="F161">
        <v>0</v>
      </c>
      <c r="G161">
        <f t="shared" ref="G161:G171" si="29">(E161+F161)*J161</f>
        <v>1394.162</v>
      </c>
      <c r="H161">
        <v>1731</v>
      </c>
      <c r="I161">
        <f>(E161+F161+H161-G161)</f>
        <v>4451.8379999999997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E162">
        <v>4115</v>
      </c>
      <c r="F162">
        <v>0</v>
      </c>
      <c r="G162">
        <f t="shared" si="29"/>
        <v>1394.162</v>
      </c>
      <c r="H162">
        <v>1731</v>
      </c>
      <c r="I162">
        <f t="shared" ref="I162:I171" si="30">(E162+F162+H162-G162)</f>
        <v>4451.8379999999997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E163">
        <v>4115</v>
      </c>
      <c r="F163">
        <v>0</v>
      </c>
      <c r="G163">
        <f t="shared" si="29"/>
        <v>1394.162</v>
      </c>
      <c r="H163">
        <v>1731</v>
      </c>
      <c r="I163">
        <f t="shared" si="30"/>
        <v>4451.8379999999997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E164">
        <v>4115</v>
      </c>
      <c r="F164">
        <v>0</v>
      </c>
      <c r="G164">
        <f t="shared" si="29"/>
        <v>1394.162</v>
      </c>
      <c r="H164">
        <v>1731</v>
      </c>
      <c r="I164">
        <f t="shared" si="30"/>
        <v>4451.8379999999997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E165">
        <v>4115</v>
      </c>
      <c r="F165">
        <v>0</v>
      </c>
      <c r="G165">
        <f t="shared" si="29"/>
        <v>1394.162</v>
      </c>
      <c r="H165">
        <v>1731</v>
      </c>
      <c r="I165">
        <f t="shared" si="30"/>
        <v>4451.8379999999997</v>
      </c>
      <c r="J165">
        <v>0.33879999999999999</v>
      </c>
    </row>
    <row r="166" spans="2:12" x14ac:dyDescent="0.3">
      <c r="B166" t="s">
        <v>25</v>
      </c>
      <c r="C166" t="s">
        <v>5</v>
      </c>
      <c r="D166">
        <v>7</v>
      </c>
      <c r="E166">
        <v>4115</v>
      </c>
      <c r="F166">
        <v>0</v>
      </c>
      <c r="G166">
        <f t="shared" si="29"/>
        <v>1394.162</v>
      </c>
      <c r="H166">
        <v>1731</v>
      </c>
      <c r="I166">
        <f t="shared" si="30"/>
        <v>4451.8379999999997</v>
      </c>
      <c r="J166">
        <v>0.33879999999999999</v>
      </c>
    </row>
    <row r="167" spans="2:12" x14ac:dyDescent="0.3">
      <c r="B167" t="s">
        <v>25</v>
      </c>
      <c r="C167" t="s">
        <v>5</v>
      </c>
      <c r="D167">
        <v>8</v>
      </c>
      <c r="E167">
        <v>4115</v>
      </c>
      <c r="F167">
        <v>0</v>
      </c>
      <c r="G167">
        <f t="shared" si="29"/>
        <v>1394.162</v>
      </c>
      <c r="H167">
        <v>1731</v>
      </c>
      <c r="I167">
        <f t="shared" si="30"/>
        <v>4451.8379999999997</v>
      </c>
      <c r="J167">
        <v>0.33879999999999999</v>
      </c>
    </row>
    <row r="168" spans="2:12" x14ac:dyDescent="0.3">
      <c r="B168" t="s">
        <v>25</v>
      </c>
      <c r="C168" t="s">
        <v>5</v>
      </c>
      <c r="D168">
        <v>9</v>
      </c>
      <c r="E168">
        <v>4115</v>
      </c>
      <c r="F168">
        <v>0</v>
      </c>
      <c r="G168">
        <f t="shared" si="29"/>
        <v>1394.162</v>
      </c>
      <c r="H168">
        <v>1731</v>
      </c>
      <c r="I168">
        <f t="shared" si="30"/>
        <v>4451.8379999999997</v>
      </c>
      <c r="J168">
        <v>0.33879999999999999</v>
      </c>
    </row>
    <row r="169" spans="2:12" x14ac:dyDescent="0.3">
      <c r="B169" t="s">
        <v>25</v>
      </c>
      <c r="C169" t="s">
        <v>5</v>
      </c>
      <c r="D169">
        <v>10</v>
      </c>
      <c r="E169">
        <v>4115</v>
      </c>
      <c r="F169">
        <v>0</v>
      </c>
      <c r="G169">
        <f t="shared" si="29"/>
        <v>1394.162</v>
      </c>
      <c r="H169">
        <v>1731</v>
      </c>
      <c r="I169">
        <f t="shared" si="30"/>
        <v>4451.8379999999997</v>
      </c>
      <c r="J169">
        <v>0.33879999999999999</v>
      </c>
    </row>
    <row r="170" spans="2:12" x14ac:dyDescent="0.3">
      <c r="B170" t="s">
        <v>25</v>
      </c>
      <c r="C170" t="s">
        <v>5</v>
      </c>
      <c r="D170">
        <v>11</v>
      </c>
      <c r="E170">
        <v>4115</v>
      </c>
      <c r="F170">
        <v>0</v>
      </c>
      <c r="G170">
        <f t="shared" si="29"/>
        <v>1394.162</v>
      </c>
      <c r="H170">
        <v>1731</v>
      </c>
      <c r="I170">
        <f t="shared" si="30"/>
        <v>4451.8379999999997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5</v>
      </c>
      <c r="D171">
        <v>12</v>
      </c>
      <c r="E171">
        <v>4115</v>
      </c>
      <c r="F171">
        <v>0</v>
      </c>
      <c r="G171">
        <f t="shared" si="29"/>
        <v>1394.162</v>
      </c>
      <c r="H171">
        <v>1731</v>
      </c>
      <c r="I171">
        <f t="shared" si="30"/>
        <v>4451.8379999999997</v>
      </c>
      <c r="J171">
        <v>0.33879999999999999</v>
      </c>
      <c r="L171">
        <f>(I160+I161+I162+I163+I164+I165+I166+I167+I168+I169+I170+I171)</f>
        <v>53422.056000000011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5</v>
      </c>
      <c r="D174" s="1">
        <v>1</v>
      </c>
      <c r="E174">
        <v>4115</v>
      </c>
      <c r="F174">
        <v>0</v>
      </c>
      <c r="G174">
        <f>(E174+F174)*J174</f>
        <v>1394.162</v>
      </c>
      <c r="H174">
        <v>1731</v>
      </c>
      <c r="I174">
        <f>(E174+F174+H174-G174)</f>
        <v>4451.8379999999997</v>
      </c>
      <c r="J174">
        <v>0.33879999999999999</v>
      </c>
    </row>
    <row r="175" spans="2:12" x14ac:dyDescent="0.3">
      <c r="B175" t="s">
        <v>25</v>
      </c>
      <c r="C175" t="s">
        <v>5</v>
      </c>
      <c r="D175">
        <v>2</v>
      </c>
      <c r="E175">
        <v>4115</v>
      </c>
      <c r="F175">
        <v>0</v>
      </c>
      <c r="G175">
        <f t="shared" ref="G175:G185" si="31">(E175+F175)*J175</f>
        <v>1394.162</v>
      </c>
      <c r="H175">
        <v>1731</v>
      </c>
      <c r="I175">
        <f>(E175+F175+H175-G175)</f>
        <v>4451.8379999999997</v>
      </c>
      <c r="J175">
        <v>0.33879999999999999</v>
      </c>
    </row>
    <row r="176" spans="2:12" x14ac:dyDescent="0.3">
      <c r="B176" t="s">
        <v>25</v>
      </c>
      <c r="C176" t="s">
        <v>5</v>
      </c>
      <c r="D176">
        <v>3</v>
      </c>
      <c r="E176">
        <v>4115</v>
      </c>
      <c r="F176">
        <v>0</v>
      </c>
      <c r="G176">
        <f t="shared" si="31"/>
        <v>1394.162</v>
      </c>
      <c r="H176">
        <v>1731</v>
      </c>
      <c r="I176">
        <f t="shared" ref="I176:I185" si="32">(E176+F176+H176-G176)</f>
        <v>4451.8379999999997</v>
      </c>
      <c r="J176">
        <v>0.33879999999999999</v>
      </c>
    </row>
    <row r="177" spans="2:12" x14ac:dyDescent="0.3">
      <c r="B177" t="s">
        <v>25</v>
      </c>
      <c r="C177" t="s">
        <v>5</v>
      </c>
      <c r="D177">
        <v>4</v>
      </c>
      <c r="E177">
        <v>4115</v>
      </c>
      <c r="F177">
        <v>0</v>
      </c>
      <c r="G177">
        <f t="shared" si="31"/>
        <v>1394.162</v>
      </c>
      <c r="H177">
        <v>1731</v>
      </c>
      <c r="I177">
        <f t="shared" si="32"/>
        <v>4451.8379999999997</v>
      </c>
      <c r="J177">
        <v>0.33879999999999999</v>
      </c>
    </row>
    <row r="178" spans="2:12" x14ac:dyDescent="0.3">
      <c r="B178" t="s">
        <v>25</v>
      </c>
      <c r="C178" t="s">
        <v>5</v>
      </c>
      <c r="D178">
        <v>5</v>
      </c>
      <c r="E178">
        <v>4115</v>
      </c>
      <c r="F178">
        <v>0</v>
      </c>
      <c r="G178">
        <f t="shared" si="31"/>
        <v>1394.162</v>
      </c>
      <c r="H178">
        <v>1731</v>
      </c>
      <c r="I178">
        <f t="shared" si="32"/>
        <v>4451.8379999999997</v>
      </c>
      <c r="J178">
        <v>0.33879999999999999</v>
      </c>
    </row>
    <row r="179" spans="2:12" x14ac:dyDescent="0.3">
      <c r="B179" t="s">
        <v>25</v>
      </c>
      <c r="C179" t="s">
        <v>5</v>
      </c>
      <c r="D179">
        <v>6</v>
      </c>
      <c r="E179">
        <v>4115</v>
      </c>
      <c r="F179">
        <v>0</v>
      </c>
      <c r="G179">
        <f t="shared" si="31"/>
        <v>1394.162</v>
      </c>
      <c r="H179">
        <v>1731</v>
      </c>
      <c r="I179">
        <f t="shared" si="32"/>
        <v>4451.8379999999997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E180">
        <v>4562</v>
      </c>
      <c r="F180">
        <v>0</v>
      </c>
      <c r="G180">
        <f t="shared" si="31"/>
        <v>1545.6055999999999</v>
      </c>
      <c r="H180">
        <v>1746</v>
      </c>
      <c r="I180">
        <f t="shared" si="32"/>
        <v>4762.3944000000001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E181">
        <v>4562</v>
      </c>
      <c r="F181">
        <v>0</v>
      </c>
      <c r="G181">
        <f t="shared" si="31"/>
        <v>1545.6055999999999</v>
      </c>
      <c r="H181">
        <v>1746</v>
      </c>
      <c r="I181">
        <f t="shared" si="32"/>
        <v>4762.3944000000001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E182">
        <v>4562</v>
      </c>
      <c r="F182">
        <v>0</v>
      </c>
      <c r="G182">
        <f t="shared" si="31"/>
        <v>1545.6055999999999</v>
      </c>
      <c r="H182">
        <v>1746</v>
      </c>
      <c r="I182">
        <f t="shared" si="32"/>
        <v>4762.3944000000001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E183">
        <v>4562</v>
      </c>
      <c r="F183">
        <v>0</v>
      </c>
      <c r="G183">
        <f t="shared" si="31"/>
        <v>1545.6055999999999</v>
      </c>
      <c r="H183">
        <v>1746</v>
      </c>
      <c r="I183">
        <f t="shared" si="32"/>
        <v>4762.3944000000001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E184">
        <v>4562</v>
      </c>
      <c r="F184">
        <v>0</v>
      </c>
      <c r="G184">
        <f t="shared" si="31"/>
        <v>1545.6055999999999</v>
      </c>
      <c r="H184">
        <v>1746</v>
      </c>
      <c r="I184">
        <f t="shared" si="32"/>
        <v>4762.3944000000001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E185">
        <v>4562</v>
      </c>
      <c r="F185">
        <v>0</v>
      </c>
      <c r="G185">
        <f t="shared" si="31"/>
        <v>1545.6055999999999</v>
      </c>
      <c r="H185">
        <v>1746</v>
      </c>
      <c r="I185">
        <f t="shared" si="32"/>
        <v>4762.3944000000001</v>
      </c>
      <c r="J185">
        <v>0.33879999999999999</v>
      </c>
      <c r="L185">
        <f>(I174+I175+I176+I177+I178+I179+I180+I181+I182+I183+I184+I185)</f>
        <v>55285.39439999999</v>
      </c>
    </row>
    <row r="187" spans="2:12" x14ac:dyDescent="0.3">
      <c r="L187">
        <f>(L17+L31+L45+L59+L73+L87+L101+L115+L129+L143+L157+L171+L185)</f>
        <v>538794.77279999992</v>
      </c>
    </row>
    <row r="188" spans="2:12" x14ac:dyDescent="0.3">
      <c r="L188" t="s">
        <v>59</v>
      </c>
    </row>
    <row r="189" spans="2:12" x14ac:dyDescent="0.3">
      <c r="B189" s="2"/>
    </row>
  </sheetData>
  <mergeCells count="14">
    <mergeCell ref="AA36:AH36"/>
    <mergeCell ref="AA42:AH42"/>
    <mergeCell ref="O12:P12"/>
    <mergeCell ref="O13:P13"/>
    <mergeCell ref="O14:P14"/>
    <mergeCell ref="O15:P15"/>
    <mergeCell ref="Z16:AI20"/>
    <mergeCell ref="AA21:AH21"/>
    <mergeCell ref="O11:P11"/>
    <mergeCell ref="Z2:AI4"/>
    <mergeCell ref="N7:Q7"/>
    <mergeCell ref="O8:P8"/>
    <mergeCell ref="O9:P9"/>
    <mergeCell ref="O10:P10"/>
  </mergeCells>
  <hyperlinks>
    <hyperlink ref="Z6" r:id="rId1" xr:uid="{FFAE45C8-727D-4F39-AF49-F1273B23738C}"/>
    <hyperlink ref="Z12" r:id="rId2" xr:uid="{703E244D-C0C3-47D0-A890-CBDE7D2A2B92}"/>
  </hyperlinks>
  <pageMargins left="0.7" right="0.7" top="0.75" bottom="0.75" header="0.3" footer="0.3"/>
  <pageSetup orientation="portrait" horizontalDpi="200" verticalDpi="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4AC2-C55D-4E62-B9CD-6571CD114786}">
  <dimension ref="B1:AG189"/>
  <sheetViews>
    <sheetView topLeftCell="A16" workbookViewId="0"/>
  </sheetViews>
  <sheetFormatPr defaultRowHeight="14.4" x14ac:dyDescent="0.3"/>
  <cols>
    <col min="1" max="2" width="10.109375" customWidth="1"/>
    <col min="7" max="7" width="10.21875" bestFit="1" customWidth="1"/>
    <col min="15" max="15" width="9.109375" customWidth="1"/>
    <col min="17" max="18" width="10.44140625" bestFit="1" customWidth="1"/>
    <col min="19" max="19" width="10.21875" customWidth="1"/>
    <col min="22" max="22" width="10.44140625" bestFit="1" customWidth="1"/>
    <col min="23" max="23" width="10.44140625" customWidth="1"/>
  </cols>
  <sheetData>
    <row r="1" spans="2:33" ht="15" thickBot="1" x14ac:dyDescent="0.35"/>
    <row r="2" spans="2:33" x14ac:dyDescent="0.3">
      <c r="X2" s="31" t="s">
        <v>67</v>
      </c>
      <c r="Y2" s="32"/>
      <c r="Z2" s="32"/>
      <c r="AA2" s="32"/>
      <c r="AB2" s="32"/>
      <c r="AC2" s="32"/>
      <c r="AD2" s="32"/>
      <c r="AE2" s="32"/>
      <c r="AF2" s="32"/>
      <c r="AG2" s="33"/>
    </row>
    <row r="3" spans="2:33" x14ac:dyDescent="0.3">
      <c r="X3" s="34"/>
      <c r="Y3" s="35"/>
      <c r="Z3" s="35"/>
      <c r="AA3" s="35"/>
      <c r="AB3" s="35"/>
      <c r="AC3" s="35"/>
      <c r="AD3" s="35"/>
      <c r="AE3" s="35"/>
      <c r="AF3" s="35"/>
      <c r="AG3" s="36"/>
    </row>
    <row r="4" spans="2:33" x14ac:dyDescent="0.3">
      <c r="X4" s="34"/>
      <c r="Y4" s="35"/>
      <c r="Z4" s="35"/>
      <c r="AA4" s="35"/>
      <c r="AB4" s="35"/>
      <c r="AC4" s="35"/>
      <c r="AD4" s="35"/>
      <c r="AE4" s="35"/>
      <c r="AF4" s="35"/>
      <c r="AG4" s="36"/>
    </row>
    <row r="5" spans="2:33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X5" s="5" t="s">
        <v>65</v>
      </c>
      <c r="Y5" s="6"/>
      <c r="Z5" s="6"/>
      <c r="AA5" s="6"/>
      <c r="AB5" s="6"/>
      <c r="AC5" s="6"/>
      <c r="AD5" s="6"/>
      <c r="AE5" s="6"/>
      <c r="AF5" s="6"/>
      <c r="AG5" s="4"/>
    </row>
    <row r="6" spans="2:33" ht="15" thickBot="1" x14ac:dyDescent="0.35">
      <c r="B6" t="s">
        <v>25</v>
      </c>
      <c r="C6" t="s">
        <v>2</v>
      </c>
      <c r="D6" s="1">
        <v>1</v>
      </c>
      <c r="E6">
        <v>2104</v>
      </c>
      <c r="F6">
        <v>0</v>
      </c>
      <c r="G6">
        <f>(E6+F6)*J6</f>
        <v>481.39519999999999</v>
      </c>
      <c r="H6">
        <v>0</v>
      </c>
      <c r="I6">
        <f>(E6+F6+H6-G6)</f>
        <v>1622.6048000000001</v>
      </c>
      <c r="J6">
        <v>0.2288</v>
      </c>
      <c r="X6" s="10" t="s">
        <v>30</v>
      </c>
      <c r="Y6" s="6"/>
      <c r="Z6" s="6"/>
      <c r="AA6" s="6"/>
      <c r="AB6" s="6"/>
      <c r="AC6" s="6"/>
      <c r="AD6" s="6"/>
      <c r="AE6" s="6"/>
      <c r="AF6" s="6"/>
      <c r="AG6" s="4"/>
    </row>
    <row r="7" spans="2:33" x14ac:dyDescent="0.3">
      <c r="B7" t="s">
        <v>25</v>
      </c>
      <c r="C7" t="s">
        <v>2</v>
      </c>
      <c r="D7">
        <v>2</v>
      </c>
      <c r="E7">
        <v>2104</v>
      </c>
      <c r="F7">
        <v>0</v>
      </c>
      <c r="G7">
        <f t="shared" ref="G7:G17" si="0">(E7+F7)*J7</f>
        <v>481.39519999999999</v>
      </c>
      <c r="H7">
        <v>0</v>
      </c>
      <c r="I7">
        <f>(E7+F7+H7-G7)</f>
        <v>1622.6048000000001</v>
      </c>
      <c r="J7">
        <v>0.2288</v>
      </c>
      <c r="N7" s="37" t="s">
        <v>70</v>
      </c>
      <c r="O7" s="38"/>
      <c r="P7" s="38"/>
      <c r="Q7" s="39"/>
      <c r="X7" s="5" t="s">
        <v>32</v>
      </c>
      <c r="Y7" s="6"/>
      <c r="Z7" s="6"/>
      <c r="AA7" s="6"/>
      <c r="AB7" s="6"/>
      <c r="AC7" s="6"/>
      <c r="AD7" s="6"/>
      <c r="AE7" s="6"/>
      <c r="AF7" s="6"/>
      <c r="AG7" s="4"/>
    </row>
    <row r="8" spans="2:33" x14ac:dyDescent="0.3">
      <c r="B8" t="s">
        <v>25</v>
      </c>
      <c r="C8" t="s">
        <v>2</v>
      </c>
      <c r="D8">
        <v>3</v>
      </c>
      <c r="E8">
        <v>2104</v>
      </c>
      <c r="F8">
        <v>0</v>
      </c>
      <c r="G8">
        <f t="shared" si="0"/>
        <v>481.39519999999999</v>
      </c>
      <c r="H8">
        <v>0</v>
      </c>
      <c r="I8">
        <f t="shared" ref="I8:I17" si="1">(E8+F8+H8-G8)</f>
        <v>1622.6048000000001</v>
      </c>
      <c r="J8">
        <v>0.2288</v>
      </c>
      <c r="N8" s="5"/>
      <c r="O8" s="30" t="s">
        <v>79</v>
      </c>
      <c r="P8" s="30"/>
      <c r="Q8" s="4"/>
      <c r="X8" s="5" t="s">
        <v>31</v>
      </c>
      <c r="Y8" s="6"/>
      <c r="Z8" s="6"/>
      <c r="AA8" s="6"/>
      <c r="AB8" s="6"/>
      <c r="AC8" s="6"/>
      <c r="AD8" s="6"/>
      <c r="AE8" s="6"/>
      <c r="AF8" s="6"/>
      <c r="AG8" s="4"/>
    </row>
    <row r="9" spans="2:33" x14ac:dyDescent="0.3">
      <c r="B9" t="s">
        <v>25</v>
      </c>
      <c r="C9" t="s">
        <v>2</v>
      </c>
      <c r="D9">
        <v>4</v>
      </c>
      <c r="E9">
        <v>2104</v>
      </c>
      <c r="F9">
        <v>0</v>
      </c>
      <c r="G9">
        <f t="shared" si="0"/>
        <v>481.39519999999999</v>
      </c>
      <c r="H9">
        <v>0</v>
      </c>
      <c r="I9">
        <f t="shared" si="1"/>
        <v>1622.6048000000001</v>
      </c>
      <c r="J9">
        <v>0.2288</v>
      </c>
      <c r="N9" s="5" t="s">
        <v>0</v>
      </c>
      <c r="O9" s="30">
        <v>0</v>
      </c>
      <c r="P9" s="30"/>
      <c r="Q9" s="4"/>
      <c r="X9" s="5" t="s">
        <v>66</v>
      </c>
      <c r="Y9" s="6"/>
      <c r="Z9" s="6"/>
      <c r="AA9" s="6"/>
      <c r="AB9" s="6"/>
      <c r="AC9" s="6"/>
      <c r="AD9" s="6"/>
      <c r="AE9" s="6"/>
      <c r="AF9" s="6"/>
      <c r="AG9" s="4"/>
    </row>
    <row r="10" spans="2:33" x14ac:dyDescent="0.3">
      <c r="B10" t="s">
        <v>25</v>
      </c>
      <c r="C10" t="s">
        <v>2</v>
      </c>
      <c r="D10">
        <v>5</v>
      </c>
      <c r="E10">
        <v>2104</v>
      </c>
      <c r="F10">
        <v>0</v>
      </c>
      <c r="G10">
        <f t="shared" si="0"/>
        <v>481.39519999999999</v>
      </c>
      <c r="H10">
        <v>0</v>
      </c>
      <c r="I10">
        <f t="shared" si="1"/>
        <v>1622.6048000000001</v>
      </c>
      <c r="J10">
        <v>0.2288</v>
      </c>
      <c r="N10" s="5" t="s">
        <v>1</v>
      </c>
      <c r="O10" s="30">
        <v>0.75</v>
      </c>
      <c r="P10" s="30"/>
      <c r="Q10" s="4"/>
      <c r="X10" s="5" t="s">
        <v>33</v>
      </c>
      <c r="Y10" s="6"/>
      <c r="Z10" s="6"/>
      <c r="AA10" s="6"/>
      <c r="AB10" s="6"/>
      <c r="AC10" s="6"/>
      <c r="AD10" s="6"/>
      <c r="AE10" s="6"/>
      <c r="AF10" s="6"/>
      <c r="AG10" s="4"/>
    </row>
    <row r="11" spans="2:33" x14ac:dyDescent="0.3">
      <c r="B11" t="s">
        <v>25</v>
      </c>
      <c r="C11" t="s">
        <v>2</v>
      </c>
      <c r="D11">
        <v>6</v>
      </c>
      <c r="E11">
        <v>2104</v>
      </c>
      <c r="F11">
        <v>0</v>
      </c>
      <c r="G11">
        <f t="shared" si="0"/>
        <v>481.39519999999999</v>
      </c>
      <c r="H11">
        <v>0</v>
      </c>
      <c r="I11">
        <f t="shared" si="1"/>
        <v>1622.6048000000001</v>
      </c>
      <c r="J11">
        <v>0.2288</v>
      </c>
      <c r="N11" s="5" t="s">
        <v>2</v>
      </c>
      <c r="O11" s="30">
        <v>1.5</v>
      </c>
      <c r="P11" s="30"/>
      <c r="Q11" s="4"/>
      <c r="X11" s="5" t="s">
        <v>35</v>
      </c>
      <c r="Y11" s="6"/>
      <c r="Z11" s="6"/>
      <c r="AA11" s="6"/>
      <c r="AB11" s="6"/>
      <c r="AC11" s="6"/>
      <c r="AD11" s="6"/>
      <c r="AE11" s="6"/>
      <c r="AF11" s="6"/>
      <c r="AG11" s="4"/>
    </row>
    <row r="12" spans="2:33" x14ac:dyDescent="0.3">
      <c r="B12" t="s">
        <v>26</v>
      </c>
      <c r="C12" t="s">
        <v>2</v>
      </c>
      <c r="D12">
        <v>7</v>
      </c>
      <c r="E12">
        <v>2104</v>
      </c>
      <c r="F12">
        <v>50</v>
      </c>
      <c r="G12">
        <f t="shared" si="0"/>
        <v>492.83519999999999</v>
      </c>
      <c r="H12">
        <v>0</v>
      </c>
      <c r="I12">
        <f t="shared" si="1"/>
        <v>1661.1648</v>
      </c>
      <c r="J12">
        <v>0.2288</v>
      </c>
      <c r="N12" s="5" t="s">
        <v>3</v>
      </c>
      <c r="O12" s="30">
        <v>3</v>
      </c>
      <c r="P12" s="30"/>
      <c r="Q12" s="4"/>
      <c r="X12" s="5" t="s">
        <v>34</v>
      </c>
      <c r="Y12" s="6"/>
      <c r="Z12" s="6"/>
      <c r="AA12" s="6"/>
      <c r="AB12" s="6"/>
      <c r="AC12" s="6"/>
      <c r="AD12" s="6"/>
      <c r="AE12" s="6"/>
      <c r="AF12" s="6"/>
      <c r="AG12" s="4"/>
    </row>
    <row r="13" spans="2:33" x14ac:dyDescent="0.3">
      <c r="B13" t="s">
        <v>26</v>
      </c>
      <c r="C13" t="s">
        <v>2</v>
      </c>
      <c r="D13">
        <v>8</v>
      </c>
      <c r="E13">
        <v>2104</v>
      </c>
      <c r="F13">
        <v>50</v>
      </c>
      <c r="G13">
        <f t="shared" si="0"/>
        <v>492.83519999999999</v>
      </c>
      <c r="H13">
        <v>0</v>
      </c>
      <c r="I13">
        <f t="shared" si="1"/>
        <v>1661.1648</v>
      </c>
      <c r="J13">
        <v>0.2288</v>
      </c>
      <c r="N13" s="5" t="s">
        <v>4</v>
      </c>
      <c r="O13" s="30">
        <v>5</v>
      </c>
      <c r="P13" s="30"/>
      <c r="Q13" s="4"/>
      <c r="X13" s="5" t="s">
        <v>68</v>
      </c>
      <c r="Y13" s="6"/>
      <c r="Z13" s="6"/>
      <c r="AA13" s="6"/>
      <c r="AB13" s="6"/>
      <c r="AC13" s="6"/>
      <c r="AD13" s="6"/>
      <c r="AE13" s="6"/>
      <c r="AF13" s="6"/>
      <c r="AG13" s="4"/>
    </row>
    <row r="14" spans="2:33" ht="15" thickBot="1" x14ac:dyDescent="0.35">
      <c r="B14" t="s">
        <v>26</v>
      </c>
      <c r="C14" t="s">
        <v>2</v>
      </c>
      <c r="D14">
        <v>9</v>
      </c>
      <c r="E14">
        <v>2104</v>
      </c>
      <c r="F14">
        <v>50</v>
      </c>
      <c r="G14">
        <f t="shared" si="0"/>
        <v>492.83519999999999</v>
      </c>
      <c r="H14">
        <v>0</v>
      </c>
      <c r="I14">
        <f t="shared" si="1"/>
        <v>1661.1648</v>
      </c>
      <c r="J14">
        <v>0.2288</v>
      </c>
      <c r="N14" s="5" t="s">
        <v>5</v>
      </c>
      <c r="O14" s="30">
        <v>8.5</v>
      </c>
      <c r="P14" s="30"/>
      <c r="Q14" s="4"/>
      <c r="X14" s="7" t="s">
        <v>69</v>
      </c>
      <c r="Y14" s="8"/>
      <c r="Z14" s="8"/>
      <c r="AA14" s="8"/>
      <c r="AB14" s="8"/>
      <c r="AC14" s="8"/>
      <c r="AD14" s="8"/>
      <c r="AE14" s="8"/>
      <c r="AF14" s="8"/>
      <c r="AG14" s="9"/>
    </row>
    <row r="15" spans="2:33" ht="15" thickBot="1" x14ac:dyDescent="0.35">
      <c r="B15" t="s">
        <v>26</v>
      </c>
      <c r="C15" t="s">
        <v>2</v>
      </c>
      <c r="D15">
        <v>10</v>
      </c>
      <c r="E15">
        <v>2104</v>
      </c>
      <c r="F15">
        <v>50</v>
      </c>
      <c r="G15">
        <f t="shared" si="0"/>
        <v>492.83519999999999</v>
      </c>
      <c r="H15">
        <v>0</v>
      </c>
      <c r="I15">
        <f t="shared" si="1"/>
        <v>1661.1648</v>
      </c>
      <c r="J15">
        <v>0.2288</v>
      </c>
      <c r="N15" s="7" t="s">
        <v>6</v>
      </c>
      <c r="O15" s="40">
        <v>13.5</v>
      </c>
      <c r="P15" s="40"/>
      <c r="Q15" s="9"/>
    </row>
    <row r="16" spans="2:33" ht="14.4" customHeight="1" x14ac:dyDescent="0.3">
      <c r="B16" t="s">
        <v>26</v>
      </c>
      <c r="C16" t="s">
        <v>2</v>
      </c>
      <c r="D16">
        <v>11</v>
      </c>
      <c r="E16">
        <v>2104</v>
      </c>
      <c r="F16">
        <v>50</v>
      </c>
      <c r="G16">
        <f t="shared" si="0"/>
        <v>492.83519999999999</v>
      </c>
      <c r="H16">
        <v>0</v>
      </c>
      <c r="I16">
        <f t="shared" si="1"/>
        <v>1661.1648</v>
      </c>
      <c r="J16">
        <v>0.2288</v>
      </c>
      <c r="L16" t="s">
        <v>29</v>
      </c>
      <c r="X16" s="41" t="s">
        <v>60</v>
      </c>
      <c r="Y16" s="42"/>
      <c r="Z16" s="42"/>
      <c r="AA16" s="42"/>
      <c r="AB16" s="42"/>
      <c r="AC16" s="42"/>
      <c r="AD16" s="42"/>
      <c r="AE16" s="42"/>
      <c r="AF16" s="42"/>
      <c r="AG16" s="43"/>
    </row>
    <row r="17" spans="2:33" ht="14.4" customHeight="1" x14ac:dyDescent="0.3">
      <c r="B17" t="s">
        <v>26</v>
      </c>
      <c r="C17" t="s">
        <v>2</v>
      </c>
      <c r="D17">
        <v>12</v>
      </c>
      <c r="E17">
        <v>2104</v>
      </c>
      <c r="F17">
        <v>50</v>
      </c>
      <c r="G17">
        <f t="shared" si="0"/>
        <v>492.83519999999999</v>
      </c>
      <c r="H17">
        <v>0</v>
      </c>
      <c r="I17">
        <f t="shared" si="1"/>
        <v>1661.1648</v>
      </c>
      <c r="J17">
        <v>0.2288</v>
      </c>
      <c r="L17">
        <f>(I6+I7+I8+I9+I10+I11+I12+I13+I14+I15+I16+I17)</f>
        <v>19702.617600000001</v>
      </c>
      <c r="X17" s="44"/>
      <c r="Y17" s="45"/>
      <c r="Z17" s="45"/>
      <c r="AA17" s="45"/>
      <c r="AB17" s="45"/>
      <c r="AC17" s="45"/>
      <c r="AD17" s="45"/>
      <c r="AE17" s="45"/>
      <c r="AF17" s="45"/>
      <c r="AG17" s="46"/>
    </row>
    <row r="18" spans="2:33" ht="14.4" customHeight="1" x14ac:dyDescent="0.3">
      <c r="X18" s="44"/>
      <c r="Y18" s="45"/>
      <c r="Z18" s="45"/>
      <c r="AA18" s="45"/>
      <c r="AB18" s="45"/>
      <c r="AC18" s="45"/>
      <c r="AD18" s="45"/>
      <c r="AE18" s="45"/>
      <c r="AF18" s="45"/>
      <c r="AG18" s="46"/>
    </row>
    <row r="19" spans="2:33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X19" s="44"/>
      <c r="Y19" s="45"/>
      <c r="Z19" s="45"/>
      <c r="AA19" s="45"/>
      <c r="AB19" s="45"/>
      <c r="AC19" s="45"/>
      <c r="AD19" s="45"/>
      <c r="AE19" s="45"/>
      <c r="AF19" s="45"/>
      <c r="AG19" s="46"/>
    </row>
    <row r="20" spans="2:33" ht="14.4" customHeight="1" x14ac:dyDescent="0.3">
      <c r="B20" t="s">
        <v>26</v>
      </c>
      <c r="C20" t="s">
        <v>2</v>
      </c>
      <c r="D20" s="1">
        <v>1</v>
      </c>
      <c r="E20">
        <v>2104</v>
      </c>
      <c r="F20">
        <v>60</v>
      </c>
      <c r="G20">
        <f>(E20+F20)*J20</f>
        <v>495.1232</v>
      </c>
      <c r="H20">
        <v>0</v>
      </c>
      <c r="I20">
        <f>(E20+F20+H20-G20)</f>
        <v>1668.8768</v>
      </c>
      <c r="J20">
        <v>0.2288</v>
      </c>
      <c r="X20" s="44"/>
      <c r="Y20" s="45"/>
      <c r="Z20" s="45"/>
      <c r="AA20" s="45"/>
      <c r="AB20" s="45"/>
      <c r="AC20" s="45"/>
      <c r="AD20" s="45"/>
      <c r="AE20" s="45"/>
      <c r="AF20" s="45"/>
      <c r="AG20" s="46"/>
    </row>
    <row r="21" spans="2:33" x14ac:dyDescent="0.3">
      <c r="B21" t="s">
        <v>26</v>
      </c>
      <c r="C21" t="s">
        <v>2</v>
      </c>
      <c r="D21">
        <v>2</v>
      </c>
      <c r="E21">
        <v>2104</v>
      </c>
      <c r="F21">
        <v>60</v>
      </c>
      <c r="G21">
        <f t="shared" ref="G21:G31" si="2">(E21+F21)*J21</f>
        <v>495.1232</v>
      </c>
      <c r="H21">
        <v>0</v>
      </c>
      <c r="I21">
        <f>(E21+F21+H21-G21)</f>
        <v>1668.8768</v>
      </c>
      <c r="J21">
        <v>0.2288</v>
      </c>
      <c r="X21" s="5"/>
      <c r="Y21" s="30" t="s">
        <v>75</v>
      </c>
      <c r="Z21" s="30"/>
      <c r="AA21" s="30"/>
      <c r="AB21" s="30"/>
      <c r="AC21" s="30"/>
      <c r="AD21" s="30"/>
      <c r="AE21" s="30"/>
      <c r="AF21" s="30"/>
      <c r="AG21" s="4"/>
    </row>
    <row r="22" spans="2:33" x14ac:dyDescent="0.3">
      <c r="B22" t="s">
        <v>26</v>
      </c>
      <c r="C22" t="s">
        <v>2</v>
      </c>
      <c r="D22">
        <v>3</v>
      </c>
      <c r="E22">
        <v>2104</v>
      </c>
      <c r="F22">
        <v>60</v>
      </c>
      <c r="G22">
        <f t="shared" si="2"/>
        <v>495.1232</v>
      </c>
      <c r="H22">
        <v>0</v>
      </c>
      <c r="I22">
        <f t="shared" ref="I22:I31" si="3">(E22+F22+H22-G22)</f>
        <v>1668.8768</v>
      </c>
      <c r="J22">
        <v>0.2288</v>
      </c>
      <c r="X22" s="5"/>
      <c r="Y22" s="6" t="s">
        <v>74</v>
      </c>
      <c r="Z22" s="6"/>
      <c r="AA22" s="6"/>
      <c r="AB22" s="6"/>
      <c r="AC22" s="6"/>
      <c r="AD22" s="6"/>
      <c r="AE22" s="6"/>
      <c r="AF22" s="6"/>
      <c r="AG22" s="4"/>
    </row>
    <row r="23" spans="2:33" ht="15" thickBot="1" x14ac:dyDescent="0.35">
      <c r="B23" t="s">
        <v>26</v>
      </c>
      <c r="C23" t="s">
        <v>2</v>
      </c>
      <c r="D23">
        <v>4</v>
      </c>
      <c r="E23">
        <v>2104</v>
      </c>
      <c r="F23">
        <v>60</v>
      </c>
      <c r="G23">
        <f t="shared" si="2"/>
        <v>495.1232</v>
      </c>
      <c r="H23">
        <v>0</v>
      </c>
      <c r="I23">
        <f t="shared" si="3"/>
        <v>1668.8768</v>
      </c>
      <c r="J23">
        <v>0.2288</v>
      </c>
      <c r="X23" s="5"/>
      <c r="Y23" s="6" t="s">
        <v>73</v>
      </c>
      <c r="Z23" s="6"/>
      <c r="AA23" s="6"/>
      <c r="AB23" s="6"/>
      <c r="AC23" s="6"/>
      <c r="AD23" s="6"/>
      <c r="AE23" s="6"/>
      <c r="AF23" s="6"/>
      <c r="AG23" s="4"/>
    </row>
    <row r="24" spans="2:33" x14ac:dyDescent="0.3">
      <c r="B24" t="s">
        <v>26</v>
      </c>
      <c r="C24" t="s">
        <v>2</v>
      </c>
      <c r="D24">
        <v>5</v>
      </c>
      <c r="E24">
        <v>2104</v>
      </c>
      <c r="F24">
        <v>60</v>
      </c>
      <c r="G24">
        <f t="shared" si="2"/>
        <v>495.1232</v>
      </c>
      <c r="H24">
        <v>0</v>
      </c>
      <c r="I24">
        <f t="shared" si="3"/>
        <v>1668.8768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6">
        <v>16833.8</v>
      </c>
      <c r="T24" s="11">
        <v>0</v>
      </c>
      <c r="U24" s="16">
        <f>T24*0.66221</f>
        <v>0</v>
      </c>
      <c r="V24" s="13">
        <v>0</v>
      </c>
      <c r="W24" s="3"/>
      <c r="X24" s="5"/>
      <c r="Y24" s="6" t="s">
        <v>44</v>
      </c>
      <c r="Z24" s="6"/>
      <c r="AA24" s="6"/>
      <c r="AB24" s="6"/>
      <c r="AC24" s="6"/>
      <c r="AD24" s="6"/>
      <c r="AE24" s="6"/>
      <c r="AF24" s="6"/>
      <c r="AG24" s="4"/>
    </row>
    <row r="25" spans="2:33" x14ac:dyDescent="0.3">
      <c r="B25" t="s">
        <v>26</v>
      </c>
      <c r="C25" t="s">
        <v>2</v>
      </c>
      <c r="D25">
        <v>6</v>
      </c>
      <c r="E25">
        <v>2104</v>
      </c>
      <c r="F25">
        <v>60</v>
      </c>
      <c r="G25">
        <f t="shared" si="2"/>
        <v>495.1232</v>
      </c>
      <c r="H25">
        <v>0</v>
      </c>
      <c r="I25">
        <f t="shared" si="3"/>
        <v>1668.8768</v>
      </c>
      <c r="J25">
        <v>0.2288</v>
      </c>
      <c r="M25" s="17">
        <v>19</v>
      </c>
      <c r="N25" s="17">
        <v>2</v>
      </c>
      <c r="O25" s="17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17">
        <f>L17+L31</f>
        <v>40867.430400000005</v>
      </c>
      <c r="T25" s="6">
        <v>0</v>
      </c>
      <c r="U25" s="17">
        <f>T25*0.66221</f>
        <v>0</v>
      </c>
      <c r="V25" s="15">
        <v>0</v>
      </c>
      <c r="W25" s="3"/>
      <c r="X25" s="5"/>
      <c r="Y25" s="6" t="s">
        <v>36</v>
      </c>
      <c r="Z25" s="6"/>
      <c r="AA25" s="6"/>
      <c r="AB25" s="6"/>
      <c r="AC25" s="6"/>
      <c r="AD25" s="6"/>
      <c r="AE25" s="6"/>
      <c r="AF25" s="6"/>
      <c r="AG25" s="4"/>
    </row>
    <row r="26" spans="2:33" x14ac:dyDescent="0.3">
      <c r="B26" t="s">
        <v>26</v>
      </c>
      <c r="C26" t="s">
        <v>3</v>
      </c>
      <c r="D26">
        <v>7</v>
      </c>
      <c r="E26">
        <v>2330</v>
      </c>
      <c r="F26">
        <v>80</v>
      </c>
      <c r="G26">
        <f t="shared" si="2"/>
        <v>551.40800000000002</v>
      </c>
      <c r="H26">
        <v>0</v>
      </c>
      <c r="I26">
        <f t="shared" si="3"/>
        <v>1858.5920000000001</v>
      </c>
      <c r="J26">
        <v>0.2288</v>
      </c>
      <c r="M26" s="17">
        <v>20</v>
      </c>
      <c r="N26" s="17">
        <v>3</v>
      </c>
      <c r="O26" s="17">
        <v>20600</v>
      </c>
      <c r="P26" s="14">
        <f t="shared" ref="P26:P35" si="4">O26*0.7712</f>
        <v>15886.72</v>
      </c>
      <c r="Q26" s="20">
        <f>O24+O25+O26</f>
        <v>56800</v>
      </c>
      <c r="R26" s="14">
        <f>Q26*0.7712</f>
        <v>43804.159999999996</v>
      </c>
      <c r="S26" s="17">
        <f>L17+L31+L45</f>
        <v>65021.414400000001</v>
      </c>
      <c r="T26" s="6">
        <v>0</v>
      </c>
      <c r="U26" s="17">
        <f t="shared" ref="U26:U36" si="5">T26*0.66221</f>
        <v>0</v>
      </c>
      <c r="V26" s="15">
        <v>0</v>
      </c>
      <c r="W26" s="3"/>
      <c r="X26" s="5"/>
      <c r="Y26" s="6" t="s">
        <v>37</v>
      </c>
      <c r="Z26" s="6"/>
      <c r="AA26" s="6"/>
      <c r="AB26" s="6"/>
      <c r="AC26" s="6"/>
      <c r="AD26" s="6"/>
      <c r="AE26" s="6"/>
      <c r="AF26" s="6"/>
      <c r="AG26" s="4"/>
    </row>
    <row r="27" spans="2:33" x14ac:dyDescent="0.3">
      <c r="B27" t="s">
        <v>26</v>
      </c>
      <c r="C27" t="s">
        <v>3</v>
      </c>
      <c r="D27">
        <v>8</v>
      </c>
      <c r="E27">
        <v>2330</v>
      </c>
      <c r="F27">
        <v>80</v>
      </c>
      <c r="G27">
        <f t="shared" si="2"/>
        <v>551.40800000000002</v>
      </c>
      <c r="H27">
        <v>0</v>
      </c>
      <c r="I27">
        <f t="shared" si="3"/>
        <v>1858.5920000000001</v>
      </c>
      <c r="J27">
        <v>0.2288</v>
      </c>
      <c r="M27" s="17">
        <v>21</v>
      </c>
      <c r="N27" s="17">
        <v>4</v>
      </c>
      <c r="O27" s="17">
        <v>22000</v>
      </c>
      <c r="P27" s="14">
        <f t="shared" si="4"/>
        <v>16966.400000000001</v>
      </c>
      <c r="Q27" s="20">
        <f>O24+O25+O26+O27</f>
        <v>78800</v>
      </c>
      <c r="R27" s="14">
        <f t="shared" ref="R27:R35" si="6">Q27*0.7712</f>
        <v>60770.559999999998</v>
      </c>
      <c r="S27" s="17">
        <f>L17+L31+L45+L59</f>
        <v>102979.6416</v>
      </c>
      <c r="T27" s="6">
        <v>0</v>
      </c>
      <c r="U27" s="17">
        <f t="shared" si="5"/>
        <v>0</v>
      </c>
      <c r="V27" s="15">
        <v>0</v>
      </c>
      <c r="W27" s="3"/>
      <c r="X27" s="5"/>
      <c r="Y27" s="6" t="s">
        <v>39</v>
      </c>
      <c r="Z27" s="6"/>
      <c r="AA27" s="6"/>
      <c r="AB27" s="6"/>
      <c r="AC27" s="6"/>
      <c r="AD27" s="6"/>
      <c r="AE27" s="6"/>
      <c r="AF27" s="6"/>
      <c r="AG27" s="4"/>
    </row>
    <row r="28" spans="2:33" x14ac:dyDescent="0.3">
      <c r="B28" t="s">
        <v>26</v>
      </c>
      <c r="C28" t="s">
        <v>3</v>
      </c>
      <c r="D28">
        <v>9</v>
      </c>
      <c r="E28">
        <v>2330</v>
      </c>
      <c r="F28">
        <v>80</v>
      </c>
      <c r="G28">
        <f t="shared" si="2"/>
        <v>551.40800000000002</v>
      </c>
      <c r="H28">
        <v>0</v>
      </c>
      <c r="I28">
        <f t="shared" si="3"/>
        <v>1858.5920000000001</v>
      </c>
      <c r="J28">
        <v>0.2288</v>
      </c>
      <c r="M28" s="17">
        <v>22</v>
      </c>
      <c r="N28" s="17">
        <v>5</v>
      </c>
      <c r="O28" s="17">
        <v>24000</v>
      </c>
      <c r="P28" s="14">
        <f t="shared" si="4"/>
        <v>18508.8</v>
      </c>
      <c r="Q28" s="20">
        <f>O24+O25+O26+O27+O28</f>
        <v>102800</v>
      </c>
      <c r="R28" s="14">
        <f t="shared" si="6"/>
        <v>79279.360000000001</v>
      </c>
      <c r="S28" s="17">
        <f>L17+L31+L45+L59+L73</f>
        <v>149763.24480000001</v>
      </c>
      <c r="T28" s="6">
        <v>41998</v>
      </c>
      <c r="U28" s="17">
        <f t="shared" si="5"/>
        <v>27811.495579999999</v>
      </c>
      <c r="V28" s="4">
        <f>U28</f>
        <v>27811.495579999999</v>
      </c>
      <c r="X28" s="5"/>
      <c r="Y28" s="6" t="s">
        <v>38</v>
      </c>
      <c r="Z28" s="6"/>
      <c r="AA28" s="6"/>
      <c r="AB28" s="6"/>
      <c r="AC28" s="6"/>
      <c r="AD28" s="6"/>
      <c r="AE28" s="6"/>
      <c r="AF28" s="6"/>
      <c r="AG28" s="4"/>
    </row>
    <row r="29" spans="2:33" x14ac:dyDescent="0.3">
      <c r="B29" t="s">
        <v>26</v>
      </c>
      <c r="C29" t="s">
        <v>3</v>
      </c>
      <c r="D29">
        <v>10</v>
      </c>
      <c r="E29">
        <v>2330</v>
      </c>
      <c r="F29">
        <v>80</v>
      </c>
      <c r="G29">
        <f t="shared" si="2"/>
        <v>551.40800000000002</v>
      </c>
      <c r="H29">
        <v>0</v>
      </c>
      <c r="I29">
        <f t="shared" si="3"/>
        <v>1858.5920000000001</v>
      </c>
      <c r="J29">
        <v>0.2288</v>
      </c>
      <c r="M29" s="17">
        <v>23</v>
      </c>
      <c r="N29" s="17">
        <v>7</v>
      </c>
      <c r="O29" s="17">
        <v>26100</v>
      </c>
      <c r="P29" s="14">
        <f t="shared" si="4"/>
        <v>20128.32</v>
      </c>
      <c r="Q29" s="20">
        <f>O24+O25+O26+O27+O28+O29</f>
        <v>128900</v>
      </c>
      <c r="R29" s="14">
        <f t="shared" si="6"/>
        <v>99407.679999999993</v>
      </c>
      <c r="S29" s="17">
        <f>L17+L31+L45+L59+L73+L87</f>
        <v>196546.84800000003</v>
      </c>
      <c r="T29" s="6">
        <f t="shared" ref="T29:T35" si="7">T28+1322.5</f>
        <v>43320.5</v>
      </c>
      <c r="U29" s="17">
        <f t="shared" si="5"/>
        <v>28687.268304999998</v>
      </c>
      <c r="V29" s="4">
        <f>U28+U29</f>
        <v>56498.763884999993</v>
      </c>
      <c r="X29" s="5"/>
      <c r="Y29" s="6" t="s">
        <v>40</v>
      </c>
      <c r="Z29" s="6"/>
      <c r="AA29" s="6"/>
      <c r="AB29" s="6"/>
      <c r="AC29" s="6"/>
      <c r="AD29" s="6"/>
      <c r="AE29" s="6"/>
      <c r="AF29" s="6"/>
      <c r="AG29" s="4"/>
    </row>
    <row r="30" spans="2:33" x14ac:dyDescent="0.3">
      <c r="B30" t="s">
        <v>26</v>
      </c>
      <c r="C30" t="s">
        <v>3</v>
      </c>
      <c r="D30">
        <v>11</v>
      </c>
      <c r="E30">
        <v>2330</v>
      </c>
      <c r="F30">
        <v>80</v>
      </c>
      <c r="G30">
        <f t="shared" si="2"/>
        <v>551.40800000000002</v>
      </c>
      <c r="H30">
        <v>0</v>
      </c>
      <c r="I30">
        <f t="shared" si="3"/>
        <v>1858.5920000000001</v>
      </c>
      <c r="J30">
        <v>0.2288</v>
      </c>
      <c r="L30" t="s">
        <v>29</v>
      </c>
      <c r="M30" s="17">
        <v>24</v>
      </c>
      <c r="N30" s="17">
        <v>8</v>
      </c>
      <c r="O30" s="17">
        <v>30000</v>
      </c>
      <c r="P30" s="14">
        <f t="shared" si="4"/>
        <v>23136</v>
      </c>
      <c r="Q30" s="20">
        <f>O24+O25+O26+O27+O28+O29+O30</f>
        <v>158900</v>
      </c>
      <c r="R30" s="14">
        <f t="shared" si="6"/>
        <v>122543.67999999999</v>
      </c>
      <c r="S30" s="17">
        <f>L17+L31+L45+L59+L73+L87+L101</f>
        <v>249292.80000000002</v>
      </c>
      <c r="T30" s="6">
        <f t="shared" si="7"/>
        <v>44643</v>
      </c>
      <c r="U30" s="17">
        <f t="shared" si="5"/>
        <v>29563.041029999997</v>
      </c>
      <c r="V30" s="4">
        <f>U28+U29+U30</f>
        <v>86061.804914999986</v>
      </c>
      <c r="X30" s="5"/>
      <c r="Y30" s="6" t="s">
        <v>41</v>
      </c>
      <c r="Z30" s="6"/>
      <c r="AA30" s="6"/>
      <c r="AB30" s="6"/>
      <c r="AC30" s="6"/>
      <c r="AD30" s="6"/>
      <c r="AE30" s="6"/>
      <c r="AF30" s="6"/>
      <c r="AG30" s="4"/>
    </row>
    <row r="31" spans="2:33" x14ac:dyDescent="0.3">
      <c r="B31" t="s">
        <v>26</v>
      </c>
      <c r="C31" t="s">
        <v>3</v>
      </c>
      <c r="D31">
        <v>12</v>
      </c>
      <c r="E31">
        <v>2330</v>
      </c>
      <c r="F31">
        <v>80</v>
      </c>
      <c r="G31">
        <f t="shared" si="2"/>
        <v>551.40800000000002</v>
      </c>
      <c r="H31">
        <v>0</v>
      </c>
      <c r="I31">
        <f t="shared" si="3"/>
        <v>1858.5920000000001</v>
      </c>
      <c r="J31">
        <v>0.2288</v>
      </c>
      <c r="L31">
        <f>(I20+I21+I22+I23+I24+I25+I26+I27+I28+I29+I30+I31)</f>
        <v>21164.812800000003</v>
      </c>
      <c r="M31" s="17">
        <v>25</v>
      </c>
      <c r="N31" s="17">
        <v>9</v>
      </c>
      <c r="O31" s="17">
        <v>34000</v>
      </c>
      <c r="P31" s="14">
        <f t="shared" si="4"/>
        <v>26220.799999999999</v>
      </c>
      <c r="Q31" s="20">
        <f>O24+O25+O26+O27+O28+O29+O30+O31</f>
        <v>192900</v>
      </c>
      <c r="R31" s="14">
        <f t="shared" si="6"/>
        <v>148764.48000000001</v>
      </c>
      <c r="S31" s="17">
        <f>L17+L31+L45+L59+L73+L87+L101+L115</f>
        <v>300953.4192</v>
      </c>
      <c r="T31" s="6">
        <f t="shared" si="7"/>
        <v>45965.5</v>
      </c>
      <c r="U31" s="17">
        <f t="shared" si="5"/>
        <v>30438.813754999999</v>
      </c>
      <c r="V31" s="4">
        <f t="shared" ref="V31:V36" si="8">U23+U24+U25+U26+U27+U28+U29+U30+U31</f>
        <v>116500.61866999998</v>
      </c>
      <c r="X31" s="5"/>
      <c r="Y31" s="6" t="s">
        <v>61</v>
      </c>
      <c r="Z31" s="6"/>
      <c r="AA31" s="6"/>
      <c r="AB31" s="6"/>
      <c r="AC31" s="6"/>
      <c r="AD31" s="6"/>
      <c r="AE31" s="6"/>
      <c r="AF31" s="6"/>
      <c r="AG31" s="4"/>
    </row>
    <row r="32" spans="2:33" x14ac:dyDescent="0.3">
      <c r="M32" s="17">
        <v>26</v>
      </c>
      <c r="N32" s="17">
        <v>10</v>
      </c>
      <c r="O32" s="17">
        <v>35000</v>
      </c>
      <c r="P32" s="14">
        <f t="shared" si="4"/>
        <v>26992</v>
      </c>
      <c r="Q32" s="20">
        <f>O24+O25+O26+O27+O28+O29+O30+O31+O32</f>
        <v>227900</v>
      </c>
      <c r="R32" s="14">
        <f t="shared" si="6"/>
        <v>175756.48</v>
      </c>
      <c r="S32" s="17">
        <f>L17+L31+L45+L59+L73+L87+L101+L115+L129</f>
        <v>356644.71360000002</v>
      </c>
      <c r="T32" s="6">
        <f t="shared" si="7"/>
        <v>47288</v>
      </c>
      <c r="U32" s="17">
        <f t="shared" si="5"/>
        <v>31314.586479999998</v>
      </c>
      <c r="V32" s="4">
        <f t="shared" si="8"/>
        <v>147815.20514999999</v>
      </c>
      <c r="X32" s="5"/>
      <c r="Y32" s="6" t="s">
        <v>42</v>
      </c>
      <c r="Z32" s="6"/>
      <c r="AA32" s="6"/>
      <c r="AB32" s="6"/>
      <c r="AC32" s="6"/>
      <c r="AD32" s="6"/>
      <c r="AE32" s="6"/>
      <c r="AF32" s="6"/>
      <c r="AG32" s="4"/>
    </row>
    <row r="33" spans="2:33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17">
        <v>37000</v>
      </c>
      <c r="P33" s="14">
        <f t="shared" si="4"/>
        <v>28534.400000000001</v>
      </c>
      <c r="Q33" s="20">
        <f>O24+O25+O26+O27+O28+O29+O30+O31+O32+O33</f>
        <v>264900</v>
      </c>
      <c r="R33" s="14">
        <f t="shared" si="6"/>
        <v>204290.88</v>
      </c>
      <c r="S33" s="17">
        <f>L17+L31+L45+L59+L73+L87+L101+L115+L129+L143</f>
        <v>412478.8272</v>
      </c>
      <c r="T33" s="6">
        <f t="shared" si="7"/>
        <v>48610.5</v>
      </c>
      <c r="U33" s="17">
        <f t="shared" si="5"/>
        <v>32190.359204999997</v>
      </c>
      <c r="V33" s="4">
        <f t="shared" si="8"/>
        <v>180005.56435499998</v>
      </c>
      <c r="X33" s="5"/>
      <c r="Y33" s="6" t="s">
        <v>43</v>
      </c>
      <c r="Z33" s="6"/>
      <c r="AA33" s="6"/>
      <c r="AB33" s="6"/>
      <c r="AC33" s="6"/>
      <c r="AD33" s="6"/>
      <c r="AE33" s="6"/>
      <c r="AF33" s="6"/>
      <c r="AG33" s="4"/>
    </row>
    <row r="34" spans="2:33" x14ac:dyDescent="0.3">
      <c r="B34" t="s">
        <v>26</v>
      </c>
      <c r="C34" t="s">
        <v>3</v>
      </c>
      <c r="D34" s="1">
        <v>1</v>
      </c>
      <c r="E34">
        <v>2450</v>
      </c>
      <c r="F34">
        <v>160</v>
      </c>
      <c r="G34">
        <f>(E34+F34)*J34</f>
        <v>597.16800000000001</v>
      </c>
      <c r="H34">
        <v>0</v>
      </c>
      <c r="I34">
        <f>(E34+F34+H34-G34)</f>
        <v>2012.8319999999999</v>
      </c>
      <c r="J34">
        <v>0.2288</v>
      </c>
      <c r="M34" s="17">
        <v>28</v>
      </c>
      <c r="N34" s="17">
        <v>12</v>
      </c>
      <c r="O34" s="17">
        <v>40000</v>
      </c>
      <c r="P34" s="14">
        <f t="shared" si="4"/>
        <v>30848</v>
      </c>
      <c r="Q34" s="20">
        <f>O24+O25+O26+O27+O28+O29+O30+O31+O32+O33+O34</f>
        <v>304900</v>
      </c>
      <c r="R34" s="14">
        <f t="shared" si="6"/>
        <v>235138.88</v>
      </c>
      <c r="S34" s="17">
        <f>L17+L31+L45+L59+L73+L87+L101+L115+L129+L143+L157</f>
        <v>469265.06880000001</v>
      </c>
      <c r="T34" s="6">
        <f t="shared" si="7"/>
        <v>49933</v>
      </c>
      <c r="U34" s="17">
        <f t="shared" si="5"/>
        <v>33066.131929999996</v>
      </c>
      <c r="V34" s="4">
        <f t="shared" si="8"/>
        <v>213071.69628499998</v>
      </c>
      <c r="X34" s="5"/>
      <c r="Y34" s="6" t="s">
        <v>45</v>
      </c>
      <c r="Z34" s="6"/>
      <c r="AA34" s="6"/>
      <c r="AB34" s="6"/>
      <c r="AC34" s="6"/>
      <c r="AD34" s="6"/>
      <c r="AE34" s="6"/>
      <c r="AF34" s="6"/>
      <c r="AG34" s="4"/>
    </row>
    <row r="35" spans="2:33" x14ac:dyDescent="0.3">
      <c r="B35" t="s">
        <v>26</v>
      </c>
      <c r="C35" t="s">
        <v>3</v>
      </c>
      <c r="D35">
        <v>2</v>
      </c>
      <c r="E35">
        <v>2450</v>
      </c>
      <c r="F35">
        <v>160</v>
      </c>
      <c r="G35">
        <f t="shared" ref="G35:G45" si="9">(E35+F35)*J35</f>
        <v>597.16800000000001</v>
      </c>
      <c r="H35">
        <v>0</v>
      </c>
      <c r="I35">
        <f>(E35+F35+H35-G35)</f>
        <v>2012.8319999999999</v>
      </c>
      <c r="J35">
        <v>0.2288</v>
      </c>
      <c r="M35" s="17">
        <v>29</v>
      </c>
      <c r="N35" s="17">
        <v>13</v>
      </c>
      <c r="O35" s="17">
        <v>40000</v>
      </c>
      <c r="P35" s="14">
        <f t="shared" si="4"/>
        <v>30848</v>
      </c>
      <c r="Q35" s="20">
        <f>O24+O25+O26+O27+O28+O29+O30+O31+O32+O33+O34+O35</f>
        <v>344900</v>
      </c>
      <c r="R35" s="14">
        <f t="shared" si="6"/>
        <v>265986.88</v>
      </c>
      <c r="S35" s="17">
        <f>L17+L31+L45+L59+L73+L87+L101+L115+L129+L143+L157+L171</f>
        <v>522685.87920000002</v>
      </c>
      <c r="T35" s="6">
        <f t="shared" si="7"/>
        <v>51255.5</v>
      </c>
      <c r="U35" s="17">
        <f t="shared" si="5"/>
        <v>33941.904654999998</v>
      </c>
      <c r="V35" s="4">
        <f t="shared" si="8"/>
        <v>247013.60093999997</v>
      </c>
      <c r="X35" s="5"/>
      <c r="Y35" s="6" t="s">
        <v>53</v>
      </c>
      <c r="Z35" s="6"/>
      <c r="AA35" s="6"/>
      <c r="AB35" s="6"/>
      <c r="AC35" s="6"/>
      <c r="AD35" s="6"/>
      <c r="AE35" s="6"/>
      <c r="AF35" s="6"/>
      <c r="AG35" s="4"/>
    </row>
    <row r="36" spans="2:33" x14ac:dyDescent="0.3">
      <c r="B36" t="s">
        <v>26</v>
      </c>
      <c r="C36" t="s">
        <v>3</v>
      </c>
      <c r="D36">
        <v>3</v>
      </c>
      <c r="E36">
        <v>2450</v>
      </c>
      <c r="F36">
        <v>160</v>
      </c>
      <c r="G36">
        <f t="shared" si="9"/>
        <v>597.16800000000001</v>
      </c>
      <c r="H36">
        <v>0</v>
      </c>
      <c r="I36">
        <f t="shared" ref="I36:I45" si="10">(E36+F36+H36-G36)</f>
        <v>2012.8319999999999</v>
      </c>
      <c r="J36">
        <v>0.2288</v>
      </c>
      <c r="M36" s="17">
        <v>30</v>
      </c>
      <c r="N36" s="17">
        <v>14</v>
      </c>
      <c r="O36" s="17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17">
        <f>L17+L31+L45+L59+L73+L87+L101+L115+L129+L143+L157+L171+L185</f>
        <v>579834.61199999996</v>
      </c>
      <c r="T36" s="6">
        <v>52578</v>
      </c>
      <c r="U36" s="17">
        <f t="shared" si="5"/>
        <v>34817.677380000001</v>
      </c>
      <c r="V36" s="4">
        <f t="shared" si="8"/>
        <v>281831.27831999998</v>
      </c>
      <c r="X36" s="5"/>
      <c r="Y36" s="30" t="s">
        <v>27</v>
      </c>
      <c r="Z36" s="30"/>
      <c r="AA36" s="30"/>
      <c r="AB36" s="30"/>
      <c r="AC36" s="30"/>
      <c r="AD36" s="30"/>
      <c r="AE36" s="30"/>
      <c r="AF36" s="30"/>
      <c r="AG36" s="4"/>
    </row>
    <row r="37" spans="2:33" x14ac:dyDescent="0.3">
      <c r="B37" t="s">
        <v>26</v>
      </c>
      <c r="C37" t="s">
        <v>3</v>
      </c>
      <c r="D37">
        <v>4</v>
      </c>
      <c r="E37">
        <v>2450</v>
      </c>
      <c r="F37">
        <v>160</v>
      </c>
      <c r="G37">
        <f t="shared" si="9"/>
        <v>597.16800000000001</v>
      </c>
      <c r="H37">
        <v>0</v>
      </c>
      <c r="I37">
        <f t="shared" si="10"/>
        <v>2012.8319999999999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X37" s="5"/>
      <c r="Y37" s="6" t="s">
        <v>64</v>
      </c>
      <c r="Z37" s="6"/>
      <c r="AA37" s="6"/>
      <c r="AB37" s="6"/>
      <c r="AC37" s="6"/>
      <c r="AD37" s="6"/>
      <c r="AE37" s="6"/>
      <c r="AF37" s="6"/>
      <c r="AG37" s="4"/>
    </row>
    <row r="38" spans="2:33" x14ac:dyDescent="0.3">
      <c r="B38" t="s">
        <v>26</v>
      </c>
      <c r="C38" t="s">
        <v>3</v>
      </c>
      <c r="D38">
        <v>5</v>
      </c>
      <c r="E38">
        <v>2450</v>
      </c>
      <c r="F38">
        <v>160</v>
      </c>
      <c r="G38">
        <f t="shared" si="9"/>
        <v>597.16800000000001</v>
      </c>
      <c r="H38">
        <v>0</v>
      </c>
      <c r="I38">
        <f t="shared" si="10"/>
        <v>2012.8319999999999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62</v>
      </c>
      <c r="X38" s="5"/>
      <c r="Y38" s="6" t="s">
        <v>46</v>
      </c>
      <c r="Z38" s="6"/>
      <c r="AA38" s="6"/>
      <c r="AB38" s="6"/>
      <c r="AC38" s="6"/>
      <c r="AD38" s="6"/>
      <c r="AE38" s="6"/>
      <c r="AF38" s="6"/>
      <c r="AG38" s="4"/>
    </row>
    <row r="39" spans="2:33" x14ac:dyDescent="0.3">
      <c r="B39" t="s">
        <v>26</v>
      </c>
      <c r="C39" t="s">
        <v>3</v>
      </c>
      <c r="D39">
        <v>6</v>
      </c>
      <c r="E39">
        <v>2450</v>
      </c>
      <c r="F39">
        <v>160</v>
      </c>
      <c r="G39">
        <f t="shared" si="9"/>
        <v>597.16800000000001</v>
      </c>
      <c r="H39">
        <v>0</v>
      </c>
      <c r="I39">
        <f t="shared" si="10"/>
        <v>2012.8319999999999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X39" s="5"/>
      <c r="Y39" s="6" t="s">
        <v>47</v>
      </c>
      <c r="Z39" s="6"/>
      <c r="AA39" s="6"/>
      <c r="AB39" s="6"/>
      <c r="AC39" s="6"/>
      <c r="AD39" s="6"/>
      <c r="AE39" s="6"/>
      <c r="AF39" s="6"/>
      <c r="AG39" s="4"/>
    </row>
    <row r="40" spans="2:33" ht="15" thickBot="1" x14ac:dyDescent="0.35">
      <c r="B40" t="s">
        <v>26</v>
      </c>
      <c r="C40" t="s">
        <v>3</v>
      </c>
      <c r="D40">
        <v>7</v>
      </c>
      <c r="E40">
        <v>2450</v>
      </c>
      <c r="F40">
        <v>160</v>
      </c>
      <c r="G40">
        <f t="shared" si="9"/>
        <v>597.16800000000001</v>
      </c>
      <c r="H40">
        <v>0</v>
      </c>
      <c r="I40">
        <f t="shared" si="10"/>
        <v>2012.8319999999999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X40" s="5"/>
      <c r="Y40" s="6" t="s">
        <v>48</v>
      </c>
      <c r="Z40" s="6"/>
      <c r="AA40" s="6"/>
      <c r="AB40" s="6"/>
      <c r="AC40" s="6"/>
      <c r="AD40" s="6"/>
      <c r="AE40" s="6"/>
      <c r="AF40" s="6"/>
      <c r="AG40" s="4"/>
    </row>
    <row r="41" spans="2:33" x14ac:dyDescent="0.3">
      <c r="B41" t="s">
        <v>26</v>
      </c>
      <c r="C41" t="s">
        <v>3</v>
      </c>
      <c r="D41">
        <v>8</v>
      </c>
      <c r="E41">
        <v>2450</v>
      </c>
      <c r="F41">
        <v>160</v>
      </c>
      <c r="G41">
        <f t="shared" si="9"/>
        <v>597.16800000000001</v>
      </c>
      <c r="H41">
        <v>0</v>
      </c>
      <c r="I41">
        <f t="shared" si="10"/>
        <v>2012.8319999999999</v>
      </c>
      <c r="J41">
        <v>0.2288</v>
      </c>
      <c r="X41" s="5"/>
      <c r="Y41" s="6" t="s">
        <v>49</v>
      </c>
      <c r="Z41" s="6"/>
      <c r="AA41" s="6"/>
      <c r="AB41" s="6"/>
      <c r="AC41" s="6"/>
      <c r="AD41" s="6"/>
      <c r="AE41" s="6"/>
      <c r="AF41" s="6"/>
      <c r="AG41" s="4"/>
    </row>
    <row r="42" spans="2:33" x14ac:dyDescent="0.3">
      <c r="B42" t="s">
        <v>26</v>
      </c>
      <c r="C42" t="s">
        <v>3</v>
      </c>
      <c r="D42">
        <v>9</v>
      </c>
      <c r="E42">
        <v>2450</v>
      </c>
      <c r="F42">
        <v>160</v>
      </c>
      <c r="G42">
        <f t="shared" si="9"/>
        <v>597.16800000000001</v>
      </c>
      <c r="H42">
        <v>0</v>
      </c>
      <c r="I42">
        <f t="shared" si="10"/>
        <v>2012.8319999999999</v>
      </c>
      <c r="J42">
        <v>0.2288</v>
      </c>
      <c r="N42" s="2"/>
      <c r="X42" s="5"/>
      <c r="Y42" s="30" t="s">
        <v>76</v>
      </c>
      <c r="Z42" s="30"/>
      <c r="AA42" s="30"/>
      <c r="AB42" s="30"/>
      <c r="AC42" s="30"/>
      <c r="AD42" s="30"/>
      <c r="AE42" s="30"/>
      <c r="AF42" s="30"/>
      <c r="AG42" s="4"/>
    </row>
    <row r="43" spans="2:33" x14ac:dyDescent="0.3">
      <c r="B43" t="s">
        <v>26</v>
      </c>
      <c r="C43" t="s">
        <v>3</v>
      </c>
      <c r="D43">
        <v>10</v>
      </c>
      <c r="E43">
        <v>2450</v>
      </c>
      <c r="F43">
        <v>160</v>
      </c>
      <c r="G43">
        <f t="shared" si="9"/>
        <v>597.16800000000001</v>
      </c>
      <c r="H43">
        <v>0</v>
      </c>
      <c r="I43">
        <f t="shared" si="10"/>
        <v>2012.8319999999999</v>
      </c>
      <c r="J43">
        <v>0.2288</v>
      </c>
      <c r="X43" s="5"/>
      <c r="Y43" s="6" t="s">
        <v>50</v>
      </c>
      <c r="Z43" s="6"/>
      <c r="AA43" s="6"/>
      <c r="AB43" s="6"/>
      <c r="AC43" s="6"/>
      <c r="AD43" s="6"/>
      <c r="AE43" s="6"/>
      <c r="AF43" s="6"/>
      <c r="AG43" s="4"/>
    </row>
    <row r="44" spans="2:33" x14ac:dyDescent="0.3">
      <c r="B44" t="s">
        <v>26</v>
      </c>
      <c r="C44" t="s">
        <v>3</v>
      </c>
      <c r="D44">
        <v>11</v>
      </c>
      <c r="E44">
        <v>2450</v>
      </c>
      <c r="F44">
        <v>160</v>
      </c>
      <c r="G44">
        <f t="shared" si="9"/>
        <v>597.16800000000001</v>
      </c>
      <c r="H44">
        <v>0</v>
      </c>
      <c r="I44">
        <f t="shared" si="10"/>
        <v>2012.8319999999999</v>
      </c>
      <c r="J44">
        <v>0.2288</v>
      </c>
      <c r="L44" t="s">
        <v>29</v>
      </c>
      <c r="X44" s="5"/>
      <c r="Y44" s="6" t="s">
        <v>51</v>
      </c>
      <c r="Z44" s="6"/>
      <c r="AA44" s="6"/>
      <c r="AB44" s="6"/>
      <c r="AC44" s="6"/>
      <c r="AD44" s="6"/>
      <c r="AE44" s="6"/>
      <c r="AF44" s="6"/>
      <c r="AG44" s="4"/>
    </row>
    <row r="45" spans="2:33" x14ac:dyDescent="0.3">
      <c r="B45" t="s">
        <v>26</v>
      </c>
      <c r="C45" t="s">
        <v>3</v>
      </c>
      <c r="D45">
        <v>12</v>
      </c>
      <c r="E45">
        <v>2450</v>
      </c>
      <c r="F45">
        <v>160</v>
      </c>
      <c r="G45">
        <f t="shared" si="9"/>
        <v>597.16800000000001</v>
      </c>
      <c r="H45">
        <v>0</v>
      </c>
      <c r="I45">
        <f t="shared" si="10"/>
        <v>2012.8319999999999</v>
      </c>
      <c r="J45">
        <v>0.2288</v>
      </c>
      <c r="L45">
        <f>(I34+I35+I36+I37+I38+I39+I40+I41+I42+I43+I44+I45)</f>
        <v>24153.983999999997</v>
      </c>
      <c r="X45" s="5"/>
      <c r="Y45" s="6" t="s">
        <v>77</v>
      </c>
      <c r="Z45" s="6"/>
      <c r="AA45" s="6"/>
      <c r="AB45" s="6"/>
      <c r="AC45" s="6"/>
      <c r="AD45" s="6"/>
      <c r="AE45" s="6"/>
      <c r="AF45" s="6"/>
      <c r="AG45" s="4"/>
    </row>
    <row r="46" spans="2:33" x14ac:dyDescent="0.3">
      <c r="X46" s="5"/>
      <c r="Y46" s="6" t="s">
        <v>52</v>
      </c>
      <c r="Z46" s="6"/>
      <c r="AA46" s="6"/>
      <c r="AB46" s="6"/>
      <c r="AC46" s="6"/>
      <c r="AD46" s="6"/>
      <c r="AE46" s="6"/>
      <c r="AF46" s="6"/>
      <c r="AG46" s="4"/>
    </row>
    <row r="47" spans="2:33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X47" s="5"/>
      <c r="Y47" s="6" t="s">
        <v>54</v>
      </c>
      <c r="Z47" s="6"/>
      <c r="AA47" s="6"/>
      <c r="AB47" s="6"/>
      <c r="AC47" s="6"/>
      <c r="AD47" s="6"/>
      <c r="AE47" s="6"/>
      <c r="AF47" s="6"/>
      <c r="AG47" s="4"/>
    </row>
    <row r="48" spans="2:33" ht="15" thickBot="1" x14ac:dyDescent="0.35">
      <c r="B48" t="s">
        <v>26</v>
      </c>
      <c r="C48" t="s">
        <v>3</v>
      </c>
      <c r="D48" s="1">
        <v>1</v>
      </c>
      <c r="E48">
        <v>2582</v>
      </c>
      <c r="F48">
        <v>350</v>
      </c>
      <c r="G48">
        <f>(E48+F48)*J48</f>
        <v>670.84159999999997</v>
      </c>
      <c r="H48">
        <v>0</v>
      </c>
      <c r="I48">
        <f>(E48+F48+H48-G48)</f>
        <v>2261.1584000000003</v>
      </c>
      <c r="J48">
        <v>0.2288</v>
      </c>
      <c r="X48" s="7"/>
      <c r="Y48" s="8" t="s">
        <v>78</v>
      </c>
      <c r="Z48" s="8"/>
      <c r="AA48" s="8"/>
      <c r="AB48" s="8"/>
      <c r="AC48" s="8"/>
      <c r="AD48" s="8"/>
      <c r="AE48" s="8"/>
      <c r="AF48" s="8"/>
      <c r="AG48" s="9"/>
    </row>
    <row r="49" spans="2:12" x14ac:dyDescent="0.3">
      <c r="B49" t="s">
        <v>26</v>
      </c>
      <c r="C49" t="s">
        <v>3</v>
      </c>
      <c r="D49">
        <v>2</v>
      </c>
      <c r="E49">
        <v>2582</v>
      </c>
      <c r="F49">
        <v>350</v>
      </c>
      <c r="G49">
        <f t="shared" ref="G49:G59" si="11">(E49+F49)*J49</f>
        <v>670.84159999999997</v>
      </c>
      <c r="H49">
        <v>0</v>
      </c>
      <c r="I49">
        <f>(E49+F49+H49-G49)</f>
        <v>2261.1584000000003</v>
      </c>
      <c r="J49">
        <v>0.2288</v>
      </c>
    </row>
    <row r="50" spans="2:12" x14ac:dyDescent="0.3">
      <c r="B50" t="s">
        <v>26</v>
      </c>
      <c r="C50" t="s">
        <v>3</v>
      </c>
      <c r="D50">
        <v>3</v>
      </c>
      <c r="E50">
        <v>2582</v>
      </c>
      <c r="F50">
        <v>350</v>
      </c>
      <c r="G50">
        <f t="shared" si="11"/>
        <v>670.84159999999997</v>
      </c>
      <c r="H50">
        <v>0</v>
      </c>
      <c r="I50">
        <f t="shared" ref="I50:I59" si="12">(E50+F50+H50-G50)</f>
        <v>2261.1584000000003</v>
      </c>
      <c r="J50">
        <v>0.2288</v>
      </c>
    </row>
    <row r="51" spans="2:12" x14ac:dyDescent="0.3">
      <c r="B51" t="s">
        <v>26</v>
      </c>
      <c r="C51" t="s">
        <v>3</v>
      </c>
      <c r="D51">
        <v>4</v>
      </c>
      <c r="E51">
        <v>2582</v>
      </c>
      <c r="F51">
        <v>350</v>
      </c>
      <c r="G51">
        <f t="shared" si="11"/>
        <v>670.84159999999997</v>
      </c>
      <c r="H51">
        <v>0</v>
      </c>
      <c r="I51">
        <f t="shared" si="12"/>
        <v>2261.1584000000003</v>
      </c>
      <c r="J51">
        <v>0.2288</v>
      </c>
    </row>
    <row r="52" spans="2:12" x14ac:dyDescent="0.3">
      <c r="B52" t="s">
        <v>26</v>
      </c>
      <c r="C52" t="s">
        <v>3</v>
      </c>
      <c r="D52">
        <v>5</v>
      </c>
      <c r="E52">
        <v>2582</v>
      </c>
      <c r="F52">
        <v>350</v>
      </c>
      <c r="G52">
        <f t="shared" si="11"/>
        <v>670.84159999999997</v>
      </c>
      <c r="H52">
        <v>0</v>
      </c>
      <c r="I52">
        <f t="shared" si="12"/>
        <v>2261.1584000000003</v>
      </c>
      <c r="J52">
        <v>0.2288</v>
      </c>
    </row>
    <row r="53" spans="2:12" x14ac:dyDescent="0.3">
      <c r="B53" t="s">
        <v>26</v>
      </c>
      <c r="C53" t="s">
        <v>3</v>
      </c>
      <c r="D53">
        <v>6</v>
      </c>
      <c r="E53">
        <v>2582</v>
      </c>
      <c r="F53">
        <v>350</v>
      </c>
      <c r="G53">
        <f t="shared" si="11"/>
        <v>670.84159999999997</v>
      </c>
      <c r="H53">
        <v>0</v>
      </c>
      <c r="I53">
        <f t="shared" si="12"/>
        <v>2261.1584000000003</v>
      </c>
      <c r="J53">
        <v>0.2288</v>
      </c>
    </row>
    <row r="54" spans="2:12" x14ac:dyDescent="0.3">
      <c r="B54" t="s">
        <v>26</v>
      </c>
      <c r="C54" t="s">
        <v>4</v>
      </c>
      <c r="D54">
        <v>7</v>
      </c>
      <c r="E54">
        <v>2844</v>
      </c>
      <c r="F54">
        <v>350</v>
      </c>
      <c r="G54">
        <f t="shared" si="11"/>
        <v>730.78719999999998</v>
      </c>
      <c r="H54">
        <v>1602</v>
      </c>
      <c r="I54">
        <f t="shared" si="12"/>
        <v>4065.2128000000002</v>
      </c>
      <c r="J54">
        <v>0.2288</v>
      </c>
    </row>
    <row r="55" spans="2:12" x14ac:dyDescent="0.3">
      <c r="B55" t="s">
        <v>26</v>
      </c>
      <c r="C55" t="s">
        <v>4</v>
      </c>
      <c r="D55">
        <v>8</v>
      </c>
      <c r="E55">
        <v>2844</v>
      </c>
      <c r="F55">
        <v>350</v>
      </c>
      <c r="G55">
        <f t="shared" si="11"/>
        <v>730.78719999999998</v>
      </c>
      <c r="H55">
        <v>1602</v>
      </c>
      <c r="I55">
        <f t="shared" si="12"/>
        <v>4065.2128000000002</v>
      </c>
      <c r="J55">
        <v>0.2288</v>
      </c>
    </row>
    <row r="56" spans="2:12" x14ac:dyDescent="0.3">
      <c r="B56" t="s">
        <v>26</v>
      </c>
      <c r="C56" t="s">
        <v>4</v>
      </c>
      <c r="D56">
        <v>9</v>
      </c>
      <c r="E56">
        <v>2844</v>
      </c>
      <c r="F56">
        <v>350</v>
      </c>
      <c r="G56">
        <f t="shared" si="11"/>
        <v>730.78719999999998</v>
      </c>
      <c r="H56">
        <v>1602</v>
      </c>
      <c r="I56">
        <f t="shared" si="12"/>
        <v>4065.2128000000002</v>
      </c>
      <c r="J56">
        <v>0.2288</v>
      </c>
    </row>
    <row r="57" spans="2:12" x14ac:dyDescent="0.3">
      <c r="B57" t="s">
        <v>26</v>
      </c>
      <c r="C57" t="s">
        <v>4</v>
      </c>
      <c r="D57">
        <v>10</v>
      </c>
      <c r="E57">
        <v>2844</v>
      </c>
      <c r="F57">
        <v>350</v>
      </c>
      <c r="G57">
        <f t="shared" si="11"/>
        <v>730.78719999999998</v>
      </c>
      <c r="H57">
        <v>1602</v>
      </c>
      <c r="I57">
        <f t="shared" si="12"/>
        <v>4065.2128000000002</v>
      </c>
      <c r="J57">
        <v>0.2288</v>
      </c>
    </row>
    <row r="58" spans="2:12" x14ac:dyDescent="0.3">
      <c r="B58" t="s">
        <v>26</v>
      </c>
      <c r="C58" t="s">
        <v>4</v>
      </c>
      <c r="D58">
        <v>11</v>
      </c>
      <c r="E58">
        <v>2844</v>
      </c>
      <c r="F58">
        <v>350</v>
      </c>
      <c r="G58">
        <f t="shared" si="11"/>
        <v>730.78719999999998</v>
      </c>
      <c r="H58">
        <v>1602</v>
      </c>
      <c r="I58">
        <f t="shared" si="12"/>
        <v>4065.2128000000002</v>
      </c>
      <c r="J58">
        <v>0.2288</v>
      </c>
      <c r="L58" t="s">
        <v>29</v>
      </c>
    </row>
    <row r="59" spans="2:12" x14ac:dyDescent="0.3">
      <c r="B59" t="s">
        <v>26</v>
      </c>
      <c r="C59" t="s">
        <v>4</v>
      </c>
      <c r="D59">
        <v>12</v>
      </c>
      <c r="E59">
        <v>2844</v>
      </c>
      <c r="F59">
        <v>350</v>
      </c>
      <c r="G59">
        <f t="shared" si="11"/>
        <v>730.78719999999998</v>
      </c>
      <c r="H59">
        <v>1602</v>
      </c>
      <c r="I59">
        <f t="shared" si="12"/>
        <v>4065.2128000000002</v>
      </c>
      <c r="J59">
        <v>0.2288</v>
      </c>
      <c r="L59">
        <f>(I48+I49+I50+I51+I52+I53+I54+I55+I56+I57+I58+I59)</f>
        <v>37958.227200000008</v>
      </c>
    </row>
    <row r="61" spans="2:12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12" x14ac:dyDescent="0.3">
      <c r="B62" t="s">
        <v>25</v>
      </c>
      <c r="C62" t="s">
        <v>4</v>
      </c>
      <c r="D62" s="1">
        <v>1</v>
      </c>
      <c r="E62">
        <v>2978</v>
      </c>
      <c r="F62">
        <v>0</v>
      </c>
      <c r="G62">
        <f>(E62+F62)*J62</f>
        <v>681.3664</v>
      </c>
      <c r="H62">
        <v>1602</v>
      </c>
      <c r="I62">
        <f>(E62+F62+H62-G62)</f>
        <v>3898.6336000000001</v>
      </c>
      <c r="J62">
        <v>0.2288</v>
      </c>
    </row>
    <row r="63" spans="2:12" x14ac:dyDescent="0.3">
      <c r="B63" t="s">
        <v>25</v>
      </c>
      <c r="C63" t="s">
        <v>4</v>
      </c>
      <c r="D63">
        <v>2</v>
      </c>
      <c r="E63">
        <v>2978</v>
      </c>
      <c r="F63">
        <v>0</v>
      </c>
      <c r="G63">
        <f t="shared" ref="G63:G73" si="13">(E63+F63)*J63</f>
        <v>681.3664</v>
      </c>
      <c r="H63">
        <v>1602</v>
      </c>
      <c r="I63">
        <f>(E63+F63+H63-G63)</f>
        <v>3898.6336000000001</v>
      </c>
      <c r="J63">
        <v>0.2288</v>
      </c>
    </row>
    <row r="64" spans="2:12" x14ac:dyDescent="0.3">
      <c r="B64" t="s">
        <v>25</v>
      </c>
      <c r="C64" t="s">
        <v>4</v>
      </c>
      <c r="D64">
        <v>3</v>
      </c>
      <c r="E64">
        <v>2978</v>
      </c>
      <c r="F64">
        <v>0</v>
      </c>
      <c r="G64">
        <f t="shared" si="13"/>
        <v>681.3664</v>
      </c>
      <c r="H64">
        <v>1602</v>
      </c>
      <c r="I64">
        <f t="shared" ref="I64:I73" si="14">(E64+F64+H64-G64)</f>
        <v>3898.6336000000001</v>
      </c>
      <c r="J64">
        <v>0.2288</v>
      </c>
    </row>
    <row r="65" spans="2:12" x14ac:dyDescent="0.3">
      <c r="B65" t="s">
        <v>25</v>
      </c>
      <c r="C65" t="s">
        <v>4</v>
      </c>
      <c r="D65">
        <v>4</v>
      </c>
      <c r="E65">
        <v>2978</v>
      </c>
      <c r="F65">
        <v>0</v>
      </c>
      <c r="G65">
        <f t="shared" si="13"/>
        <v>681.3664</v>
      </c>
      <c r="H65">
        <v>1602</v>
      </c>
      <c r="I65">
        <f t="shared" si="14"/>
        <v>3898.6336000000001</v>
      </c>
      <c r="J65">
        <v>0.2288</v>
      </c>
      <c r="L65" t="s">
        <v>55</v>
      </c>
    </row>
    <row r="66" spans="2:12" x14ac:dyDescent="0.3">
      <c r="B66" t="s">
        <v>25</v>
      </c>
      <c r="C66" t="s">
        <v>4</v>
      </c>
      <c r="D66">
        <v>5</v>
      </c>
      <c r="E66">
        <v>2978</v>
      </c>
      <c r="F66">
        <v>0</v>
      </c>
      <c r="G66">
        <f t="shared" si="13"/>
        <v>681.3664</v>
      </c>
      <c r="H66">
        <v>1602</v>
      </c>
      <c r="I66">
        <f t="shared" si="14"/>
        <v>3898.6336000000001</v>
      </c>
      <c r="J66">
        <v>0.2288</v>
      </c>
    </row>
    <row r="67" spans="2:12" x14ac:dyDescent="0.3">
      <c r="B67" t="s">
        <v>25</v>
      </c>
      <c r="C67" t="s">
        <v>4</v>
      </c>
      <c r="D67">
        <v>6</v>
      </c>
      <c r="E67">
        <v>2978</v>
      </c>
      <c r="F67">
        <v>0</v>
      </c>
      <c r="G67">
        <f t="shared" si="13"/>
        <v>681.3664</v>
      </c>
      <c r="H67">
        <v>1602</v>
      </c>
      <c r="I67">
        <f t="shared" si="14"/>
        <v>3898.6336000000001</v>
      </c>
      <c r="J67">
        <v>0.2288</v>
      </c>
    </row>
    <row r="68" spans="2:12" x14ac:dyDescent="0.3">
      <c r="B68" t="s">
        <v>25</v>
      </c>
      <c r="C68" t="s">
        <v>4</v>
      </c>
      <c r="D68">
        <v>7</v>
      </c>
      <c r="E68">
        <v>2978</v>
      </c>
      <c r="F68">
        <v>0</v>
      </c>
      <c r="G68">
        <f t="shared" si="13"/>
        <v>681.3664</v>
      </c>
      <c r="H68">
        <v>1602</v>
      </c>
      <c r="I68">
        <f t="shared" si="14"/>
        <v>3898.6336000000001</v>
      </c>
      <c r="J68">
        <v>0.2288</v>
      </c>
    </row>
    <row r="69" spans="2:12" x14ac:dyDescent="0.3">
      <c r="B69" t="s">
        <v>25</v>
      </c>
      <c r="C69" t="s">
        <v>4</v>
      </c>
      <c r="D69">
        <v>8</v>
      </c>
      <c r="E69">
        <v>2978</v>
      </c>
      <c r="F69">
        <v>0</v>
      </c>
      <c r="G69">
        <f t="shared" si="13"/>
        <v>681.3664</v>
      </c>
      <c r="H69">
        <v>1602</v>
      </c>
      <c r="I69">
        <f t="shared" si="14"/>
        <v>3898.6336000000001</v>
      </c>
      <c r="J69">
        <v>0.2288</v>
      </c>
    </row>
    <row r="70" spans="2:12" x14ac:dyDescent="0.3">
      <c r="B70" t="s">
        <v>25</v>
      </c>
      <c r="C70" t="s">
        <v>4</v>
      </c>
      <c r="D70">
        <v>9</v>
      </c>
      <c r="E70">
        <v>2978</v>
      </c>
      <c r="F70">
        <v>0</v>
      </c>
      <c r="G70">
        <f t="shared" si="13"/>
        <v>681.3664</v>
      </c>
      <c r="H70">
        <v>1602</v>
      </c>
      <c r="I70">
        <f t="shared" si="14"/>
        <v>3898.6336000000001</v>
      </c>
      <c r="J70">
        <v>0.2288</v>
      </c>
    </row>
    <row r="71" spans="2:12" x14ac:dyDescent="0.3">
      <c r="B71" t="s">
        <v>25</v>
      </c>
      <c r="C71" t="s">
        <v>4</v>
      </c>
      <c r="D71">
        <v>10</v>
      </c>
      <c r="E71">
        <v>2978</v>
      </c>
      <c r="F71">
        <v>0</v>
      </c>
      <c r="G71">
        <f t="shared" si="13"/>
        <v>681.3664</v>
      </c>
      <c r="H71">
        <v>1602</v>
      </c>
      <c r="I71">
        <f t="shared" si="14"/>
        <v>3898.6336000000001</v>
      </c>
      <c r="J71">
        <v>0.2288</v>
      </c>
    </row>
    <row r="72" spans="2:12" x14ac:dyDescent="0.3">
      <c r="B72" t="s">
        <v>25</v>
      </c>
      <c r="C72" t="s">
        <v>4</v>
      </c>
      <c r="D72">
        <v>11</v>
      </c>
      <c r="E72">
        <v>2978</v>
      </c>
      <c r="F72">
        <v>0</v>
      </c>
      <c r="G72">
        <f t="shared" si="13"/>
        <v>681.3664</v>
      </c>
      <c r="H72">
        <v>1602</v>
      </c>
      <c r="I72">
        <f t="shared" si="14"/>
        <v>3898.6336000000001</v>
      </c>
      <c r="J72">
        <v>0.2288</v>
      </c>
      <c r="L72" t="s">
        <v>29</v>
      </c>
    </row>
    <row r="73" spans="2:12" x14ac:dyDescent="0.3">
      <c r="B73" t="s">
        <v>25</v>
      </c>
      <c r="C73" t="s">
        <v>4</v>
      </c>
      <c r="D73">
        <v>12</v>
      </c>
      <c r="E73">
        <v>2978</v>
      </c>
      <c r="F73">
        <v>0</v>
      </c>
      <c r="G73">
        <f t="shared" si="13"/>
        <v>681.3664</v>
      </c>
      <c r="H73">
        <v>1602</v>
      </c>
      <c r="I73">
        <f t="shared" si="14"/>
        <v>3898.6336000000001</v>
      </c>
      <c r="J73">
        <v>0.2288</v>
      </c>
      <c r="L73">
        <f>(I62+I63+I64+I65+I66+I67+I68+I69+I70+I71+I72+I73)</f>
        <v>46783.603200000005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E76">
        <v>2978</v>
      </c>
      <c r="F76">
        <v>0</v>
      </c>
      <c r="G76">
        <f>(E76+F76)*J76</f>
        <v>681.3664</v>
      </c>
      <c r="H76">
        <v>1602</v>
      </c>
      <c r="I76">
        <f>(E76+F76+H76-G76)</f>
        <v>3898.6336000000001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E77">
        <v>2978</v>
      </c>
      <c r="F77">
        <v>0</v>
      </c>
      <c r="G77">
        <f t="shared" ref="G77:G87" si="15">(E77+F77)*J77</f>
        <v>681.3664</v>
      </c>
      <c r="H77">
        <v>1602</v>
      </c>
      <c r="I77">
        <f>(E77+F77+H77-G77)</f>
        <v>3898.6336000000001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E78">
        <v>2978</v>
      </c>
      <c r="F78">
        <v>0</v>
      </c>
      <c r="G78">
        <f t="shared" si="15"/>
        <v>681.3664</v>
      </c>
      <c r="H78">
        <v>1602</v>
      </c>
      <c r="I78">
        <f t="shared" ref="I78:I87" si="16">(E78+F78+H78-G78)</f>
        <v>3898.6336000000001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E79">
        <v>2978</v>
      </c>
      <c r="F79">
        <v>0</v>
      </c>
      <c r="G79">
        <f t="shared" si="15"/>
        <v>681.3664</v>
      </c>
      <c r="H79">
        <v>1602</v>
      </c>
      <c r="I79">
        <f t="shared" si="16"/>
        <v>3898.6336000000001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E80">
        <v>2978</v>
      </c>
      <c r="F80">
        <v>0</v>
      </c>
      <c r="G80">
        <f t="shared" si="15"/>
        <v>681.3664</v>
      </c>
      <c r="H80">
        <v>1602</v>
      </c>
      <c r="I80">
        <f t="shared" si="16"/>
        <v>3898.6336000000001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E81">
        <v>2978</v>
      </c>
      <c r="F81">
        <v>0</v>
      </c>
      <c r="G81">
        <f t="shared" si="15"/>
        <v>681.3664</v>
      </c>
      <c r="H81">
        <v>1602</v>
      </c>
      <c r="I81">
        <f t="shared" si="16"/>
        <v>3898.6336000000001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E82">
        <v>2978</v>
      </c>
      <c r="F82">
        <v>0</v>
      </c>
      <c r="G82">
        <f t="shared" si="15"/>
        <v>681.3664</v>
      </c>
      <c r="H82">
        <v>1602</v>
      </c>
      <c r="I82">
        <f t="shared" si="16"/>
        <v>3898.6336000000001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E83">
        <v>2978</v>
      </c>
      <c r="F83">
        <v>0</v>
      </c>
      <c r="G83">
        <f t="shared" si="15"/>
        <v>681.3664</v>
      </c>
      <c r="H83">
        <v>1602</v>
      </c>
      <c r="I83">
        <f t="shared" si="16"/>
        <v>3898.6336000000001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E84">
        <v>2978</v>
      </c>
      <c r="F84">
        <v>0</v>
      </c>
      <c r="G84">
        <f t="shared" si="15"/>
        <v>681.3664</v>
      </c>
      <c r="H84">
        <v>1602</v>
      </c>
      <c r="I84">
        <f t="shared" si="16"/>
        <v>3898.6336000000001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E85">
        <v>2978</v>
      </c>
      <c r="F85">
        <v>0</v>
      </c>
      <c r="G85">
        <f t="shared" si="15"/>
        <v>681.3664</v>
      </c>
      <c r="H85">
        <v>1602</v>
      </c>
      <c r="I85">
        <f t="shared" si="16"/>
        <v>3898.6336000000001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E86">
        <v>2978</v>
      </c>
      <c r="F86">
        <v>0</v>
      </c>
      <c r="G86">
        <f t="shared" si="15"/>
        <v>681.3664</v>
      </c>
      <c r="H86">
        <v>1602</v>
      </c>
      <c r="I86">
        <f t="shared" si="16"/>
        <v>3898.6336000000001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E87">
        <v>2978</v>
      </c>
      <c r="F87">
        <v>0</v>
      </c>
      <c r="G87">
        <f t="shared" si="15"/>
        <v>681.3664</v>
      </c>
      <c r="H87">
        <v>1602</v>
      </c>
      <c r="I87">
        <f t="shared" si="16"/>
        <v>3898.6336000000001</v>
      </c>
      <c r="J87">
        <v>0.2288</v>
      </c>
      <c r="L87">
        <f>(I76+I77+I78+I79+I80+I81+I82+I83+I84+I85+I86+I87)</f>
        <v>46783.603200000005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5</v>
      </c>
      <c r="D90" s="1">
        <v>1</v>
      </c>
      <c r="E90">
        <v>3455</v>
      </c>
      <c r="F90">
        <v>0</v>
      </c>
      <c r="G90">
        <f>(E90+F90)*J90</f>
        <v>790.50400000000002</v>
      </c>
      <c r="H90">
        <v>1731</v>
      </c>
      <c r="I90">
        <f>(E90+F90+H90-G90)</f>
        <v>4395.4960000000001</v>
      </c>
      <c r="J90">
        <v>0.2288</v>
      </c>
    </row>
    <row r="91" spans="2:12" x14ac:dyDescent="0.3">
      <c r="B91" t="s">
        <v>25</v>
      </c>
      <c r="C91" t="s">
        <v>5</v>
      </c>
      <c r="D91">
        <v>2</v>
      </c>
      <c r="E91">
        <v>3455</v>
      </c>
      <c r="F91">
        <v>0</v>
      </c>
      <c r="G91">
        <f t="shared" ref="G91:G101" si="17">(E91+F91)*J91</f>
        <v>790.50400000000002</v>
      </c>
      <c r="H91">
        <v>1731</v>
      </c>
      <c r="I91">
        <f>(E91+F91+H91-G91)</f>
        <v>4395.4960000000001</v>
      </c>
      <c r="J91">
        <v>0.2288</v>
      </c>
    </row>
    <row r="92" spans="2:12" x14ac:dyDescent="0.3">
      <c r="B92" t="s">
        <v>25</v>
      </c>
      <c r="C92" t="s">
        <v>5</v>
      </c>
      <c r="D92">
        <v>3</v>
      </c>
      <c r="E92">
        <v>3455</v>
      </c>
      <c r="F92">
        <v>0</v>
      </c>
      <c r="G92">
        <f t="shared" si="17"/>
        <v>790.50400000000002</v>
      </c>
      <c r="H92">
        <v>1731</v>
      </c>
      <c r="I92">
        <f t="shared" ref="I92:I101" si="18">(E92+F92+H92-G92)</f>
        <v>4395.4960000000001</v>
      </c>
      <c r="J92">
        <v>0.2288</v>
      </c>
    </row>
    <row r="93" spans="2:12" x14ac:dyDescent="0.3">
      <c r="B93" t="s">
        <v>25</v>
      </c>
      <c r="C93" t="s">
        <v>5</v>
      </c>
      <c r="D93">
        <v>4</v>
      </c>
      <c r="E93">
        <v>3455</v>
      </c>
      <c r="F93">
        <v>0</v>
      </c>
      <c r="G93">
        <f t="shared" si="17"/>
        <v>790.50400000000002</v>
      </c>
      <c r="H93">
        <v>1731</v>
      </c>
      <c r="I93">
        <f t="shared" si="18"/>
        <v>4395.4960000000001</v>
      </c>
      <c r="J93">
        <v>0.2288</v>
      </c>
    </row>
    <row r="94" spans="2:12" x14ac:dyDescent="0.3">
      <c r="B94" t="s">
        <v>25</v>
      </c>
      <c r="C94" t="s">
        <v>5</v>
      </c>
      <c r="D94">
        <v>5</v>
      </c>
      <c r="E94">
        <v>3455</v>
      </c>
      <c r="F94">
        <v>0</v>
      </c>
      <c r="G94">
        <f t="shared" si="17"/>
        <v>790.50400000000002</v>
      </c>
      <c r="H94">
        <v>1731</v>
      </c>
      <c r="I94">
        <f t="shared" si="18"/>
        <v>4395.4960000000001</v>
      </c>
      <c r="J94">
        <v>0.2288</v>
      </c>
    </row>
    <row r="95" spans="2:12" x14ac:dyDescent="0.3">
      <c r="B95" t="s">
        <v>25</v>
      </c>
      <c r="C95" t="s">
        <v>5</v>
      </c>
      <c r="D95">
        <v>6</v>
      </c>
      <c r="E95">
        <v>3455</v>
      </c>
      <c r="F95">
        <v>0</v>
      </c>
      <c r="G95">
        <f t="shared" si="17"/>
        <v>790.50400000000002</v>
      </c>
      <c r="H95">
        <v>1731</v>
      </c>
      <c r="I95">
        <f t="shared" si="18"/>
        <v>4395.4960000000001</v>
      </c>
      <c r="J95">
        <v>0.2288</v>
      </c>
    </row>
    <row r="96" spans="2:12" x14ac:dyDescent="0.3">
      <c r="B96" t="s">
        <v>25</v>
      </c>
      <c r="C96" t="s">
        <v>5</v>
      </c>
      <c r="D96">
        <v>7</v>
      </c>
      <c r="E96">
        <v>3455</v>
      </c>
      <c r="F96">
        <v>0</v>
      </c>
      <c r="G96">
        <f t="shared" si="17"/>
        <v>790.50400000000002</v>
      </c>
      <c r="H96">
        <v>1731</v>
      </c>
      <c r="I96">
        <f t="shared" si="18"/>
        <v>4395.4960000000001</v>
      </c>
      <c r="J96">
        <v>0.2288</v>
      </c>
    </row>
    <row r="97" spans="2:12" x14ac:dyDescent="0.3">
      <c r="B97" t="s">
        <v>25</v>
      </c>
      <c r="C97" t="s">
        <v>5</v>
      </c>
      <c r="D97">
        <v>8</v>
      </c>
      <c r="E97">
        <v>3455</v>
      </c>
      <c r="F97">
        <v>0</v>
      </c>
      <c r="G97">
        <f t="shared" si="17"/>
        <v>790.50400000000002</v>
      </c>
      <c r="H97">
        <v>1731</v>
      </c>
      <c r="I97">
        <f t="shared" si="18"/>
        <v>4395.4960000000001</v>
      </c>
      <c r="J97">
        <v>0.2288</v>
      </c>
    </row>
    <row r="98" spans="2:12" x14ac:dyDescent="0.3">
      <c r="B98" t="s">
        <v>25</v>
      </c>
      <c r="C98" t="s">
        <v>5</v>
      </c>
      <c r="D98">
        <v>9</v>
      </c>
      <c r="E98">
        <v>3455</v>
      </c>
      <c r="F98">
        <v>0</v>
      </c>
      <c r="G98">
        <f t="shared" si="17"/>
        <v>790.50400000000002</v>
      </c>
      <c r="H98">
        <v>1731</v>
      </c>
      <c r="I98">
        <f t="shared" si="18"/>
        <v>4395.4960000000001</v>
      </c>
      <c r="J98">
        <v>0.2288</v>
      </c>
    </row>
    <row r="99" spans="2:12" x14ac:dyDescent="0.3">
      <c r="B99" t="s">
        <v>25</v>
      </c>
      <c r="C99" t="s">
        <v>5</v>
      </c>
      <c r="D99">
        <v>10</v>
      </c>
      <c r="E99">
        <v>3455</v>
      </c>
      <c r="F99">
        <v>0</v>
      </c>
      <c r="G99">
        <f t="shared" si="17"/>
        <v>790.50400000000002</v>
      </c>
      <c r="H99">
        <v>1731</v>
      </c>
      <c r="I99">
        <f t="shared" si="18"/>
        <v>4395.4960000000001</v>
      </c>
      <c r="J99">
        <v>0.2288</v>
      </c>
    </row>
    <row r="100" spans="2:12" x14ac:dyDescent="0.3">
      <c r="B100" t="s">
        <v>25</v>
      </c>
      <c r="C100" t="s">
        <v>5</v>
      </c>
      <c r="D100">
        <v>11</v>
      </c>
      <c r="E100">
        <v>3455</v>
      </c>
      <c r="F100">
        <v>0</v>
      </c>
      <c r="G100">
        <f t="shared" si="17"/>
        <v>790.50400000000002</v>
      </c>
      <c r="H100">
        <v>1731</v>
      </c>
      <c r="I100">
        <f t="shared" si="18"/>
        <v>4395.4960000000001</v>
      </c>
      <c r="J100">
        <v>0.2288</v>
      </c>
      <c r="L100" t="s">
        <v>29</v>
      </c>
    </row>
    <row r="101" spans="2:12" x14ac:dyDescent="0.3">
      <c r="B101" t="s">
        <v>25</v>
      </c>
      <c r="C101" t="s">
        <v>5</v>
      </c>
      <c r="D101">
        <v>12</v>
      </c>
      <c r="E101">
        <v>3455</v>
      </c>
      <c r="F101">
        <v>0</v>
      </c>
      <c r="G101">
        <f t="shared" si="17"/>
        <v>790.50400000000002</v>
      </c>
      <c r="H101">
        <v>1731</v>
      </c>
      <c r="I101">
        <f t="shared" si="18"/>
        <v>4395.4960000000001</v>
      </c>
      <c r="J101">
        <v>0.2288</v>
      </c>
      <c r="L101">
        <f>(I90+I91+I92+I93+I94+I95+I96+I97+I98+I99+I100+I101)</f>
        <v>52745.951999999997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5</v>
      </c>
      <c r="D104" s="1">
        <v>1</v>
      </c>
      <c r="E104">
        <v>3455</v>
      </c>
      <c r="F104">
        <v>438</v>
      </c>
      <c r="G104">
        <f>(E104+F104)*J104</f>
        <v>1318.9484</v>
      </c>
      <c r="H104">
        <v>1731</v>
      </c>
      <c r="I104">
        <f>(E104+F104+H104-G104)</f>
        <v>4305.0515999999998</v>
      </c>
      <c r="J104">
        <v>0.33879999999999999</v>
      </c>
    </row>
    <row r="105" spans="2:12" x14ac:dyDescent="0.3">
      <c r="B105" t="s">
        <v>26</v>
      </c>
      <c r="C105" t="s">
        <v>5</v>
      </c>
      <c r="D105">
        <v>2</v>
      </c>
      <c r="E105">
        <v>3455</v>
      </c>
      <c r="F105">
        <v>438</v>
      </c>
      <c r="G105">
        <f t="shared" ref="G105:G115" si="19">(E105+F105)*J105</f>
        <v>1318.9484</v>
      </c>
      <c r="H105">
        <v>1731</v>
      </c>
      <c r="I105">
        <f>(E105+F105+H105-G105)</f>
        <v>4305.0515999999998</v>
      </c>
      <c r="J105">
        <v>0.33879999999999999</v>
      </c>
    </row>
    <row r="106" spans="2:12" x14ac:dyDescent="0.3">
      <c r="B106" t="s">
        <v>26</v>
      </c>
      <c r="C106" t="s">
        <v>5</v>
      </c>
      <c r="D106">
        <v>3</v>
      </c>
      <c r="E106">
        <v>3455</v>
      </c>
      <c r="F106">
        <v>438</v>
      </c>
      <c r="G106">
        <f t="shared" si="19"/>
        <v>1318.9484</v>
      </c>
      <c r="H106">
        <v>1731</v>
      </c>
      <c r="I106">
        <f t="shared" ref="I106:I115" si="20">(E106+F106+H106-G106)</f>
        <v>4305.0515999999998</v>
      </c>
      <c r="J106">
        <v>0.33879999999999999</v>
      </c>
    </row>
    <row r="107" spans="2:12" x14ac:dyDescent="0.3">
      <c r="B107" t="s">
        <v>26</v>
      </c>
      <c r="C107" t="s">
        <v>5</v>
      </c>
      <c r="D107">
        <v>4</v>
      </c>
      <c r="E107">
        <v>3455</v>
      </c>
      <c r="F107">
        <v>438</v>
      </c>
      <c r="G107">
        <f t="shared" si="19"/>
        <v>1318.9484</v>
      </c>
      <c r="H107">
        <v>1731</v>
      </c>
      <c r="I107">
        <f t="shared" si="20"/>
        <v>4305.0515999999998</v>
      </c>
      <c r="J107">
        <v>0.33879999999999999</v>
      </c>
    </row>
    <row r="108" spans="2:12" x14ac:dyDescent="0.3">
      <c r="B108" t="s">
        <v>26</v>
      </c>
      <c r="C108" t="s">
        <v>5</v>
      </c>
      <c r="D108">
        <v>5</v>
      </c>
      <c r="E108">
        <v>3455</v>
      </c>
      <c r="F108">
        <v>438</v>
      </c>
      <c r="G108">
        <f t="shared" si="19"/>
        <v>1318.9484</v>
      </c>
      <c r="H108">
        <v>1731</v>
      </c>
      <c r="I108">
        <f t="shared" si="20"/>
        <v>4305.0515999999998</v>
      </c>
      <c r="J108">
        <v>0.33879999999999999</v>
      </c>
    </row>
    <row r="109" spans="2:12" x14ac:dyDescent="0.3">
      <c r="B109" t="s">
        <v>26</v>
      </c>
      <c r="C109" t="s">
        <v>5</v>
      </c>
      <c r="D109">
        <v>6</v>
      </c>
      <c r="E109">
        <v>3455</v>
      </c>
      <c r="F109">
        <v>438</v>
      </c>
      <c r="G109">
        <f t="shared" si="19"/>
        <v>1318.9484</v>
      </c>
      <c r="H109">
        <v>1731</v>
      </c>
      <c r="I109">
        <f t="shared" si="20"/>
        <v>4305.0515999999998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E110">
        <v>3455</v>
      </c>
      <c r="F110">
        <v>438</v>
      </c>
      <c r="G110">
        <f t="shared" si="19"/>
        <v>1318.9484</v>
      </c>
      <c r="H110">
        <v>1731</v>
      </c>
      <c r="I110">
        <f t="shared" si="20"/>
        <v>4305.0515999999998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E111">
        <v>3455</v>
      </c>
      <c r="F111">
        <v>438</v>
      </c>
      <c r="G111">
        <f t="shared" si="19"/>
        <v>1318.9484</v>
      </c>
      <c r="H111">
        <v>1731</v>
      </c>
      <c r="I111">
        <f t="shared" si="20"/>
        <v>4305.0515999999998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E112">
        <v>3455</v>
      </c>
      <c r="F112">
        <v>438</v>
      </c>
      <c r="G112">
        <f t="shared" si="19"/>
        <v>1318.9484</v>
      </c>
      <c r="H112">
        <v>1731</v>
      </c>
      <c r="I112">
        <f t="shared" si="20"/>
        <v>4305.0515999999998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E113">
        <v>3455</v>
      </c>
      <c r="F113">
        <v>438</v>
      </c>
      <c r="G113">
        <f t="shared" si="19"/>
        <v>1318.9484</v>
      </c>
      <c r="H113">
        <v>1731</v>
      </c>
      <c r="I113">
        <f t="shared" si="20"/>
        <v>4305.0515999999998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E114">
        <v>3455</v>
      </c>
      <c r="F114">
        <v>438</v>
      </c>
      <c r="G114">
        <f t="shared" si="19"/>
        <v>1318.9484</v>
      </c>
      <c r="H114">
        <v>1731</v>
      </c>
      <c r="I114">
        <f t="shared" si="20"/>
        <v>4305.0515999999998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E115">
        <v>3455</v>
      </c>
      <c r="F115">
        <v>438</v>
      </c>
      <c r="G115">
        <f t="shared" si="19"/>
        <v>1318.9484</v>
      </c>
      <c r="H115">
        <v>1731</v>
      </c>
      <c r="I115">
        <f t="shared" si="20"/>
        <v>4305.0515999999998</v>
      </c>
      <c r="J115">
        <v>0.33879999999999999</v>
      </c>
      <c r="L115">
        <f>(I104+I105+I106+I107+I108+I109+I110+I111+I112+I113+I114+I115)</f>
        <v>51660.619199999994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E118">
        <v>3763</v>
      </c>
      <c r="F118">
        <v>638</v>
      </c>
      <c r="G118">
        <f>(E118+F118)*J118</f>
        <v>1491.0588</v>
      </c>
      <c r="H118">
        <v>1731</v>
      </c>
      <c r="I118">
        <f>(E118+F118+H118-G118)</f>
        <v>4640.9412000000002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E119">
        <v>3763</v>
      </c>
      <c r="F119">
        <v>638</v>
      </c>
      <c r="G119">
        <f t="shared" ref="G119:G129" si="21">(E119+F119)*J119</f>
        <v>1491.0588</v>
      </c>
      <c r="H119">
        <v>1731</v>
      </c>
      <c r="I119">
        <f>(E119+F119+H119-G119)</f>
        <v>4640.9412000000002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E120">
        <v>3763</v>
      </c>
      <c r="F120">
        <v>638</v>
      </c>
      <c r="G120">
        <f t="shared" si="21"/>
        <v>1491.0588</v>
      </c>
      <c r="H120">
        <v>1731</v>
      </c>
      <c r="I120">
        <f t="shared" ref="I120:I129" si="22">(E120+F120+H120-G120)</f>
        <v>4640.9412000000002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E121">
        <v>3763</v>
      </c>
      <c r="F121">
        <v>638</v>
      </c>
      <c r="G121">
        <f t="shared" si="21"/>
        <v>1491.0588</v>
      </c>
      <c r="H121">
        <v>1731</v>
      </c>
      <c r="I121">
        <f t="shared" si="22"/>
        <v>4640.9412000000002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E122">
        <v>3763</v>
      </c>
      <c r="F122">
        <v>638</v>
      </c>
      <c r="G122">
        <f t="shared" si="21"/>
        <v>1491.0588</v>
      </c>
      <c r="H122">
        <v>1731</v>
      </c>
      <c r="I122">
        <f t="shared" si="22"/>
        <v>4640.9412000000002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E123">
        <v>3763</v>
      </c>
      <c r="F123">
        <v>638</v>
      </c>
      <c r="G123">
        <f t="shared" si="21"/>
        <v>1491.0588</v>
      </c>
      <c r="H123">
        <v>1731</v>
      </c>
      <c r="I123">
        <f t="shared" si="22"/>
        <v>4640.9412000000002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E124">
        <v>3763</v>
      </c>
      <c r="F124">
        <v>638</v>
      </c>
      <c r="G124">
        <f t="shared" si="21"/>
        <v>1491.0588</v>
      </c>
      <c r="H124">
        <v>1731</v>
      </c>
      <c r="I124">
        <f t="shared" si="22"/>
        <v>4640.9412000000002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E125">
        <v>3763</v>
      </c>
      <c r="F125">
        <v>638</v>
      </c>
      <c r="G125">
        <f t="shared" si="21"/>
        <v>1491.0588</v>
      </c>
      <c r="H125">
        <v>1731</v>
      </c>
      <c r="I125">
        <f t="shared" si="22"/>
        <v>4640.9412000000002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E126">
        <v>3763</v>
      </c>
      <c r="F126">
        <v>638</v>
      </c>
      <c r="G126">
        <f t="shared" si="21"/>
        <v>1491.0588</v>
      </c>
      <c r="H126">
        <v>1731</v>
      </c>
      <c r="I126">
        <f t="shared" si="22"/>
        <v>4640.9412000000002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E127">
        <v>3763</v>
      </c>
      <c r="F127">
        <v>638</v>
      </c>
      <c r="G127">
        <f t="shared" si="21"/>
        <v>1491.0588</v>
      </c>
      <c r="H127">
        <v>1731</v>
      </c>
      <c r="I127">
        <f t="shared" si="22"/>
        <v>4640.9412000000002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E128">
        <v>3763</v>
      </c>
      <c r="F128">
        <v>638</v>
      </c>
      <c r="G128">
        <f t="shared" si="21"/>
        <v>1491.0588</v>
      </c>
      <c r="H128">
        <v>1731</v>
      </c>
      <c r="I128">
        <f t="shared" si="22"/>
        <v>4640.9412000000002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E129">
        <v>3763</v>
      </c>
      <c r="F129">
        <v>638</v>
      </c>
      <c r="G129">
        <f t="shared" si="21"/>
        <v>1491.0588</v>
      </c>
      <c r="H129">
        <v>1731</v>
      </c>
      <c r="I129">
        <f t="shared" si="22"/>
        <v>4640.9412000000002</v>
      </c>
      <c r="J129">
        <v>0.33879999999999999</v>
      </c>
      <c r="L129">
        <f>(I118+I119+I120+I121+I122+I123+I124+I125+I126+I127+I128+I129)</f>
        <v>55691.294400000006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E132">
        <v>3763</v>
      </c>
      <c r="F132">
        <v>656</v>
      </c>
      <c r="G132">
        <f>(E132+F132)*J132</f>
        <v>1497.1571999999999</v>
      </c>
      <c r="H132">
        <v>1731</v>
      </c>
      <c r="I132">
        <f>(E132+F132+H132-G132)</f>
        <v>4652.8428000000004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E133">
        <v>3763</v>
      </c>
      <c r="F133">
        <v>656</v>
      </c>
      <c r="G133">
        <f t="shared" ref="G133:G143" si="23">(E133+F133)*J133</f>
        <v>1497.1571999999999</v>
      </c>
      <c r="H133">
        <v>1731</v>
      </c>
      <c r="I133">
        <f>(E133+F133+H133-G133)</f>
        <v>4652.8428000000004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E134">
        <v>3763</v>
      </c>
      <c r="F134">
        <v>656</v>
      </c>
      <c r="G134">
        <f t="shared" si="23"/>
        <v>1497.1571999999999</v>
      </c>
      <c r="H134">
        <v>1731</v>
      </c>
      <c r="I134">
        <f t="shared" ref="I134:I143" si="24">(E134+F134+H134-G134)</f>
        <v>4652.8428000000004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E135">
        <v>3763</v>
      </c>
      <c r="F135">
        <v>656</v>
      </c>
      <c r="G135">
        <f t="shared" si="23"/>
        <v>1497.1571999999999</v>
      </c>
      <c r="H135">
        <v>1731</v>
      </c>
      <c r="I135">
        <f t="shared" si="24"/>
        <v>4652.8428000000004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E136">
        <v>3763</v>
      </c>
      <c r="F136">
        <v>656</v>
      </c>
      <c r="G136">
        <f t="shared" si="23"/>
        <v>1497.1571999999999</v>
      </c>
      <c r="H136">
        <v>1731</v>
      </c>
      <c r="I136">
        <f t="shared" si="24"/>
        <v>4652.8428000000004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E137">
        <v>3763</v>
      </c>
      <c r="F137">
        <v>656</v>
      </c>
      <c r="G137">
        <f t="shared" si="23"/>
        <v>1497.1571999999999</v>
      </c>
      <c r="H137">
        <v>1731</v>
      </c>
      <c r="I137">
        <f t="shared" si="24"/>
        <v>4652.8428000000004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E138">
        <v>3763</v>
      </c>
      <c r="F138">
        <v>656</v>
      </c>
      <c r="G138">
        <f t="shared" si="23"/>
        <v>1497.1571999999999</v>
      </c>
      <c r="H138">
        <v>1731</v>
      </c>
      <c r="I138">
        <f t="shared" si="24"/>
        <v>4652.8428000000004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E139">
        <v>3763</v>
      </c>
      <c r="F139">
        <v>656</v>
      </c>
      <c r="G139">
        <f t="shared" si="23"/>
        <v>1497.1571999999999</v>
      </c>
      <c r="H139">
        <v>1731</v>
      </c>
      <c r="I139">
        <f t="shared" si="24"/>
        <v>4652.8428000000004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E140">
        <v>3763</v>
      </c>
      <c r="F140">
        <v>656</v>
      </c>
      <c r="G140">
        <f t="shared" si="23"/>
        <v>1497.1571999999999</v>
      </c>
      <c r="H140">
        <v>1731</v>
      </c>
      <c r="I140">
        <f t="shared" si="24"/>
        <v>4652.8428000000004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E141">
        <v>3763</v>
      </c>
      <c r="F141">
        <v>656</v>
      </c>
      <c r="G141">
        <f t="shared" si="23"/>
        <v>1497.1571999999999</v>
      </c>
      <c r="H141">
        <v>1731</v>
      </c>
      <c r="I141">
        <f t="shared" si="24"/>
        <v>4652.8428000000004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E142">
        <v>3763</v>
      </c>
      <c r="F142">
        <v>656</v>
      </c>
      <c r="G142">
        <f t="shared" si="23"/>
        <v>1497.1571999999999</v>
      </c>
      <c r="H142">
        <v>1731</v>
      </c>
      <c r="I142">
        <f t="shared" si="24"/>
        <v>4652.8428000000004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E143">
        <v>3763</v>
      </c>
      <c r="F143">
        <v>656</v>
      </c>
      <c r="G143">
        <f t="shared" si="23"/>
        <v>1497.1571999999999</v>
      </c>
      <c r="H143">
        <v>1731</v>
      </c>
      <c r="I143">
        <f t="shared" si="24"/>
        <v>4652.8428000000004</v>
      </c>
      <c r="J143">
        <v>0.33879999999999999</v>
      </c>
      <c r="L143">
        <f>(I132+I133+I134+I135+I136+I137+I138+I139+I140+I141+I142+I143)</f>
        <v>55834.11359999999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E146">
        <v>3883</v>
      </c>
      <c r="F146">
        <v>656</v>
      </c>
      <c r="G146">
        <f>(E146+F146)*J146</f>
        <v>1537.8132000000001</v>
      </c>
      <c r="H146">
        <v>1731</v>
      </c>
      <c r="I146">
        <f>(E146+F146+H146-G146)</f>
        <v>4732.1867999999995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E147">
        <v>3883</v>
      </c>
      <c r="F147">
        <v>656</v>
      </c>
      <c r="G147">
        <f t="shared" ref="G147:G157" si="25">(E147+F147)*J147</f>
        <v>1537.8132000000001</v>
      </c>
      <c r="H147">
        <v>1731</v>
      </c>
      <c r="I147">
        <f>(E147+F147+H147-G147)</f>
        <v>4732.1867999999995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E148">
        <v>3883</v>
      </c>
      <c r="F148">
        <v>656</v>
      </c>
      <c r="G148">
        <f t="shared" si="25"/>
        <v>1537.8132000000001</v>
      </c>
      <c r="H148">
        <v>1731</v>
      </c>
      <c r="I148">
        <f t="shared" ref="I148:I157" si="26">(E148+F148+H148-G148)</f>
        <v>4732.1867999999995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E149">
        <v>3883</v>
      </c>
      <c r="F149">
        <v>656</v>
      </c>
      <c r="G149">
        <f t="shared" si="25"/>
        <v>1537.8132000000001</v>
      </c>
      <c r="H149">
        <v>1731</v>
      </c>
      <c r="I149">
        <f t="shared" si="26"/>
        <v>4732.1867999999995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E150">
        <v>3883</v>
      </c>
      <c r="F150">
        <v>656</v>
      </c>
      <c r="G150">
        <f t="shared" si="25"/>
        <v>1537.8132000000001</v>
      </c>
      <c r="H150">
        <v>1731</v>
      </c>
      <c r="I150">
        <f t="shared" si="26"/>
        <v>4732.1867999999995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E151">
        <v>3883</v>
      </c>
      <c r="F151">
        <v>656</v>
      </c>
      <c r="G151">
        <f t="shared" si="25"/>
        <v>1537.8132000000001</v>
      </c>
      <c r="H151">
        <v>1731</v>
      </c>
      <c r="I151">
        <f t="shared" si="26"/>
        <v>4732.1867999999995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E152">
        <v>3883</v>
      </c>
      <c r="F152">
        <v>656</v>
      </c>
      <c r="G152">
        <f t="shared" si="25"/>
        <v>1537.8132000000001</v>
      </c>
      <c r="H152">
        <v>1731</v>
      </c>
      <c r="I152">
        <f t="shared" si="26"/>
        <v>4732.1867999999995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E153">
        <v>3883</v>
      </c>
      <c r="F153">
        <v>656</v>
      </c>
      <c r="G153">
        <f t="shared" si="25"/>
        <v>1537.8132000000001</v>
      </c>
      <c r="H153">
        <v>1731</v>
      </c>
      <c r="I153">
        <f t="shared" si="26"/>
        <v>4732.1867999999995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E154">
        <v>3883</v>
      </c>
      <c r="F154">
        <v>656</v>
      </c>
      <c r="G154">
        <f t="shared" si="25"/>
        <v>1537.8132000000001</v>
      </c>
      <c r="H154">
        <v>1731</v>
      </c>
      <c r="I154">
        <f t="shared" si="26"/>
        <v>4732.1867999999995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E155">
        <v>3883</v>
      </c>
      <c r="F155">
        <v>656</v>
      </c>
      <c r="G155">
        <f t="shared" si="25"/>
        <v>1537.8132000000001</v>
      </c>
      <c r="H155">
        <v>1731</v>
      </c>
      <c r="I155">
        <f t="shared" si="26"/>
        <v>4732.1867999999995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E156">
        <v>3883</v>
      </c>
      <c r="F156">
        <v>656</v>
      </c>
      <c r="G156">
        <f t="shared" si="25"/>
        <v>1537.8132000000001</v>
      </c>
      <c r="H156">
        <v>1731</v>
      </c>
      <c r="I156">
        <f t="shared" si="26"/>
        <v>4732.1867999999995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E157">
        <v>3883</v>
      </c>
      <c r="F157">
        <v>656</v>
      </c>
      <c r="G157">
        <f t="shared" si="25"/>
        <v>1537.8132000000001</v>
      </c>
      <c r="H157">
        <v>1731</v>
      </c>
      <c r="I157">
        <f t="shared" si="26"/>
        <v>4732.1867999999995</v>
      </c>
      <c r="J157">
        <v>0.33879999999999999</v>
      </c>
      <c r="L157">
        <f>(I146+I147+I148+I149+I150+I151+I152+I153+I154+I155+I156+I157)</f>
        <v>56786.241599999979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E160">
        <v>3883</v>
      </c>
      <c r="F160">
        <v>0</v>
      </c>
      <c r="G160">
        <f>(E160+F160)*J160</f>
        <v>1315.5604000000001</v>
      </c>
      <c r="H160">
        <v>1731</v>
      </c>
      <c r="I160">
        <f>(E160+F160+H160-G160)</f>
        <v>4298.4395999999997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E161">
        <v>3883</v>
      </c>
      <c r="F161">
        <v>0</v>
      </c>
      <c r="G161">
        <f t="shared" ref="G161:G171" si="27">(E161+F161)*J161</f>
        <v>1315.5604000000001</v>
      </c>
      <c r="H161">
        <v>1731</v>
      </c>
      <c r="I161">
        <f>(E161+F161+H161-G161)</f>
        <v>4298.4395999999997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E162">
        <v>3883</v>
      </c>
      <c r="F162">
        <v>0</v>
      </c>
      <c r="G162">
        <f t="shared" si="27"/>
        <v>1315.5604000000001</v>
      </c>
      <c r="H162">
        <v>1731</v>
      </c>
      <c r="I162">
        <f t="shared" ref="I162:I171" si="28">(E162+F162+H162-G162)</f>
        <v>4298.4395999999997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E163">
        <v>3883</v>
      </c>
      <c r="F163">
        <v>0</v>
      </c>
      <c r="G163">
        <f t="shared" si="27"/>
        <v>1315.5604000000001</v>
      </c>
      <c r="H163">
        <v>1731</v>
      </c>
      <c r="I163">
        <f t="shared" si="28"/>
        <v>4298.4395999999997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E164">
        <v>3883</v>
      </c>
      <c r="F164">
        <v>0</v>
      </c>
      <c r="G164">
        <f t="shared" si="27"/>
        <v>1315.5604000000001</v>
      </c>
      <c r="H164">
        <v>1731</v>
      </c>
      <c r="I164">
        <f t="shared" si="28"/>
        <v>4298.4395999999997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E165">
        <v>3883</v>
      </c>
      <c r="F165">
        <v>0</v>
      </c>
      <c r="G165">
        <f t="shared" si="27"/>
        <v>1315.5604000000001</v>
      </c>
      <c r="H165">
        <v>1731</v>
      </c>
      <c r="I165">
        <f t="shared" si="28"/>
        <v>4298.4395999999997</v>
      </c>
      <c r="J165">
        <v>0.33879999999999999</v>
      </c>
    </row>
    <row r="166" spans="2:12" x14ac:dyDescent="0.3">
      <c r="B166" t="s">
        <v>25</v>
      </c>
      <c r="C166" t="s">
        <v>6</v>
      </c>
      <c r="D166">
        <v>7</v>
      </c>
      <c r="E166">
        <v>4324</v>
      </c>
      <c r="F166">
        <v>0</v>
      </c>
      <c r="G166">
        <f t="shared" si="27"/>
        <v>1464.9712</v>
      </c>
      <c r="H166">
        <v>1746</v>
      </c>
      <c r="I166">
        <f t="shared" si="28"/>
        <v>4605.0288</v>
      </c>
      <c r="J166">
        <v>0.33879999999999999</v>
      </c>
    </row>
    <row r="167" spans="2:12" x14ac:dyDescent="0.3">
      <c r="B167" t="s">
        <v>25</v>
      </c>
      <c r="C167" t="s">
        <v>6</v>
      </c>
      <c r="D167">
        <v>8</v>
      </c>
      <c r="E167">
        <v>4324</v>
      </c>
      <c r="F167">
        <v>0</v>
      </c>
      <c r="G167">
        <f t="shared" si="27"/>
        <v>1464.9712</v>
      </c>
      <c r="H167">
        <v>1746</v>
      </c>
      <c r="I167">
        <f t="shared" si="28"/>
        <v>4605.0288</v>
      </c>
      <c r="J167">
        <v>0.33879999999999999</v>
      </c>
    </row>
    <row r="168" spans="2:12" x14ac:dyDescent="0.3">
      <c r="B168" t="s">
        <v>25</v>
      </c>
      <c r="C168" t="s">
        <v>6</v>
      </c>
      <c r="D168">
        <v>9</v>
      </c>
      <c r="E168">
        <v>4324</v>
      </c>
      <c r="F168">
        <v>0</v>
      </c>
      <c r="G168">
        <f t="shared" si="27"/>
        <v>1464.9712</v>
      </c>
      <c r="H168">
        <v>1746</v>
      </c>
      <c r="I168">
        <f t="shared" si="28"/>
        <v>4605.0288</v>
      </c>
      <c r="J168">
        <v>0.33879999999999999</v>
      </c>
    </row>
    <row r="169" spans="2:12" x14ac:dyDescent="0.3">
      <c r="B169" t="s">
        <v>25</v>
      </c>
      <c r="C169" t="s">
        <v>6</v>
      </c>
      <c r="D169">
        <v>10</v>
      </c>
      <c r="E169">
        <v>4324</v>
      </c>
      <c r="F169">
        <v>0</v>
      </c>
      <c r="G169">
        <f t="shared" si="27"/>
        <v>1464.9712</v>
      </c>
      <c r="H169">
        <v>1746</v>
      </c>
      <c r="I169">
        <f t="shared" si="28"/>
        <v>4605.0288</v>
      </c>
      <c r="J169">
        <v>0.33879999999999999</v>
      </c>
    </row>
    <row r="170" spans="2:12" x14ac:dyDescent="0.3">
      <c r="B170" t="s">
        <v>25</v>
      </c>
      <c r="C170" t="s">
        <v>6</v>
      </c>
      <c r="D170">
        <v>11</v>
      </c>
      <c r="E170">
        <v>4324</v>
      </c>
      <c r="F170">
        <v>0</v>
      </c>
      <c r="G170">
        <f t="shared" si="27"/>
        <v>1464.9712</v>
      </c>
      <c r="H170">
        <v>1746</v>
      </c>
      <c r="I170">
        <f t="shared" si="28"/>
        <v>4605.0288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6</v>
      </c>
      <c r="D171">
        <v>12</v>
      </c>
      <c r="E171">
        <v>4324</v>
      </c>
      <c r="F171">
        <v>0</v>
      </c>
      <c r="G171">
        <f t="shared" si="27"/>
        <v>1464.9712</v>
      </c>
      <c r="H171">
        <v>1746</v>
      </c>
      <c r="I171">
        <f t="shared" si="28"/>
        <v>4605.0288</v>
      </c>
      <c r="J171">
        <v>0.33879999999999999</v>
      </c>
      <c r="L171">
        <f>(I160+I161+I162+I163+I164+I165+I166+I167+I168+I169+I170+I171)</f>
        <v>53420.810399999995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6</v>
      </c>
      <c r="D174" s="1">
        <v>1</v>
      </c>
      <c r="E174">
        <v>4562</v>
      </c>
      <c r="F174">
        <v>0</v>
      </c>
      <c r="G174">
        <f>(E174+F174)*J174</f>
        <v>1545.6055999999999</v>
      </c>
      <c r="H174">
        <v>1746</v>
      </c>
      <c r="I174">
        <f>(E174+F174+H174-G174)</f>
        <v>4762.3944000000001</v>
      </c>
      <c r="J174">
        <v>0.33879999999999999</v>
      </c>
    </row>
    <row r="175" spans="2:12" x14ac:dyDescent="0.3">
      <c r="B175" t="s">
        <v>25</v>
      </c>
      <c r="C175" t="s">
        <v>6</v>
      </c>
      <c r="D175">
        <v>2</v>
      </c>
      <c r="E175">
        <v>4562</v>
      </c>
      <c r="F175">
        <v>0</v>
      </c>
      <c r="G175">
        <f t="shared" ref="G175:G185" si="29">(E175+F175)*J175</f>
        <v>1545.6055999999999</v>
      </c>
      <c r="H175">
        <v>1746</v>
      </c>
      <c r="I175">
        <f>(E175+F175+H175-G175)</f>
        <v>4762.3944000000001</v>
      </c>
      <c r="J175">
        <v>0.33879999999999999</v>
      </c>
    </row>
    <row r="176" spans="2:12" x14ac:dyDescent="0.3">
      <c r="B176" t="s">
        <v>25</v>
      </c>
      <c r="C176" t="s">
        <v>6</v>
      </c>
      <c r="D176">
        <v>3</v>
      </c>
      <c r="E176">
        <v>4562</v>
      </c>
      <c r="F176">
        <v>0</v>
      </c>
      <c r="G176">
        <f t="shared" si="29"/>
        <v>1545.6055999999999</v>
      </c>
      <c r="H176">
        <v>1746</v>
      </c>
      <c r="I176">
        <f t="shared" ref="I176:I185" si="30">(E176+F176+H176-G176)</f>
        <v>4762.3944000000001</v>
      </c>
      <c r="J176">
        <v>0.33879999999999999</v>
      </c>
    </row>
    <row r="177" spans="2:12" x14ac:dyDescent="0.3">
      <c r="B177" t="s">
        <v>25</v>
      </c>
      <c r="C177" t="s">
        <v>6</v>
      </c>
      <c r="D177">
        <v>4</v>
      </c>
      <c r="E177">
        <v>4562</v>
      </c>
      <c r="F177">
        <v>0</v>
      </c>
      <c r="G177">
        <f t="shared" si="29"/>
        <v>1545.6055999999999</v>
      </c>
      <c r="H177">
        <v>1746</v>
      </c>
      <c r="I177">
        <f t="shared" si="30"/>
        <v>4762.3944000000001</v>
      </c>
      <c r="J177">
        <v>0.33879999999999999</v>
      </c>
    </row>
    <row r="178" spans="2:12" x14ac:dyDescent="0.3">
      <c r="B178" t="s">
        <v>25</v>
      </c>
      <c r="C178" t="s">
        <v>6</v>
      </c>
      <c r="D178">
        <v>5</v>
      </c>
      <c r="E178">
        <v>4562</v>
      </c>
      <c r="F178">
        <v>0</v>
      </c>
      <c r="G178">
        <f t="shared" si="29"/>
        <v>1545.6055999999999</v>
      </c>
      <c r="H178">
        <v>1746</v>
      </c>
      <c r="I178">
        <f t="shared" si="30"/>
        <v>4762.3944000000001</v>
      </c>
      <c r="J178">
        <v>0.33879999999999999</v>
      </c>
    </row>
    <row r="179" spans="2:12" x14ac:dyDescent="0.3">
      <c r="B179" t="s">
        <v>25</v>
      </c>
      <c r="C179" t="s">
        <v>6</v>
      </c>
      <c r="D179">
        <v>6</v>
      </c>
      <c r="E179">
        <v>4562</v>
      </c>
      <c r="F179">
        <v>0</v>
      </c>
      <c r="G179">
        <f t="shared" si="29"/>
        <v>1545.6055999999999</v>
      </c>
      <c r="H179">
        <v>1746</v>
      </c>
      <c r="I179">
        <f t="shared" si="30"/>
        <v>4762.3944000000001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E180">
        <v>4562</v>
      </c>
      <c r="F180">
        <v>0</v>
      </c>
      <c r="G180">
        <f t="shared" si="29"/>
        <v>1545.6055999999999</v>
      </c>
      <c r="H180">
        <v>1746</v>
      </c>
      <c r="I180">
        <f t="shared" si="30"/>
        <v>4762.3944000000001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E181">
        <v>4562</v>
      </c>
      <c r="F181">
        <v>0</v>
      </c>
      <c r="G181">
        <f t="shared" si="29"/>
        <v>1545.6055999999999</v>
      </c>
      <c r="H181">
        <v>1746</v>
      </c>
      <c r="I181">
        <f t="shared" si="30"/>
        <v>4762.3944000000001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E182">
        <v>4562</v>
      </c>
      <c r="F182">
        <v>0</v>
      </c>
      <c r="G182">
        <f t="shared" si="29"/>
        <v>1545.6055999999999</v>
      </c>
      <c r="H182">
        <v>1746</v>
      </c>
      <c r="I182">
        <f t="shared" si="30"/>
        <v>4762.3944000000001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E183">
        <v>4562</v>
      </c>
      <c r="F183">
        <v>0</v>
      </c>
      <c r="G183">
        <f t="shared" si="29"/>
        <v>1545.6055999999999</v>
      </c>
      <c r="H183">
        <v>1746</v>
      </c>
      <c r="I183">
        <f t="shared" si="30"/>
        <v>4762.3944000000001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E184">
        <v>4562</v>
      </c>
      <c r="F184">
        <v>0</v>
      </c>
      <c r="G184">
        <f t="shared" si="29"/>
        <v>1545.6055999999999</v>
      </c>
      <c r="H184">
        <v>1746</v>
      </c>
      <c r="I184">
        <f t="shared" si="30"/>
        <v>4762.3944000000001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E185">
        <v>4562</v>
      </c>
      <c r="F185">
        <v>0</v>
      </c>
      <c r="G185">
        <f t="shared" si="29"/>
        <v>1545.6055999999999</v>
      </c>
      <c r="H185">
        <v>1746</v>
      </c>
      <c r="I185">
        <f t="shared" si="30"/>
        <v>4762.3944000000001</v>
      </c>
      <c r="J185">
        <v>0.33879999999999999</v>
      </c>
      <c r="L185">
        <f>(I174+I175+I176+I177+I178+I179+I180+I181+I182+I183+I184+I185)</f>
        <v>57148.732799999991</v>
      </c>
    </row>
    <row r="187" spans="2:12" x14ac:dyDescent="0.3">
      <c r="L187">
        <f>(L17+L31+L45+L59+L73+L87+L101+L115+L129+L143+L157+L171+L185)</f>
        <v>579834.61199999996</v>
      </c>
    </row>
    <row r="188" spans="2:12" x14ac:dyDescent="0.3">
      <c r="L188" t="s">
        <v>59</v>
      </c>
    </row>
    <row r="189" spans="2:12" x14ac:dyDescent="0.3">
      <c r="B189" s="2"/>
    </row>
  </sheetData>
  <mergeCells count="14">
    <mergeCell ref="O11:P11"/>
    <mergeCell ref="X2:AG4"/>
    <mergeCell ref="N7:Q7"/>
    <mergeCell ref="O8:P8"/>
    <mergeCell ref="O9:P9"/>
    <mergeCell ref="O10:P10"/>
    <mergeCell ref="Y36:AF36"/>
    <mergeCell ref="Y42:AF42"/>
    <mergeCell ref="O12:P12"/>
    <mergeCell ref="O13:P13"/>
    <mergeCell ref="O14:P14"/>
    <mergeCell ref="O15:P15"/>
    <mergeCell ref="X16:AG20"/>
    <mergeCell ref="Y21:AF21"/>
  </mergeCells>
  <hyperlinks>
    <hyperlink ref="X6" r:id="rId1" xr:uid="{A8AF15B8-6182-4FEB-B3BE-D42F045394D3}"/>
  </hyperlinks>
  <pageMargins left="0.7" right="0.7" top="0.75" bottom="0.75" header="0.3" footer="0.3"/>
  <pageSetup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D3E2-6D23-4348-B933-632F6E0E750E}">
  <dimension ref="B1:AG189"/>
  <sheetViews>
    <sheetView topLeftCell="F10" workbookViewId="0"/>
  </sheetViews>
  <sheetFormatPr defaultRowHeight="14.4" x14ac:dyDescent="0.3"/>
  <cols>
    <col min="1" max="2" width="10.109375" customWidth="1"/>
    <col min="7" max="7" width="10.21875" bestFit="1" customWidth="1"/>
    <col min="15" max="15" width="9.109375" customWidth="1"/>
    <col min="17" max="18" width="10.44140625" bestFit="1" customWidth="1"/>
    <col min="19" max="19" width="10.21875" customWidth="1"/>
    <col min="22" max="22" width="10.44140625" bestFit="1" customWidth="1"/>
    <col min="23" max="23" width="10.44140625" customWidth="1"/>
  </cols>
  <sheetData>
    <row r="1" spans="2:33" ht="15" thickBot="1" x14ac:dyDescent="0.35"/>
    <row r="2" spans="2:33" x14ac:dyDescent="0.3">
      <c r="X2" s="31" t="s">
        <v>67</v>
      </c>
      <c r="Y2" s="32"/>
      <c r="Z2" s="32"/>
      <c r="AA2" s="32"/>
      <c r="AB2" s="32"/>
      <c r="AC2" s="32"/>
      <c r="AD2" s="32"/>
      <c r="AE2" s="32"/>
      <c r="AF2" s="32"/>
      <c r="AG2" s="33"/>
    </row>
    <row r="3" spans="2:33" x14ac:dyDescent="0.3">
      <c r="X3" s="34"/>
      <c r="Y3" s="35"/>
      <c r="Z3" s="35"/>
      <c r="AA3" s="35"/>
      <c r="AB3" s="35"/>
      <c r="AC3" s="35"/>
      <c r="AD3" s="35"/>
      <c r="AE3" s="35"/>
      <c r="AF3" s="35"/>
      <c r="AG3" s="36"/>
    </row>
    <row r="4" spans="2:33" x14ac:dyDescent="0.3">
      <c r="X4" s="34"/>
      <c r="Y4" s="35"/>
      <c r="Z4" s="35"/>
      <c r="AA4" s="35"/>
      <c r="AB4" s="35"/>
      <c r="AC4" s="35"/>
      <c r="AD4" s="35"/>
      <c r="AE4" s="35"/>
      <c r="AF4" s="35"/>
      <c r="AG4" s="36"/>
    </row>
    <row r="5" spans="2:33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X5" s="5" t="s">
        <v>65</v>
      </c>
      <c r="Y5" s="6"/>
      <c r="Z5" s="6"/>
      <c r="AA5" s="6"/>
      <c r="AB5" s="6"/>
      <c r="AC5" s="6"/>
      <c r="AD5" s="6"/>
      <c r="AE5" s="6"/>
      <c r="AF5" s="6"/>
      <c r="AG5" s="4"/>
    </row>
    <row r="6" spans="2:33" ht="15" thickBot="1" x14ac:dyDescent="0.35">
      <c r="B6" t="s">
        <v>25</v>
      </c>
      <c r="C6" t="s">
        <v>0</v>
      </c>
      <c r="D6" s="1">
        <v>1</v>
      </c>
      <c r="E6">
        <v>1650</v>
      </c>
      <c r="F6">
        <v>0</v>
      </c>
      <c r="G6">
        <f>(E6+F6)*J6</f>
        <v>377.52</v>
      </c>
      <c r="H6">
        <v>1734</v>
      </c>
      <c r="I6">
        <f>(E6+F6+H6-G6)</f>
        <v>3006.48</v>
      </c>
      <c r="J6">
        <v>0.2288</v>
      </c>
      <c r="X6" s="10" t="s">
        <v>30</v>
      </c>
      <c r="Y6" s="6"/>
      <c r="Z6" s="6"/>
      <c r="AA6" s="6"/>
      <c r="AB6" s="6"/>
      <c r="AC6" s="6"/>
      <c r="AD6" s="6"/>
      <c r="AE6" s="6"/>
      <c r="AF6" s="6"/>
      <c r="AG6" s="4"/>
    </row>
    <row r="7" spans="2:33" x14ac:dyDescent="0.3">
      <c r="B7" t="s">
        <v>25</v>
      </c>
      <c r="C7" t="s">
        <v>0</v>
      </c>
      <c r="D7">
        <v>2</v>
      </c>
      <c r="E7">
        <v>1650</v>
      </c>
      <c r="F7">
        <v>0</v>
      </c>
      <c r="G7">
        <f t="shared" ref="G7:G17" si="0">(E7+F7)*J7</f>
        <v>377.52</v>
      </c>
      <c r="H7">
        <v>1734</v>
      </c>
      <c r="I7">
        <f>(E7+F7+H7-G7)</f>
        <v>3006.48</v>
      </c>
      <c r="J7">
        <v>0.2288</v>
      </c>
      <c r="N7" s="37" t="s">
        <v>70</v>
      </c>
      <c r="O7" s="38"/>
      <c r="P7" s="38"/>
      <c r="Q7" s="39"/>
      <c r="X7" s="5" t="s">
        <v>32</v>
      </c>
      <c r="Y7" s="6"/>
      <c r="Z7" s="6"/>
      <c r="AA7" s="6"/>
      <c r="AB7" s="6"/>
      <c r="AC7" s="6"/>
      <c r="AD7" s="6"/>
      <c r="AE7" s="6"/>
      <c r="AF7" s="6"/>
      <c r="AG7" s="4"/>
    </row>
    <row r="8" spans="2:33" x14ac:dyDescent="0.3">
      <c r="B8" t="s">
        <v>25</v>
      </c>
      <c r="C8" t="s">
        <v>0</v>
      </c>
      <c r="D8">
        <v>3</v>
      </c>
      <c r="E8">
        <v>1650</v>
      </c>
      <c r="F8">
        <v>0</v>
      </c>
      <c r="G8">
        <f t="shared" si="0"/>
        <v>377.52</v>
      </c>
      <c r="H8">
        <v>1734</v>
      </c>
      <c r="I8">
        <f t="shared" ref="I8:I17" si="1">(E8+F8+H8-G8)</f>
        <v>3006.48</v>
      </c>
      <c r="J8">
        <v>0.2288</v>
      </c>
      <c r="N8" s="5"/>
      <c r="O8" s="30" t="s">
        <v>7</v>
      </c>
      <c r="P8" s="30"/>
      <c r="Q8" s="4"/>
      <c r="X8" s="5" t="s">
        <v>31</v>
      </c>
      <c r="Y8" s="6"/>
      <c r="Z8" s="6"/>
      <c r="AA8" s="6"/>
      <c r="AB8" s="6"/>
      <c r="AC8" s="6"/>
      <c r="AD8" s="6"/>
      <c r="AE8" s="6"/>
      <c r="AF8" s="6"/>
      <c r="AG8" s="4"/>
    </row>
    <row r="9" spans="2:33" x14ac:dyDescent="0.3">
      <c r="B9" t="s">
        <v>25</v>
      </c>
      <c r="C9" t="s">
        <v>0</v>
      </c>
      <c r="D9">
        <v>4</v>
      </c>
      <c r="E9">
        <v>1650</v>
      </c>
      <c r="F9">
        <v>0</v>
      </c>
      <c r="G9">
        <f t="shared" si="0"/>
        <v>377.52</v>
      </c>
      <c r="H9">
        <v>1734</v>
      </c>
      <c r="I9">
        <f t="shared" si="1"/>
        <v>3006.48</v>
      </c>
      <c r="J9">
        <v>0.2288</v>
      </c>
      <c r="N9" s="5" t="s">
        <v>0</v>
      </c>
      <c r="O9" s="30">
        <v>0</v>
      </c>
      <c r="P9" s="30"/>
      <c r="Q9" s="4"/>
      <c r="X9" s="5" t="s">
        <v>66</v>
      </c>
      <c r="Y9" s="6"/>
      <c r="Z9" s="6"/>
      <c r="AA9" s="6"/>
      <c r="AB9" s="6"/>
      <c r="AC9" s="6"/>
      <c r="AD9" s="6"/>
      <c r="AE9" s="6"/>
      <c r="AF9" s="6"/>
      <c r="AG9" s="4"/>
    </row>
    <row r="10" spans="2:33" x14ac:dyDescent="0.3">
      <c r="B10" t="s">
        <v>25</v>
      </c>
      <c r="C10" t="s">
        <v>0</v>
      </c>
      <c r="D10">
        <v>5</v>
      </c>
      <c r="E10">
        <v>1785</v>
      </c>
      <c r="F10">
        <v>0</v>
      </c>
      <c r="G10">
        <f t="shared" si="0"/>
        <v>408.40800000000002</v>
      </c>
      <c r="H10">
        <v>1734</v>
      </c>
      <c r="I10">
        <f t="shared" si="1"/>
        <v>3110.5920000000001</v>
      </c>
      <c r="J10">
        <v>0.2288</v>
      </c>
      <c r="N10" s="5" t="s">
        <v>1</v>
      </c>
      <c r="O10" s="30">
        <v>0.75</v>
      </c>
      <c r="P10" s="30"/>
      <c r="Q10" s="4"/>
      <c r="X10" s="5" t="s">
        <v>33</v>
      </c>
      <c r="Y10" s="6"/>
      <c r="Z10" s="6"/>
      <c r="AA10" s="6"/>
      <c r="AB10" s="6"/>
      <c r="AC10" s="6"/>
      <c r="AD10" s="6"/>
      <c r="AE10" s="6"/>
      <c r="AF10" s="6"/>
      <c r="AG10" s="4"/>
    </row>
    <row r="11" spans="2:33" x14ac:dyDescent="0.3">
      <c r="B11" t="s">
        <v>25</v>
      </c>
      <c r="C11" t="s">
        <v>0</v>
      </c>
      <c r="D11">
        <v>6</v>
      </c>
      <c r="E11">
        <v>1785</v>
      </c>
      <c r="F11">
        <v>0</v>
      </c>
      <c r="G11">
        <f t="shared" si="0"/>
        <v>408.40800000000002</v>
      </c>
      <c r="H11">
        <v>1734</v>
      </c>
      <c r="I11">
        <f t="shared" si="1"/>
        <v>3110.5920000000001</v>
      </c>
      <c r="J11">
        <v>0.2288</v>
      </c>
      <c r="N11" s="5" t="s">
        <v>2</v>
      </c>
      <c r="O11" s="30">
        <v>1.5</v>
      </c>
      <c r="P11" s="30"/>
      <c r="Q11" s="4"/>
      <c r="X11" s="5" t="s">
        <v>35</v>
      </c>
      <c r="Y11" s="6"/>
      <c r="Z11" s="6"/>
      <c r="AA11" s="6"/>
      <c r="AB11" s="6"/>
      <c r="AC11" s="6"/>
      <c r="AD11" s="6"/>
      <c r="AE11" s="6"/>
      <c r="AF11" s="6"/>
      <c r="AG11" s="4"/>
    </row>
    <row r="12" spans="2:33" x14ac:dyDescent="0.3">
      <c r="B12" t="s">
        <v>26</v>
      </c>
      <c r="C12" t="s">
        <v>0</v>
      </c>
      <c r="D12">
        <v>7</v>
      </c>
      <c r="E12">
        <v>1785</v>
      </c>
      <c r="F12">
        <v>50</v>
      </c>
      <c r="G12">
        <f t="shared" si="0"/>
        <v>419.84800000000001</v>
      </c>
      <c r="H12">
        <v>1734</v>
      </c>
      <c r="I12">
        <f t="shared" si="1"/>
        <v>3149.152</v>
      </c>
      <c r="J12">
        <v>0.2288</v>
      </c>
      <c r="N12" s="5" t="s">
        <v>3</v>
      </c>
      <c r="O12" s="30">
        <v>3</v>
      </c>
      <c r="P12" s="30"/>
      <c r="Q12" s="4"/>
      <c r="X12" s="5" t="s">
        <v>34</v>
      </c>
      <c r="Y12" s="6"/>
      <c r="Z12" s="6"/>
      <c r="AA12" s="6"/>
      <c r="AB12" s="6"/>
      <c r="AC12" s="6"/>
      <c r="AD12" s="6"/>
      <c r="AE12" s="6"/>
      <c r="AF12" s="6"/>
      <c r="AG12" s="4"/>
    </row>
    <row r="13" spans="2:33" x14ac:dyDescent="0.3">
      <c r="B13" t="s">
        <v>26</v>
      </c>
      <c r="C13" t="s">
        <v>0</v>
      </c>
      <c r="D13">
        <v>8</v>
      </c>
      <c r="E13">
        <v>1785</v>
      </c>
      <c r="F13">
        <v>50</v>
      </c>
      <c r="G13">
        <f t="shared" si="0"/>
        <v>419.84800000000001</v>
      </c>
      <c r="H13">
        <v>1734</v>
      </c>
      <c r="I13">
        <f t="shared" si="1"/>
        <v>3149.152</v>
      </c>
      <c r="J13">
        <v>0.2288</v>
      </c>
      <c r="N13" s="5" t="s">
        <v>4</v>
      </c>
      <c r="O13" s="30">
        <v>5</v>
      </c>
      <c r="P13" s="30"/>
      <c r="Q13" s="4"/>
      <c r="X13" s="5" t="s">
        <v>68</v>
      </c>
      <c r="Y13" s="6"/>
      <c r="Z13" s="6"/>
      <c r="AA13" s="6"/>
      <c r="AB13" s="6"/>
      <c r="AC13" s="6"/>
      <c r="AD13" s="6"/>
      <c r="AE13" s="6"/>
      <c r="AF13" s="6"/>
      <c r="AG13" s="4"/>
    </row>
    <row r="14" spans="2:33" ht="15" thickBot="1" x14ac:dyDescent="0.35">
      <c r="B14" t="s">
        <v>26</v>
      </c>
      <c r="C14" t="s">
        <v>0</v>
      </c>
      <c r="D14">
        <v>9</v>
      </c>
      <c r="E14">
        <v>1785</v>
      </c>
      <c r="F14">
        <v>50</v>
      </c>
      <c r="G14">
        <f t="shared" si="0"/>
        <v>419.84800000000001</v>
      </c>
      <c r="H14">
        <v>1734</v>
      </c>
      <c r="I14">
        <f t="shared" si="1"/>
        <v>3149.152</v>
      </c>
      <c r="J14">
        <v>0.2288</v>
      </c>
      <c r="N14" s="5" t="s">
        <v>5</v>
      </c>
      <c r="O14" s="30">
        <v>8.5</v>
      </c>
      <c r="P14" s="30"/>
      <c r="Q14" s="4"/>
      <c r="X14" s="7" t="s">
        <v>69</v>
      </c>
      <c r="Y14" s="8"/>
      <c r="Z14" s="8"/>
      <c r="AA14" s="8"/>
      <c r="AB14" s="8"/>
      <c r="AC14" s="8"/>
      <c r="AD14" s="8"/>
      <c r="AE14" s="8"/>
      <c r="AF14" s="8"/>
      <c r="AG14" s="9"/>
    </row>
    <row r="15" spans="2:33" ht="15" thickBot="1" x14ac:dyDescent="0.35">
      <c r="B15" t="s">
        <v>26</v>
      </c>
      <c r="C15" t="s">
        <v>1</v>
      </c>
      <c r="D15">
        <v>10</v>
      </c>
      <c r="E15">
        <v>2001</v>
      </c>
      <c r="F15">
        <v>50</v>
      </c>
      <c r="G15">
        <f t="shared" si="0"/>
        <v>469.2688</v>
      </c>
      <c r="H15">
        <v>1734</v>
      </c>
      <c r="I15">
        <f t="shared" si="1"/>
        <v>3315.7312000000002</v>
      </c>
      <c r="J15">
        <v>0.2288</v>
      </c>
      <c r="N15" s="7" t="s">
        <v>6</v>
      </c>
      <c r="O15" s="40">
        <v>13.5</v>
      </c>
      <c r="P15" s="40"/>
      <c r="Q15" s="9"/>
    </row>
    <row r="16" spans="2:33" ht="14.4" customHeight="1" x14ac:dyDescent="0.3">
      <c r="B16" t="s">
        <v>26</v>
      </c>
      <c r="C16" t="s">
        <v>1</v>
      </c>
      <c r="D16">
        <v>11</v>
      </c>
      <c r="E16">
        <v>2001</v>
      </c>
      <c r="F16">
        <v>50</v>
      </c>
      <c r="G16">
        <f t="shared" si="0"/>
        <v>469.2688</v>
      </c>
      <c r="H16">
        <v>1734</v>
      </c>
      <c r="I16">
        <f t="shared" si="1"/>
        <v>3315.7312000000002</v>
      </c>
      <c r="J16">
        <v>0.2288</v>
      </c>
      <c r="L16" t="s">
        <v>29</v>
      </c>
      <c r="X16" s="41" t="s">
        <v>60</v>
      </c>
      <c r="Y16" s="42"/>
      <c r="Z16" s="42"/>
      <c r="AA16" s="42"/>
      <c r="AB16" s="42"/>
      <c r="AC16" s="42"/>
      <c r="AD16" s="42"/>
      <c r="AE16" s="42"/>
      <c r="AF16" s="42"/>
      <c r="AG16" s="43"/>
    </row>
    <row r="17" spans="2:33" ht="14.4" customHeight="1" x14ac:dyDescent="0.3">
      <c r="B17" t="s">
        <v>26</v>
      </c>
      <c r="C17" t="s">
        <v>1</v>
      </c>
      <c r="D17">
        <v>12</v>
      </c>
      <c r="E17">
        <v>2001</v>
      </c>
      <c r="F17">
        <v>50</v>
      </c>
      <c r="G17">
        <f t="shared" si="0"/>
        <v>469.2688</v>
      </c>
      <c r="H17">
        <v>1734</v>
      </c>
      <c r="I17">
        <f t="shared" si="1"/>
        <v>3315.7312000000002</v>
      </c>
      <c r="J17">
        <v>0.2288</v>
      </c>
      <c r="L17">
        <f>(I6+I7+I8+I9+I10+I11+I12+I13+I14+I15+I16+I17)</f>
        <v>37641.753600000011</v>
      </c>
      <c r="X17" s="44"/>
      <c r="Y17" s="45"/>
      <c r="Z17" s="45"/>
      <c r="AA17" s="45"/>
      <c r="AB17" s="45"/>
      <c r="AC17" s="45"/>
      <c r="AD17" s="45"/>
      <c r="AE17" s="45"/>
      <c r="AF17" s="45"/>
      <c r="AG17" s="46"/>
    </row>
    <row r="18" spans="2:33" ht="14.4" customHeight="1" x14ac:dyDescent="0.3">
      <c r="X18" s="44"/>
      <c r="Y18" s="45"/>
      <c r="Z18" s="45"/>
      <c r="AA18" s="45"/>
      <c r="AB18" s="45"/>
      <c r="AC18" s="45"/>
      <c r="AD18" s="45"/>
      <c r="AE18" s="45"/>
      <c r="AF18" s="45"/>
      <c r="AG18" s="46"/>
    </row>
    <row r="19" spans="2:33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X19" s="44"/>
      <c r="Y19" s="45"/>
      <c r="Z19" s="45"/>
      <c r="AA19" s="45"/>
      <c r="AB19" s="45"/>
      <c r="AC19" s="45"/>
      <c r="AD19" s="45"/>
      <c r="AE19" s="45"/>
      <c r="AF19" s="45"/>
      <c r="AG19" s="46"/>
    </row>
    <row r="20" spans="2:33" ht="14.4" customHeight="1" x14ac:dyDescent="0.3">
      <c r="B20" t="s">
        <v>26</v>
      </c>
      <c r="C20" t="s">
        <v>1</v>
      </c>
      <c r="D20" s="1">
        <v>1</v>
      </c>
      <c r="E20">
        <v>2001</v>
      </c>
      <c r="F20">
        <v>60</v>
      </c>
      <c r="G20">
        <f>(E20+F20)*J20</f>
        <v>471.55680000000001</v>
      </c>
      <c r="H20">
        <v>1734</v>
      </c>
      <c r="I20">
        <f>(E20+F20+H20-G20)</f>
        <v>3323.4432000000002</v>
      </c>
      <c r="J20">
        <v>0.2288</v>
      </c>
      <c r="X20" s="44"/>
      <c r="Y20" s="45"/>
      <c r="Z20" s="45"/>
      <c r="AA20" s="45"/>
      <c r="AB20" s="45"/>
      <c r="AC20" s="45"/>
      <c r="AD20" s="45"/>
      <c r="AE20" s="45"/>
      <c r="AF20" s="45"/>
      <c r="AG20" s="46"/>
    </row>
    <row r="21" spans="2:33" x14ac:dyDescent="0.3">
      <c r="B21" t="s">
        <v>26</v>
      </c>
      <c r="C21" t="s">
        <v>1</v>
      </c>
      <c r="D21">
        <v>2</v>
      </c>
      <c r="E21">
        <v>2001</v>
      </c>
      <c r="F21">
        <v>60</v>
      </c>
      <c r="G21">
        <f t="shared" ref="G21:G31" si="2">(E21+F21)*J21</f>
        <v>471.55680000000001</v>
      </c>
      <c r="H21">
        <v>1734</v>
      </c>
      <c r="I21">
        <f>(E21+F21+H21-G21)</f>
        <v>3323.4432000000002</v>
      </c>
      <c r="J21">
        <v>0.2288</v>
      </c>
      <c r="X21" s="5"/>
      <c r="Y21" s="30" t="s">
        <v>75</v>
      </c>
      <c r="Z21" s="30"/>
      <c r="AA21" s="30"/>
      <c r="AB21" s="30"/>
      <c r="AC21" s="30"/>
      <c r="AD21" s="30"/>
      <c r="AE21" s="30"/>
      <c r="AF21" s="30"/>
      <c r="AG21" s="4"/>
    </row>
    <row r="22" spans="2:33" x14ac:dyDescent="0.3">
      <c r="B22" t="s">
        <v>26</v>
      </c>
      <c r="C22" t="s">
        <v>1</v>
      </c>
      <c r="D22">
        <v>3</v>
      </c>
      <c r="E22">
        <v>2001</v>
      </c>
      <c r="F22">
        <v>60</v>
      </c>
      <c r="G22">
        <f t="shared" si="2"/>
        <v>471.55680000000001</v>
      </c>
      <c r="H22">
        <v>1734</v>
      </c>
      <c r="I22">
        <f t="shared" ref="I22:I31" si="3">(E22+F22+H22-G22)</f>
        <v>3323.4432000000002</v>
      </c>
      <c r="J22">
        <v>0.2288</v>
      </c>
      <c r="X22" s="5"/>
      <c r="Y22" s="6" t="s">
        <v>74</v>
      </c>
      <c r="Z22" s="6"/>
      <c r="AA22" s="6"/>
      <c r="AB22" s="6"/>
      <c r="AC22" s="6"/>
      <c r="AD22" s="6"/>
      <c r="AE22" s="6"/>
      <c r="AF22" s="6"/>
      <c r="AG22" s="4"/>
    </row>
    <row r="23" spans="2:33" ht="15" thickBot="1" x14ac:dyDescent="0.35">
      <c r="B23" t="s">
        <v>26</v>
      </c>
      <c r="C23" t="s">
        <v>1</v>
      </c>
      <c r="D23">
        <v>4</v>
      </c>
      <c r="E23">
        <v>2001</v>
      </c>
      <c r="F23">
        <v>60</v>
      </c>
      <c r="G23">
        <f t="shared" si="2"/>
        <v>471.55680000000001</v>
      </c>
      <c r="H23">
        <v>1734</v>
      </c>
      <c r="I23">
        <f t="shared" si="3"/>
        <v>3323.4432000000002</v>
      </c>
      <c r="J23">
        <v>0.2288</v>
      </c>
      <c r="X23" s="5"/>
      <c r="Y23" s="6" t="s">
        <v>73</v>
      </c>
      <c r="Z23" s="6"/>
      <c r="AA23" s="6"/>
      <c r="AB23" s="6"/>
      <c r="AC23" s="6"/>
      <c r="AD23" s="6"/>
      <c r="AE23" s="6"/>
      <c r="AF23" s="6"/>
      <c r="AG23" s="4"/>
    </row>
    <row r="24" spans="2:33" x14ac:dyDescent="0.3">
      <c r="B24" t="s">
        <v>26</v>
      </c>
      <c r="C24" t="s">
        <v>1</v>
      </c>
      <c r="D24">
        <v>5</v>
      </c>
      <c r="E24">
        <v>2001</v>
      </c>
      <c r="F24">
        <v>60</v>
      </c>
      <c r="G24">
        <f t="shared" si="2"/>
        <v>471.55680000000001</v>
      </c>
      <c r="H24">
        <v>1734</v>
      </c>
      <c r="I24">
        <f t="shared" si="3"/>
        <v>3323.4432000000002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6">
        <v>16833.8</v>
      </c>
      <c r="T24" s="11">
        <v>0</v>
      </c>
      <c r="U24" s="16">
        <f>T24*0.66221</f>
        <v>0</v>
      </c>
      <c r="V24" s="13">
        <v>0</v>
      </c>
      <c r="W24" s="3"/>
      <c r="X24" s="5"/>
      <c r="Y24" s="6" t="s">
        <v>44</v>
      </c>
      <c r="Z24" s="6"/>
      <c r="AA24" s="6"/>
      <c r="AB24" s="6"/>
      <c r="AC24" s="6"/>
      <c r="AD24" s="6"/>
      <c r="AE24" s="6"/>
      <c r="AF24" s="6"/>
      <c r="AG24" s="4"/>
    </row>
    <row r="25" spans="2:33" x14ac:dyDescent="0.3">
      <c r="B25" t="s">
        <v>26</v>
      </c>
      <c r="C25" t="s">
        <v>1</v>
      </c>
      <c r="D25">
        <v>6</v>
      </c>
      <c r="E25">
        <v>2001</v>
      </c>
      <c r="F25">
        <v>60</v>
      </c>
      <c r="G25">
        <f t="shared" si="2"/>
        <v>471.55680000000001</v>
      </c>
      <c r="H25">
        <v>1734</v>
      </c>
      <c r="I25">
        <f t="shared" si="3"/>
        <v>3323.4432000000002</v>
      </c>
      <c r="J25">
        <v>0.2288</v>
      </c>
      <c r="M25" s="17">
        <v>19</v>
      </c>
      <c r="N25" s="17">
        <v>2</v>
      </c>
      <c r="O25" s="17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17">
        <f>L17+L31</f>
        <v>77999.673600000009</v>
      </c>
      <c r="T25" s="6">
        <v>0</v>
      </c>
      <c r="U25" s="17">
        <f>T25*0.66221</f>
        <v>0</v>
      </c>
      <c r="V25" s="15">
        <v>0</v>
      </c>
      <c r="W25" s="3"/>
      <c r="X25" s="5"/>
      <c r="Y25" s="6" t="s">
        <v>36</v>
      </c>
      <c r="Z25" s="6"/>
      <c r="AA25" s="6"/>
      <c r="AB25" s="6"/>
      <c r="AC25" s="6"/>
      <c r="AD25" s="6"/>
      <c r="AE25" s="6"/>
      <c r="AF25" s="6"/>
      <c r="AG25" s="4"/>
    </row>
    <row r="26" spans="2:33" x14ac:dyDescent="0.3">
      <c r="B26" t="s">
        <v>26</v>
      </c>
      <c r="C26" t="s">
        <v>2</v>
      </c>
      <c r="D26">
        <v>7</v>
      </c>
      <c r="E26">
        <v>2104</v>
      </c>
      <c r="F26">
        <v>60</v>
      </c>
      <c r="G26">
        <f t="shared" si="2"/>
        <v>495.1232</v>
      </c>
      <c r="H26">
        <v>1734</v>
      </c>
      <c r="I26">
        <f t="shared" si="3"/>
        <v>3402.8768</v>
      </c>
      <c r="J26">
        <v>0.2288</v>
      </c>
      <c r="M26" s="17">
        <v>20</v>
      </c>
      <c r="N26" s="17">
        <v>3</v>
      </c>
      <c r="O26" s="17">
        <v>20600</v>
      </c>
      <c r="P26" s="14">
        <f t="shared" ref="P26:P35" si="4">O26*0.7712</f>
        <v>15886.72</v>
      </c>
      <c r="Q26" s="20">
        <f>O24+O25+O26</f>
        <v>56800</v>
      </c>
      <c r="R26" s="14">
        <f>Q26*0.7712</f>
        <v>43804.159999999996</v>
      </c>
      <c r="S26" s="17">
        <f>L17+L31+L45</f>
        <v>120425.95200000002</v>
      </c>
      <c r="T26" s="6">
        <v>0</v>
      </c>
      <c r="U26" s="17">
        <f t="shared" ref="U26:U36" si="5">T26*0.66221</f>
        <v>0</v>
      </c>
      <c r="V26" s="15">
        <v>0</v>
      </c>
      <c r="W26" s="3"/>
      <c r="X26" s="5"/>
      <c r="Y26" s="6" t="s">
        <v>37</v>
      </c>
      <c r="Z26" s="6"/>
      <c r="AA26" s="6"/>
      <c r="AB26" s="6"/>
      <c r="AC26" s="6"/>
      <c r="AD26" s="6"/>
      <c r="AE26" s="6"/>
      <c r="AF26" s="6"/>
      <c r="AG26" s="4"/>
    </row>
    <row r="27" spans="2:33" x14ac:dyDescent="0.3">
      <c r="B27" t="s">
        <v>26</v>
      </c>
      <c r="C27" t="s">
        <v>2</v>
      </c>
      <c r="D27">
        <v>8</v>
      </c>
      <c r="E27">
        <v>2104</v>
      </c>
      <c r="F27">
        <v>60</v>
      </c>
      <c r="G27">
        <f t="shared" si="2"/>
        <v>495.1232</v>
      </c>
      <c r="H27">
        <v>1734</v>
      </c>
      <c r="I27">
        <f t="shared" si="3"/>
        <v>3402.8768</v>
      </c>
      <c r="J27">
        <v>0.2288</v>
      </c>
      <c r="M27" s="17">
        <v>21</v>
      </c>
      <c r="N27" s="17">
        <v>4</v>
      </c>
      <c r="O27" s="17">
        <v>22000</v>
      </c>
      <c r="P27" s="14">
        <f t="shared" si="4"/>
        <v>16966.400000000001</v>
      </c>
      <c r="Q27" s="20">
        <f>O24+O25+O26+O27</f>
        <v>78800</v>
      </c>
      <c r="R27" s="14">
        <f t="shared" ref="R27:R35" si="6">Q27*0.7712</f>
        <v>60770.559999999998</v>
      </c>
      <c r="S27" s="17">
        <f>L17+L31+L45+L59</f>
        <v>169589.43360000002</v>
      </c>
      <c r="T27" s="6">
        <v>0</v>
      </c>
      <c r="U27" s="17">
        <f t="shared" si="5"/>
        <v>0</v>
      </c>
      <c r="V27" s="15">
        <v>0</v>
      </c>
      <c r="W27" s="3"/>
      <c r="X27" s="5"/>
      <c r="Y27" s="6" t="s">
        <v>39</v>
      </c>
      <c r="Z27" s="6"/>
      <c r="AA27" s="6"/>
      <c r="AB27" s="6"/>
      <c r="AC27" s="6"/>
      <c r="AD27" s="6"/>
      <c r="AE27" s="6"/>
      <c r="AF27" s="6"/>
      <c r="AG27" s="4"/>
    </row>
    <row r="28" spans="2:33" x14ac:dyDescent="0.3">
      <c r="B28" t="s">
        <v>26</v>
      </c>
      <c r="C28" t="s">
        <v>2</v>
      </c>
      <c r="D28">
        <v>9</v>
      </c>
      <c r="E28">
        <v>2104</v>
      </c>
      <c r="F28">
        <v>60</v>
      </c>
      <c r="G28">
        <f t="shared" si="2"/>
        <v>495.1232</v>
      </c>
      <c r="H28">
        <v>1734</v>
      </c>
      <c r="I28">
        <f t="shared" si="3"/>
        <v>3402.8768</v>
      </c>
      <c r="J28">
        <v>0.2288</v>
      </c>
      <c r="M28" s="17">
        <v>22</v>
      </c>
      <c r="N28" s="17">
        <v>5</v>
      </c>
      <c r="O28" s="17">
        <v>24000</v>
      </c>
      <c r="P28" s="14">
        <f t="shared" si="4"/>
        <v>18508.8</v>
      </c>
      <c r="Q28" s="20">
        <f>O24+O25+O26+O27+O28</f>
        <v>102800</v>
      </c>
      <c r="R28" s="14">
        <f t="shared" si="6"/>
        <v>79279.360000000001</v>
      </c>
      <c r="S28" s="17">
        <f>L17+L31+L45+L59+L73</f>
        <v>215513.87520000004</v>
      </c>
      <c r="T28" s="6">
        <v>41998</v>
      </c>
      <c r="U28" s="17">
        <f t="shared" si="5"/>
        <v>27811.495579999999</v>
      </c>
      <c r="V28" s="4">
        <f>U28</f>
        <v>27811.495579999999</v>
      </c>
      <c r="X28" s="5"/>
      <c r="Y28" s="6" t="s">
        <v>38</v>
      </c>
      <c r="Z28" s="6"/>
      <c r="AA28" s="6"/>
      <c r="AB28" s="6"/>
      <c r="AC28" s="6"/>
      <c r="AD28" s="6"/>
      <c r="AE28" s="6"/>
      <c r="AF28" s="6"/>
      <c r="AG28" s="4"/>
    </row>
    <row r="29" spans="2:33" x14ac:dyDescent="0.3">
      <c r="B29" t="s">
        <v>26</v>
      </c>
      <c r="C29" t="s">
        <v>2</v>
      </c>
      <c r="D29">
        <v>10</v>
      </c>
      <c r="E29">
        <v>2104</v>
      </c>
      <c r="F29">
        <v>60</v>
      </c>
      <c r="G29">
        <f t="shared" si="2"/>
        <v>495.1232</v>
      </c>
      <c r="H29">
        <v>1734</v>
      </c>
      <c r="I29">
        <f t="shared" si="3"/>
        <v>3402.8768</v>
      </c>
      <c r="J29">
        <v>0.2288</v>
      </c>
      <c r="M29" s="17">
        <v>23</v>
      </c>
      <c r="N29" s="17">
        <v>7</v>
      </c>
      <c r="O29" s="17">
        <v>26100</v>
      </c>
      <c r="P29" s="14">
        <f t="shared" si="4"/>
        <v>20128.32</v>
      </c>
      <c r="Q29" s="20">
        <f>O24+O25+O26+O27+O28+O29</f>
        <v>128900</v>
      </c>
      <c r="R29" s="14">
        <f t="shared" si="6"/>
        <v>99407.679999999993</v>
      </c>
      <c r="S29" s="17">
        <f>L17+L31+L45+L59+L73+L87</f>
        <v>264231.64800000004</v>
      </c>
      <c r="T29" s="6">
        <f t="shared" ref="T29:T35" si="7">T28+1322.5</f>
        <v>43320.5</v>
      </c>
      <c r="U29" s="17">
        <f t="shared" si="5"/>
        <v>28687.268304999998</v>
      </c>
      <c r="V29" s="4">
        <f>U28+U29</f>
        <v>56498.763884999993</v>
      </c>
      <c r="X29" s="5"/>
      <c r="Y29" s="6" t="s">
        <v>40</v>
      </c>
      <c r="Z29" s="6"/>
      <c r="AA29" s="6"/>
      <c r="AB29" s="6"/>
      <c r="AC29" s="6"/>
      <c r="AD29" s="6"/>
      <c r="AE29" s="6"/>
      <c r="AF29" s="6"/>
      <c r="AG29" s="4"/>
    </row>
    <row r="30" spans="2:33" x14ac:dyDescent="0.3">
      <c r="B30" t="s">
        <v>26</v>
      </c>
      <c r="C30" t="s">
        <v>2</v>
      </c>
      <c r="D30">
        <v>11</v>
      </c>
      <c r="E30">
        <v>2104</v>
      </c>
      <c r="F30">
        <v>60</v>
      </c>
      <c r="G30">
        <f t="shared" si="2"/>
        <v>495.1232</v>
      </c>
      <c r="H30">
        <v>1734</v>
      </c>
      <c r="I30">
        <f t="shared" si="3"/>
        <v>3402.8768</v>
      </c>
      <c r="J30">
        <v>0.2288</v>
      </c>
      <c r="L30" t="s">
        <v>29</v>
      </c>
      <c r="M30" s="17">
        <v>24</v>
      </c>
      <c r="N30" s="17">
        <v>8</v>
      </c>
      <c r="O30" s="17">
        <v>30000</v>
      </c>
      <c r="P30" s="14">
        <f t="shared" si="4"/>
        <v>23136</v>
      </c>
      <c r="Q30" s="20">
        <f>O24+O25+O26+O27+O28+O29+O30</f>
        <v>158900</v>
      </c>
      <c r="R30" s="14">
        <f t="shared" si="6"/>
        <v>122543.67999999999</v>
      </c>
      <c r="S30" s="17">
        <f>L17+L31+L45+L59+L73+L87+L101</f>
        <v>312949.42080000008</v>
      </c>
      <c r="T30" s="6">
        <f t="shared" si="7"/>
        <v>44643</v>
      </c>
      <c r="U30" s="17">
        <f t="shared" si="5"/>
        <v>29563.041029999997</v>
      </c>
      <c r="V30" s="4">
        <f>U28+U29+U30</f>
        <v>86061.804914999986</v>
      </c>
      <c r="X30" s="5"/>
      <c r="Y30" s="6" t="s">
        <v>41</v>
      </c>
      <c r="Z30" s="6"/>
      <c r="AA30" s="6"/>
      <c r="AB30" s="6"/>
      <c r="AC30" s="6"/>
      <c r="AD30" s="6"/>
      <c r="AE30" s="6"/>
      <c r="AF30" s="6"/>
      <c r="AG30" s="4"/>
    </row>
    <row r="31" spans="2:33" x14ac:dyDescent="0.3">
      <c r="B31" t="s">
        <v>26</v>
      </c>
      <c r="C31" t="s">
        <v>2</v>
      </c>
      <c r="D31">
        <v>12</v>
      </c>
      <c r="E31">
        <v>2104</v>
      </c>
      <c r="F31">
        <v>60</v>
      </c>
      <c r="G31">
        <f t="shared" si="2"/>
        <v>495.1232</v>
      </c>
      <c r="H31">
        <v>1734</v>
      </c>
      <c r="I31">
        <f t="shared" si="3"/>
        <v>3402.8768</v>
      </c>
      <c r="J31">
        <v>0.2288</v>
      </c>
      <c r="L31">
        <f>(I20+I21+I22+I23+I24+I25+I26+I27+I28+I29+I30+I31)</f>
        <v>40357.919999999991</v>
      </c>
      <c r="M31" s="17">
        <v>25</v>
      </c>
      <c r="N31" s="17">
        <v>9</v>
      </c>
      <c r="O31" s="17">
        <v>34000</v>
      </c>
      <c r="P31" s="14">
        <f t="shared" si="4"/>
        <v>26220.799999999999</v>
      </c>
      <c r="Q31" s="20">
        <f>O24+O25+O26+O27+O28+O29+O30+O31</f>
        <v>192900</v>
      </c>
      <c r="R31" s="14">
        <f t="shared" si="6"/>
        <v>148764.48000000001</v>
      </c>
      <c r="S31" s="17">
        <f>L17+L31+L45+L59+L73+L87+L101+L115</f>
        <v>364863.54480000003</v>
      </c>
      <c r="T31" s="6">
        <f t="shared" si="7"/>
        <v>45965.5</v>
      </c>
      <c r="U31" s="17">
        <f t="shared" si="5"/>
        <v>30438.813754999999</v>
      </c>
      <c r="V31" s="4">
        <f t="shared" ref="V31:V36" si="8">U23+U24+U25+U26+U27+U28+U29+U30+U31</f>
        <v>116500.61866999998</v>
      </c>
      <c r="X31" s="5"/>
      <c r="Y31" s="6" t="s">
        <v>61</v>
      </c>
      <c r="Z31" s="6"/>
      <c r="AA31" s="6"/>
      <c r="AB31" s="6"/>
      <c r="AC31" s="6"/>
      <c r="AD31" s="6"/>
      <c r="AE31" s="6"/>
      <c r="AF31" s="6"/>
      <c r="AG31" s="4"/>
    </row>
    <row r="32" spans="2:33" x14ac:dyDescent="0.3">
      <c r="M32" s="17">
        <v>26</v>
      </c>
      <c r="N32" s="17">
        <v>10</v>
      </c>
      <c r="O32" s="17">
        <v>35000</v>
      </c>
      <c r="P32" s="14">
        <f t="shared" si="4"/>
        <v>26992</v>
      </c>
      <c r="Q32" s="20">
        <f>O24+O25+O26+O27+O28+O29+O30+O31+O32</f>
        <v>227900</v>
      </c>
      <c r="R32" s="14">
        <f t="shared" si="6"/>
        <v>175756.48</v>
      </c>
      <c r="S32" s="17">
        <f>L17+L31+L45+L59+L73+L87+L101+L115+L129</f>
        <v>420554.83920000005</v>
      </c>
      <c r="T32" s="6">
        <f t="shared" si="7"/>
        <v>47288</v>
      </c>
      <c r="U32" s="17">
        <f t="shared" si="5"/>
        <v>31314.586479999998</v>
      </c>
      <c r="V32" s="4">
        <f t="shared" si="8"/>
        <v>147815.20514999999</v>
      </c>
      <c r="X32" s="5"/>
      <c r="Y32" s="6" t="s">
        <v>42</v>
      </c>
      <c r="Z32" s="6"/>
      <c r="AA32" s="6"/>
      <c r="AB32" s="6"/>
      <c r="AC32" s="6"/>
      <c r="AD32" s="6"/>
      <c r="AE32" s="6"/>
      <c r="AF32" s="6"/>
      <c r="AG32" s="4"/>
    </row>
    <row r="33" spans="2:33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17">
        <v>37000</v>
      </c>
      <c r="P33" s="14">
        <f t="shared" si="4"/>
        <v>28534.400000000001</v>
      </c>
      <c r="Q33" s="20">
        <f>O24+O25+O26+O27+O28+O29+O30+O31+O32+O33</f>
        <v>264900</v>
      </c>
      <c r="R33" s="14">
        <f t="shared" si="6"/>
        <v>204290.88</v>
      </c>
      <c r="S33" s="17">
        <f>L17+L31+L45+L59+L73+L87+L101+L115+L129+L143</f>
        <v>477341.0808</v>
      </c>
      <c r="T33" s="6">
        <f t="shared" si="7"/>
        <v>48610.5</v>
      </c>
      <c r="U33" s="17">
        <f t="shared" si="5"/>
        <v>32190.359204999997</v>
      </c>
      <c r="V33" s="4">
        <f t="shared" si="8"/>
        <v>180005.56435499998</v>
      </c>
      <c r="X33" s="5"/>
      <c r="Y33" s="6" t="s">
        <v>43</v>
      </c>
      <c r="Z33" s="6"/>
      <c r="AA33" s="6"/>
      <c r="AB33" s="6"/>
      <c r="AC33" s="6"/>
      <c r="AD33" s="6"/>
      <c r="AE33" s="6"/>
      <c r="AF33" s="6"/>
      <c r="AG33" s="4"/>
    </row>
    <row r="34" spans="2:33" x14ac:dyDescent="0.3">
      <c r="B34" t="s">
        <v>26</v>
      </c>
      <c r="C34" t="s">
        <v>2</v>
      </c>
      <c r="D34" s="1">
        <v>1</v>
      </c>
      <c r="E34">
        <v>2236</v>
      </c>
      <c r="F34">
        <v>100</v>
      </c>
      <c r="G34">
        <f>(E34+F34)*J34</f>
        <v>534.47680000000003</v>
      </c>
      <c r="H34">
        <v>1734</v>
      </c>
      <c r="I34">
        <f>(E34+F34+H34-G34)</f>
        <v>3535.5232000000001</v>
      </c>
      <c r="J34">
        <v>0.2288</v>
      </c>
      <c r="M34" s="17">
        <v>28</v>
      </c>
      <c r="N34" s="17">
        <v>12</v>
      </c>
      <c r="O34" s="17">
        <v>40000</v>
      </c>
      <c r="P34" s="14">
        <f t="shared" si="4"/>
        <v>30848</v>
      </c>
      <c r="Q34" s="20">
        <f>O24+O25+O26+O27+O28+O29+O30+O31+O32+O33+O34</f>
        <v>304900</v>
      </c>
      <c r="R34" s="14">
        <f t="shared" si="6"/>
        <v>235138.88</v>
      </c>
      <c r="S34" s="17">
        <f>L17+L31+L45+L59+L73+L87+L101+L115+L129+L143+L157</f>
        <v>534127.32239999995</v>
      </c>
      <c r="T34" s="6">
        <f t="shared" si="7"/>
        <v>49933</v>
      </c>
      <c r="U34" s="17">
        <f t="shared" si="5"/>
        <v>33066.131929999996</v>
      </c>
      <c r="V34" s="4">
        <f t="shared" si="8"/>
        <v>213071.69628499998</v>
      </c>
      <c r="X34" s="5"/>
      <c r="Y34" s="6" t="s">
        <v>45</v>
      </c>
      <c r="Z34" s="6"/>
      <c r="AA34" s="6"/>
      <c r="AB34" s="6"/>
      <c r="AC34" s="6"/>
      <c r="AD34" s="6"/>
      <c r="AE34" s="6"/>
      <c r="AF34" s="6"/>
      <c r="AG34" s="4"/>
    </row>
    <row r="35" spans="2:33" x14ac:dyDescent="0.3">
      <c r="B35" t="s">
        <v>26</v>
      </c>
      <c r="C35" t="s">
        <v>2</v>
      </c>
      <c r="D35">
        <v>2</v>
      </c>
      <c r="E35">
        <v>2236</v>
      </c>
      <c r="F35">
        <v>100</v>
      </c>
      <c r="G35">
        <f t="shared" ref="G35:G45" si="9">(E35+F35)*J35</f>
        <v>534.47680000000003</v>
      </c>
      <c r="H35">
        <v>1734</v>
      </c>
      <c r="I35">
        <f>(E35+F35+H35-G35)</f>
        <v>3535.5232000000001</v>
      </c>
      <c r="J35">
        <v>0.2288</v>
      </c>
      <c r="M35" s="17">
        <v>29</v>
      </c>
      <c r="N35" s="17">
        <v>13</v>
      </c>
      <c r="O35" s="17">
        <v>40000</v>
      </c>
      <c r="P35" s="14">
        <f t="shared" si="4"/>
        <v>30848</v>
      </c>
      <c r="Q35" s="20">
        <f>O24+O25+O26+O27+O28+O29+O30+O31+O32+O33+O34+O35</f>
        <v>344900</v>
      </c>
      <c r="R35" s="14">
        <f t="shared" si="6"/>
        <v>265986.88</v>
      </c>
      <c r="S35" s="17">
        <f>L17+L31+L45+L59+L73+L87+L101+L115+L129+L143+L157+L171</f>
        <v>587549.37839999993</v>
      </c>
      <c r="T35" s="6">
        <f t="shared" si="7"/>
        <v>51255.5</v>
      </c>
      <c r="U35" s="17">
        <f t="shared" si="5"/>
        <v>33941.904654999998</v>
      </c>
      <c r="V35" s="4">
        <f t="shared" si="8"/>
        <v>247013.60093999997</v>
      </c>
      <c r="X35" s="5"/>
      <c r="Y35" s="6" t="s">
        <v>53</v>
      </c>
      <c r="Z35" s="6"/>
      <c r="AA35" s="6"/>
      <c r="AB35" s="6"/>
      <c r="AC35" s="6"/>
      <c r="AD35" s="6"/>
      <c r="AE35" s="6"/>
      <c r="AF35" s="6"/>
      <c r="AG35" s="4"/>
    </row>
    <row r="36" spans="2:33" x14ac:dyDescent="0.3">
      <c r="B36" t="s">
        <v>26</v>
      </c>
      <c r="C36" t="s">
        <v>2</v>
      </c>
      <c r="D36">
        <v>3</v>
      </c>
      <c r="E36">
        <v>2236</v>
      </c>
      <c r="F36">
        <v>100</v>
      </c>
      <c r="G36">
        <f t="shared" si="9"/>
        <v>534.47680000000003</v>
      </c>
      <c r="H36">
        <v>1734</v>
      </c>
      <c r="I36">
        <f t="shared" ref="I36:I45" si="10">(E36+F36+H36-G36)</f>
        <v>3535.5232000000001</v>
      </c>
      <c r="J36">
        <v>0.2288</v>
      </c>
      <c r="M36" s="17">
        <v>30</v>
      </c>
      <c r="N36" s="17">
        <v>14</v>
      </c>
      <c r="O36" s="17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17">
        <f>L17+L31+L45+L59+L73+L87+L101+L115+L129+L143+L157+L171+L185</f>
        <v>642834.77279999992</v>
      </c>
      <c r="T36" s="6">
        <v>52578</v>
      </c>
      <c r="U36" s="17">
        <f t="shared" si="5"/>
        <v>34817.677380000001</v>
      </c>
      <c r="V36" s="4">
        <f t="shared" si="8"/>
        <v>281831.27831999998</v>
      </c>
      <c r="X36" s="5"/>
      <c r="Y36" s="30" t="s">
        <v>27</v>
      </c>
      <c r="Z36" s="30"/>
      <c r="AA36" s="30"/>
      <c r="AB36" s="30"/>
      <c r="AC36" s="30"/>
      <c r="AD36" s="30"/>
      <c r="AE36" s="30"/>
      <c r="AF36" s="30"/>
      <c r="AG36" s="4"/>
    </row>
    <row r="37" spans="2:33" x14ac:dyDescent="0.3">
      <c r="B37" t="s">
        <v>26</v>
      </c>
      <c r="C37" t="s">
        <v>2</v>
      </c>
      <c r="D37">
        <v>4</v>
      </c>
      <c r="E37">
        <v>2236</v>
      </c>
      <c r="F37">
        <v>100</v>
      </c>
      <c r="G37">
        <f t="shared" si="9"/>
        <v>534.47680000000003</v>
      </c>
      <c r="H37">
        <v>1734</v>
      </c>
      <c r="I37">
        <f t="shared" si="10"/>
        <v>3535.5232000000001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X37" s="5"/>
      <c r="Y37" s="6" t="s">
        <v>64</v>
      </c>
      <c r="Z37" s="6"/>
      <c r="AA37" s="6"/>
      <c r="AB37" s="6"/>
      <c r="AC37" s="6"/>
      <c r="AD37" s="6"/>
      <c r="AE37" s="6"/>
      <c r="AF37" s="6"/>
      <c r="AG37" s="4"/>
    </row>
    <row r="38" spans="2:33" x14ac:dyDescent="0.3">
      <c r="B38" t="s">
        <v>26</v>
      </c>
      <c r="C38" t="s">
        <v>2</v>
      </c>
      <c r="D38">
        <v>5</v>
      </c>
      <c r="E38">
        <v>2236</v>
      </c>
      <c r="F38">
        <v>100</v>
      </c>
      <c r="G38">
        <f t="shared" si="9"/>
        <v>534.47680000000003</v>
      </c>
      <c r="H38">
        <v>1734</v>
      </c>
      <c r="I38">
        <f t="shared" si="10"/>
        <v>3535.5232000000001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62</v>
      </c>
      <c r="X38" s="5"/>
      <c r="Y38" s="6" t="s">
        <v>46</v>
      </c>
      <c r="Z38" s="6"/>
      <c r="AA38" s="6"/>
      <c r="AB38" s="6"/>
      <c r="AC38" s="6"/>
      <c r="AD38" s="6"/>
      <c r="AE38" s="6"/>
      <c r="AF38" s="6"/>
      <c r="AG38" s="4"/>
    </row>
    <row r="39" spans="2:33" x14ac:dyDescent="0.3">
      <c r="B39" t="s">
        <v>26</v>
      </c>
      <c r="C39" t="s">
        <v>2</v>
      </c>
      <c r="D39">
        <v>6</v>
      </c>
      <c r="E39">
        <v>2236</v>
      </c>
      <c r="F39">
        <v>100</v>
      </c>
      <c r="G39">
        <f t="shared" si="9"/>
        <v>534.47680000000003</v>
      </c>
      <c r="H39">
        <v>1734</v>
      </c>
      <c r="I39">
        <f t="shared" si="10"/>
        <v>3535.5232000000001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X39" s="5"/>
      <c r="Y39" s="6" t="s">
        <v>47</v>
      </c>
      <c r="Z39" s="6"/>
      <c r="AA39" s="6"/>
      <c r="AB39" s="6"/>
      <c r="AC39" s="6"/>
      <c r="AD39" s="6"/>
      <c r="AE39" s="6"/>
      <c r="AF39" s="6"/>
      <c r="AG39" s="4"/>
    </row>
    <row r="40" spans="2:33" ht="15" thickBot="1" x14ac:dyDescent="0.35">
      <c r="B40" t="s">
        <v>26</v>
      </c>
      <c r="C40" t="s">
        <v>2</v>
      </c>
      <c r="D40">
        <v>7</v>
      </c>
      <c r="E40">
        <v>2236</v>
      </c>
      <c r="F40">
        <v>100</v>
      </c>
      <c r="G40">
        <f t="shared" si="9"/>
        <v>534.47680000000003</v>
      </c>
      <c r="H40">
        <v>1734</v>
      </c>
      <c r="I40">
        <f t="shared" si="10"/>
        <v>3535.5232000000001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X40" s="5"/>
      <c r="Y40" s="6" t="s">
        <v>48</v>
      </c>
      <c r="Z40" s="6"/>
      <c r="AA40" s="6"/>
      <c r="AB40" s="6"/>
      <c r="AC40" s="6"/>
      <c r="AD40" s="6"/>
      <c r="AE40" s="6"/>
      <c r="AF40" s="6"/>
      <c r="AG40" s="4"/>
    </row>
    <row r="41" spans="2:33" x14ac:dyDescent="0.3">
      <c r="B41" t="s">
        <v>26</v>
      </c>
      <c r="C41" t="s">
        <v>2</v>
      </c>
      <c r="D41">
        <v>8</v>
      </c>
      <c r="E41">
        <v>2236</v>
      </c>
      <c r="F41">
        <v>100</v>
      </c>
      <c r="G41">
        <f t="shared" si="9"/>
        <v>534.47680000000003</v>
      </c>
      <c r="H41">
        <v>1734</v>
      </c>
      <c r="I41">
        <f t="shared" si="10"/>
        <v>3535.5232000000001</v>
      </c>
      <c r="J41">
        <v>0.2288</v>
      </c>
      <c r="X41" s="5"/>
      <c r="Y41" s="6" t="s">
        <v>49</v>
      </c>
      <c r="Z41" s="6"/>
      <c r="AA41" s="6"/>
      <c r="AB41" s="6"/>
      <c r="AC41" s="6"/>
      <c r="AD41" s="6"/>
      <c r="AE41" s="6"/>
      <c r="AF41" s="6"/>
      <c r="AG41" s="4"/>
    </row>
    <row r="42" spans="2:33" x14ac:dyDescent="0.3">
      <c r="B42" t="s">
        <v>26</v>
      </c>
      <c r="C42" t="s">
        <v>2</v>
      </c>
      <c r="D42">
        <v>9</v>
      </c>
      <c r="E42">
        <v>2236</v>
      </c>
      <c r="F42">
        <v>100</v>
      </c>
      <c r="G42">
        <f t="shared" si="9"/>
        <v>534.47680000000003</v>
      </c>
      <c r="H42">
        <v>1734</v>
      </c>
      <c r="I42">
        <f t="shared" si="10"/>
        <v>3535.5232000000001</v>
      </c>
      <c r="J42">
        <v>0.2288</v>
      </c>
      <c r="N42" s="2"/>
      <c r="X42" s="5"/>
      <c r="Y42" s="30" t="s">
        <v>76</v>
      </c>
      <c r="Z42" s="30"/>
      <c r="AA42" s="30"/>
      <c r="AB42" s="30"/>
      <c r="AC42" s="30"/>
      <c r="AD42" s="30"/>
      <c r="AE42" s="30"/>
      <c r="AF42" s="30"/>
      <c r="AG42" s="4"/>
    </row>
    <row r="43" spans="2:33" x14ac:dyDescent="0.3">
      <c r="B43" t="s">
        <v>26</v>
      </c>
      <c r="C43" t="s">
        <v>2</v>
      </c>
      <c r="D43">
        <v>10</v>
      </c>
      <c r="E43">
        <v>2236</v>
      </c>
      <c r="F43">
        <v>100</v>
      </c>
      <c r="G43">
        <f t="shared" si="9"/>
        <v>534.47680000000003</v>
      </c>
      <c r="H43">
        <v>1734</v>
      </c>
      <c r="I43">
        <f t="shared" si="10"/>
        <v>3535.5232000000001</v>
      </c>
      <c r="J43">
        <v>0.2288</v>
      </c>
      <c r="X43" s="5"/>
      <c r="Y43" s="6" t="s">
        <v>50</v>
      </c>
      <c r="Z43" s="6"/>
      <c r="AA43" s="6"/>
      <c r="AB43" s="6"/>
      <c r="AC43" s="6"/>
      <c r="AD43" s="6"/>
      <c r="AE43" s="6"/>
      <c r="AF43" s="6"/>
      <c r="AG43" s="4"/>
    </row>
    <row r="44" spans="2:33" x14ac:dyDescent="0.3">
      <c r="B44" t="s">
        <v>26</v>
      </c>
      <c r="C44" t="s">
        <v>2</v>
      </c>
      <c r="D44">
        <v>11</v>
      </c>
      <c r="E44">
        <v>2236</v>
      </c>
      <c r="F44">
        <v>100</v>
      </c>
      <c r="G44">
        <f t="shared" si="9"/>
        <v>534.47680000000003</v>
      </c>
      <c r="H44">
        <v>1734</v>
      </c>
      <c r="I44">
        <f t="shared" si="10"/>
        <v>3535.5232000000001</v>
      </c>
      <c r="J44">
        <v>0.2288</v>
      </c>
      <c r="L44" t="s">
        <v>29</v>
      </c>
      <c r="X44" s="5"/>
      <c r="Y44" s="6" t="s">
        <v>51</v>
      </c>
      <c r="Z44" s="6"/>
      <c r="AA44" s="6"/>
      <c r="AB44" s="6"/>
      <c r="AC44" s="6"/>
      <c r="AD44" s="6"/>
      <c r="AE44" s="6"/>
      <c r="AF44" s="6"/>
      <c r="AG44" s="4"/>
    </row>
    <row r="45" spans="2:33" x14ac:dyDescent="0.3">
      <c r="B45" t="s">
        <v>26</v>
      </c>
      <c r="C45" t="s">
        <v>2</v>
      </c>
      <c r="D45">
        <v>12</v>
      </c>
      <c r="E45">
        <v>2236</v>
      </c>
      <c r="F45">
        <v>100</v>
      </c>
      <c r="G45">
        <f t="shared" si="9"/>
        <v>534.47680000000003</v>
      </c>
      <c r="H45">
        <v>1734</v>
      </c>
      <c r="I45">
        <f t="shared" si="10"/>
        <v>3535.5232000000001</v>
      </c>
      <c r="J45">
        <v>0.2288</v>
      </c>
      <c r="L45">
        <f>(I34+I35+I36+I37+I38+I39+I40+I41+I42+I43+I44+I45)</f>
        <v>42426.27840000001</v>
      </c>
      <c r="X45" s="5"/>
      <c r="Y45" s="6" t="s">
        <v>77</v>
      </c>
      <c r="Z45" s="6"/>
      <c r="AA45" s="6"/>
      <c r="AB45" s="6"/>
      <c r="AC45" s="6"/>
      <c r="AD45" s="6"/>
      <c r="AE45" s="6"/>
      <c r="AF45" s="6"/>
      <c r="AG45" s="4"/>
    </row>
    <row r="46" spans="2:33" x14ac:dyDescent="0.3">
      <c r="X46" s="5"/>
      <c r="Y46" s="6" t="s">
        <v>52</v>
      </c>
      <c r="Z46" s="6"/>
      <c r="AA46" s="6"/>
      <c r="AB46" s="6"/>
      <c r="AC46" s="6"/>
      <c r="AD46" s="6"/>
      <c r="AE46" s="6"/>
      <c r="AF46" s="6"/>
      <c r="AG46" s="4"/>
    </row>
    <row r="47" spans="2:33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X47" s="5"/>
      <c r="Y47" s="6" t="s">
        <v>54</v>
      </c>
      <c r="Z47" s="6"/>
      <c r="AA47" s="6"/>
      <c r="AB47" s="6"/>
      <c r="AC47" s="6"/>
      <c r="AD47" s="6"/>
      <c r="AE47" s="6"/>
      <c r="AF47" s="6"/>
      <c r="AG47" s="4"/>
    </row>
    <row r="48" spans="2:33" ht="15" thickBot="1" x14ac:dyDescent="0.35">
      <c r="B48" t="s">
        <v>26</v>
      </c>
      <c r="C48" t="s">
        <v>3</v>
      </c>
      <c r="D48" s="1">
        <v>1</v>
      </c>
      <c r="E48">
        <v>2714</v>
      </c>
      <c r="F48">
        <v>350</v>
      </c>
      <c r="G48">
        <f>(E48+F48)*J48</f>
        <v>701.04319999999996</v>
      </c>
      <c r="H48">
        <v>1734</v>
      </c>
      <c r="I48">
        <f>(E48+F48+H48-G48)</f>
        <v>4096.9567999999999</v>
      </c>
      <c r="J48">
        <v>0.2288</v>
      </c>
      <c r="X48" s="7"/>
      <c r="Y48" s="8" t="s">
        <v>78</v>
      </c>
      <c r="Z48" s="8"/>
      <c r="AA48" s="8"/>
      <c r="AB48" s="8"/>
      <c r="AC48" s="8"/>
      <c r="AD48" s="8"/>
      <c r="AE48" s="8"/>
      <c r="AF48" s="8"/>
      <c r="AG48" s="9"/>
    </row>
    <row r="49" spans="2:12" x14ac:dyDescent="0.3">
      <c r="B49" t="s">
        <v>26</v>
      </c>
      <c r="C49" t="s">
        <v>3</v>
      </c>
      <c r="D49">
        <v>2</v>
      </c>
      <c r="E49">
        <v>2714</v>
      </c>
      <c r="F49">
        <v>350</v>
      </c>
      <c r="G49">
        <f t="shared" ref="G49:G59" si="11">(E49+F49)*J49</f>
        <v>701.04319999999996</v>
      </c>
      <c r="H49">
        <v>1734</v>
      </c>
      <c r="I49">
        <f>(E49+F49+H49-G49)</f>
        <v>4096.9567999999999</v>
      </c>
      <c r="J49">
        <v>0.2288</v>
      </c>
    </row>
    <row r="50" spans="2:12" x14ac:dyDescent="0.3">
      <c r="B50" t="s">
        <v>26</v>
      </c>
      <c r="C50" t="s">
        <v>3</v>
      </c>
      <c r="D50">
        <v>3</v>
      </c>
      <c r="E50">
        <v>2714</v>
      </c>
      <c r="F50">
        <v>350</v>
      </c>
      <c r="G50">
        <f t="shared" si="11"/>
        <v>701.04319999999996</v>
      </c>
      <c r="H50">
        <v>1734</v>
      </c>
      <c r="I50">
        <f t="shared" ref="I50:I59" si="12">(E50+F50+H50-G50)</f>
        <v>4096.9567999999999</v>
      </c>
      <c r="J50">
        <v>0.2288</v>
      </c>
    </row>
    <row r="51" spans="2:12" x14ac:dyDescent="0.3">
      <c r="B51" t="s">
        <v>26</v>
      </c>
      <c r="C51" t="s">
        <v>3</v>
      </c>
      <c r="D51">
        <v>4</v>
      </c>
      <c r="E51">
        <v>2714</v>
      </c>
      <c r="F51">
        <v>350</v>
      </c>
      <c r="G51">
        <f t="shared" si="11"/>
        <v>701.04319999999996</v>
      </c>
      <c r="H51">
        <v>1734</v>
      </c>
      <c r="I51">
        <f t="shared" si="12"/>
        <v>4096.9567999999999</v>
      </c>
      <c r="J51">
        <v>0.2288</v>
      </c>
    </row>
    <row r="52" spans="2:12" x14ac:dyDescent="0.3">
      <c r="B52" t="s">
        <v>26</v>
      </c>
      <c r="C52" t="s">
        <v>3</v>
      </c>
      <c r="D52">
        <v>5</v>
      </c>
      <c r="E52">
        <v>2714</v>
      </c>
      <c r="F52">
        <v>350</v>
      </c>
      <c r="G52">
        <f t="shared" si="11"/>
        <v>701.04319999999996</v>
      </c>
      <c r="H52">
        <v>1734</v>
      </c>
      <c r="I52">
        <f t="shared" si="12"/>
        <v>4096.9567999999999</v>
      </c>
      <c r="J52">
        <v>0.2288</v>
      </c>
    </row>
    <row r="53" spans="2:12" x14ac:dyDescent="0.3">
      <c r="B53" t="s">
        <v>26</v>
      </c>
      <c r="C53" t="s">
        <v>3</v>
      </c>
      <c r="D53">
        <v>6</v>
      </c>
      <c r="E53">
        <v>2714</v>
      </c>
      <c r="F53">
        <v>350</v>
      </c>
      <c r="G53">
        <f t="shared" si="11"/>
        <v>701.04319999999996</v>
      </c>
      <c r="H53">
        <v>1734</v>
      </c>
      <c r="I53">
        <f t="shared" si="12"/>
        <v>4096.9567999999999</v>
      </c>
      <c r="J53">
        <v>0.2288</v>
      </c>
    </row>
    <row r="54" spans="2:12" x14ac:dyDescent="0.3">
      <c r="B54" t="s">
        <v>26</v>
      </c>
      <c r="C54" t="s">
        <v>3</v>
      </c>
      <c r="D54">
        <v>7</v>
      </c>
      <c r="E54">
        <v>2714</v>
      </c>
      <c r="F54">
        <v>350</v>
      </c>
      <c r="G54">
        <f t="shared" si="11"/>
        <v>701.04319999999996</v>
      </c>
      <c r="H54">
        <v>1734</v>
      </c>
      <c r="I54">
        <f t="shared" si="12"/>
        <v>4096.9567999999999</v>
      </c>
      <c r="J54">
        <v>0.2288</v>
      </c>
    </row>
    <row r="55" spans="2:12" x14ac:dyDescent="0.3">
      <c r="B55" t="s">
        <v>26</v>
      </c>
      <c r="C55" t="s">
        <v>3</v>
      </c>
      <c r="D55">
        <v>8</v>
      </c>
      <c r="E55">
        <v>2714</v>
      </c>
      <c r="F55">
        <v>350</v>
      </c>
      <c r="G55">
        <f t="shared" si="11"/>
        <v>701.04319999999996</v>
      </c>
      <c r="H55">
        <v>1734</v>
      </c>
      <c r="I55">
        <f t="shared" si="12"/>
        <v>4096.9567999999999</v>
      </c>
      <c r="J55">
        <v>0.2288</v>
      </c>
    </row>
    <row r="56" spans="2:12" x14ac:dyDescent="0.3">
      <c r="B56" t="s">
        <v>26</v>
      </c>
      <c r="C56" t="s">
        <v>3</v>
      </c>
      <c r="D56">
        <v>9</v>
      </c>
      <c r="E56">
        <v>2714</v>
      </c>
      <c r="F56">
        <v>350</v>
      </c>
      <c r="G56">
        <f t="shared" si="11"/>
        <v>701.04319999999996</v>
      </c>
      <c r="H56">
        <v>1734</v>
      </c>
      <c r="I56">
        <f t="shared" si="12"/>
        <v>4096.9567999999999</v>
      </c>
      <c r="J56">
        <v>0.2288</v>
      </c>
    </row>
    <row r="57" spans="2:12" x14ac:dyDescent="0.3">
      <c r="B57" t="s">
        <v>26</v>
      </c>
      <c r="C57" t="s">
        <v>3</v>
      </c>
      <c r="D57">
        <v>10</v>
      </c>
      <c r="E57">
        <v>2714</v>
      </c>
      <c r="F57">
        <v>350</v>
      </c>
      <c r="G57">
        <f t="shared" si="11"/>
        <v>701.04319999999996</v>
      </c>
      <c r="H57">
        <v>1734</v>
      </c>
      <c r="I57">
        <f t="shared" si="12"/>
        <v>4096.9567999999999</v>
      </c>
      <c r="J57">
        <v>0.2288</v>
      </c>
    </row>
    <row r="58" spans="2:12" x14ac:dyDescent="0.3">
      <c r="B58" t="s">
        <v>26</v>
      </c>
      <c r="C58" t="s">
        <v>3</v>
      </c>
      <c r="D58">
        <v>11</v>
      </c>
      <c r="E58">
        <v>2714</v>
      </c>
      <c r="F58">
        <v>350</v>
      </c>
      <c r="G58">
        <f t="shared" si="11"/>
        <v>701.04319999999996</v>
      </c>
      <c r="H58">
        <v>1734</v>
      </c>
      <c r="I58">
        <f t="shared" si="12"/>
        <v>4096.9567999999999</v>
      </c>
      <c r="J58">
        <v>0.2288</v>
      </c>
      <c r="L58" t="s">
        <v>29</v>
      </c>
    </row>
    <row r="59" spans="2:12" x14ac:dyDescent="0.3">
      <c r="B59" t="s">
        <v>26</v>
      </c>
      <c r="C59" t="s">
        <v>3</v>
      </c>
      <c r="D59">
        <v>12</v>
      </c>
      <c r="E59">
        <v>2714</v>
      </c>
      <c r="F59">
        <v>350</v>
      </c>
      <c r="G59">
        <f t="shared" si="11"/>
        <v>701.04319999999996</v>
      </c>
      <c r="H59">
        <v>1734</v>
      </c>
      <c r="I59">
        <f t="shared" si="12"/>
        <v>4096.9567999999999</v>
      </c>
      <c r="J59">
        <v>0.2288</v>
      </c>
      <c r="L59">
        <f>(I48+I49+I50+I51+I52+I53+I54+I55+I56+I57+I58+I59)</f>
        <v>49163.481599999999</v>
      </c>
    </row>
    <row r="61" spans="2:12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12" x14ac:dyDescent="0.3">
      <c r="B62" t="s">
        <v>25</v>
      </c>
      <c r="C62" t="s">
        <v>3</v>
      </c>
      <c r="D62" s="1">
        <v>1</v>
      </c>
      <c r="E62">
        <v>2714</v>
      </c>
      <c r="F62">
        <v>0</v>
      </c>
      <c r="G62">
        <f>(E62+F62)*J62</f>
        <v>620.96320000000003</v>
      </c>
      <c r="H62">
        <v>1734</v>
      </c>
      <c r="I62">
        <f>(E62+F62+H62-G62)</f>
        <v>3827.0367999999999</v>
      </c>
      <c r="J62">
        <v>0.2288</v>
      </c>
    </row>
    <row r="63" spans="2:12" x14ac:dyDescent="0.3">
      <c r="B63" t="s">
        <v>25</v>
      </c>
      <c r="C63" t="s">
        <v>3</v>
      </c>
      <c r="D63">
        <v>2</v>
      </c>
      <c r="E63">
        <v>2714</v>
      </c>
      <c r="F63">
        <v>0</v>
      </c>
      <c r="G63">
        <f t="shared" ref="G63:G73" si="13">(E63+F63)*J63</f>
        <v>620.96320000000003</v>
      </c>
      <c r="H63">
        <v>1734</v>
      </c>
      <c r="I63">
        <f>(E63+F63+H63-G63)</f>
        <v>3827.0367999999999</v>
      </c>
      <c r="J63">
        <v>0.2288</v>
      </c>
    </row>
    <row r="64" spans="2:12" x14ac:dyDescent="0.3">
      <c r="B64" t="s">
        <v>25</v>
      </c>
      <c r="C64" t="s">
        <v>3</v>
      </c>
      <c r="D64">
        <v>3</v>
      </c>
      <c r="E64">
        <v>2714</v>
      </c>
      <c r="F64">
        <v>0</v>
      </c>
      <c r="G64">
        <f t="shared" si="13"/>
        <v>620.96320000000003</v>
      </c>
      <c r="H64">
        <v>1734</v>
      </c>
      <c r="I64">
        <f t="shared" ref="I64:I73" si="14">(E64+F64+H64-G64)</f>
        <v>3827.0367999999999</v>
      </c>
      <c r="J64">
        <v>0.2288</v>
      </c>
    </row>
    <row r="65" spans="2:12" x14ac:dyDescent="0.3">
      <c r="B65" t="s">
        <v>25</v>
      </c>
      <c r="C65" t="s">
        <v>3</v>
      </c>
      <c r="D65">
        <v>4</v>
      </c>
      <c r="E65">
        <v>2714</v>
      </c>
      <c r="F65">
        <v>0</v>
      </c>
      <c r="G65">
        <f t="shared" si="13"/>
        <v>620.96320000000003</v>
      </c>
      <c r="H65">
        <v>1734</v>
      </c>
      <c r="I65">
        <f t="shared" si="14"/>
        <v>3827.0367999999999</v>
      </c>
      <c r="J65">
        <v>0.2288</v>
      </c>
      <c r="L65" t="s">
        <v>55</v>
      </c>
    </row>
    <row r="66" spans="2:12" x14ac:dyDescent="0.3">
      <c r="B66" t="s">
        <v>25</v>
      </c>
      <c r="C66" t="s">
        <v>3</v>
      </c>
      <c r="D66">
        <v>5</v>
      </c>
      <c r="E66">
        <v>2714</v>
      </c>
      <c r="F66">
        <v>0</v>
      </c>
      <c r="G66">
        <f t="shared" si="13"/>
        <v>620.96320000000003</v>
      </c>
      <c r="H66">
        <v>1734</v>
      </c>
      <c r="I66">
        <f t="shared" si="14"/>
        <v>3827.0367999999999</v>
      </c>
      <c r="J66">
        <v>0.2288</v>
      </c>
    </row>
    <row r="67" spans="2:12" x14ac:dyDescent="0.3">
      <c r="B67" t="s">
        <v>25</v>
      </c>
      <c r="C67" t="s">
        <v>3</v>
      </c>
      <c r="D67">
        <v>6</v>
      </c>
      <c r="E67">
        <v>2714</v>
      </c>
      <c r="F67">
        <v>0</v>
      </c>
      <c r="G67">
        <f t="shared" si="13"/>
        <v>620.96320000000003</v>
      </c>
      <c r="H67">
        <v>1734</v>
      </c>
      <c r="I67">
        <f t="shared" si="14"/>
        <v>3827.0367999999999</v>
      </c>
      <c r="J67">
        <v>0.2288</v>
      </c>
    </row>
    <row r="68" spans="2:12" x14ac:dyDescent="0.3">
      <c r="B68" t="s">
        <v>25</v>
      </c>
      <c r="C68" t="s">
        <v>3</v>
      </c>
      <c r="D68">
        <v>7</v>
      </c>
      <c r="E68">
        <v>2714</v>
      </c>
      <c r="F68">
        <v>0</v>
      </c>
      <c r="G68">
        <f t="shared" si="13"/>
        <v>620.96320000000003</v>
      </c>
      <c r="H68">
        <v>1734</v>
      </c>
      <c r="I68">
        <f t="shared" si="14"/>
        <v>3827.0367999999999</v>
      </c>
      <c r="J68">
        <v>0.2288</v>
      </c>
    </row>
    <row r="69" spans="2:12" x14ac:dyDescent="0.3">
      <c r="B69" t="s">
        <v>25</v>
      </c>
      <c r="C69" t="s">
        <v>3</v>
      </c>
      <c r="D69">
        <v>8</v>
      </c>
      <c r="E69">
        <v>2714</v>
      </c>
      <c r="F69">
        <v>0</v>
      </c>
      <c r="G69">
        <f t="shared" si="13"/>
        <v>620.96320000000003</v>
      </c>
      <c r="H69">
        <v>1734</v>
      </c>
      <c r="I69">
        <f t="shared" si="14"/>
        <v>3827.0367999999999</v>
      </c>
      <c r="J69">
        <v>0.2288</v>
      </c>
    </row>
    <row r="70" spans="2:12" x14ac:dyDescent="0.3">
      <c r="B70" t="s">
        <v>25</v>
      </c>
      <c r="C70" t="s">
        <v>3</v>
      </c>
      <c r="D70">
        <v>9</v>
      </c>
      <c r="E70">
        <v>2714</v>
      </c>
      <c r="F70">
        <v>0</v>
      </c>
      <c r="G70">
        <f t="shared" si="13"/>
        <v>620.96320000000003</v>
      </c>
      <c r="H70">
        <v>1734</v>
      </c>
      <c r="I70">
        <f t="shared" si="14"/>
        <v>3827.0367999999999</v>
      </c>
      <c r="J70">
        <v>0.2288</v>
      </c>
    </row>
    <row r="71" spans="2:12" x14ac:dyDescent="0.3">
      <c r="B71" t="s">
        <v>25</v>
      </c>
      <c r="C71" t="s">
        <v>3</v>
      </c>
      <c r="D71">
        <v>10</v>
      </c>
      <c r="E71">
        <v>2714</v>
      </c>
      <c r="F71">
        <v>0</v>
      </c>
      <c r="G71">
        <f t="shared" si="13"/>
        <v>620.96320000000003</v>
      </c>
      <c r="H71">
        <v>1734</v>
      </c>
      <c r="I71">
        <f t="shared" si="14"/>
        <v>3827.0367999999999</v>
      </c>
      <c r="J71">
        <v>0.2288</v>
      </c>
    </row>
    <row r="72" spans="2:12" x14ac:dyDescent="0.3">
      <c r="B72" t="s">
        <v>25</v>
      </c>
      <c r="C72" t="s">
        <v>3</v>
      </c>
      <c r="D72">
        <v>11</v>
      </c>
      <c r="E72">
        <v>2714</v>
      </c>
      <c r="F72">
        <v>0</v>
      </c>
      <c r="G72">
        <f t="shared" si="13"/>
        <v>620.96320000000003</v>
      </c>
      <c r="H72">
        <v>1734</v>
      </c>
      <c r="I72">
        <f t="shared" si="14"/>
        <v>3827.0367999999999</v>
      </c>
      <c r="J72">
        <v>0.2288</v>
      </c>
      <c r="L72" t="s">
        <v>29</v>
      </c>
    </row>
    <row r="73" spans="2:12" x14ac:dyDescent="0.3">
      <c r="B73" t="s">
        <v>25</v>
      </c>
      <c r="C73" t="s">
        <v>3</v>
      </c>
      <c r="D73">
        <v>12</v>
      </c>
      <c r="E73">
        <v>2714</v>
      </c>
      <c r="F73">
        <v>0</v>
      </c>
      <c r="G73">
        <f t="shared" si="13"/>
        <v>620.96320000000003</v>
      </c>
      <c r="H73">
        <v>1734</v>
      </c>
      <c r="I73">
        <f t="shared" si="14"/>
        <v>3827.0367999999999</v>
      </c>
      <c r="J73">
        <v>0.2288</v>
      </c>
      <c r="L73">
        <f>(I62+I63+I64+I65+I66+I67+I68+I69+I70+I71+I72+I73)</f>
        <v>45924.441600000013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E76">
        <v>3187</v>
      </c>
      <c r="F76">
        <v>0</v>
      </c>
      <c r="G76">
        <f>(E76+F76)*J76</f>
        <v>729.18560000000002</v>
      </c>
      <c r="H76">
        <v>1602</v>
      </c>
      <c r="I76">
        <f>(E76+F76+H76-G76)</f>
        <v>4059.8144000000002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E77">
        <v>3187</v>
      </c>
      <c r="F77">
        <v>0</v>
      </c>
      <c r="G77">
        <f t="shared" ref="G77:G87" si="15">(E77+F77)*J77</f>
        <v>729.18560000000002</v>
      </c>
      <c r="H77">
        <v>1602</v>
      </c>
      <c r="I77">
        <f>(E77+F77+H77-G77)</f>
        <v>4059.8144000000002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E78">
        <v>3187</v>
      </c>
      <c r="F78">
        <v>0</v>
      </c>
      <c r="G78">
        <f t="shared" si="15"/>
        <v>729.18560000000002</v>
      </c>
      <c r="H78">
        <v>1602</v>
      </c>
      <c r="I78">
        <f t="shared" ref="I78:I87" si="16">(E78+F78+H78-G78)</f>
        <v>4059.8144000000002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E79">
        <v>3187</v>
      </c>
      <c r="F79">
        <v>0</v>
      </c>
      <c r="G79">
        <f t="shared" si="15"/>
        <v>729.18560000000002</v>
      </c>
      <c r="H79">
        <v>1602</v>
      </c>
      <c r="I79">
        <f t="shared" si="16"/>
        <v>4059.8144000000002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E80">
        <v>3187</v>
      </c>
      <c r="F80">
        <v>0</v>
      </c>
      <c r="G80">
        <f t="shared" si="15"/>
        <v>729.18560000000002</v>
      </c>
      <c r="H80">
        <v>1602</v>
      </c>
      <c r="I80">
        <f t="shared" si="16"/>
        <v>4059.8144000000002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E81">
        <v>3187</v>
      </c>
      <c r="F81">
        <v>0</v>
      </c>
      <c r="G81">
        <f t="shared" si="15"/>
        <v>729.18560000000002</v>
      </c>
      <c r="H81">
        <v>1602</v>
      </c>
      <c r="I81">
        <f t="shared" si="16"/>
        <v>4059.8144000000002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E82">
        <v>3187</v>
      </c>
      <c r="F82">
        <v>0</v>
      </c>
      <c r="G82">
        <f t="shared" si="15"/>
        <v>729.18560000000002</v>
      </c>
      <c r="H82">
        <v>1602</v>
      </c>
      <c r="I82">
        <f t="shared" si="16"/>
        <v>4059.8144000000002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E83">
        <v>3187</v>
      </c>
      <c r="F83">
        <v>0</v>
      </c>
      <c r="G83">
        <f t="shared" si="15"/>
        <v>729.18560000000002</v>
      </c>
      <c r="H83">
        <v>1602</v>
      </c>
      <c r="I83">
        <f t="shared" si="16"/>
        <v>4059.8144000000002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E84">
        <v>3187</v>
      </c>
      <c r="F84">
        <v>0</v>
      </c>
      <c r="G84">
        <f t="shared" si="15"/>
        <v>729.18560000000002</v>
      </c>
      <c r="H84">
        <v>1602</v>
      </c>
      <c r="I84">
        <f t="shared" si="16"/>
        <v>4059.8144000000002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E85">
        <v>3187</v>
      </c>
      <c r="F85">
        <v>0</v>
      </c>
      <c r="G85">
        <f t="shared" si="15"/>
        <v>729.18560000000002</v>
      </c>
      <c r="H85">
        <v>1602</v>
      </c>
      <c r="I85">
        <f t="shared" si="16"/>
        <v>4059.8144000000002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E86">
        <v>3187</v>
      </c>
      <c r="F86">
        <v>0</v>
      </c>
      <c r="G86">
        <f t="shared" si="15"/>
        <v>729.18560000000002</v>
      </c>
      <c r="H86">
        <v>1602</v>
      </c>
      <c r="I86">
        <f t="shared" si="16"/>
        <v>4059.8144000000002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E87">
        <v>3187</v>
      </c>
      <c r="F87">
        <v>0</v>
      </c>
      <c r="G87">
        <f t="shared" si="15"/>
        <v>729.18560000000002</v>
      </c>
      <c r="H87">
        <v>1602</v>
      </c>
      <c r="I87">
        <f t="shared" si="16"/>
        <v>4059.8144000000002</v>
      </c>
      <c r="J87">
        <v>0.2288</v>
      </c>
      <c r="L87">
        <f>(I76+I77+I78+I79+I80+I81+I82+I83+I84+I85+I86+I87)</f>
        <v>48717.772800000006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4</v>
      </c>
      <c r="D90" s="1">
        <v>1</v>
      </c>
      <c r="E90">
        <v>3187</v>
      </c>
      <c r="F90">
        <v>0</v>
      </c>
      <c r="G90">
        <f>(E90+F90)*J90</f>
        <v>729.18560000000002</v>
      </c>
      <c r="H90">
        <v>1602</v>
      </c>
      <c r="I90">
        <f>(E90+F90+H90-G90)</f>
        <v>4059.8144000000002</v>
      </c>
      <c r="J90">
        <v>0.2288</v>
      </c>
    </row>
    <row r="91" spans="2:12" x14ac:dyDescent="0.3">
      <c r="B91" t="s">
        <v>25</v>
      </c>
      <c r="C91" t="s">
        <v>4</v>
      </c>
      <c r="D91">
        <v>2</v>
      </c>
      <c r="E91">
        <v>3187</v>
      </c>
      <c r="F91">
        <v>0</v>
      </c>
      <c r="G91">
        <f t="shared" ref="G91:G101" si="17">(E91+F91)*J91</f>
        <v>729.18560000000002</v>
      </c>
      <c r="H91">
        <v>1602</v>
      </c>
      <c r="I91">
        <f>(E91+F91+H91-G91)</f>
        <v>4059.8144000000002</v>
      </c>
      <c r="J91">
        <v>0.2288</v>
      </c>
    </row>
    <row r="92" spans="2:12" x14ac:dyDescent="0.3">
      <c r="B92" t="s">
        <v>25</v>
      </c>
      <c r="C92" t="s">
        <v>4</v>
      </c>
      <c r="D92">
        <v>3</v>
      </c>
      <c r="E92">
        <v>3187</v>
      </c>
      <c r="F92">
        <v>0</v>
      </c>
      <c r="G92">
        <f t="shared" si="17"/>
        <v>729.18560000000002</v>
      </c>
      <c r="H92">
        <v>1602</v>
      </c>
      <c r="I92">
        <f t="shared" ref="I92:I101" si="18">(E92+F92+H92-G92)</f>
        <v>4059.8144000000002</v>
      </c>
      <c r="J92">
        <v>0.2288</v>
      </c>
    </row>
    <row r="93" spans="2:12" x14ac:dyDescent="0.3">
      <c r="B93" t="s">
        <v>25</v>
      </c>
      <c r="C93" t="s">
        <v>4</v>
      </c>
      <c r="D93">
        <v>4</v>
      </c>
      <c r="E93">
        <v>3187</v>
      </c>
      <c r="F93">
        <v>0</v>
      </c>
      <c r="G93">
        <f t="shared" si="17"/>
        <v>729.18560000000002</v>
      </c>
      <c r="H93">
        <v>1602</v>
      </c>
      <c r="I93">
        <f t="shared" si="18"/>
        <v>4059.8144000000002</v>
      </c>
      <c r="J93">
        <v>0.2288</v>
      </c>
    </row>
    <row r="94" spans="2:12" x14ac:dyDescent="0.3">
      <c r="B94" t="s">
        <v>25</v>
      </c>
      <c r="C94" t="s">
        <v>4</v>
      </c>
      <c r="D94">
        <v>5</v>
      </c>
      <c r="E94">
        <v>3187</v>
      </c>
      <c r="F94">
        <v>0</v>
      </c>
      <c r="G94">
        <f t="shared" si="17"/>
        <v>729.18560000000002</v>
      </c>
      <c r="H94">
        <v>1602</v>
      </c>
      <c r="I94">
        <f t="shared" si="18"/>
        <v>4059.8144000000002</v>
      </c>
      <c r="J94">
        <v>0.2288</v>
      </c>
    </row>
    <row r="95" spans="2:12" x14ac:dyDescent="0.3">
      <c r="B95" t="s">
        <v>25</v>
      </c>
      <c r="C95" t="s">
        <v>4</v>
      </c>
      <c r="D95">
        <v>6</v>
      </c>
      <c r="E95">
        <v>3187</v>
      </c>
      <c r="F95">
        <v>0</v>
      </c>
      <c r="G95">
        <f t="shared" si="17"/>
        <v>729.18560000000002</v>
      </c>
      <c r="H95">
        <v>1602</v>
      </c>
      <c r="I95">
        <f t="shared" si="18"/>
        <v>4059.8144000000002</v>
      </c>
      <c r="J95">
        <v>0.2288</v>
      </c>
    </row>
    <row r="96" spans="2:12" x14ac:dyDescent="0.3">
      <c r="B96" t="s">
        <v>25</v>
      </c>
      <c r="C96" t="s">
        <v>4</v>
      </c>
      <c r="D96">
        <v>7</v>
      </c>
      <c r="E96">
        <v>3187</v>
      </c>
      <c r="F96">
        <v>0</v>
      </c>
      <c r="G96">
        <f t="shared" si="17"/>
        <v>729.18560000000002</v>
      </c>
      <c r="H96">
        <v>1602</v>
      </c>
      <c r="I96">
        <f t="shared" si="18"/>
        <v>4059.8144000000002</v>
      </c>
      <c r="J96">
        <v>0.2288</v>
      </c>
    </row>
    <row r="97" spans="2:12" x14ac:dyDescent="0.3">
      <c r="B97" t="s">
        <v>25</v>
      </c>
      <c r="C97" t="s">
        <v>4</v>
      </c>
      <c r="D97">
        <v>8</v>
      </c>
      <c r="E97">
        <v>3187</v>
      </c>
      <c r="F97">
        <v>0</v>
      </c>
      <c r="G97">
        <f t="shared" si="17"/>
        <v>729.18560000000002</v>
      </c>
      <c r="H97">
        <v>1602</v>
      </c>
      <c r="I97">
        <f t="shared" si="18"/>
        <v>4059.8144000000002</v>
      </c>
      <c r="J97">
        <v>0.2288</v>
      </c>
    </row>
    <row r="98" spans="2:12" x14ac:dyDescent="0.3">
      <c r="B98" t="s">
        <v>25</v>
      </c>
      <c r="C98" t="s">
        <v>4</v>
      </c>
      <c r="D98">
        <v>9</v>
      </c>
      <c r="E98">
        <v>3187</v>
      </c>
      <c r="F98">
        <v>0</v>
      </c>
      <c r="G98">
        <f t="shared" si="17"/>
        <v>729.18560000000002</v>
      </c>
      <c r="H98">
        <v>1602</v>
      </c>
      <c r="I98">
        <f t="shared" si="18"/>
        <v>4059.8144000000002</v>
      </c>
      <c r="J98">
        <v>0.2288</v>
      </c>
    </row>
    <row r="99" spans="2:12" x14ac:dyDescent="0.3">
      <c r="B99" t="s">
        <v>25</v>
      </c>
      <c r="C99" t="s">
        <v>4</v>
      </c>
      <c r="D99">
        <v>10</v>
      </c>
      <c r="E99">
        <v>3187</v>
      </c>
      <c r="F99">
        <v>0</v>
      </c>
      <c r="G99">
        <f t="shared" si="17"/>
        <v>729.18560000000002</v>
      </c>
      <c r="H99">
        <v>1602</v>
      </c>
      <c r="I99">
        <f t="shared" si="18"/>
        <v>4059.8144000000002</v>
      </c>
      <c r="J99">
        <v>0.2288</v>
      </c>
    </row>
    <row r="100" spans="2:12" x14ac:dyDescent="0.3">
      <c r="B100" t="s">
        <v>25</v>
      </c>
      <c r="C100" t="s">
        <v>4</v>
      </c>
      <c r="D100">
        <v>11</v>
      </c>
      <c r="E100">
        <v>3187</v>
      </c>
      <c r="F100">
        <v>0</v>
      </c>
      <c r="G100">
        <f t="shared" si="17"/>
        <v>729.18560000000002</v>
      </c>
      <c r="H100">
        <v>1602</v>
      </c>
      <c r="I100">
        <f t="shared" si="18"/>
        <v>4059.8144000000002</v>
      </c>
      <c r="J100">
        <v>0.2288</v>
      </c>
      <c r="L100" t="s">
        <v>29</v>
      </c>
    </row>
    <row r="101" spans="2:12" x14ac:dyDescent="0.3">
      <c r="B101" t="s">
        <v>25</v>
      </c>
      <c r="C101" t="s">
        <v>4</v>
      </c>
      <c r="D101">
        <v>12</v>
      </c>
      <c r="E101">
        <v>3187</v>
      </c>
      <c r="F101">
        <v>0</v>
      </c>
      <c r="G101">
        <f t="shared" si="17"/>
        <v>729.18560000000002</v>
      </c>
      <c r="H101">
        <v>1602</v>
      </c>
      <c r="I101">
        <f t="shared" si="18"/>
        <v>4059.8144000000002</v>
      </c>
      <c r="J101">
        <v>0.2288</v>
      </c>
      <c r="L101">
        <f>(I90+I91+I92+I93+I94+I95+I96+I97+I98+I99+I100+I101)</f>
        <v>48717.772800000006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4</v>
      </c>
      <c r="D104" s="1">
        <v>1</v>
      </c>
      <c r="E104">
        <v>3406</v>
      </c>
      <c r="F104">
        <v>438</v>
      </c>
      <c r="G104">
        <f>(E104+F104)*J104</f>
        <v>1302.3471999999999</v>
      </c>
      <c r="H104">
        <v>1602</v>
      </c>
      <c r="I104">
        <f>(E104+F104+H104-G104)</f>
        <v>4143.6527999999998</v>
      </c>
      <c r="J104">
        <v>0.33879999999999999</v>
      </c>
    </row>
    <row r="105" spans="2:12" x14ac:dyDescent="0.3">
      <c r="B105" t="s">
        <v>26</v>
      </c>
      <c r="C105" t="s">
        <v>4</v>
      </c>
      <c r="D105">
        <v>2</v>
      </c>
      <c r="E105">
        <v>3406</v>
      </c>
      <c r="F105">
        <v>438</v>
      </c>
      <c r="G105">
        <f t="shared" ref="G105:G115" si="19">(E105+F105)*J105</f>
        <v>1302.3471999999999</v>
      </c>
      <c r="H105">
        <v>1602</v>
      </c>
      <c r="I105">
        <f>(E105+F105+H105-G105)</f>
        <v>4143.6527999999998</v>
      </c>
      <c r="J105">
        <v>0.33879999999999999</v>
      </c>
    </row>
    <row r="106" spans="2:12" x14ac:dyDescent="0.3">
      <c r="B106" t="s">
        <v>26</v>
      </c>
      <c r="C106" t="s">
        <v>4</v>
      </c>
      <c r="D106">
        <v>3</v>
      </c>
      <c r="E106">
        <v>3406</v>
      </c>
      <c r="F106">
        <v>438</v>
      </c>
      <c r="G106">
        <f t="shared" si="19"/>
        <v>1302.3471999999999</v>
      </c>
      <c r="H106">
        <v>1602</v>
      </c>
      <c r="I106">
        <f t="shared" ref="I106:I115" si="20">(E106+F106+H106-G106)</f>
        <v>4143.6527999999998</v>
      </c>
      <c r="J106">
        <v>0.33879999999999999</v>
      </c>
    </row>
    <row r="107" spans="2:12" x14ac:dyDescent="0.3">
      <c r="B107" t="s">
        <v>26</v>
      </c>
      <c r="C107" t="s">
        <v>4</v>
      </c>
      <c r="D107">
        <v>4</v>
      </c>
      <c r="E107">
        <v>3406</v>
      </c>
      <c r="F107">
        <v>438</v>
      </c>
      <c r="G107">
        <f t="shared" si="19"/>
        <v>1302.3471999999999</v>
      </c>
      <c r="H107">
        <v>1602</v>
      </c>
      <c r="I107">
        <f t="shared" si="20"/>
        <v>4143.6527999999998</v>
      </c>
      <c r="J107">
        <v>0.33879999999999999</v>
      </c>
    </row>
    <row r="108" spans="2:12" x14ac:dyDescent="0.3">
      <c r="B108" t="s">
        <v>26</v>
      </c>
      <c r="C108" t="s">
        <v>4</v>
      </c>
      <c r="D108">
        <v>5</v>
      </c>
      <c r="E108">
        <v>3406</v>
      </c>
      <c r="F108">
        <v>438</v>
      </c>
      <c r="G108">
        <f t="shared" si="19"/>
        <v>1302.3471999999999</v>
      </c>
      <c r="H108">
        <v>1602</v>
      </c>
      <c r="I108">
        <f t="shared" si="20"/>
        <v>4143.6527999999998</v>
      </c>
      <c r="J108">
        <v>0.33879999999999999</v>
      </c>
    </row>
    <row r="109" spans="2:12" x14ac:dyDescent="0.3">
      <c r="B109" t="s">
        <v>26</v>
      </c>
      <c r="C109" t="s">
        <v>4</v>
      </c>
      <c r="D109">
        <v>6</v>
      </c>
      <c r="E109">
        <v>3406</v>
      </c>
      <c r="F109">
        <v>438</v>
      </c>
      <c r="G109">
        <f t="shared" si="19"/>
        <v>1302.3471999999999</v>
      </c>
      <c r="H109">
        <v>1602</v>
      </c>
      <c r="I109">
        <f t="shared" si="20"/>
        <v>4143.6527999999998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E110">
        <v>3763</v>
      </c>
      <c r="F110">
        <v>438</v>
      </c>
      <c r="G110">
        <f t="shared" si="19"/>
        <v>1423.2988</v>
      </c>
      <c r="H110">
        <v>1731</v>
      </c>
      <c r="I110">
        <f t="shared" si="20"/>
        <v>4508.7011999999995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E111">
        <v>3763</v>
      </c>
      <c r="F111">
        <v>438</v>
      </c>
      <c r="G111">
        <f t="shared" si="19"/>
        <v>1423.2988</v>
      </c>
      <c r="H111">
        <v>1731</v>
      </c>
      <c r="I111">
        <f t="shared" si="20"/>
        <v>4508.7011999999995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E112">
        <v>3763</v>
      </c>
      <c r="F112">
        <v>438</v>
      </c>
      <c r="G112">
        <f t="shared" si="19"/>
        <v>1423.2988</v>
      </c>
      <c r="H112">
        <v>1731</v>
      </c>
      <c r="I112">
        <f t="shared" si="20"/>
        <v>4508.7011999999995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E113">
        <v>3763</v>
      </c>
      <c r="F113">
        <v>438</v>
      </c>
      <c r="G113">
        <f t="shared" si="19"/>
        <v>1423.2988</v>
      </c>
      <c r="H113">
        <v>1731</v>
      </c>
      <c r="I113">
        <f t="shared" si="20"/>
        <v>4508.7011999999995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E114">
        <v>3763</v>
      </c>
      <c r="F114">
        <v>438</v>
      </c>
      <c r="G114">
        <f t="shared" si="19"/>
        <v>1423.2988</v>
      </c>
      <c r="H114">
        <v>1731</v>
      </c>
      <c r="I114">
        <f t="shared" si="20"/>
        <v>4508.7011999999995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E115">
        <v>3763</v>
      </c>
      <c r="F115">
        <v>438</v>
      </c>
      <c r="G115">
        <f t="shared" si="19"/>
        <v>1423.2988</v>
      </c>
      <c r="H115">
        <v>1731</v>
      </c>
      <c r="I115">
        <f t="shared" si="20"/>
        <v>4508.7011999999995</v>
      </c>
      <c r="J115">
        <v>0.33879999999999999</v>
      </c>
      <c r="L115">
        <f>(I104+I105+I106+I107+I108+I109+I110+I111+I112+I113+I114+I115)</f>
        <v>51914.123999999982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E118">
        <v>3763</v>
      </c>
      <c r="F118">
        <v>638</v>
      </c>
      <c r="G118">
        <f>(E118+F118)*J118</f>
        <v>1491.0588</v>
      </c>
      <c r="H118">
        <v>1731</v>
      </c>
      <c r="I118">
        <f>(E118+F118+H118-G118)</f>
        <v>4640.9412000000002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E119">
        <v>3763</v>
      </c>
      <c r="F119">
        <v>638</v>
      </c>
      <c r="G119">
        <f t="shared" ref="G119:G129" si="21">(E119+F119)*J119</f>
        <v>1491.0588</v>
      </c>
      <c r="H119">
        <v>1731</v>
      </c>
      <c r="I119">
        <f>(E119+F119+H119-G119)</f>
        <v>4640.9412000000002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E120">
        <v>3763</v>
      </c>
      <c r="F120">
        <v>638</v>
      </c>
      <c r="G120">
        <f t="shared" si="21"/>
        <v>1491.0588</v>
      </c>
      <c r="H120">
        <v>1731</v>
      </c>
      <c r="I120">
        <f t="shared" ref="I120:I129" si="22">(E120+F120+H120-G120)</f>
        <v>4640.9412000000002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E121">
        <v>3763</v>
      </c>
      <c r="F121">
        <v>638</v>
      </c>
      <c r="G121">
        <f t="shared" si="21"/>
        <v>1491.0588</v>
      </c>
      <c r="H121">
        <v>1731</v>
      </c>
      <c r="I121">
        <f t="shared" si="22"/>
        <v>4640.9412000000002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E122">
        <v>3763</v>
      </c>
      <c r="F122">
        <v>638</v>
      </c>
      <c r="G122">
        <f t="shared" si="21"/>
        <v>1491.0588</v>
      </c>
      <c r="H122">
        <v>1731</v>
      </c>
      <c r="I122">
        <f t="shared" si="22"/>
        <v>4640.9412000000002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E123">
        <v>3763</v>
      </c>
      <c r="F123">
        <v>638</v>
      </c>
      <c r="G123">
        <f t="shared" si="21"/>
        <v>1491.0588</v>
      </c>
      <c r="H123">
        <v>1731</v>
      </c>
      <c r="I123">
        <f t="shared" si="22"/>
        <v>4640.9412000000002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E124">
        <v>3763</v>
      </c>
      <c r="F124">
        <v>638</v>
      </c>
      <c r="G124">
        <f t="shared" si="21"/>
        <v>1491.0588</v>
      </c>
      <c r="H124">
        <v>1731</v>
      </c>
      <c r="I124">
        <f t="shared" si="22"/>
        <v>4640.9412000000002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E125">
        <v>3763</v>
      </c>
      <c r="F125">
        <v>638</v>
      </c>
      <c r="G125">
        <f t="shared" si="21"/>
        <v>1491.0588</v>
      </c>
      <c r="H125">
        <v>1731</v>
      </c>
      <c r="I125">
        <f t="shared" si="22"/>
        <v>4640.9412000000002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E126">
        <v>3763</v>
      </c>
      <c r="F126">
        <v>638</v>
      </c>
      <c r="G126">
        <f t="shared" si="21"/>
        <v>1491.0588</v>
      </c>
      <c r="H126">
        <v>1731</v>
      </c>
      <c r="I126">
        <f t="shared" si="22"/>
        <v>4640.9412000000002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E127">
        <v>3763</v>
      </c>
      <c r="F127">
        <v>638</v>
      </c>
      <c r="G127">
        <f t="shared" si="21"/>
        <v>1491.0588</v>
      </c>
      <c r="H127">
        <v>1731</v>
      </c>
      <c r="I127">
        <f t="shared" si="22"/>
        <v>4640.9412000000002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E128">
        <v>3763</v>
      </c>
      <c r="F128">
        <v>638</v>
      </c>
      <c r="G128">
        <f t="shared" si="21"/>
        <v>1491.0588</v>
      </c>
      <c r="H128">
        <v>1731</v>
      </c>
      <c r="I128">
        <f t="shared" si="22"/>
        <v>4640.9412000000002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E129">
        <v>3763</v>
      </c>
      <c r="F129">
        <v>638</v>
      </c>
      <c r="G129">
        <f t="shared" si="21"/>
        <v>1491.0588</v>
      </c>
      <c r="H129">
        <v>1731</v>
      </c>
      <c r="I129">
        <f t="shared" si="22"/>
        <v>4640.9412000000002</v>
      </c>
      <c r="J129">
        <v>0.33879999999999999</v>
      </c>
      <c r="L129">
        <f>(I118+I119+I120+I121+I122+I123+I124+I125+I126+I127+I128+I129)</f>
        <v>55691.294400000006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E132">
        <v>3883</v>
      </c>
      <c r="F132">
        <v>656</v>
      </c>
      <c r="G132">
        <f>(E132+F132)*J132</f>
        <v>1537.8132000000001</v>
      </c>
      <c r="H132">
        <v>1731</v>
      </c>
      <c r="I132">
        <f>(E132+F132+H132-G132)</f>
        <v>4732.1867999999995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E133">
        <v>3883</v>
      </c>
      <c r="F133">
        <v>656</v>
      </c>
      <c r="G133">
        <f t="shared" ref="G133:G143" si="23">(E133+F133)*J133</f>
        <v>1537.8132000000001</v>
      </c>
      <c r="H133">
        <v>1731</v>
      </c>
      <c r="I133">
        <f>(E133+F133+H133-G133)</f>
        <v>4732.1867999999995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E134">
        <v>3883</v>
      </c>
      <c r="F134">
        <v>656</v>
      </c>
      <c r="G134">
        <f t="shared" si="23"/>
        <v>1537.8132000000001</v>
      </c>
      <c r="H134">
        <v>1731</v>
      </c>
      <c r="I134">
        <f t="shared" ref="I134:I143" si="24">(E134+F134+H134-G134)</f>
        <v>4732.1867999999995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E135">
        <v>3883</v>
      </c>
      <c r="F135">
        <v>656</v>
      </c>
      <c r="G135">
        <f t="shared" si="23"/>
        <v>1537.8132000000001</v>
      </c>
      <c r="H135">
        <v>1731</v>
      </c>
      <c r="I135">
        <f t="shared" si="24"/>
        <v>4732.1867999999995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E136">
        <v>3883</v>
      </c>
      <c r="F136">
        <v>656</v>
      </c>
      <c r="G136">
        <f t="shared" si="23"/>
        <v>1537.8132000000001</v>
      </c>
      <c r="H136">
        <v>1731</v>
      </c>
      <c r="I136">
        <f t="shared" si="24"/>
        <v>4732.1867999999995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E137">
        <v>3883</v>
      </c>
      <c r="F137">
        <v>656</v>
      </c>
      <c r="G137">
        <f t="shared" si="23"/>
        <v>1537.8132000000001</v>
      </c>
      <c r="H137">
        <v>1731</v>
      </c>
      <c r="I137">
        <f t="shared" si="24"/>
        <v>4732.1867999999995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E138">
        <v>3883</v>
      </c>
      <c r="F138">
        <v>656</v>
      </c>
      <c r="G138">
        <f t="shared" si="23"/>
        <v>1537.8132000000001</v>
      </c>
      <c r="H138">
        <v>1731</v>
      </c>
      <c r="I138">
        <f t="shared" si="24"/>
        <v>4732.1867999999995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E139">
        <v>3883</v>
      </c>
      <c r="F139">
        <v>656</v>
      </c>
      <c r="G139">
        <f t="shared" si="23"/>
        <v>1537.8132000000001</v>
      </c>
      <c r="H139">
        <v>1731</v>
      </c>
      <c r="I139">
        <f t="shared" si="24"/>
        <v>4732.1867999999995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E140">
        <v>3883</v>
      </c>
      <c r="F140">
        <v>656</v>
      </c>
      <c r="G140">
        <f t="shared" si="23"/>
        <v>1537.8132000000001</v>
      </c>
      <c r="H140">
        <v>1731</v>
      </c>
      <c r="I140">
        <f t="shared" si="24"/>
        <v>4732.1867999999995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E141">
        <v>3883</v>
      </c>
      <c r="F141">
        <v>656</v>
      </c>
      <c r="G141">
        <f t="shared" si="23"/>
        <v>1537.8132000000001</v>
      </c>
      <c r="H141">
        <v>1731</v>
      </c>
      <c r="I141">
        <f t="shared" si="24"/>
        <v>4732.1867999999995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E142">
        <v>3883</v>
      </c>
      <c r="F142">
        <v>656</v>
      </c>
      <c r="G142">
        <f t="shared" si="23"/>
        <v>1537.8132000000001</v>
      </c>
      <c r="H142">
        <v>1731</v>
      </c>
      <c r="I142">
        <f t="shared" si="24"/>
        <v>4732.1867999999995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E143">
        <v>3883</v>
      </c>
      <c r="F143">
        <v>656</v>
      </c>
      <c r="G143">
        <f t="shared" si="23"/>
        <v>1537.8132000000001</v>
      </c>
      <c r="H143">
        <v>1731</v>
      </c>
      <c r="I143">
        <f t="shared" si="24"/>
        <v>4732.1867999999995</v>
      </c>
      <c r="J143">
        <v>0.33879999999999999</v>
      </c>
      <c r="L143">
        <f>(I132+I133+I134+I135+I136+I137+I138+I139+I140+I141+I142+I143)</f>
        <v>56786.241599999979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E146">
        <v>3883</v>
      </c>
      <c r="F146">
        <v>656</v>
      </c>
      <c r="G146">
        <f>(E146+F146)*J146</f>
        <v>1537.8132000000001</v>
      </c>
      <c r="H146">
        <v>1731</v>
      </c>
      <c r="I146">
        <f>(E146+F146+H146-G146)</f>
        <v>4732.1867999999995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E147">
        <v>3883</v>
      </c>
      <c r="F147">
        <v>656</v>
      </c>
      <c r="G147">
        <f t="shared" ref="G147:G157" si="25">(E147+F147)*J147</f>
        <v>1537.8132000000001</v>
      </c>
      <c r="H147">
        <v>1731</v>
      </c>
      <c r="I147">
        <f>(E147+F147+H147-G147)</f>
        <v>4732.1867999999995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E148">
        <v>3883</v>
      </c>
      <c r="F148">
        <v>656</v>
      </c>
      <c r="G148">
        <f t="shared" si="25"/>
        <v>1537.8132000000001</v>
      </c>
      <c r="H148">
        <v>1731</v>
      </c>
      <c r="I148">
        <f t="shared" ref="I148:I157" si="26">(E148+F148+H148-G148)</f>
        <v>4732.1867999999995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E149">
        <v>3883</v>
      </c>
      <c r="F149">
        <v>656</v>
      </c>
      <c r="G149">
        <f t="shared" si="25"/>
        <v>1537.8132000000001</v>
      </c>
      <c r="H149">
        <v>1731</v>
      </c>
      <c r="I149">
        <f t="shared" si="26"/>
        <v>4732.1867999999995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E150">
        <v>3883</v>
      </c>
      <c r="F150">
        <v>656</v>
      </c>
      <c r="G150">
        <f t="shared" si="25"/>
        <v>1537.8132000000001</v>
      </c>
      <c r="H150">
        <v>1731</v>
      </c>
      <c r="I150">
        <f t="shared" si="26"/>
        <v>4732.1867999999995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E151">
        <v>3883</v>
      </c>
      <c r="F151">
        <v>656</v>
      </c>
      <c r="G151">
        <f t="shared" si="25"/>
        <v>1537.8132000000001</v>
      </c>
      <c r="H151">
        <v>1731</v>
      </c>
      <c r="I151">
        <f t="shared" si="26"/>
        <v>4732.1867999999995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E152">
        <v>3883</v>
      </c>
      <c r="F152">
        <v>656</v>
      </c>
      <c r="G152">
        <f t="shared" si="25"/>
        <v>1537.8132000000001</v>
      </c>
      <c r="H152">
        <v>1731</v>
      </c>
      <c r="I152">
        <f t="shared" si="26"/>
        <v>4732.1867999999995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E153">
        <v>3883</v>
      </c>
      <c r="F153">
        <v>656</v>
      </c>
      <c r="G153">
        <f t="shared" si="25"/>
        <v>1537.8132000000001</v>
      </c>
      <c r="H153">
        <v>1731</v>
      </c>
      <c r="I153">
        <f t="shared" si="26"/>
        <v>4732.1867999999995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E154">
        <v>3883</v>
      </c>
      <c r="F154">
        <v>656</v>
      </c>
      <c r="G154">
        <f t="shared" si="25"/>
        <v>1537.8132000000001</v>
      </c>
      <c r="H154">
        <v>1731</v>
      </c>
      <c r="I154">
        <f t="shared" si="26"/>
        <v>4732.1867999999995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E155">
        <v>3883</v>
      </c>
      <c r="F155">
        <v>656</v>
      </c>
      <c r="G155">
        <f t="shared" si="25"/>
        <v>1537.8132000000001</v>
      </c>
      <c r="H155">
        <v>1731</v>
      </c>
      <c r="I155">
        <f t="shared" si="26"/>
        <v>4732.1867999999995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E156">
        <v>3883</v>
      </c>
      <c r="F156">
        <v>656</v>
      </c>
      <c r="G156">
        <f t="shared" si="25"/>
        <v>1537.8132000000001</v>
      </c>
      <c r="H156">
        <v>1731</v>
      </c>
      <c r="I156">
        <f t="shared" si="26"/>
        <v>4732.1867999999995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E157">
        <v>3883</v>
      </c>
      <c r="F157">
        <v>656</v>
      </c>
      <c r="G157">
        <f t="shared" si="25"/>
        <v>1537.8132000000001</v>
      </c>
      <c r="H157">
        <v>1731</v>
      </c>
      <c r="I157">
        <f t="shared" si="26"/>
        <v>4732.1867999999995</v>
      </c>
      <c r="J157">
        <v>0.33879999999999999</v>
      </c>
      <c r="L157">
        <f>(I146+I147+I148+I149+I150+I151+I152+I153+I154+I155+I156+I157)</f>
        <v>56786.241599999979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E160">
        <v>4115</v>
      </c>
      <c r="F160">
        <v>0</v>
      </c>
      <c r="G160">
        <f>(E160+F160)*J160</f>
        <v>1394.162</v>
      </c>
      <c r="H160">
        <v>1731</v>
      </c>
      <c r="I160">
        <f>(E160+F160+H160-G160)</f>
        <v>4451.8379999999997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E161">
        <v>4115</v>
      </c>
      <c r="F161">
        <v>0</v>
      </c>
      <c r="G161">
        <f t="shared" ref="G161:G171" si="27">(E161+F161)*J161</f>
        <v>1394.162</v>
      </c>
      <c r="H161">
        <v>1731</v>
      </c>
      <c r="I161">
        <f>(E161+F161+H161-G161)</f>
        <v>4451.8379999999997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E162">
        <v>4115</v>
      </c>
      <c r="F162">
        <v>0</v>
      </c>
      <c r="G162">
        <f t="shared" si="27"/>
        <v>1394.162</v>
      </c>
      <c r="H162">
        <v>1731</v>
      </c>
      <c r="I162">
        <f t="shared" ref="I162:I171" si="28">(E162+F162+H162-G162)</f>
        <v>4451.8379999999997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E163">
        <v>4115</v>
      </c>
      <c r="F163">
        <v>0</v>
      </c>
      <c r="G163">
        <f t="shared" si="27"/>
        <v>1394.162</v>
      </c>
      <c r="H163">
        <v>1731</v>
      </c>
      <c r="I163">
        <f t="shared" si="28"/>
        <v>4451.8379999999997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E164">
        <v>4115</v>
      </c>
      <c r="F164">
        <v>0</v>
      </c>
      <c r="G164">
        <f t="shared" si="27"/>
        <v>1394.162</v>
      </c>
      <c r="H164">
        <v>1731</v>
      </c>
      <c r="I164">
        <f t="shared" si="28"/>
        <v>4451.8379999999997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E165">
        <v>4115</v>
      </c>
      <c r="F165">
        <v>0</v>
      </c>
      <c r="G165">
        <f t="shared" si="27"/>
        <v>1394.162</v>
      </c>
      <c r="H165">
        <v>1731</v>
      </c>
      <c r="I165">
        <f t="shared" si="28"/>
        <v>4451.8379999999997</v>
      </c>
      <c r="J165">
        <v>0.33879999999999999</v>
      </c>
    </row>
    <row r="166" spans="2:12" x14ac:dyDescent="0.3">
      <c r="B166" t="s">
        <v>25</v>
      </c>
      <c r="C166" t="s">
        <v>5</v>
      </c>
      <c r="D166">
        <v>7</v>
      </c>
      <c r="E166">
        <v>4115</v>
      </c>
      <c r="F166">
        <v>0</v>
      </c>
      <c r="G166">
        <f t="shared" si="27"/>
        <v>1394.162</v>
      </c>
      <c r="H166">
        <v>1731</v>
      </c>
      <c r="I166">
        <f t="shared" si="28"/>
        <v>4451.8379999999997</v>
      </c>
      <c r="J166">
        <v>0.33879999999999999</v>
      </c>
    </row>
    <row r="167" spans="2:12" x14ac:dyDescent="0.3">
      <c r="B167" t="s">
        <v>25</v>
      </c>
      <c r="C167" t="s">
        <v>5</v>
      </c>
      <c r="D167">
        <v>8</v>
      </c>
      <c r="E167">
        <v>4115</v>
      </c>
      <c r="F167">
        <v>0</v>
      </c>
      <c r="G167">
        <f t="shared" si="27"/>
        <v>1394.162</v>
      </c>
      <c r="H167">
        <v>1731</v>
      </c>
      <c r="I167">
        <f t="shared" si="28"/>
        <v>4451.8379999999997</v>
      </c>
      <c r="J167">
        <v>0.33879999999999999</v>
      </c>
    </row>
    <row r="168" spans="2:12" x14ac:dyDescent="0.3">
      <c r="B168" t="s">
        <v>25</v>
      </c>
      <c r="C168" t="s">
        <v>5</v>
      </c>
      <c r="D168">
        <v>9</v>
      </c>
      <c r="E168">
        <v>4115</v>
      </c>
      <c r="F168">
        <v>0</v>
      </c>
      <c r="G168">
        <f t="shared" si="27"/>
        <v>1394.162</v>
      </c>
      <c r="H168">
        <v>1731</v>
      </c>
      <c r="I168">
        <f t="shared" si="28"/>
        <v>4451.8379999999997</v>
      </c>
      <c r="J168">
        <v>0.33879999999999999</v>
      </c>
    </row>
    <row r="169" spans="2:12" x14ac:dyDescent="0.3">
      <c r="B169" t="s">
        <v>25</v>
      </c>
      <c r="C169" t="s">
        <v>5</v>
      </c>
      <c r="D169">
        <v>10</v>
      </c>
      <c r="E169">
        <v>4115</v>
      </c>
      <c r="F169">
        <v>0</v>
      </c>
      <c r="G169">
        <f t="shared" si="27"/>
        <v>1394.162</v>
      </c>
      <c r="H169">
        <v>1731</v>
      </c>
      <c r="I169">
        <f t="shared" si="28"/>
        <v>4451.8379999999997</v>
      </c>
      <c r="J169">
        <v>0.33879999999999999</v>
      </c>
    </row>
    <row r="170" spans="2:12" x14ac:dyDescent="0.3">
      <c r="B170" t="s">
        <v>25</v>
      </c>
      <c r="C170" t="s">
        <v>5</v>
      </c>
      <c r="D170">
        <v>11</v>
      </c>
      <c r="E170">
        <v>4115</v>
      </c>
      <c r="F170">
        <v>0</v>
      </c>
      <c r="G170">
        <f t="shared" si="27"/>
        <v>1394.162</v>
      </c>
      <c r="H170">
        <v>1731</v>
      </c>
      <c r="I170">
        <f t="shared" si="28"/>
        <v>4451.8379999999997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5</v>
      </c>
      <c r="D171">
        <v>12</v>
      </c>
      <c r="E171">
        <v>4115</v>
      </c>
      <c r="F171">
        <v>0</v>
      </c>
      <c r="G171">
        <f t="shared" si="27"/>
        <v>1394.162</v>
      </c>
      <c r="H171">
        <v>1731</v>
      </c>
      <c r="I171">
        <f t="shared" si="28"/>
        <v>4451.8379999999997</v>
      </c>
      <c r="J171">
        <v>0.33879999999999999</v>
      </c>
      <c r="L171">
        <f>(I160+I161+I162+I163+I164+I165+I166+I167+I168+I169+I170+I171)</f>
        <v>53422.056000000011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5</v>
      </c>
      <c r="D174" s="1">
        <v>1</v>
      </c>
      <c r="E174">
        <v>4115</v>
      </c>
      <c r="F174">
        <v>0</v>
      </c>
      <c r="G174">
        <f>(E174+F174)*J174</f>
        <v>1394.162</v>
      </c>
      <c r="H174">
        <v>1731</v>
      </c>
      <c r="I174">
        <f>(E174+F174+H174-G174)</f>
        <v>4451.8379999999997</v>
      </c>
      <c r="J174">
        <v>0.33879999999999999</v>
      </c>
    </row>
    <row r="175" spans="2:12" x14ac:dyDescent="0.3">
      <c r="B175" t="s">
        <v>25</v>
      </c>
      <c r="C175" t="s">
        <v>5</v>
      </c>
      <c r="D175">
        <v>2</v>
      </c>
      <c r="E175">
        <v>4115</v>
      </c>
      <c r="F175">
        <v>0</v>
      </c>
      <c r="G175">
        <f t="shared" ref="G175:G185" si="29">(E175+F175)*J175</f>
        <v>1394.162</v>
      </c>
      <c r="H175">
        <v>1731</v>
      </c>
      <c r="I175">
        <f>(E175+F175+H175-G175)</f>
        <v>4451.8379999999997</v>
      </c>
      <c r="J175">
        <v>0.33879999999999999</v>
      </c>
    </row>
    <row r="176" spans="2:12" x14ac:dyDescent="0.3">
      <c r="B176" t="s">
        <v>25</v>
      </c>
      <c r="C176" t="s">
        <v>5</v>
      </c>
      <c r="D176">
        <v>3</v>
      </c>
      <c r="E176">
        <v>4115</v>
      </c>
      <c r="F176">
        <v>0</v>
      </c>
      <c r="G176">
        <f t="shared" si="29"/>
        <v>1394.162</v>
      </c>
      <c r="H176">
        <v>1731</v>
      </c>
      <c r="I176">
        <f t="shared" ref="I176:I185" si="30">(E176+F176+H176-G176)</f>
        <v>4451.8379999999997</v>
      </c>
      <c r="J176">
        <v>0.33879999999999999</v>
      </c>
    </row>
    <row r="177" spans="2:12" x14ac:dyDescent="0.3">
      <c r="B177" t="s">
        <v>25</v>
      </c>
      <c r="C177" t="s">
        <v>5</v>
      </c>
      <c r="D177">
        <v>4</v>
      </c>
      <c r="E177">
        <v>4115</v>
      </c>
      <c r="F177">
        <v>0</v>
      </c>
      <c r="G177">
        <f t="shared" si="29"/>
        <v>1394.162</v>
      </c>
      <c r="H177">
        <v>1731</v>
      </c>
      <c r="I177">
        <f t="shared" si="30"/>
        <v>4451.8379999999997</v>
      </c>
      <c r="J177">
        <v>0.33879999999999999</v>
      </c>
    </row>
    <row r="178" spans="2:12" x14ac:dyDescent="0.3">
      <c r="B178" t="s">
        <v>25</v>
      </c>
      <c r="C178" t="s">
        <v>5</v>
      </c>
      <c r="D178">
        <v>5</v>
      </c>
      <c r="E178">
        <v>4115</v>
      </c>
      <c r="F178">
        <v>0</v>
      </c>
      <c r="G178">
        <f t="shared" si="29"/>
        <v>1394.162</v>
      </c>
      <c r="H178">
        <v>1731</v>
      </c>
      <c r="I178">
        <f t="shared" si="30"/>
        <v>4451.8379999999997</v>
      </c>
      <c r="J178">
        <v>0.33879999999999999</v>
      </c>
    </row>
    <row r="179" spans="2:12" x14ac:dyDescent="0.3">
      <c r="B179" t="s">
        <v>25</v>
      </c>
      <c r="C179" t="s">
        <v>5</v>
      </c>
      <c r="D179">
        <v>6</v>
      </c>
      <c r="E179">
        <v>4115</v>
      </c>
      <c r="F179">
        <v>0</v>
      </c>
      <c r="G179">
        <f t="shared" si="29"/>
        <v>1394.162</v>
      </c>
      <c r="H179">
        <v>1731</v>
      </c>
      <c r="I179">
        <f t="shared" si="30"/>
        <v>4451.8379999999997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E180">
        <v>4562</v>
      </c>
      <c r="F180">
        <v>0</v>
      </c>
      <c r="G180">
        <f t="shared" si="29"/>
        <v>1545.6055999999999</v>
      </c>
      <c r="H180">
        <v>1746</v>
      </c>
      <c r="I180">
        <f t="shared" si="30"/>
        <v>4762.3944000000001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E181">
        <v>4562</v>
      </c>
      <c r="F181">
        <v>0</v>
      </c>
      <c r="G181">
        <f t="shared" si="29"/>
        <v>1545.6055999999999</v>
      </c>
      <c r="H181">
        <v>1746</v>
      </c>
      <c r="I181">
        <f t="shared" si="30"/>
        <v>4762.3944000000001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E182">
        <v>4562</v>
      </c>
      <c r="F182">
        <v>0</v>
      </c>
      <c r="G182">
        <f t="shared" si="29"/>
        <v>1545.6055999999999</v>
      </c>
      <c r="H182">
        <v>1746</v>
      </c>
      <c r="I182">
        <f t="shared" si="30"/>
        <v>4762.3944000000001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E183">
        <v>4562</v>
      </c>
      <c r="F183">
        <v>0</v>
      </c>
      <c r="G183">
        <f t="shared" si="29"/>
        <v>1545.6055999999999</v>
      </c>
      <c r="H183">
        <v>1746</v>
      </c>
      <c r="I183">
        <f t="shared" si="30"/>
        <v>4762.3944000000001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E184">
        <v>4562</v>
      </c>
      <c r="F184">
        <v>0</v>
      </c>
      <c r="G184">
        <f t="shared" si="29"/>
        <v>1545.6055999999999</v>
      </c>
      <c r="H184">
        <v>1746</v>
      </c>
      <c r="I184">
        <f t="shared" si="30"/>
        <v>4762.3944000000001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E185">
        <v>4562</v>
      </c>
      <c r="F185">
        <v>0</v>
      </c>
      <c r="G185">
        <f t="shared" si="29"/>
        <v>1545.6055999999999</v>
      </c>
      <c r="H185">
        <v>1746</v>
      </c>
      <c r="I185">
        <f t="shared" si="30"/>
        <v>4762.3944000000001</v>
      </c>
      <c r="J185">
        <v>0.33879999999999999</v>
      </c>
      <c r="L185">
        <f>(I174+I175+I176+I177+I178+I179+I180+I181+I182+I183+I184+I185)</f>
        <v>55285.39439999999</v>
      </c>
    </row>
    <row r="187" spans="2:12" x14ac:dyDescent="0.3">
      <c r="L187">
        <f>(L17+L31+L45+L59+L73+L87+L101+L115+L129+L143+L157+L171+L185)</f>
        <v>642834.77279999992</v>
      </c>
    </row>
    <row r="188" spans="2:12" x14ac:dyDescent="0.3">
      <c r="L188" t="s">
        <v>59</v>
      </c>
    </row>
    <row r="189" spans="2:12" x14ac:dyDescent="0.3">
      <c r="B189" s="2"/>
    </row>
  </sheetData>
  <mergeCells count="14">
    <mergeCell ref="Y36:AF36"/>
    <mergeCell ref="Y42:AF42"/>
    <mergeCell ref="O12:P12"/>
    <mergeCell ref="O13:P13"/>
    <mergeCell ref="O14:P14"/>
    <mergeCell ref="O15:P15"/>
    <mergeCell ref="X16:AG20"/>
    <mergeCell ref="Y21:AF21"/>
    <mergeCell ref="O11:P11"/>
    <mergeCell ref="X2:AG4"/>
    <mergeCell ref="N7:Q7"/>
    <mergeCell ref="O8:P8"/>
    <mergeCell ref="O9:P9"/>
    <mergeCell ref="O10:P10"/>
  </mergeCells>
  <hyperlinks>
    <hyperlink ref="X6" r:id="rId1" xr:uid="{90BE532D-6AFE-4B75-A25F-232D447F03AA}"/>
  </hyperlinks>
  <pageMargins left="0.7" right="0.7" top="0.75" bottom="0.75" header="0.3" footer="0.3"/>
  <pageSetup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034E-02EC-409F-BA7D-9664415904B8}">
  <dimension ref="B1:AG189"/>
  <sheetViews>
    <sheetView topLeftCell="F13" workbookViewId="0"/>
  </sheetViews>
  <sheetFormatPr defaultRowHeight="14.4" x14ac:dyDescent="0.3"/>
  <cols>
    <col min="1" max="2" width="10.109375" customWidth="1"/>
    <col min="7" max="7" width="10.21875" bestFit="1" customWidth="1"/>
    <col min="15" max="15" width="9.109375" customWidth="1"/>
    <col min="17" max="18" width="10.44140625" bestFit="1" customWidth="1"/>
    <col min="19" max="19" width="10.21875" customWidth="1"/>
    <col min="22" max="22" width="10.44140625" bestFit="1" customWidth="1"/>
    <col min="23" max="23" width="10.44140625" customWidth="1"/>
  </cols>
  <sheetData>
    <row r="1" spans="2:33" ht="15" thickBot="1" x14ac:dyDescent="0.35"/>
    <row r="2" spans="2:33" x14ac:dyDescent="0.3">
      <c r="X2" s="31" t="s">
        <v>67</v>
      </c>
      <c r="Y2" s="32"/>
      <c r="Z2" s="32"/>
      <c r="AA2" s="32"/>
      <c r="AB2" s="32"/>
      <c r="AC2" s="32"/>
      <c r="AD2" s="32"/>
      <c r="AE2" s="32"/>
      <c r="AF2" s="32"/>
      <c r="AG2" s="33"/>
    </row>
    <row r="3" spans="2:33" x14ac:dyDescent="0.3">
      <c r="X3" s="34"/>
      <c r="Y3" s="35"/>
      <c r="Z3" s="35"/>
      <c r="AA3" s="35"/>
      <c r="AB3" s="35"/>
      <c r="AC3" s="35"/>
      <c r="AD3" s="35"/>
      <c r="AE3" s="35"/>
      <c r="AF3" s="35"/>
      <c r="AG3" s="36"/>
    </row>
    <row r="4" spans="2:33" x14ac:dyDescent="0.3">
      <c r="X4" s="34"/>
      <c r="Y4" s="35"/>
      <c r="Z4" s="35"/>
      <c r="AA4" s="35"/>
      <c r="AB4" s="35"/>
      <c r="AC4" s="35"/>
      <c r="AD4" s="35"/>
      <c r="AE4" s="35"/>
      <c r="AF4" s="35"/>
      <c r="AG4" s="36"/>
    </row>
    <row r="5" spans="2:33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X5" s="5" t="s">
        <v>65</v>
      </c>
      <c r="Y5" s="6"/>
      <c r="Z5" s="6"/>
      <c r="AA5" s="6"/>
      <c r="AB5" s="6"/>
      <c r="AC5" s="6"/>
      <c r="AD5" s="6"/>
      <c r="AE5" s="6"/>
      <c r="AF5" s="6"/>
      <c r="AG5" s="4"/>
    </row>
    <row r="6" spans="2:33" ht="15" thickBot="1" x14ac:dyDescent="0.35">
      <c r="B6" t="s">
        <v>25</v>
      </c>
      <c r="C6" t="s">
        <v>2</v>
      </c>
      <c r="D6" s="1">
        <v>1</v>
      </c>
      <c r="E6">
        <v>2104</v>
      </c>
      <c r="F6">
        <v>0</v>
      </c>
      <c r="G6">
        <f>(E6+F6)*J6</f>
        <v>481.39519999999999</v>
      </c>
      <c r="H6">
        <v>1734</v>
      </c>
      <c r="I6">
        <f>(E6+F6+H6-G6)</f>
        <v>3356.6048000000001</v>
      </c>
      <c r="J6">
        <v>0.2288</v>
      </c>
      <c r="X6" s="10" t="s">
        <v>30</v>
      </c>
      <c r="Y6" s="6"/>
      <c r="Z6" s="6"/>
      <c r="AA6" s="6"/>
      <c r="AB6" s="6"/>
      <c r="AC6" s="6"/>
      <c r="AD6" s="6"/>
      <c r="AE6" s="6"/>
      <c r="AF6" s="6"/>
      <c r="AG6" s="4"/>
    </row>
    <row r="7" spans="2:33" x14ac:dyDescent="0.3">
      <c r="B7" t="s">
        <v>25</v>
      </c>
      <c r="C7" t="s">
        <v>2</v>
      </c>
      <c r="D7">
        <v>2</v>
      </c>
      <c r="E7">
        <v>2104</v>
      </c>
      <c r="F7">
        <v>0</v>
      </c>
      <c r="G7">
        <f t="shared" ref="G7:G17" si="0">(E7+F7)*J7</f>
        <v>481.39519999999999</v>
      </c>
      <c r="H7">
        <v>1734</v>
      </c>
      <c r="I7">
        <f>(E7+F7+H7-G7)</f>
        <v>3356.6048000000001</v>
      </c>
      <c r="J7">
        <v>0.2288</v>
      </c>
      <c r="N7" s="37" t="s">
        <v>70</v>
      </c>
      <c r="O7" s="38"/>
      <c r="P7" s="38"/>
      <c r="Q7" s="39"/>
      <c r="X7" s="5" t="s">
        <v>32</v>
      </c>
      <c r="Y7" s="6"/>
      <c r="Z7" s="6"/>
      <c r="AA7" s="6"/>
      <c r="AB7" s="6"/>
      <c r="AC7" s="6"/>
      <c r="AD7" s="6"/>
      <c r="AE7" s="6"/>
      <c r="AF7" s="6"/>
      <c r="AG7" s="4"/>
    </row>
    <row r="8" spans="2:33" x14ac:dyDescent="0.3">
      <c r="B8" t="s">
        <v>25</v>
      </c>
      <c r="C8" t="s">
        <v>2</v>
      </c>
      <c r="D8">
        <v>3</v>
      </c>
      <c r="E8">
        <v>2104</v>
      </c>
      <c r="F8">
        <v>0</v>
      </c>
      <c r="G8">
        <f t="shared" si="0"/>
        <v>481.39519999999999</v>
      </c>
      <c r="H8">
        <v>1734</v>
      </c>
      <c r="I8">
        <f t="shared" ref="I8:I17" si="1">(E8+F8+H8-G8)</f>
        <v>3356.6048000000001</v>
      </c>
      <c r="J8">
        <v>0.2288</v>
      </c>
      <c r="N8" s="5"/>
      <c r="O8" s="30" t="s">
        <v>79</v>
      </c>
      <c r="P8" s="30"/>
      <c r="Q8" s="4"/>
      <c r="X8" s="5" t="s">
        <v>31</v>
      </c>
      <c r="Y8" s="6"/>
      <c r="Z8" s="6"/>
      <c r="AA8" s="6"/>
      <c r="AB8" s="6"/>
      <c r="AC8" s="6"/>
      <c r="AD8" s="6"/>
      <c r="AE8" s="6"/>
      <c r="AF8" s="6"/>
      <c r="AG8" s="4"/>
    </row>
    <row r="9" spans="2:33" x14ac:dyDescent="0.3">
      <c r="B9" t="s">
        <v>25</v>
      </c>
      <c r="C9" t="s">
        <v>2</v>
      </c>
      <c r="D9">
        <v>4</v>
      </c>
      <c r="E9">
        <v>2104</v>
      </c>
      <c r="F9">
        <v>0</v>
      </c>
      <c r="G9">
        <f t="shared" si="0"/>
        <v>481.39519999999999</v>
      </c>
      <c r="H9">
        <v>1734</v>
      </c>
      <c r="I9">
        <f t="shared" si="1"/>
        <v>3356.6048000000001</v>
      </c>
      <c r="J9">
        <v>0.2288</v>
      </c>
      <c r="N9" s="5" t="s">
        <v>0</v>
      </c>
      <c r="O9" s="30">
        <v>0</v>
      </c>
      <c r="P9" s="30"/>
      <c r="Q9" s="4"/>
      <c r="X9" s="5" t="s">
        <v>66</v>
      </c>
      <c r="Y9" s="6"/>
      <c r="Z9" s="6"/>
      <c r="AA9" s="6"/>
      <c r="AB9" s="6"/>
      <c r="AC9" s="6"/>
      <c r="AD9" s="6"/>
      <c r="AE9" s="6"/>
      <c r="AF9" s="6"/>
      <c r="AG9" s="4"/>
    </row>
    <row r="10" spans="2:33" x14ac:dyDescent="0.3">
      <c r="B10" t="s">
        <v>25</v>
      </c>
      <c r="C10" t="s">
        <v>2</v>
      </c>
      <c r="D10">
        <v>5</v>
      </c>
      <c r="E10">
        <v>2104</v>
      </c>
      <c r="F10">
        <v>0</v>
      </c>
      <c r="G10">
        <f t="shared" si="0"/>
        <v>481.39519999999999</v>
      </c>
      <c r="H10">
        <v>1734</v>
      </c>
      <c r="I10">
        <f t="shared" si="1"/>
        <v>3356.6048000000001</v>
      </c>
      <c r="J10">
        <v>0.2288</v>
      </c>
      <c r="N10" s="5" t="s">
        <v>1</v>
      </c>
      <c r="O10" s="30">
        <v>0.75</v>
      </c>
      <c r="P10" s="30"/>
      <c r="Q10" s="4"/>
      <c r="X10" s="5" t="s">
        <v>33</v>
      </c>
      <c r="Y10" s="6"/>
      <c r="Z10" s="6"/>
      <c r="AA10" s="6"/>
      <c r="AB10" s="6"/>
      <c r="AC10" s="6"/>
      <c r="AD10" s="6"/>
      <c r="AE10" s="6"/>
      <c r="AF10" s="6"/>
      <c r="AG10" s="4"/>
    </row>
    <row r="11" spans="2:33" x14ac:dyDescent="0.3">
      <c r="B11" t="s">
        <v>25</v>
      </c>
      <c r="C11" t="s">
        <v>2</v>
      </c>
      <c r="D11">
        <v>6</v>
      </c>
      <c r="E11">
        <v>2104</v>
      </c>
      <c r="F11">
        <v>0</v>
      </c>
      <c r="G11">
        <f t="shared" si="0"/>
        <v>481.39519999999999</v>
      </c>
      <c r="H11">
        <v>1734</v>
      </c>
      <c r="I11">
        <f t="shared" si="1"/>
        <v>3356.6048000000001</v>
      </c>
      <c r="J11">
        <v>0.2288</v>
      </c>
      <c r="N11" s="5" t="s">
        <v>2</v>
      </c>
      <c r="O11" s="30">
        <v>1.5</v>
      </c>
      <c r="P11" s="30"/>
      <c r="Q11" s="4"/>
      <c r="X11" s="5" t="s">
        <v>35</v>
      </c>
      <c r="Y11" s="6"/>
      <c r="Z11" s="6"/>
      <c r="AA11" s="6"/>
      <c r="AB11" s="6"/>
      <c r="AC11" s="6"/>
      <c r="AD11" s="6"/>
      <c r="AE11" s="6"/>
      <c r="AF11" s="6"/>
      <c r="AG11" s="4"/>
    </row>
    <row r="12" spans="2:33" x14ac:dyDescent="0.3">
      <c r="B12" t="s">
        <v>26</v>
      </c>
      <c r="C12" t="s">
        <v>2</v>
      </c>
      <c r="D12">
        <v>7</v>
      </c>
      <c r="E12">
        <v>2104</v>
      </c>
      <c r="F12">
        <v>50</v>
      </c>
      <c r="G12">
        <f t="shared" si="0"/>
        <v>492.83519999999999</v>
      </c>
      <c r="H12">
        <v>1734</v>
      </c>
      <c r="I12">
        <f t="shared" si="1"/>
        <v>3395.1648</v>
      </c>
      <c r="J12">
        <v>0.2288</v>
      </c>
      <c r="N12" s="5" t="s">
        <v>3</v>
      </c>
      <c r="O12" s="30">
        <v>3</v>
      </c>
      <c r="P12" s="30"/>
      <c r="Q12" s="4"/>
      <c r="X12" s="5" t="s">
        <v>34</v>
      </c>
      <c r="Y12" s="6"/>
      <c r="Z12" s="6"/>
      <c r="AA12" s="6"/>
      <c r="AB12" s="6"/>
      <c r="AC12" s="6"/>
      <c r="AD12" s="6"/>
      <c r="AE12" s="6"/>
      <c r="AF12" s="6"/>
      <c r="AG12" s="4"/>
    </row>
    <row r="13" spans="2:33" x14ac:dyDescent="0.3">
      <c r="B13" t="s">
        <v>26</v>
      </c>
      <c r="C13" t="s">
        <v>2</v>
      </c>
      <c r="D13">
        <v>8</v>
      </c>
      <c r="E13">
        <v>2104</v>
      </c>
      <c r="F13">
        <v>50</v>
      </c>
      <c r="G13">
        <f t="shared" si="0"/>
        <v>492.83519999999999</v>
      </c>
      <c r="H13">
        <v>1734</v>
      </c>
      <c r="I13">
        <f t="shared" si="1"/>
        <v>3395.1648</v>
      </c>
      <c r="J13">
        <v>0.2288</v>
      </c>
      <c r="N13" s="5" t="s">
        <v>4</v>
      </c>
      <c r="O13" s="30">
        <v>5</v>
      </c>
      <c r="P13" s="30"/>
      <c r="Q13" s="4"/>
      <c r="X13" s="5" t="s">
        <v>68</v>
      </c>
      <c r="Y13" s="6"/>
      <c r="Z13" s="6"/>
      <c r="AA13" s="6"/>
      <c r="AB13" s="6"/>
      <c r="AC13" s="6"/>
      <c r="AD13" s="6"/>
      <c r="AE13" s="6"/>
      <c r="AF13" s="6"/>
      <c r="AG13" s="4"/>
    </row>
    <row r="14" spans="2:33" ht="15" thickBot="1" x14ac:dyDescent="0.35">
      <c r="B14" t="s">
        <v>26</v>
      </c>
      <c r="C14" t="s">
        <v>2</v>
      </c>
      <c r="D14">
        <v>9</v>
      </c>
      <c r="E14">
        <v>2104</v>
      </c>
      <c r="F14">
        <v>50</v>
      </c>
      <c r="G14">
        <f t="shared" si="0"/>
        <v>492.83519999999999</v>
      </c>
      <c r="H14">
        <v>1734</v>
      </c>
      <c r="I14">
        <f t="shared" si="1"/>
        <v>3395.1648</v>
      </c>
      <c r="J14">
        <v>0.2288</v>
      </c>
      <c r="N14" s="5" t="s">
        <v>5</v>
      </c>
      <c r="O14" s="30">
        <v>8.5</v>
      </c>
      <c r="P14" s="30"/>
      <c r="Q14" s="4"/>
      <c r="X14" s="7" t="s">
        <v>69</v>
      </c>
      <c r="Y14" s="8"/>
      <c r="Z14" s="8"/>
      <c r="AA14" s="8"/>
      <c r="AB14" s="8"/>
      <c r="AC14" s="8"/>
      <c r="AD14" s="8"/>
      <c r="AE14" s="8"/>
      <c r="AF14" s="8"/>
      <c r="AG14" s="9"/>
    </row>
    <row r="15" spans="2:33" ht="15" thickBot="1" x14ac:dyDescent="0.35">
      <c r="B15" t="s">
        <v>26</v>
      </c>
      <c r="C15" t="s">
        <v>2</v>
      </c>
      <c r="D15">
        <v>10</v>
      </c>
      <c r="E15">
        <v>2104</v>
      </c>
      <c r="F15">
        <v>50</v>
      </c>
      <c r="G15">
        <f t="shared" si="0"/>
        <v>492.83519999999999</v>
      </c>
      <c r="H15">
        <v>1734</v>
      </c>
      <c r="I15">
        <f t="shared" si="1"/>
        <v>3395.1648</v>
      </c>
      <c r="J15">
        <v>0.2288</v>
      </c>
      <c r="N15" s="7" t="s">
        <v>6</v>
      </c>
      <c r="O15" s="40">
        <v>13.5</v>
      </c>
      <c r="P15" s="40"/>
      <c r="Q15" s="9"/>
    </row>
    <row r="16" spans="2:33" ht="14.4" customHeight="1" x14ac:dyDescent="0.3">
      <c r="B16" t="s">
        <v>26</v>
      </c>
      <c r="C16" t="s">
        <v>2</v>
      </c>
      <c r="D16">
        <v>11</v>
      </c>
      <c r="E16">
        <v>2104</v>
      </c>
      <c r="F16">
        <v>50</v>
      </c>
      <c r="G16">
        <f t="shared" si="0"/>
        <v>492.83519999999999</v>
      </c>
      <c r="H16">
        <v>1734</v>
      </c>
      <c r="I16">
        <f t="shared" si="1"/>
        <v>3395.1648</v>
      </c>
      <c r="J16">
        <v>0.2288</v>
      </c>
      <c r="L16" t="s">
        <v>29</v>
      </c>
      <c r="X16" s="41" t="s">
        <v>60</v>
      </c>
      <c r="Y16" s="42"/>
      <c r="Z16" s="42"/>
      <c r="AA16" s="42"/>
      <c r="AB16" s="42"/>
      <c r="AC16" s="42"/>
      <c r="AD16" s="42"/>
      <c r="AE16" s="42"/>
      <c r="AF16" s="42"/>
      <c r="AG16" s="43"/>
    </row>
    <row r="17" spans="2:33" ht="14.4" customHeight="1" x14ac:dyDescent="0.3">
      <c r="B17" t="s">
        <v>26</v>
      </c>
      <c r="C17" t="s">
        <v>2</v>
      </c>
      <c r="D17">
        <v>12</v>
      </c>
      <c r="E17">
        <v>2104</v>
      </c>
      <c r="F17">
        <v>50</v>
      </c>
      <c r="G17">
        <f t="shared" si="0"/>
        <v>492.83519999999999</v>
      </c>
      <c r="H17">
        <v>1734</v>
      </c>
      <c r="I17">
        <f t="shared" si="1"/>
        <v>3395.1648</v>
      </c>
      <c r="J17">
        <v>0.2288</v>
      </c>
      <c r="L17">
        <f>(I6+I7+I8+I9+I10+I11+I12+I13+I14+I15+I16+I17)</f>
        <v>40510.617599999998</v>
      </c>
      <c r="X17" s="44"/>
      <c r="Y17" s="45"/>
      <c r="Z17" s="45"/>
      <c r="AA17" s="45"/>
      <c r="AB17" s="45"/>
      <c r="AC17" s="45"/>
      <c r="AD17" s="45"/>
      <c r="AE17" s="45"/>
      <c r="AF17" s="45"/>
      <c r="AG17" s="46"/>
    </row>
    <row r="18" spans="2:33" ht="14.4" customHeight="1" x14ac:dyDescent="0.3">
      <c r="X18" s="44"/>
      <c r="Y18" s="45"/>
      <c r="Z18" s="45"/>
      <c r="AA18" s="45"/>
      <c r="AB18" s="45"/>
      <c r="AC18" s="45"/>
      <c r="AD18" s="45"/>
      <c r="AE18" s="45"/>
      <c r="AF18" s="45"/>
      <c r="AG18" s="46"/>
    </row>
    <row r="19" spans="2:33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X19" s="44"/>
      <c r="Y19" s="45"/>
      <c r="Z19" s="45"/>
      <c r="AA19" s="45"/>
      <c r="AB19" s="45"/>
      <c r="AC19" s="45"/>
      <c r="AD19" s="45"/>
      <c r="AE19" s="45"/>
      <c r="AF19" s="45"/>
      <c r="AG19" s="46"/>
    </row>
    <row r="20" spans="2:33" ht="14.4" customHeight="1" x14ac:dyDescent="0.3">
      <c r="B20" t="s">
        <v>26</v>
      </c>
      <c r="C20" t="s">
        <v>2</v>
      </c>
      <c r="D20" s="1">
        <v>1</v>
      </c>
      <c r="E20">
        <v>2104</v>
      </c>
      <c r="F20">
        <v>60</v>
      </c>
      <c r="G20">
        <f>(E20+F20)*J20</f>
        <v>495.1232</v>
      </c>
      <c r="H20">
        <v>1734</v>
      </c>
      <c r="I20">
        <f>(E20+F20+H20-G20)</f>
        <v>3402.8768</v>
      </c>
      <c r="J20">
        <v>0.2288</v>
      </c>
      <c r="X20" s="44"/>
      <c r="Y20" s="45"/>
      <c r="Z20" s="45"/>
      <c r="AA20" s="45"/>
      <c r="AB20" s="45"/>
      <c r="AC20" s="45"/>
      <c r="AD20" s="45"/>
      <c r="AE20" s="45"/>
      <c r="AF20" s="45"/>
      <c r="AG20" s="46"/>
    </row>
    <row r="21" spans="2:33" x14ac:dyDescent="0.3">
      <c r="B21" t="s">
        <v>26</v>
      </c>
      <c r="C21" t="s">
        <v>2</v>
      </c>
      <c r="D21">
        <v>2</v>
      </c>
      <c r="E21">
        <v>2104</v>
      </c>
      <c r="F21">
        <v>60</v>
      </c>
      <c r="G21">
        <f t="shared" ref="G21:G31" si="2">(E21+F21)*J21</f>
        <v>495.1232</v>
      </c>
      <c r="H21">
        <v>1734</v>
      </c>
      <c r="I21">
        <f>(E21+F21+H21-G21)</f>
        <v>3402.8768</v>
      </c>
      <c r="J21">
        <v>0.2288</v>
      </c>
      <c r="X21" s="5"/>
      <c r="Y21" s="30" t="s">
        <v>75</v>
      </c>
      <c r="Z21" s="30"/>
      <c r="AA21" s="30"/>
      <c r="AB21" s="30"/>
      <c r="AC21" s="30"/>
      <c r="AD21" s="30"/>
      <c r="AE21" s="30"/>
      <c r="AF21" s="30"/>
      <c r="AG21" s="4"/>
    </row>
    <row r="22" spans="2:33" x14ac:dyDescent="0.3">
      <c r="B22" t="s">
        <v>26</v>
      </c>
      <c r="C22" t="s">
        <v>2</v>
      </c>
      <c r="D22">
        <v>3</v>
      </c>
      <c r="E22">
        <v>2104</v>
      </c>
      <c r="F22">
        <v>60</v>
      </c>
      <c r="G22">
        <f t="shared" si="2"/>
        <v>495.1232</v>
      </c>
      <c r="H22">
        <v>1734</v>
      </c>
      <c r="I22">
        <f t="shared" ref="I22:I31" si="3">(E22+F22+H22-G22)</f>
        <v>3402.8768</v>
      </c>
      <c r="J22">
        <v>0.2288</v>
      </c>
      <c r="X22" s="5"/>
      <c r="Y22" s="6" t="s">
        <v>74</v>
      </c>
      <c r="Z22" s="6"/>
      <c r="AA22" s="6"/>
      <c r="AB22" s="6"/>
      <c r="AC22" s="6"/>
      <c r="AD22" s="6"/>
      <c r="AE22" s="6"/>
      <c r="AF22" s="6"/>
      <c r="AG22" s="4"/>
    </row>
    <row r="23" spans="2:33" ht="15" thickBot="1" x14ac:dyDescent="0.35">
      <c r="B23" t="s">
        <v>26</v>
      </c>
      <c r="C23" t="s">
        <v>2</v>
      </c>
      <c r="D23">
        <v>4</v>
      </c>
      <c r="E23">
        <v>2104</v>
      </c>
      <c r="F23">
        <v>60</v>
      </c>
      <c r="G23">
        <f t="shared" si="2"/>
        <v>495.1232</v>
      </c>
      <c r="H23">
        <v>1734</v>
      </c>
      <c r="I23">
        <f t="shared" si="3"/>
        <v>3402.8768</v>
      </c>
      <c r="J23">
        <v>0.2288</v>
      </c>
      <c r="X23" s="5"/>
      <c r="Y23" s="6" t="s">
        <v>73</v>
      </c>
      <c r="Z23" s="6"/>
      <c r="AA23" s="6"/>
      <c r="AB23" s="6"/>
      <c r="AC23" s="6"/>
      <c r="AD23" s="6"/>
      <c r="AE23" s="6"/>
      <c r="AF23" s="6"/>
      <c r="AG23" s="4"/>
    </row>
    <row r="24" spans="2:33" x14ac:dyDescent="0.3">
      <c r="B24" t="s">
        <v>26</v>
      </c>
      <c r="C24" t="s">
        <v>2</v>
      </c>
      <c r="D24">
        <v>5</v>
      </c>
      <c r="E24">
        <v>2104</v>
      </c>
      <c r="F24">
        <v>60</v>
      </c>
      <c r="G24">
        <f t="shared" si="2"/>
        <v>495.1232</v>
      </c>
      <c r="H24">
        <v>1734</v>
      </c>
      <c r="I24">
        <f t="shared" si="3"/>
        <v>3402.8768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6">
        <v>16833.8</v>
      </c>
      <c r="T24" s="11">
        <v>0</v>
      </c>
      <c r="U24" s="16">
        <f>T24*0.66221</f>
        <v>0</v>
      </c>
      <c r="V24" s="13">
        <v>0</v>
      </c>
      <c r="W24" s="3"/>
      <c r="X24" s="5"/>
      <c r="Y24" s="6" t="s">
        <v>44</v>
      </c>
      <c r="Z24" s="6"/>
      <c r="AA24" s="6"/>
      <c r="AB24" s="6"/>
      <c r="AC24" s="6"/>
      <c r="AD24" s="6"/>
      <c r="AE24" s="6"/>
      <c r="AF24" s="6"/>
      <c r="AG24" s="4"/>
    </row>
    <row r="25" spans="2:33" x14ac:dyDescent="0.3">
      <c r="B25" t="s">
        <v>26</v>
      </c>
      <c r="C25" t="s">
        <v>2</v>
      </c>
      <c r="D25">
        <v>6</v>
      </c>
      <c r="E25">
        <v>2104</v>
      </c>
      <c r="F25">
        <v>60</v>
      </c>
      <c r="G25">
        <f t="shared" si="2"/>
        <v>495.1232</v>
      </c>
      <c r="H25">
        <v>1734</v>
      </c>
      <c r="I25">
        <f t="shared" si="3"/>
        <v>3402.8768</v>
      </c>
      <c r="J25">
        <v>0.2288</v>
      </c>
      <c r="M25" s="17">
        <v>19</v>
      </c>
      <c r="N25" s="17">
        <v>2</v>
      </c>
      <c r="O25" s="17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17">
        <f>L17+L31</f>
        <v>82483.430399999983</v>
      </c>
      <c r="T25" s="6">
        <v>0</v>
      </c>
      <c r="U25" s="17">
        <f>T25*0.66221</f>
        <v>0</v>
      </c>
      <c r="V25" s="15">
        <v>0</v>
      </c>
      <c r="W25" s="3"/>
      <c r="X25" s="5"/>
      <c r="Y25" s="6" t="s">
        <v>36</v>
      </c>
      <c r="Z25" s="6"/>
      <c r="AA25" s="6"/>
      <c r="AB25" s="6"/>
      <c r="AC25" s="6"/>
      <c r="AD25" s="6"/>
      <c r="AE25" s="6"/>
      <c r="AF25" s="6"/>
      <c r="AG25" s="4"/>
    </row>
    <row r="26" spans="2:33" x14ac:dyDescent="0.3">
      <c r="B26" t="s">
        <v>26</v>
      </c>
      <c r="C26" t="s">
        <v>3</v>
      </c>
      <c r="D26">
        <v>7</v>
      </c>
      <c r="E26">
        <v>2330</v>
      </c>
      <c r="F26">
        <v>80</v>
      </c>
      <c r="G26">
        <f t="shared" si="2"/>
        <v>551.40800000000002</v>
      </c>
      <c r="H26">
        <v>1734</v>
      </c>
      <c r="I26">
        <f t="shared" si="3"/>
        <v>3592.5920000000001</v>
      </c>
      <c r="J26">
        <v>0.2288</v>
      </c>
      <c r="M26" s="17">
        <v>20</v>
      </c>
      <c r="N26" s="17">
        <v>3</v>
      </c>
      <c r="O26" s="17">
        <v>20600</v>
      </c>
      <c r="P26" s="14">
        <f t="shared" ref="P26:P35" si="4">O26*0.7712</f>
        <v>15886.72</v>
      </c>
      <c r="Q26" s="20">
        <f>O24+O25+O26</f>
        <v>56800</v>
      </c>
      <c r="R26" s="14">
        <f>Q26*0.7712</f>
        <v>43804.159999999996</v>
      </c>
      <c r="S26" s="17">
        <f>L17+L31+L45</f>
        <v>127445.41439999998</v>
      </c>
      <c r="T26" s="6">
        <v>0</v>
      </c>
      <c r="U26" s="17">
        <f t="shared" ref="U26:U36" si="5">T26*0.66221</f>
        <v>0</v>
      </c>
      <c r="V26" s="15">
        <v>0</v>
      </c>
      <c r="W26" s="3"/>
      <c r="X26" s="5"/>
      <c r="Y26" s="6" t="s">
        <v>37</v>
      </c>
      <c r="Z26" s="6"/>
      <c r="AA26" s="6"/>
      <c r="AB26" s="6"/>
      <c r="AC26" s="6"/>
      <c r="AD26" s="6"/>
      <c r="AE26" s="6"/>
      <c r="AF26" s="6"/>
      <c r="AG26" s="4"/>
    </row>
    <row r="27" spans="2:33" x14ac:dyDescent="0.3">
      <c r="B27" t="s">
        <v>26</v>
      </c>
      <c r="C27" t="s">
        <v>3</v>
      </c>
      <c r="D27">
        <v>8</v>
      </c>
      <c r="E27">
        <v>2330</v>
      </c>
      <c r="F27">
        <v>80</v>
      </c>
      <c r="G27">
        <f t="shared" si="2"/>
        <v>551.40800000000002</v>
      </c>
      <c r="H27">
        <v>1734</v>
      </c>
      <c r="I27">
        <f t="shared" si="3"/>
        <v>3592.5920000000001</v>
      </c>
      <c r="J27">
        <v>0.2288</v>
      </c>
      <c r="M27" s="17">
        <v>21</v>
      </c>
      <c r="N27" s="17">
        <v>4</v>
      </c>
      <c r="O27" s="17">
        <v>22000</v>
      </c>
      <c r="P27" s="14">
        <f t="shared" si="4"/>
        <v>16966.400000000001</v>
      </c>
      <c r="Q27" s="20">
        <f>O24+O25+O26+O27</f>
        <v>78800</v>
      </c>
      <c r="R27" s="14">
        <f t="shared" ref="R27:R35" si="6">Q27*0.7712</f>
        <v>60770.559999999998</v>
      </c>
      <c r="S27" s="17">
        <f>L17+L31+L45+L59</f>
        <v>176617.64159999997</v>
      </c>
      <c r="T27" s="6">
        <v>0</v>
      </c>
      <c r="U27" s="17">
        <f t="shared" si="5"/>
        <v>0</v>
      </c>
      <c r="V27" s="15">
        <v>0</v>
      </c>
      <c r="W27" s="3"/>
      <c r="X27" s="5"/>
      <c r="Y27" s="6" t="s">
        <v>39</v>
      </c>
      <c r="Z27" s="6"/>
      <c r="AA27" s="6"/>
      <c r="AB27" s="6"/>
      <c r="AC27" s="6"/>
      <c r="AD27" s="6"/>
      <c r="AE27" s="6"/>
      <c r="AF27" s="6"/>
      <c r="AG27" s="4"/>
    </row>
    <row r="28" spans="2:33" x14ac:dyDescent="0.3">
      <c r="B28" t="s">
        <v>26</v>
      </c>
      <c r="C28" t="s">
        <v>3</v>
      </c>
      <c r="D28">
        <v>9</v>
      </c>
      <c r="E28">
        <v>2330</v>
      </c>
      <c r="F28">
        <v>80</v>
      </c>
      <c r="G28">
        <f t="shared" si="2"/>
        <v>551.40800000000002</v>
      </c>
      <c r="H28">
        <v>1734</v>
      </c>
      <c r="I28">
        <f t="shared" si="3"/>
        <v>3592.5920000000001</v>
      </c>
      <c r="J28">
        <v>0.2288</v>
      </c>
      <c r="M28" s="17">
        <v>22</v>
      </c>
      <c r="N28" s="17">
        <v>5</v>
      </c>
      <c r="O28" s="17">
        <v>24000</v>
      </c>
      <c r="P28" s="14">
        <f t="shared" si="4"/>
        <v>18508.8</v>
      </c>
      <c r="Q28" s="20">
        <f>O24+O25+O26+O27+O28</f>
        <v>102800</v>
      </c>
      <c r="R28" s="14">
        <f t="shared" si="6"/>
        <v>79279.360000000001</v>
      </c>
      <c r="S28" s="17">
        <f>L17+L31+L45+L59+L73</f>
        <v>225021.24479999999</v>
      </c>
      <c r="T28" s="6">
        <v>41998</v>
      </c>
      <c r="U28" s="17">
        <f t="shared" si="5"/>
        <v>27811.495579999999</v>
      </c>
      <c r="V28" s="4">
        <f>U28</f>
        <v>27811.495579999999</v>
      </c>
      <c r="X28" s="5"/>
      <c r="Y28" s="6" t="s">
        <v>38</v>
      </c>
      <c r="Z28" s="6"/>
      <c r="AA28" s="6"/>
      <c r="AB28" s="6"/>
      <c r="AC28" s="6"/>
      <c r="AD28" s="6"/>
      <c r="AE28" s="6"/>
      <c r="AF28" s="6"/>
      <c r="AG28" s="4"/>
    </row>
    <row r="29" spans="2:33" x14ac:dyDescent="0.3">
      <c r="B29" t="s">
        <v>26</v>
      </c>
      <c r="C29" t="s">
        <v>3</v>
      </c>
      <c r="D29">
        <v>10</v>
      </c>
      <c r="E29">
        <v>2330</v>
      </c>
      <c r="F29">
        <v>80</v>
      </c>
      <c r="G29">
        <f t="shared" si="2"/>
        <v>551.40800000000002</v>
      </c>
      <c r="H29">
        <v>1734</v>
      </c>
      <c r="I29">
        <f t="shared" si="3"/>
        <v>3592.5920000000001</v>
      </c>
      <c r="J29">
        <v>0.2288</v>
      </c>
      <c r="M29" s="17">
        <v>23</v>
      </c>
      <c r="N29" s="17">
        <v>7</v>
      </c>
      <c r="O29" s="17">
        <v>26100</v>
      </c>
      <c r="P29" s="14">
        <f t="shared" si="4"/>
        <v>20128.32</v>
      </c>
      <c r="Q29" s="20">
        <f>O24+O25+O26+O27+O28+O29</f>
        <v>128900</v>
      </c>
      <c r="R29" s="14">
        <f t="shared" si="6"/>
        <v>99407.679999999993</v>
      </c>
      <c r="S29" s="17">
        <f>L17+L31+L45+L59+L73+L87</f>
        <v>273424.848</v>
      </c>
      <c r="T29" s="6">
        <f t="shared" ref="T29:T35" si="7">T28+1322.5</f>
        <v>43320.5</v>
      </c>
      <c r="U29" s="17">
        <f t="shared" si="5"/>
        <v>28687.268304999998</v>
      </c>
      <c r="V29" s="4">
        <f>U28+U29</f>
        <v>56498.763884999993</v>
      </c>
      <c r="X29" s="5"/>
      <c r="Y29" s="6" t="s">
        <v>40</v>
      </c>
      <c r="Z29" s="6"/>
      <c r="AA29" s="6"/>
      <c r="AB29" s="6"/>
      <c r="AC29" s="6"/>
      <c r="AD29" s="6"/>
      <c r="AE29" s="6"/>
      <c r="AF29" s="6"/>
      <c r="AG29" s="4"/>
    </row>
    <row r="30" spans="2:33" x14ac:dyDescent="0.3">
      <c r="B30" t="s">
        <v>26</v>
      </c>
      <c r="C30" t="s">
        <v>3</v>
      </c>
      <c r="D30">
        <v>11</v>
      </c>
      <c r="E30">
        <v>2330</v>
      </c>
      <c r="F30">
        <v>80</v>
      </c>
      <c r="G30">
        <f t="shared" si="2"/>
        <v>551.40800000000002</v>
      </c>
      <c r="H30">
        <v>1734</v>
      </c>
      <c r="I30">
        <f t="shared" si="3"/>
        <v>3592.5920000000001</v>
      </c>
      <c r="J30">
        <v>0.2288</v>
      </c>
      <c r="L30" t="s">
        <v>29</v>
      </c>
      <c r="M30" s="17">
        <v>24</v>
      </c>
      <c r="N30" s="17">
        <v>8</v>
      </c>
      <c r="O30" s="17">
        <v>30000</v>
      </c>
      <c r="P30" s="14">
        <f t="shared" si="4"/>
        <v>23136</v>
      </c>
      <c r="Q30" s="20">
        <f>O24+O25+O26+O27+O28+O29+O30</f>
        <v>158900</v>
      </c>
      <c r="R30" s="14">
        <f t="shared" si="6"/>
        <v>122543.67999999999</v>
      </c>
      <c r="S30" s="17">
        <f>L17+L31+L45+L59+L73+L87+L101</f>
        <v>328042.8</v>
      </c>
      <c r="T30" s="6">
        <f t="shared" si="7"/>
        <v>44643</v>
      </c>
      <c r="U30" s="17">
        <f t="shared" si="5"/>
        <v>29563.041029999997</v>
      </c>
      <c r="V30" s="4">
        <f>U28+U29+U30</f>
        <v>86061.804914999986</v>
      </c>
      <c r="X30" s="5"/>
      <c r="Y30" s="6" t="s">
        <v>41</v>
      </c>
      <c r="Z30" s="6"/>
      <c r="AA30" s="6"/>
      <c r="AB30" s="6"/>
      <c r="AC30" s="6"/>
      <c r="AD30" s="6"/>
      <c r="AE30" s="6"/>
      <c r="AF30" s="6"/>
      <c r="AG30" s="4"/>
    </row>
    <row r="31" spans="2:33" x14ac:dyDescent="0.3">
      <c r="B31" t="s">
        <v>26</v>
      </c>
      <c r="C31" t="s">
        <v>3</v>
      </c>
      <c r="D31">
        <v>12</v>
      </c>
      <c r="E31">
        <v>2330</v>
      </c>
      <c r="F31">
        <v>80</v>
      </c>
      <c r="G31">
        <f t="shared" si="2"/>
        <v>551.40800000000002</v>
      </c>
      <c r="H31">
        <v>1734</v>
      </c>
      <c r="I31">
        <f t="shared" si="3"/>
        <v>3592.5920000000001</v>
      </c>
      <c r="J31">
        <v>0.2288</v>
      </c>
      <c r="L31">
        <f>(I20+I21+I22+I23+I24+I25+I26+I27+I28+I29+I30+I31)</f>
        <v>41972.812799999992</v>
      </c>
      <c r="M31" s="17">
        <v>25</v>
      </c>
      <c r="N31" s="17">
        <v>9</v>
      </c>
      <c r="O31" s="17">
        <v>34000</v>
      </c>
      <c r="P31" s="14">
        <f t="shared" si="4"/>
        <v>26220.799999999999</v>
      </c>
      <c r="Q31" s="20">
        <f>O24+O25+O26+O27+O28+O29+O30+O31</f>
        <v>192900</v>
      </c>
      <c r="R31" s="14">
        <f t="shared" si="6"/>
        <v>148764.48000000001</v>
      </c>
      <c r="S31" s="17">
        <f>L17+L31+L45+L59+L73+L87+L101+L115</f>
        <v>381575.4192</v>
      </c>
      <c r="T31" s="6">
        <f t="shared" si="7"/>
        <v>45965.5</v>
      </c>
      <c r="U31" s="17">
        <f t="shared" si="5"/>
        <v>30438.813754999999</v>
      </c>
      <c r="V31" s="4">
        <f t="shared" ref="V31:V36" si="8">U23+U24+U25+U26+U27+U28+U29+U30+U31</f>
        <v>116500.61866999998</v>
      </c>
      <c r="X31" s="5"/>
      <c r="Y31" s="6" t="s">
        <v>61</v>
      </c>
      <c r="Z31" s="6"/>
      <c r="AA31" s="6"/>
      <c r="AB31" s="6"/>
      <c r="AC31" s="6"/>
      <c r="AD31" s="6"/>
      <c r="AE31" s="6"/>
      <c r="AF31" s="6"/>
      <c r="AG31" s="4"/>
    </row>
    <row r="32" spans="2:33" x14ac:dyDescent="0.3">
      <c r="M32" s="17">
        <v>26</v>
      </c>
      <c r="N32" s="17">
        <v>10</v>
      </c>
      <c r="O32" s="17">
        <v>35000</v>
      </c>
      <c r="P32" s="14">
        <f t="shared" si="4"/>
        <v>26992</v>
      </c>
      <c r="Q32" s="20">
        <f>O24+O25+O26+O27+O28+O29+O30+O31+O32</f>
        <v>227900</v>
      </c>
      <c r="R32" s="14">
        <f t="shared" si="6"/>
        <v>175756.48</v>
      </c>
      <c r="S32" s="17">
        <f>L17+L31+L45+L59+L73+L87+L101+L115+L129</f>
        <v>439138.71360000002</v>
      </c>
      <c r="T32" s="6">
        <f t="shared" si="7"/>
        <v>47288</v>
      </c>
      <c r="U32" s="17">
        <f t="shared" si="5"/>
        <v>31314.586479999998</v>
      </c>
      <c r="V32" s="4">
        <f t="shared" si="8"/>
        <v>147815.20514999999</v>
      </c>
      <c r="X32" s="5"/>
      <c r="Y32" s="6" t="s">
        <v>42</v>
      </c>
      <c r="Z32" s="6"/>
      <c r="AA32" s="6"/>
      <c r="AB32" s="6"/>
      <c r="AC32" s="6"/>
      <c r="AD32" s="6"/>
      <c r="AE32" s="6"/>
      <c r="AF32" s="6"/>
      <c r="AG32" s="4"/>
    </row>
    <row r="33" spans="2:33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17">
        <v>37000</v>
      </c>
      <c r="P33" s="14">
        <f t="shared" si="4"/>
        <v>28534.400000000001</v>
      </c>
      <c r="Q33" s="20">
        <f>O24+O25+O26+O27+O28+O29+O30+O31+O32+O33</f>
        <v>264900</v>
      </c>
      <c r="R33" s="14">
        <f t="shared" si="6"/>
        <v>204290.88</v>
      </c>
      <c r="S33" s="17">
        <f>L17+L31+L45+L59+L73+L87+L101+L115+L129+L143</f>
        <v>496844.8272</v>
      </c>
      <c r="T33" s="6">
        <f t="shared" si="7"/>
        <v>48610.5</v>
      </c>
      <c r="U33" s="17">
        <f t="shared" si="5"/>
        <v>32190.359204999997</v>
      </c>
      <c r="V33" s="4">
        <f t="shared" si="8"/>
        <v>180005.56435499998</v>
      </c>
      <c r="X33" s="5"/>
      <c r="Y33" s="6" t="s">
        <v>43</v>
      </c>
      <c r="Z33" s="6"/>
      <c r="AA33" s="6"/>
      <c r="AB33" s="6"/>
      <c r="AC33" s="6"/>
      <c r="AD33" s="6"/>
      <c r="AE33" s="6"/>
      <c r="AF33" s="6"/>
      <c r="AG33" s="4"/>
    </row>
    <row r="34" spans="2:33" x14ac:dyDescent="0.3">
      <c r="B34" t="s">
        <v>26</v>
      </c>
      <c r="C34" t="s">
        <v>3</v>
      </c>
      <c r="D34" s="1">
        <v>1</v>
      </c>
      <c r="E34">
        <v>2450</v>
      </c>
      <c r="F34">
        <v>160</v>
      </c>
      <c r="G34">
        <f>(E34+F34)*J34</f>
        <v>597.16800000000001</v>
      </c>
      <c r="H34">
        <v>1734</v>
      </c>
      <c r="I34">
        <f>(E34+F34+H34-G34)</f>
        <v>3746.8319999999999</v>
      </c>
      <c r="J34">
        <v>0.2288</v>
      </c>
      <c r="M34" s="17">
        <v>28</v>
      </c>
      <c r="N34" s="17">
        <v>12</v>
      </c>
      <c r="O34" s="17">
        <v>40000</v>
      </c>
      <c r="P34" s="14">
        <f t="shared" si="4"/>
        <v>30848</v>
      </c>
      <c r="Q34" s="20">
        <f>O24+O25+O26+O27+O28+O29+O30+O31+O32+O33+O34</f>
        <v>304900</v>
      </c>
      <c r="R34" s="14">
        <f t="shared" si="6"/>
        <v>235138.88</v>
      </c>
      <c r="S34" s="17">
        <f>L17+L31+L45+L59+L73+L87+L101+L115+L129+L143+L157</f>
        <v>555503.06880000001</v>
      </c>
      <c r="T34" s="6">
        <f t="shared" si="7"/>
        <v>49933</v>
      </c>
      <c r="U34" s="17">
        <f t="shared" si="5"/>
        <v>33066.131929999996</v>
      </c>
      <c r="V34" s="4">
        <f t="shared" si="8"/>
        <v>213071.69628499998</v>
      </c>
      <c r="X34" s="5"/>
      <c r="Y34" s="6" t="s">
        <v>45</v>
      </c>
      <c r="Z34" s="6"/>
      <c r="AA34" s="6"/>
      <c r="AB34" s="6"/>
      <c r="AC34" s="6"/>
      <c r="AD34" s="6"/>
      <c r="AE34" s="6"/>
      <c r="AF34" s="6"/>
      <c r="AG34" s="4"/>
    </row>
    <row r="35" spans="2:33" x14ac:dyDescent="0.3">
      <c r="B35" t="s">
        <v>26</v>
      </c>
      <c r="C35" t="s">
        <v>3</v>
      </c>
      <c r="D35">
        <v>2</v>
      </c>
      <c r="E35">
        <v>2450</v>
      </c>
      <c r="F35">
        <v>160</v>
      </c>
      <c r="G35">
        <f t="shared" ref="G35:G45" si="9">(E35+F35)*J35</f>
        <v>597.16800000000001</v>
      </c>
      <c r="H35">
        <v>1734</v>
      </c>
      <c r="I35">
        <f>(E35+F35+H35-G35)</f>
        <v>3746.8319999999999</v>
      </c>
      <c r="J35">
        <v>0.2288</v>
      </c>
      <c r="M35" s="17">
        <v>29</v>
      </c>
      <c r="N35" s="17">
        <v>13</v>
      </c>
      <c r="O35" s="17">
        <v>40000</v>
      </c>
      <c r="P35" s="14">
        <f t="shared" si="4"/>
        <v>30848</v>
      </c>
      <c r="Q35" s="20">
        <f>O24+O25+O26+O27+O28+O29+O30+O31+O32+O33+O34+O35</f>
        <v>344900</v>
      </c>
      <c r="R35" s="14">
        <f t="shared" si="6"/>
        <v>265986.88</v>
      </c>
      <c r="S35" s="17">
        <f>L17+L31+L45+L59+L73+L87+L101+L115+L129+L143+L157+L171</f>
        <v>610939.87919999997</v>
      </c>
      <c r="T35" s="6">
        <f t="shared" si="7"/>
        <v>51255.5</v>
      </c>
      <c r="U35" s="17">
        <f t="shared" si="5"/>
        <v>33941.904654999998</v>
      </c>
      <c r="V35" s="4">
        <f t="shared" si="8"/>
        <v>247013.60093999997</v>
      </c>
      <c r="X35" s="5"/>
      <c r="Y35" s="6" t="s">
        <v>53</v>
      </c>
      <c r="Z35" s="6"/>
      <c r="AA35" s="6"/>
      <c r="AB35" s="6"/>
      <c r="AC35" s="6"/>
      <c r="AD35" s="6"/>
      <c r="AE35" s="6"/>
      <c r="AF35" s="6"/>
      <c r="AG35" s="4"/>
    </row>
    <row r="36" spans="2:33" x14ac:dyDescent="0.3">
      <c r="B36" t="s">
        <v>26</v>
      </c>
      <c r="C36" t="s">
        <v>3</v>
      </c>
      <c r="D36">
        <v>3</v>
      </c>
      <c r="E36">
        <v>2450</v>
      </c>
      <c r="F36">
        <v>160</v>
      </c>
      <c r="G36">
        <f t="shared" si="9"/>
        <v>597.16800000000001</v>
      </c>
      <c r="H36">
        <v>1734</v>
      </c>
      <c r="I36">
        <f t="shared" ref="I36:I45" si="10">(E36+F36+H36-G36)</f>
        <v>3746.8319999999999</v>
      </c>
      <c r="J36">
        <v>0.2288</v>
      </c>
      <c r="M36" s="17">
        <v>30</v>
      </c>
      <c r="N36" s="17">
        <v>14</v>
      </c>
      <c r="O36" s="17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17">
        <f>L17+L31+L45+L59+L73+L87+L101+L115+L129+L143+L157+L171+L185</f>
        <v>670248.61199999996</v>
      </c>
      <c r="T36" s="6">
        <v>52578</v>
      </c>
      <c r="U36" s="17">
        <f t="shared" si="5"/>
        <v>34817.677380000001</v>
      </c>
      <c r="V36" s="4">
        <f t="shared" si="8"/>
        <v>281831.27831999998</v>
      </c>
      <c r="X36" s="5"/>
      <c r="Y36" s="30" t="s">
        <v>27</v>
      </c>
      <c r="Z36" s="30"/>
      <c r="AA36" s="30"/>
      <c r="AB36" s="30"/>
      <c r="AC36" s="30"/>
      <c r="AD36" s="30"/>
      <c r="AE36" s="30"/>
      <c r="AF36" s="30"/>
      <c r="AG36" s="4"/>
    </row>
    <row r="37" spans="2:33" x14ac:dyDescent="0.3">
      <c r="B37" t="s">
        <v>26</v>
      </c>
      <c r="C37" t="s">
        <v>3</v>
      </c>
      <c r="D37">
        <v>4</v>
      </c>
      <c r="E37">
        <v>2450</v>
      </c>
      <c r="F37">
        <v>160</v>
      </c>
      <c r="G37">
        <f t="shared" si="9"/>
        <v>597.16800000000001</v>
      </c>
      <c r="H37">
        <v>1734</v>
      </c>
      <c r="I37">
        <f t="shared" si="10"/>
        <v>3746.8319999999999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X37" s="5"/>
      <c r="Y37" s="6" t="s">
        <v>64</v>
      </c>
      <c r="Z37" s="6"/>
      <c r="AA37" s="6"/>
      <c r="AB37" s="6"/>
      <c r="AC37" s="6"/>
      <c r="AD37" s="6"/>
      <c r="AE37" s="6"/>
      <c r="AF37" s="6"/>
      <c r="AG37" s="4"/>
    </row>
    <row r="38" spans="2:33" x14ac:dyDescent="0.3">
      <c r="B38" t="s">
        <v>26</v>
      </c>
      <c r="C38" t="s">
        <v>3</v>
      </c>
      <c r="D38">
        <v>5</v>
      </c>
      <c r="E38">
        <v>2450</v>
      </c>
      <c r="F38">
        <v>160</v>
      </c>
      <c r="G38">
        <f t="shared" si="9"/>
        <v>597.16800000000001</v>
      </c>
      <c r="H38">
        <v>1734</v>
      </c>
      <c r="I38">
        <f t="shared" si="10"/>
        <v>3746.8319999999999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62</v>
      </c>
      <c r="X38" s="5"/>
      <c r="Y38" s="6" t="s">
        <v>46</v>
      </c>
      <c r="Z38" s="6"/>
      <c r="AA38" s="6"/>
      <c r="AB38" s="6"/>
      <c r="AC38" s="6"/>
      <c r="AD38" s="6"/>
      <c r="AE38" s="6"/>
      <c r="AF38" s="6"/>
      <c r="AG38" s="4"/>
    </row>
    <row r="39" spans="2:33" x14ac:dyDescent="0.3">
      <c r="B39" t="s">
        <v>26</v>
      </c>
      <c r="C39" t="s">
        <v>3</v>
      </c>
      <c r="D39">
        <v>6</v>
      </c>
      <c r="E39">
        <v>2450</v>
      </c>
      <c r="F39">
        <v>160</v>
      </c>
      <c r="G39">
        <f t="shared" si="9"/>
        <v>597.16800000000001</v>
      </c>
      <c r="H39">
        <v>1734</v>
      </c>
      <c r="I39">
        <f t="shared" si="10"/>
        <v>3746.8319999999999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X39" s="5"/>
      <c r="Y39" s="6" t="s">
        <v>47</v>
      </c>
      <c r="Z39" s="6"/>
      <c r="AA39" s="6"/>
      <c r="AB39" s="6"/>
      <c r="AC39" s="6"/>
      <c r="AD39" s="6"/>
      <c r="AE39" s="6"/>
      <c r="AF39" s="6"/>
      <c r="AG39" s="4"/>
    </row>
    <row r="40" spans="2:33" ht="15" thickBot="1" x14ac:dyDescent="0.35">
      <c r="B40" t="s">
        <v>26</v>
      </c>
      <c r="C40" t="s">
        <v>3</v>
      </c>
      <c r="D40">
        <v>7</v>
      </c>
      <c r="E40">
        <v>2450</v>
      </c>
      <c r="F40">
        <v>160</v>
      </c>
      <c r="G40">
        <f t="shared" si="9"/>
        <v>597.16800000000001</v>
      </c>
      <c r="H40">
        <v>1734</v>
      </c>
      <c r="I40">
        <f t="shared" si="10"/>
        <v>3746.8319999999999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X40" s="5"/>
      <c r="Y40" s="6" t="s">
        <v>48</v>
      </c>
      <c r="Z40" s="6"/>
      <c r="AA40" s="6"/>
      <c r="AB40" s="6"/>
      <c r="AC40" s="6"/>
      <c r="AD40" s="6"/>
      <c r="AE40" s="6"/>
      <c r="AF40" s="6"/>
      <c r="AG40" s="4"/>
    </row>
    <row r="41" spans="2:33" x14ac:dyDescent="0.3">
      <c r="B41" t="s">
        <v>26</v>
      </c>
      <c r="C41" t="s">
        <v>3</v>
      </c>
      <c r="D41">
        <v>8</v>
      </c>
      <c r="E41">
        <v>2450</v>
      </c>
      <c r="F41">
        <v>160</v>
      </c>
      <c r="G41">
        <f t="shared" si="9"/>
        <v>597.16800000000001</v>
      </c>
      <c r="H41">
        <v>1734</v>
      </c>
      <c r="I41">
        <f t="shared" si="10"/>
        <v>3746.8319999999999</v>
      </c>
      <c r="J41">
        <v>0.2288</v>
      </c>
      <c r="X41" s="5"/>
      <c r="Y41" s="6" t="s">
        <v>49</v>
      </c>
      <c r="Z41" s="6"/>
      <c r="AA41" s="6"/>
      <c r="AB41" s="6"/>
      <c r="AC41" s="6"/>
      <c r="AD41" s="6"/>
      <c r="AE41" s="6"/>
      <c r="AF41" s="6"/>
      <c r="AG41" s="4"/>
    </row>
    <row r="42" spans="2:33" x14ac:dyDescent="0.3">
      <c r="B42" t="s">
        <v>26</v>
      </c>
      <c r="C42" t="s">
        <v>3</v>
      </c>
      <c r="D42">
        <v>9</v>
      </c>
      <c r="E42">
        <v>2450</v>
      </c>
      <c r="F42">
        <v>160</v>
      </c>
      <c r="G42">
        <f t="shared" si="9"/>
        <v>597.16800000000001</v>
      </c>
      <c r="H42">
        <v>1734</v>
      </c>
      <c r="I42">
        <f t="shared" si="10"/>
        <v>3746.8319999999999</v>
      </c>
      <c r="J42">
        <v>0.2288</v>
      </c>
      <c r="N42" s="2"/>
      <c r="X42" s="5"/>
      <c r="Y42" s="30" t="s">
        <v>76</v>
      </c>
      <c r="Z42" s="30"/>
      <c r="AA42" s="30"/>
      <c r="AB42" s="30"/>
      <c r="AC42" s="30"/>
      <c r="AD42" s="30"/>
      <c r="AE42" s="30"/>
      <c r="AF42" s="30"/>
      <c r="AG42" s="4"/>
    </row>
    <row r="43" spans="2:33" x14ac:dyDescent="0.3">
      <c r="B43" t="s">
        <v>26</v>
      </c>
      <c r="C43" t="s">
        <v>3</v>
      </c>
      <c r="D43">
        <v>10</v>
      </c>
      <c r="E43">
        <v>2450</v>
      </c>
      <c r="F43">
        <v>160</v>
      </c>
      <c r="G43">
        <f t="shared" si="9"/>
        <v>597.16800000000001</v>
      </c>
      <c r="H43">
        <v>1734</v>
      </c>
      <c r="I43">
        <f t="shared" si="10"/>
        <v>3746.8319999999999</v>
      </c>
      <c r="J43">
        <v>0.2288</v>
      </c>
      <c r="X43" s="5"/>
      <c r="Y43" s="6" t="s">
        <v>50</v>
      </c>
      <c r="Z43" s="6"/>
      <c r="AA43" s="6"/>
      <c r="AB43" s="6"/>
      <c r="AC43" s="6"/>
      <c r="AD43" s="6"/>
      <c r="AE43" s="6"/>
      <c r="AF43" s="6"/>
      <c r="AG43" s="4"/>
    </row>
    <row r="44" spans="2:33" x14ac:dyDescent="0.3">
      <c r="B44" t="s">
        <v>26</v>
      </c>
      <c r="C44" t="s">
        <v>3</v>
      </c>
      <c r="D44">
        <v>11</v>
      </c>
      <c r="E44">
        <v>2450</v>
      </c>
      <c r="F44">
        <v>160</v>
      </c>
      <c r="G44">
        <f t="shared" si="9"/>
        <v>597.16800000000001</v>
      </c>
      <c r="H44">
        <v>1734</v>
      </c>
      <c r="I44">
        <f t="shared" si="10"/>
        <v>3746.8319999999999</v>
      </c>
      <c r="J44">
        <v>0.2288</v>
      </c>
      <c r="L44" t="s">
        <v>29</v>
      </c>
      <c r="X44" s="5"/>
      <c r="Y44" s="6" t="s">
        <v>51</v>
      </c>
      <c r="Z44" s="6"/>
      <c r="AA44" s="6"/>
      <c r="AB44" s="6"/>
      <c r="AC44" s="6"/>
      <c r="AD44" s="6"/>
      <c r="AE44" s="6"/>
      <c r="AF44" s="6"/>
      <c r="AG44" s="4"/>
    </row>
    <row r="45" spans="2:33" x14ac:dyDescent="0.3">
      <c r="B45" t="s">
        <v>26</v>
      </c>
      <c r="C45" t="s">
        <v>3</v>
      </c>
      <c r="D45">
        <v>12</v>
      </c>
      <c r="E45">
        <v>2450</v>
      </c>
      <c r="F45">
        <v>160</v>
      </c>
      <c r="G45">
        <f t="shared" si="9"/>
        <v>597.16800000000001</v>
      </c>
      <c r="H45">
        <v>1734</v>
      </c>
      <c r="I45">
        <f t="shared" si="10"/>
        <v>3746.8319999999999</v>
      </c>
      <c r="J45">
        <v>0.2288</v>
      </c>
      <c r="L45">
        <f>(I34+I35+I36+I37+I38+I39+I40+I41+I42+I43+I44+I45)</f>
        <v>44961.984000000004</v>
      </c>
      <c r="X45" s="5"/>
      <c r="Y45" s="6" t="s">
        <v>77</v>
      </c>
      <c r="Z45" s="6"/>
      <c r="AA45" s="6"/>
      <c r="AB45" s="6"/>
      <c r="AC45" s="6"/>
      <c r="AD45" s="6"/>
      <c r="AE45" s="6"/>
      <c r="AF45" s="6"/>
      <c r="AG45" s="4"/>
    </row>
    <row r="46" spans="2:33" x14ac:dyDescent="0.3">
      <c r="X46" s="5"/>
      <c r="Y46" s="6" t="s">
        <v>52</v>
      </c>
      <c r="Z46" s="6"/>
      <c r="AA46" s="6"/>
      <c r="AB46" s="6"/>
      <c r="AC46" s="6"/>
      <c r="AD46" s="6"/>
      <c r="AE46" s="6"/>
      <c r="AF46" s="6"/>
      <c r="AG46" s="4"/>
    </row>
    <row r="47" spans="2:33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X47" s="5"/>
      <c r="Y47" s="6" t="s">
        <v>54</v>
      </c>
      <c r="Z47" s="6"/>
      <c r="AA47" s="6"/>
      <c r="AB47" s="6"/>
      <c r="AC47" s="6"/>
      <c r="AD47" s="6"/>
      <c r="AE47" s="6"/>
      <c r="AF47" s="6"/>
      <c r="AG47" s="4"/>
    </row>
    <row r="48" spans="2:33" ht="15" thickBot="1" x14ac:dyDescent="0.35">
      <c r="B48" t="s">
        <v>26</v>
      </c>
      <c r="C48" t="s">
        <v>3</v>
      </c>
      <c r="D48" s="1">
        <v>1</v>
      </c>
      <c r="E48">
        <v>2582</v>
      </c>
      <c r="F48">
        <v>350</v>
      </c>
      <c r="G48">
        <f>(E48+F48)*J48</f>
        <v>670.84159999999997</v>
      </c>
      <c r="H48">
        <v>1734</v>
      </c>
      <c r="I48">
        <f>(E48+F48+H48-G48)</f>
        <v>3995.1584000000003</v>
      </c>
      <c r="J48">
        <v>0.2288</v>
      </c>
      <c r="X48" s="7"/>
      <c r="Y48" s="8" t="s">
        <v>78</v>
      </c>
      <c r="Z48" s="8"/>
      <c r="AA48" s="8"/>
      <c r="AB48" s="8"/>
      <c r="AC48" s="8"/>
      <c r="AD48" s="8"/>
      <c r="AE48" s="8"/>
      <c r="AF48" s="8"/>
      <c r="AG48" s="9"/>
    </row>
    <row r="49" spans="2:12" x14ac:dyDescent="0.3">
      <c r="B49" t="s">
        <v>26</v>
      </c>
      <c r="C49" t="s">
        <v>3</v>
      </c>
      <c r="D49">
        <v>2</v>
      </c>
      <c r="E49">
        <v>2582</v>
      </c>
      <c r="F49">
        <v>350</v>
      </c>
      <c r="G49">
        <f t="shared" ref="G49:G59" si="11">(E49+F49)*J49</f>
        <v>670.84159999999997</v>
      </c>
      <c r="H49">
        <v>1734</v>
      </c>
      <c r="I49">
        <f>(E49+F49+H49-G49)</f>
        <v>3995.1584000000003</v>
      </c>
      <c r="J49">
        <v>0.2288</v>
      </c>
    </row>
    <row r="50" spans="2:12" x14ac:dyDescent="0.3">
      <c r="B50" t="s">
        <v>26</v>
      </c>
      <c r="C50" t="s">
        <v>3</v>
      </c>
      <c r="D50">
        <v>3</v>
      </c>
      <c r="E50">
        <v>2582</v>
      </c>
      <c r="F50">
        <v>350</v>
      </c>
      <c r="G50">
        <f t="shared" si="11"/>
        <v>670.84159999999997</v>
      </c>
      <c r="H50">
        <v>1734</v>
      </c>
      <c r="I50">
        <f t="shared" ref="I50:I59" si="12">(E50+F50+H50-G50)</f>
        <v>3995.1584000000003</v>
      </c>
      <c r="J50">
        <v>0.2288</v>
      </c>
    </row>
    <row r="51" spans="2:12" x14ac:dyDescent="0.3">
      <c r="B51" t="s">
        <v>26</v>
      </c>
      <c r="C51" t="s">
        <v>3</v>
      </c>
      <c r="D51">
        <v>4</v>
      </c>
      <c r="E51">
        <v>2582</v>
      </c>
      <c r="F51">
        <v>350</v>
      </c>
      <c r="G51">
        <f t="shared" si="11"/>
        <v>670.84159999999997</v>
      </c>
      <c r="H51">
        <v>1734</v>
      </c>
      <c r="I51">
        <f t="shared" si="12"/>
        <v>3995.1584000000003</v>
      </c>
      <c r="J51">
        <v>0.2288</v>
      </c>
    </row>
    <row r="52" spans="2:12" x14ac:dyDescent="0.3">
      <c r="B52" t="s">
        <v>26</v>
      </c>
      <c r="C52" t="s">
        <v>3</v>
      </c>
      <c r="D52">
        <v>5</v>
      </c>
      <c r="E52">
        <v>2582</v>
      </c>
      <c r="F52">
        <v>350</v>
      </c>
      <c r="G52">
        <f t="shared" si="11"/>
        <v>670.84159999999997</v>
      </c>
      <c r="H52">
        <v>1734</v>
      </c>
      <c r="I52">
        <f t="shared" si="12"/>
        <v>3995.1584000000003</v>
      </c>
      <c r="J52">
        <v>0.2288</v>
      </c>
    </row>
    <row r="53" spans="2:12" x14ac:dyDescent="0.3">
      <c r="B53" t="s">
        <v>26</v>
      </c>
      <c r="C53" t="s">
        <v>3</v>
      </c>
      <c r="D53">
        <v>6</v>
      </c>
      <c r="E53">
        <v>2582</v>
      </c>
      <c r="F53">
        <v>350</v>
      </c>
      <c r="G53">
        <f t="shared" si="11"/>
        <v>670.84159999999997</v>
      </c>
      <c r="H53">
        <v>1734</v>
      </c>
      <c r="I53">
        <f t="shared" si="12"/>
        <v>3995.1584000000003</v>
      </c>
      <c r="J53">
        <v>0.2288</v>
      </c>
    </row>
    <row r="54" spans="2:12" x14ac:dyDescent="0.3">
      <c r="B54" t="s">
        <v>26</v>
      </c>
      <c r="C54" t="s">
        <v>4</v>
      </c>
      <c r="D54">
        <v>7</v>
      </c>
      <c r="E54">
        <v>2844</v>
      </c>
      <c r="F54">
        <v>350</v>
      </c>
      <c r="G54">
        <f t="shared" si="11"/>
        <v>730.78719999999998</v>
      </c>
      <c r="H54">
        <v>1737</v>
      </c>
      <c r="I54">
        <f t="shared" si="12"/>
        <v>4200.2128000000002</v>
      </c>
      <c r="J54">
        <v>0.2288</v>
      </c>
    </row>
    <row r="55" spans="2:12" x14ac:dyDescent="0.3">
      <c r="B55" t="s">
        <v>26</v>
      </c>
      <c r="C55" t="s">
        <v>4</v>
      </c>
      <c r="D55">
        <v>8</v>
      </c>
      <c r="E55">
        <v>2844</v>
      </c>
      <c r="F55">
        <v>350</v>
      </c>
      <c r="G55">
        <f t="shared" si="11"/>
        <v>730.78719999999998</v>
      </c>
      <c r="H55">
        <v>1737</v>
      </c>
      <c r="I55">
        <f t="shared" si="12"/>
        <v>4200.2128000000002</v>
      </c>
      <c r="J55">
        <v>0.2288</v>
      </c>
    </row>
    <row r="56" spans="2:12" x14ac:dyDescent="0.3">
      <c r="B56" t="s">
        <v>26</v>
      </c>
      <c r="C56" t="s">
        <v>4</v>
      </c>
      <c r="D56">
        <v>9</v>
      </c>
      <c r="E56">
        <v>2844</v>
      </c>
      <c r="F56">
        <v>350</v>
      </c>
      <c r="G56">
        <f t="shared" si="11"/>
        <v>730.78719999999998</v>
      </c>
      <c r="H56">
        <v>1737</v>
      </c>
      <c r="I56">
        <f t="shared" si="12"/>
        <v>4200.2128000000002</v>
      </c>
      <c r="J56">
        <v>0.2288</v>
      </c>
    </row>
    <row r="57" spans="2:12" x14ac:dyDescent="0.3">
      <c r="B57" t="s">
        <v>26</v>
      </c>
      <c r="C57" t="s">
        <v>4</v>
      </c>
      <c r="D57">
        <v>10</v>
      </c>
      <c r="E57">
        <v>2844</v>
      </c>
      <c r="F57">
        <v>350</v>
      </c>
      <c r="G57">
        <f t="shared" si="11"/>
        <v>730.78719999999998</v>
      </c>
      <c r="H57">
        <v>1737</v>
      </c>
      <c r="I57">
        <f t="shared" si="12"/>
        <v>4200.2128000000002</v>
      </c>
      <c r="J57">
        <v>0.2288</v>
      </c>
    </row>
    <row r="58" spans="2:12" x14ac:dyDescent="0.3">
      <c r="B58" t="s">
        <v>26</v>
      </c>
      <c r="C58" t="s">
        <v>4</v>
      </c>
      <c r="D58">
        <v>11</v>
      </c>
      <c r="E58">
        <v>2844</v>
      </c>
      <c r="F58">
        <v>350</v>
      </c>
      <c r="G58">
        <f t="shared" si="11"/>
        <v>730.78719999999998</v>
      </c>
      <c r="H58">
        <v>1737</v>
      </c>
      <c r="I58">
        <f t="shared" si="12"/>
        <v>4200.2128000000002</v>
      </c>
      <c r="J58">
        <v>0.2288</v>
      </c>
      <c r="L58" t="s">
        <v>29</v>
      </c>
    </row>
    <row r="59" spans="2:12" x14ac:dyDescent="0.3">
      <c r="B59" t="s">
        <v>26</v>
      </c>
      <c r="C59" t="s">
        <v>4</v>
      </c>
      <c r="D59">
        <v>12</v>
      </c>
      <c r="E59">
        <v>2844</v>
      </c>
      <c r="F59">
        <v>350</v>
      </c>
      <c r="G59">
        <f t="shared" si="11"/>
        <v>730.78719999999998</v>
      </c>
      <c r="H59">
        <v>1737</v>
      </c>
      <c r="I59">
        <f t="shared" si="12"/>
        <v>4200.2128000000002</v>
      </c>
      <c r="J59">
        <v>0.2288</v>
      </c>
      <c r="L59">
        <f>(I48+I49+I50+I51+I52+I53+I54+I55+I56+I57+I58+I59)</f>
        <v>49172.227200000008</v>
      </c>
    </row>
    <row r="61" spans="2:12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12" x14ac:dyDescent="0.3">
      <c r="B62" t="s">
        <v>25</v>
      </c>
      <c r="C62" t="s">
        <v>4</v>
      </c>
      <c r="D62" s="1">
        <v>1</v>
      </c>
      <c r="E62">
        <v>2978</v>
      </c>
      <c r="F62">
        <v>0</v>
      </c>
      <c r="G62">
        <f>(E62+F62)*J62</f>
        <v>681.3664</v>
      </c>
      <c r="H62">
        <v>1737</v>
      </c>
      <c r="I62">
        <f>(E62+F62+H62-G62)</f>
        <v>4033.6336000000001</v>
      </c>
      <c r="J62">
        <v>0.2288</v>
      </c>
    </row>
    <row r="63" spans="2:12" x14ac:dyDescent="0.3">
      <c r="B63" t="s">
        <v>25</v>
      </c>
      <c r="C63" t="s">
        <v>4</v>
      </c>
      <c r="D63">
        <v>2</v>
      </c>
      <c r="E63">
        <v>2978</v>
      </c>
      <c r="F63">
        <v>0</v>
      </c>
      <c r="G63">
        <f t="shared" ref="G63:G73" si="13">(E63+F63)*J63</f>
        <v>681.3664</v>
      </c>
      <c r="H63">
        <v>1737</v>
      </c>
      <c r="I63">
        <f>(E63+F63+H63-G63)</f>
        <v>4033.6336000000001</v>
      </c>
      <c r="J63">
        <v>0.2288</v>
      </c>
    </row>
    <row r="64" spans="2:12" x14ac:dyDescent="0.3">
      <c r="B64" t="s">
        <v>25</v>
      </c>
      <c r="C64" t="s">
        <v>4</v>
      </c>
      <c r="D64">
        <v>3</v>
      </c>
      <c r="E64">
        <v>2978</v>
      </c>
      <c r="F64">
        <v>0</v>
      </c>
      <c r="G64">
        <f t="shared" si="13"/>
        <v>681.3664</v>
      </c>
      <c r="H64">
        <v>1737</v>
      </c>
      <c r="I64">
        <f t="shared" ref="I64:I73" si="14">(E64+F64+H64-G64)</f>
        <v>4033.6336000000001</v>
      </c>
      <c r="J64">
        <v>0.2288</v>
      </c>
    </row>
    <row r="65" spans="2:12" x14ac:dyDescent="0.3">
      <c r="B65" t="s">
        <v>25</v>
      </c>
      <c r="C65" t="s">
        <v>4</v>
      </c>
      <c r="D65">
        <v>4</v>
      </c>
      <c r="E65">
        <v>2978</v>
      </c>
      <c r="F65">
        <v>0</v>
      </c>
      <c r="G65">
        <f t="shared" si="13"/>
        <v>681.3664</v>
      </c>
      <c r="H65">
        <v>1737</v>
      </c>
      <c r="I65">
        <f t="shared" si="14"/>
        <v>4033.6336000000001</v>
      </c>
      <c r="J65">
        <v>0.2288</v>
      </c>
      <c r="L65" t="s">
        <v>55</v>
      </c>
    </row>
    <row r="66" spans="2:12" x14ac:dyDescent="0.3">
      <c r="B66" t="s">
        <v>25</v>
      </c>
      <c r="C66" t="s">
        <v>4</v>
      </c>
      <c r="D66">
        <v>5</v>
      </c>
      <c r="E66">
        <v>2978</v>
      </c>
      <c r="F66">
        <v>0</v>
      </c>
      <c r="G66">
        <f t="shared" si="13"/>
        <v>681.3664</v>
      </c>
      <c r="H66">
        <v>1737</v>
      </c>
      <c r="I66">
        <f t="shared" si="14"/>
        <v>4033.6336000000001</v>
      </c>
      <c r="J66">
        <v>0.2288</v>
      </c>
    </row>
    <row r="67" spans="2:12" x14ac:dyDescent="0.3">
      <c r="B67" t="s">
        <v>25</v>
      </c>
      <c r="C67" t="s">
        <v>4</v>
      </c>
      <c r="D67">
        <v>6</v>
      </c>
      <c r="E67">
        <v>2978</v>
      </c>
      <c r="F67">
        <v>0</v>
      </c>
      <c r="G67">
        <f t="shared" si="13"/>
        <v>681.3664</v>
      </c>
      <c r="H67">
        <v>1737</v>
      </c>
      <c r="I67">
        <f t="shared" si="14"/>
        <v>4033.6336000000001</v>
      </c>
      <c r="J67">
        <v>0.2288</v>
      </c>
    </row>
    <row r="68" spans="2:12" x14ac:dyDescent="0.3">
      <c r="B68" t="s">
        <v>25</v>
      </c>
      <c r="C68" t="s">
        <v>4</v>
      </c>
      <c r="D68">
        <v>7</v>
      </c>
      <c r="E68">
        <v>2978</v>
      </c>
      <c r="F68">
        <v>0</v>
      </c>
      <c r="G68">
        <f t="shared" si="13"/>
        <v>681.3664</v>
      </c>
      <c r="H68">
        <v>1737</v>
      </c>
      <c r="I68">
        <f t="shared" si="14"/>
        <v>4033.6336000000001</v>
      </c>
      <c r="J68">
        <v>0.2288</v>
      </c>
    </row>
    <row r="69" spans="2:12" x14ac:dyDescent="0.3">
      <c r="B69" t="s">
        <v>25</v>
      </c>
      <c r="C69" t="s">
        <v>4</v>
      </c>
      <c r="D69">
        <v>8</v>
      </c>
      <c r="E69">
        <v>2978</v>
      </c>
      <c r="F69">
        <v>0</v>
      </c>
      <c r="G69">
        <f t="shared" si="13"/>
        <v>681.3664</v>
      </c>
      <c r="H69">
        <v>1737</v>
      </c>
      <c r="I69">
        <f t="shared" si="14"/>
        <v>4033.6336000000001</v>
      </c>
      <c r="J69">
        <v>0.2288</v>
      </c>
    </row>
    <row r="70" spans="2:12" x14ac:dyDescent="0.3">
      <c r="B70" t="s">
        <v>25</v>
      </c>
      <c r="C70" t="s">
        <v>4</v>
      </c>
      <c r="D70">
        <v>9</v>
      </c>
      <c r="E70">
        <v>2978</v>
      </c>
      <c r="F70">
        <v>0</v>
      </c>
      <c r="G70">
        <f t="shared" si="13"/>
        <v>681.3664</v>
      </c>
      <c r="H70">
        <v>1737</v>
      </c>
      <c r="I70">
        <f t="shared" si="14"/>
        <v>4033.6336000000001</v>
      </c>
      <c r="J70">
        <v>0.2288</v>
      </c>
    </row>
    <row r="71" spans="2:12" x14ac:dyDescent="0.3">
      <c r="B71" t="s">
        <v>25</v>
      </c>
      <c r="C71" t="s">
        <v>4</v>
      </c>
      <c r="D71">
        <v>10</v>
      </c>
      <c r="E71">
        <v>2978</v>
      </c>
      <c r="F71">
        <v>0</v>
      </c>
      <c r="G71">
        <f t="shared" si="13"/>
        <v>681.3664</v>
      </c>
      <c r="H71">
        <v>1737</v>
      </c>
      <c r="I71">
        <f t="shared" si="14"/>
        <v>4033.6336000000001</v>
      </c>
      <c r="J71">
        <v>0.2288</v>
      </c>
    </row>
    <row r="72" spans="2:12" x14ac:dyDescent="0.3">
      <c r="B72" t="s">
        <v>25</v>
      </c>
      <c r="C72" t="s">
        <v>4</v>
      </c>
      <c r="D72">
        <v>11</v>
      </c>
      <c r="E72">
        <v>2978</v>
      </c>
      <c r="F72">
        <v>0</v>
      </c>
      <c r="G72">
        <f t="shared" si="13"/>
        <v>681.3664</v>
      </c>
      <c r="H72">
        <v>1737</v>
      </c>
      <c r="I72">
        <f t="shared" si="14"/>
        <v>4033.6336000000001</v>
      </c>
      <c r="J72">
        <v>0.2288</v>
      </c>
      <c r="L72" t="s">
        <v>29</v>
      </c>
    </row>
    <row r="73" spans="2:12" x14ac:dyDescent="0.3">
      <c r="B73" t="s">
        <v>25</v>
      </c>
      <c r="C73" t="s">
        <v>4</v>
      </c>
      <c r="D73">
        <v>12</v>
      </c>
      <c r="E73">
        <v>2978</v>
      </c>
      <c r="F73">
        <v>0</v>
      </c>
      <c r="G73">
        <f t="shared" si="13"/>
        <v>681.3664</v>
      </c>
      <c r="H73">
        <v>1737</v>
      </c>
      <c r="I73">
        <f t="shared" si="14"/>
        <v>4033.6336000000001</v>
      </c>
      <c r="J73">
        <v>0.2288</v>
      </c>
      <c r="L73">
        <f>(I62+I63+I64+I65+I66+I67+I68+I69+I70+I71+I72+I73)</f>
        <v>48403.603200000005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E76">
        <v>2978</v>
      </c>
      <c r="F76">
        <v>0</v>
      </c>
      <c r="G76">
        <f>(E76+F76)*J76</f>
        <v>681.3664</v>
      </c>
      <c r="H76">
        <v>1737</v>
      </c>
      <c r="I76">
        <f>(E76+F76+H76-G76)</f>
        <v>4033.6336000000001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E77">
        <v>2978</v>
      </c>
      <c r="F77">
        <v>0</v>
      </c>
      <c r="G77">
        <f t="shared" ref="G77:G87" si="15">(E77+F77)*J77</f>
        <v>681.3664</v>
      </c>
      <c r="H77">
        <v>1737</v>
      </c>
      <c r="I77">
        <f>(E77+F77+H77-G77)</f>
        <v>4033.6336000000001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E78">
        <v>2978</v>
      </c>
      <c r="F78">
        <v>0</v>
      </c>
      <c r="G78">
        <f t="shared" si="15"/>
        <v>681.3664</v>
      </c>
      <c r="H78">
        <v>1737</v>
      </c>
      <c r="I78">
        <f t="shared" ref="I78:I87" si="16">(E78+F78+H78-G78)</f>
        <v>4033.6336000000001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E79">
        <v>2978</v>
      </c>
      <c r="F79">
        <v>0</v>
      </c>
      <c r="G79">
        <f t="shared" si="15"/>
        <v>681.3664</v>
      </c>
      <c r="H79">
        <v>1737</v>
      </c>
      <c r="I79">
        <f t="shared" si="16"/>
        <v>4033.6336000000001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E80">
        <v>2978</v>
      </c>
      <c r="F80">
        <v>0</v>
      </c>
      <c r="G80">
        <f t="shared" si="15"/>
        <v>681.3664</v>
      </c>
      <c r="H80">
        <v>1737</v>
      </c>
      <c r="I80">
        <f t="shared" si="16"/>
        <v>4033.6336000000001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E81">
        <v>2978</v>
      </c>
      <c r="F81">
        <v>0</v>
      </c>
      <c r="G81">
        <f t="shared" si="15"/>
        <v>681.3664</v>
      </c>
      <c r="H81">
        <v>1737</v>
      </c>
      <c r="I81">
        <f t="shared" si="16"/>
        <v>4033.6336000000001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E82">
        <v>2978</v>
      </c>
      <c r="F82">
        <v>0</v>
      </c>
      <c r="G82">
        <f t="shared" si="15"/>
        <v>681.3664</v>
      </c>
      <c r="H82">
        <v>1737</v>
      </c>
      <c r="I82">
        <f t="shared" si="16"/>
        <v>4033.6336000000001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E83">
        <v>2978</v>
      </c>
      <c r="F83">
        <v>0</v>
      </c>
      <c r="G83">
        <f t="shared" si="15"/>
        <v>681.3664</v>
      </c>
      <c r="H83">
        <v>1737</v>
      </c>
      <c r="I83">
        <f t="shared" si="16"/>
        <v>4033.6336000000001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E84">
        <v>2978</v>
      </c>
      <c r="F84">
        <v>0</v>
      </c>
      <c r="G84">
        <f t="shared" si="15"/>
        <v>681.3664</v>
      </c>
      <c r="H84">
        <v>1737</v>
      </c>
      <c r="I84">
        <f t="shared" si="16"/>
        <v>4033.6336000000001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E85">
        <v>2978</v>
      </c>
      <c r="F85">
        <v>0</v>
      </c>
      <c r="G85">
        <f t="shared" si="15"/>
        <v>681.3664</v>
      </c>
      <c r="H85">
        <v>1737</v>
      </c>
      <c r="I85">
        <f t="shared" si="16"/>
        <v>4033.6336000000001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E86">
        <v>2978</v>
      </c>
      <c r="F86">
        <v>0</v>
      </c>
      <c r="G86">
        <f t="shared" si="15"/>
        <v>681.3664</v>
      </c>
      <c r="H86">
        <v>1737</v>
      </c>
      <c r="I86">
        <f t="shared" si="16"/>
        <v>4033.6336000000001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E87">
        <v>2978</v>
      </c>
      <c r="F87">
        <v>0</v>
      </c>
      <c r="G87">
        <f t="shared" si="15"/>
        <v>681.3664</v>
      </c>
      <c r="H87">
        <v>1737</v>
      </c>
      <c r="I87">
        <f t="shared" si="16"/>
        <v>4033.6336000000001</v>
      </c>
      <c r="J87">
        <v>0.2288</v>
      </c>
      <c r="L87">
        <f>(I76+I77+I78+I79+I80+I81+I82+I83+I84+I85+I86+I87)</f>
        <v>48403.603200000005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5</v>
      </c>
      <c r="D90" s="1">
        <v>1</v>
      </c>
      <c r="E90">
        <v>3455</v>
      </c>
      <c r="F90">
        <v>0</v>
      </c>
      <c r="G90">
        <f>(E90+F90)*J90</f>
        <v>790.50400000000002</v>
      </c>
      <c r="H90">
        <v>1887</v>
      </c>
      <c r="I90">
        <f>(E90+F90+H90-G90)</f>
        <v>4551.4960000000001</v>
      </c>
      <c r="J90">
        <v>0.2288</v>
      </c>
    </row>
    <row r="91" spans="2:12" x14ac:dyDescent="0.3">
      <c r="B91" t="s">
        <v>25</v>
      </c>
      <c r="C91" t="s">
        <v>5</v>
      </c>
      <c r="D91">
        <v>2</v>
      </c>
      <c r="E91">
        <v>3455</v>
      </c>
      <c r="F91">
        <v>0</v>
      </c>
      <c r="G91">
        <f t="shared" ref="G91:G101" si="17">(E91+F91)*J91</f>
        <v>790.50400000000002</v>
      </c>
      <c r="H91">
        <v>1887</v>
      </c>
      <c r="I91">
        <f>(E91+F91+H91-G91)</f>
        <v>4551.4960000000001</v>
      </c>
      <c r="J91">
        <v>0.2288</v>
      </c>
    </row>
    <row r="92" spans="2:12" x14ac:dyDescent="0.3">
      <c r="B92" t="s">
        <v>25</v>
      </c>
      <c r="C92" t="s">
        <v>5</v>
      </c>
      <c r="D92">
        <v>3</v>
      </c>
      <c r="E92">
        <v>3455</v>
      </c>
      <c r="F92">
        <v>0</v>
      </c>
      <c r="G92">
        <f t="shared" si="17"/>
        <v>790.50400000000002</v>
      </c>
      <c r="H92">
        <v>1887</v>
      </c>
      <c r="I92">
        <f t="shared" ref="I92:I101" si="18">(E92+F92+H92-G92)</f>
        <v>4551.4960000000001</v>
      </c>
      <c r="J92">
        <v>0.2288</v>
      </c>
    </row>
    <row r="93" spans="2:12" x14ac:dyDescent="0.3">
      <c r="B93" t="s">
        <v>25</v>
      </c>
      <c r="C93" t="s">
        <v>5</v>
      </c>
      <c r="D93">
        <v>4</v>
      </c>
      <c r="E93">
        <v>3455</v>
      </c>
      <c r="F93">
        <v>0</v>
      </c>
      <c r="G93">
        <f t="shared" si="17"/>
        <v>790.50400000000002</v>
      </c>
      <c r="H93">
        <v>1887</v>
      </c>
      <c r="I93">
        <f t="shared" si="18"/>
        <v>4551.4960000000001</v>
      </c>
      <c r="J93">
        <v>0.2288</v>
      </c>
    </row>
    <row r="94" spans="2:12" x14ac:dyDescent="0.3">
      <c r="B94" t="s">
        <v>25</v>
      </c>
      <c r="C94" t="s">
        <v>5</v>
      </c>
      <c r="D94">
        <v>5</v>
      </c>
      <c r="E94">
        <v>3455</v>
      </c>
      <c r="F94">
        <v>0</v>
      </c>
      <c r="G94">
        <f t="shared" si="17"/>
        <v>790.50400000000002</v>
      </c>
      <c r="H94">
        <v>1887</v>
      </c>
      <c r="I94">
        <f t="shared" si="18"/>
        <v>4551.4960000000001</v>
      </c>
      <c r="J94">
        <v>0.2288</v>
      </c>
    </row>
    <row r="95" spans="2:12" x14ac:dyDescent="0.3">
      <c r="B95" t="s">
        <v>25</v>
      </c>
      <c r="C95" t="s">
        <v>5</v>
      </c>
      <c r="D95">
        <v>6</v>
      </c>
      <c r="E95">
        <v>3455</v>
      </c>
      <c r="F95">
        <v>0</v>
      </c>
      <c r="G95">
        <f t="shared" si="17"/>
        <v>790.50400000000002</v>
      </c>
      <c r="H95">
        <v>1887</v>
      </c>
      <c r="I95">
        <f t="shared" si="18"/>
        <v>4551.4960000000001</v>
      </c>
      <c r="J95">
        <v>0.2288</v>
      </c>
    </row>
    <row r="96" spans="2:12" x14ac:dyDescent="0.3">
      <c r="B96" t="s">
        <v>25</v>
      </c>
      <c r="C96" t="s">
        <v>5</v>
      </c>
      <c r="D96">
        <v>7</v>
      </c>
      <c r="E96">
        <v>3455</v>
      </c>
      <c r="F96">
        <v>0</v>
      </c>
      <c r="G96">
        <f t="shared" si="17"/>
        <v>790.50400000000002</v>
      </c>
      <c r="H96">
        <v>1887</v>
      </c>
      <c r="I96">
        <f t="shared" si="18"/>
        <v>4551.4960000000001</v>
      </c>
      <c r="J96">
        <v>0.2288</v>
      </c>
    </row>
    <row r="97" spans="2:12" x14ac:dyDescent="0.3">
      <c r="B97" t="s">
        <v>25</v>
      </c>
      <c r="C97" t="s">
        <v>5</v>
      </c>
      <c r="D97">
        <v>8</v>
      </c>
      <c r="E97">
        <v>3455</v>
      </c>
      <c r="F97">
        <v>0</v>
      </c>
      <c r="G97">
        <f t="shared" si="17"/>
        <v>790.50400000000002</v>
      </c>
      <c r="H97">
        <v>1887</v>
      </c>
      <c r="I97">
        <f t="shared" si="18"/>
        <v>4551.4960000000001</v>
      </c>
      <c r="J97">
        <v>0.2288</v>
      </c>
    </row>
    <row r="98" spans="2:12" x14ac:dyDescent="0.3">
      <c r="B98" t="s">
        <v>25</v>
      </c>
      <c r="C98" t="s">
        <v>5</v>
      </c>
      <c r="D98">
        <v>9</v>
      </c>
      <c r="E98">
        <v>3455</v>
      </c>
      <c r="F98">
        <v>0</v>
      </c>
      <c r="G98">
        <f t="shared" si="17"/>
        <v>790.50400000000002</v>
      </c>
      <c r="H98">
        <v>1887</v>
      </c>
      <c r="I98">
        <f t="shared" si="18"/>
        <v>4551.4960000000001</v>
      </c>
      <c r="J98">
        <v>0.2288</v>
      </c>
    </row>
    <row r="99" spans="2:12" x14ac:dyDescent="0.3">
      <c r="B99" t="s">
        <v>25</v>
      </c>
      <c r="C99" t="s">
        <v>5</v>
      </c>
      <c r="D99">
        <v>10</v>
      </c>
      <c r="E99">
        <v>3455</v>
      </c>
      <c r="F99">
        <v>0</v>
      </c>
      <c r="G99">
        <f t="shared" si="17"/>
        <v>790.50400000000002</v>
      </c>
      <c r="H99">
        <v>1887</v>
      </c>
      <c r="I99">
        <f t="shared" si="18"/>
        <v>4551.4960000000001</v>
      </c>
      <c r="J99">
        <v>0.2288</v>
      </c>
    </row>
    <row r="100" spans="2:12" x14ac:dyDescent="0.3">
      <c r="B100" t="s">
        <v>25</v>
      </c>
      <c r="C100" t="s">
        <v>5</v>
      </c>
      <c r="D100">
        <v>11</v>
      </c>
      <c r="E100">
        <v>3455</v>
      </c>
      <c r="F100">
        <v>0</v>
      </c>
      <c r="G100">
        <f t="shared" si="17"/>
        <v>790.50400000000002</v>
      </c>
      <c r="H100">
        <v>1887</v>
      </c>
      <c r="I100">
        <f t="shared" si="18"/>
        <v>4551.4960000000001</v>
      </c>
      <c r="J100">
        <v>0.2288</v>
      </c>
      <c r="L100" t="s">
        <v>29</v>
      </c>
    </row>
    <row r="101" spans="2:12" x14ac:dyDescent="0.3">
      <c r="B101" t="s">
        <v>25</v>
      </c>
      <c r="C101" t="s">
        <v>5</v>
      </c>
      <c r="D101">
        <v>12</v>
      </c>
      <c r="E101">
        <v>3455</v>
      </c>
      <c r="F101">
        <v>0</v>
      </c>
      <c r="G101">
        <f t="shared" si="17"/>
        <v>790.50400000000002</v>
      </c>
      <c r="H101">
        <v>1887</v>
      </c>
      <c r="I101">
        <f t="shared" si="18"/>
        <v>4551.4960000000001</v>
      </c>
      <c r="J101">
        <v>0.2288</v>
      </c>
      <c r="L101">
        <f>(I90+I91+I92+I93+I94+I95+I96+I97+I98+I99+I100+I101)</f>
        <v>54617.951999999997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5</v>
      </c>
      <c r="D104" s="1">
        <v>1</v>
      </c>
      <c r="E104">
        <v>3455</v>
      </c>
      <c r="F104">
        <v>438</v>
      </c>
      <c r="G104">
        <f>(E104+F104)*J104</f>
        <v>1318.9484</v>
      </c>
      <c r="H104">
        <v>1887</v>
      </c>
      <c r="I104">
        <f>(E104+F104+H104-G104)</f>
        <v>4461.0515999999998</v>
      </c>
      <c r="J104">
        <v>0.33879999999999999</v>
      </c>
    </row>
    <row r="105" spans="2:12" x14ac:dyDescent="0.3">
      <c r="B105" t="s">
        <v>26</v>
      </c>
      <c r="C105" t="s">
        <v>5</v>
      </c>
      <c r="D105">
        <v>2</v>
      </c>
      <c r="E105">
        <v>3455</v>
      </c>
      <c r="F105">
        <v>438</v>
      </c>
      <c r="G105">
        <f t="shared" ref="G105:G115" si="19">(E105+F105)*J105</f>
        <v>1318.9484</v>
      </c>
      <c r="H105">
        <v>1887</v>
      </c>
      <c r="I105">
        <f>(E105+F105+H105-G105)</f>
        <v>4461.0515999999998</v>
      </c>
      <c r="J105">
        <v>0.33879999999999999</v>
      </c>
    </row>
    <row r="106" spans="2:12" x14ac:dyDescent="0.3">
      <c r="B106" t="s">
        <v>26</v>
      </c>
      <c r="C106" t="s">
        <v>5</v>
      </c>
      <c r="D106">
        <v>3</v>
      </c>
      <c r="E106">
        <v>3455</v>
      </c>
      <c r="F106">
        <v>438</v>
      </c>
      <c r="G106">
        <f t="shared" si="19"/>
        <v>1318.9484</v>
      </c>
      <c r="H106">
        <v>1887</v>
      </c>
      <c r="I106">
        <f t="shared" ref="I106:I115" si="20">(E106+F106+H106-G106)</f>
        <v>4461.0515999999998</v>
      </c>
      <c r="J106">
        <v>0.33879999999999999</v>
      </c>
    </row>
    <row r="107" spans="2:12" x14ac:dyDescent="0.3">
      <c r="B107" t="s">
        <v>26</v>
      </c>
      <c r="C107" t="s">
        <v>5</v>
      </c>
      <c r="D107">
        <v>4</v>
      </c>
      <c r="E107">
        <v>3455</v>
      </c>
      <c r="F107">
        <v>438</v>
      </c>
      <c r="G107">
        <f t="shared" si="19"/>
        <v>1318.9484</v>
      </c>
      <c r="H107">
        <v>1887</v>
      </c>
      <c r="I107">
        <f t="shared" si="20"/>
        <v>4461.0515999999998</v>
      </c>
      <c r="J107">
        <v>0.33879999999999999</v>
      </c>
    </row>
    <row r="108" spans="2:12" x14ac:dyDescent="0.3">
      <c r="B108" t="s">
        <v>26</v>
      </c>
      <c r="C108" t="s">
        <v>5</v>
      </c>
      <c r="D108">
        <v>5</v>
      </c>
      <c r="E108">
        <v>3455</v>
      </c>
      <c r="F108">
        <v>438</v>
      </c>
      <c r="G108">
        <f t="shared" si="19"/>
        <v>1318.9484</v>
      </c>
      <c r="H108">
        <v>1887</v>
      </c>
      <c r="I108">
        <f t="shared" si="20"/>
        <v>4461.0515999999998</v>
      </c>
      <c r="J108">
        <v>0.33879999999999999</v>
      </c>
    </row>
    <row r="109" spans="2:12" x14ac:dyDescent="0.3">
      <c r="B109" t="s">
        <v>26</v>
      </c>
      <c r="C109" t="s">
        <v>5</v>
      </c>
      <c r="D109">
        <v>6</v>
      </c>
      <c r="E109">
        <v>3455</v>
      </c>
      <c r="F109">
        <v>438</v>
      </c>
      <c r="G109">
        <f t="shared" si="19"/>
        <v>1318.9484</v>
      </c>
      <c r="H109">
        <v>1887</v>
      </c>
      <c r="I109">
        <f t="shared" si="20"/>
        <v>4461.0515999999998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E110">
        <v>3455</v>
      </c>
      <c r="F110">
        <v>438</v>
      </c>
      <c r="G110">
        <f t="shared" si="19"/>
        <v>1318.9484</v>
      </c>
      <c r="H110">
        <v>1887</v>
      </c>
      <c r="I110">
        <f t="shared" si="20"/>
        <v>4461.0515999999998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E111">
        <v>3455</v>
      </c>
      <c r="F111">
        <v>438</v>
      </c>
      <c r="G111">
        <f t="shared" si="19"/>
        <v>1318.9484</v>
      </c>
      <c r="H111">
        <v>1887</v>
      </c>
      <c r="I111">
        <f t="shared" si="20"/>
        <v>4461.0515999999998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E112">
        <v>3455</v>
      </c>
      <c r="F112">
        <v>438</v>
      </c>
      <c r="G112">
        <f t="shared" si="19"/>
        <v>1318.9484</v>
      </c>
      <c r="H112">
        <v>1887</v>
      </c>
      <c r="I112">
        <f t="shared" si="20"/>
        <v>4461.0515999999998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E113">
        <v>3455</v>
      </c>
      <c r="F113">
        <v>438</v>
      </c>
      <c r="G113">
        <f t="shared" si="19"/>
        <v>1318.9484</v>
      </c>
      <c r="H113">
        <v>1887</v>
      </c>
      <c r="I113">
        <f t="shared" si="20"/>
        <v>4461.0515999999998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E114">
        <v>3455</v>
      </c>
      <c r="F114">
        <v>438</v>
      </c>
      <c r="G114">
        <f t="shared" si="19"/>
        <v>1318.9484</v>
      </c>
      <c r="H114">
        <v>1887</v>
      </c>
      <c r="I114">
        <f t="shared" si="20"/>
        <v>4461.0515999999998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E115">
        <v>3455</v>
      </c>
      <c r="F115">
        <v>438</v>
      </c>
      <c r="G115">
        <f t="shared" si="19"/>
        <v>1318.9484</v>
      </c>
      <c r="H115">
        <v>1887</v>
      </c>
      <c r="I115">
        <f t="shared" si="20"/>
        <v>4461.0515999999998</v>
      </c>
      <c r="J115">
        <v>0.33879999999999999</v>
      </c>
      <c r="L115">
        <f>(I104+I105+I106+I107+I108+I109+I110+I111+I112+I113+I114+I115)</f>
        <v>53532.619199999994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E118">
        <v>3763</v>
      </c>
      <c r="F118">
        <v>638</v>
      </c>
      <c r="G118">
        <f>(E118+F118)*J118</f>
        <v>1491.0588</v>
      </c>
      <c r="H118">
        <v>1887</v>
      </c>
      <c r="I118">
        <f>(E118+F118+H118-G118)</f>
        <v>4796.9412000000002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E119">
        <v>3763</v>
      </c>
      <c r="F119">
        <v>638</v>
      </c>
      <c r="G119">
        <f t="shared" ref="G119:G129" si="21">(E119+F119)*J119</f>
        <v>1491.0588</v>
      </c>
      <c r="H119">
        <v>1887</v>
      </c>
      <c r="I119">
        <f>(E119+F119+H119-G119)</f>
        <v>4796.9412000000002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E120">
        <v>3763</v>
      </c>
      <c r="F120">
        <v>638</v>
      </c>
      <c r="G120">
        <f t="shared" si="21"/>
        <v>1491.0588</v>
      </c>
      <c r="H120">
        <v>1887</v>
      </c>
      <c r="I120">
        <f t="shared" ref="I120:I129" si="22">(E120+F120+H120-G120)</f>
        <v>4796.9412000000002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E121">
        <v>3763</v>
      </c>
      <c r="F121">
        <v>638</v>
      </c>
      <c r="G121">
        <f t="shared" si="21"/>
        <v>1491.0588</v>
      </c>
      <c r="H121">
        <v>1887</v>
      </c>
      <c r="I121">
        <f t="shared" si="22"/>
        <v>4796.9412000000002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E122">
        <v>3763</v>
      </c>
      <c r="F122">
        <v>638</v>
      </c>
      <c r="G122">
        <f t="shared" si="21"/>
        <v>1491.0588</v>
      </c>
      <c r="H122">
        <v>1887</v>
      </c>
      <c r="I122">
        <f t="shared" si="22"/>
        <v>4796.9412000000002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E123">
        <v>3763</v>
      </c>
      <c r="F123">
        <v>638</v>
      </c>
      <c r="G123">
        <f t="shared" si="21"/>
        <v>1491.0588</v>
      </c>
      <c r="H123">
        <v>1887</v>
      </c>
      <c r="I123">
        <f t="shared" si="22"/>
        <v>4796.9412000000002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E124">
        <v>3763</v>
      </c>
      <c r="F124">
        <v>638</v>
      </c>
      <c r="G124">
        <f t="shared" si="21"/>
        <v>1491.0588</v>
      </c>
      <c r="H124">
        <v>1887</v>
      </c>
      <c r="I124">
        <f t="shared" si="22"/>
        <v>4796.9412000000002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E125">
        <v>3763</v>
      </c>
      <c r="F125">
        <v>638</v>
      </c>
      <c r="G125">
        <f t="shared" si="21"/>
        <v>1491.0588</v>
      </c>
      <c r="H125">
        <v>1887</v>
      </c>
      <c r="I125">
        <f t="shared" si="22"/>
        <v>4796.9412000000002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E126">
        <v>3763</v>
      </c>
      <c r="F126">
        <v>638</v>
      </c>
      <c r="G126">
        <f t="shared" si="21"/>
        <v>1491.0588</v>
      </c>
      <c r="H126">
        <v>1887</v>
      </c>
      <c r="I126">
        <f t="shared" si="22"/>
        <v>4796.9412000000002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E127">
        <v>3763</v>
      </c>
      <c r="F127">
        <v>638</v>
      </c>
      <c r="G127">
        <f t="shared" si="21"/>
        <v>1491.0588</v>
      </c>
      <c r="H127">
        <v>1887</v>
      </c>
      <c r="I127">
        <f t="shared" si="22"/>
        <v>4796.9412000000002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E128">
        <v>3763</v>
      </c>
      <c r="F128">
        <v>638</v>
      </c>
      <c r="G128">
        <f t="shared" si="21"/>
        <v>1491.0588</v>
      </c>
      <c r="H128">
        <v>1887</v>
      </c>
      <c r="I128">
        <f t="shared" si="22"/>
        <v>4796.9412000000002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E129">
        <v>3763</v>
      </c>
      <c r="F129">
        <v>638</v>
      </c>
      <c r="G129">
        <f t="shared" si="21"/>
        <v>1491.0588</v>
      </c>
      <c r="H129">
        <v>1887</v>
      </c>
      <c r="I129">
        <f t="shared" si="22"/>
        <v>4796.9412000000002</v>
      </c>
      <c r="J129">
        <v>0.33879999999999999</v>
      </c>
      <c r="L129">
        <f>(I118+I119+I120+I121+I122+I123+I124+I125+I126+I127+I128+I129)</f>
        <v>57563.294400000006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E132">
        <v>3763</v>
      </c>
      <c r="F132">
        <v>656</v>
      </c>
      <c r="G132">
        <f>(E132+F132)*J132</f>
        <v>1497.1571999999999</v>
      </c>
      <c r="H132">
        <v>1887</v>
      </c>
      <c r="I132">
        <f>(E132+F132+H132-G132)</f>
        <v>4808.8428000000004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E133">
        <v>3763</v>
      </c>
      <c r="F133">
        <v>656</v>
      </c>
      <c r="G133">
        <f t="shared" ref="G133:G143" si="23">(E133+F133)*J133</f>
        <v>1497.1571999999999</v>
      </c>
      <c r="H133">
        <v>1887</v>
      </c>
      <c r="I133">
        <f>(E133+F133+H133-G133)</f>
        <v>4808.8428000000004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E134">
        <v>3763</v>
      </c>
      <c r="F134">
        <v>656</v>
      </c>
      <c r="G134">
        <f t="shared" si="23"/>
        <v>1497.1571999999999</v>
      </c>
      <c r="H134">
        <v>1887</v>
      </c>
      <c r="I134">
        <f t="shared" ref="I134:I143" si="24">(E134+F134+H134-G134)</f>
        <v>4808.8428000000004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E135">
        <v>3763</v>
      </c>
      <c r="F135">
        <v>656</v>
      </c>
      <c r="G135">
        <f t="shared" si="23"/>
        <v>1497.1571999999999</v>
      </c>
      <c r="H135">
        <v>1887</v>
      </c>
      <c r="I135">
        <f t="shared" si="24"/>
        <v>4808.8428000000004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E136">
        <v>3763</v>
      </c>
      <c r="F136">
        <v>656</v>
      </c>
      <c r="G136">
        <f t="shared" si="23"/>
        <v>1497.1571999999999</v>
      </c>
      <c r="H136">
        <v>1887</v>
      </c>
      <c r="I136">
        <f t="shared" si="24"/>
        <v>4808.8428000000004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E137">
        <v>3763</v>
      </c>
      <c r="F137">
        <v>656</v>
      </c>
      <c r="G137">
        <f t="shared" si="23"/>
        <v>1497.1571999999999</v>
      </c>
      <c r="H137">
        <v>1887</v>
      </c>
      <c r="I137">
        <f t="shared" si="24"/>
        <v>4808.8428000000004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E138">
        <v>3763</v>
      </c>
      <c r="F138">
        <v>656</v>
      </c>
      <c r="G138">
        <f t="shared" si="23"/>
        <v>1497.1571999999999</v>
      </c>
      <c r="H138">
        <v>1887</v>
      </c>
      <c r="I138">
        <f t="shared" si="24"/>
        <v>4808.8428000000004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E139">
        <v>3763</v>
      </c>
      <c r="F139">
        <v>656</v>
      </c>
      <c r="G139">
        <f t="shared" si="23"/>
        <v>1497.1571999999999</v>
      </c>
      <c r="H139">
        <v>1887</v>
      </c>
      <c r="I139">
        <f t="shared" si="24"/>
        <v>4808.8428000000004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E140">
        <v>3763</v>
      </c>
      <c r="F140">
        <v>656</v>
      </c>
      <c r="G140">
        <f t="shared" si="23"/>
        <v>1497.1571999999999</v>
      </c>
      <c r="H140">
        <v>1887</v>
      </c>
      <c r="I140">
        <f t="shared" si="24"/>
        <v>4808.8428000000004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E141">
        <v>3763</v>
      </c>
      <c r="F141">
        <v>656</v>
      </c>
      <c r="G141">
        <f t="shared" si="23"/>
        <v>1497.1571999999999</v>
      </c>
      <c r="H141">
        <v>1887</v>
      </c>
      <c r="I141">
        <f t="shared" si="24"/>
        <v>4808.8428000000004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E142">
        <v>3763</v>
      </c>
      <c r="F142">
        <v>656</v>
      </c>
      <c r="G142">
        <f t="shared" si="23"/>
        <v>1497.1571999999999</v>
      </c>
      <c r="H142">
        <v>1887</v>
      </c>
      <c r="I142">
        <f t="shared" si="24"/>
        <v>4808.8428000000004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E143">
        <v>3763</v>
      </c>
      <c r="F143">
        <v>656</v>
      </c>
      <c r="G143">
        <f t="shared" si="23"/>
        <v>1497.1571999999999</v>
      </c>
      <c r="H143">
        <v>1887</v>
      </c>
      <c r="I143">
        <f t="shared" si="24"/>
        <v>4808.8428000000004</v>
      </c>
      <c r="J143">
        <v>0.33879999999999999</v>
      </c>
      <c r="L143">
        <f>(I132+I133+I134+I135+I136+I137+I138+I139+I140+I141+I142+I143)</f>
        <v>57706.11359999999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E146">
        <v>3883</v>
      </c>
      <c r="F146">
        <v>656</v>
      </c>
      <c r="G146">
        <f>(E146+F146)*J146</f>
        <v>1537.8132000000001</v>
      </c>
      <c r="H146">
        <v>1887</v>
      </c>
      <c r="I146">
        <f>(E146+F146+H146-G146)</f>
        <v>4888.1867999999995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E147">
        <v>3883</v>
      </c>
      <c r="F147">
        <v>656</v>
      </c>
      <c r="G147">
        <f t="shared" ref="G147:G157" si="25">(E147+F147)*J147</f>
        <v>1537.8132000000001</v>
      </c>
      <c r="H147">
        <v>1887</v>
      </c>
      <c r="I147">
        <f>(E147+F147+H147-G147)</f>
        <v>4888.1867999999995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E148">
        <v>3883</v>
      </c>
      <c r="F148">
        <v>656</v>
      </c>
      <c r="G148">
        <f t="shared" si="25"/>
        <v>1537.8132000000001</v>
      </c>
      <c r="H148">
        <v>1887</v>
      </c>
      <c r="I148">
        <f t="shared" ref="I148:I157" si="26">(E148+F148+H148-G148)</f>
        <v>4888.1867999999995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E149">
        <v>3883</v>
      </c>
      <c r="F149">
        <v>656</v>
      </c>
      <c r="G149">
        <f t="shared" si="25"/>
        <v>1537.8132000000001</v>
      </c>
      <c r="H149">
        <v>1887</v>
      </c>
      <c r="I149">
        <f t="shared" si="26"/>
        <v>4888.1867999999995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E150">
        <v>3883</v>
      </c>
      <c r="F150">
        <v>656</v>
      </c>
      <c r="G150">
        <f t="shared" si="25"/>
        <v>1537.8132000000001</v>
      </c>
      <c r="H150">
        <v>1887</v>
      </c>
      <c r="I150">
        <f t="shared" si="26"/>
        <v>4888.1867999999995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E151">
        <v>3883</v>
      </c>
      <c r="F151">
        <v>656</v>
      </c>
      <c r="G151">
        <f t="shared" si="25"/>
        <v>1537.8132000000001</v>
      </c>
      <c r="H151">
        <v>1887</v>
      </c>
      <c r="I151">
        <f t="shared" si="26"/>
        <v>4888.1867999999995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E152">
        <v>3883</v>
      </c>
      <c r="F152">
        <v>656</v>
      </c>
      <c r="G152">
        <f t="shared" si="25"/>
        <v>1537.8132000000001</v>
      </c>
      <c r="H152">
        <v>1887</v>
      </c>
      <c r="I152">
        <f t="shared" si="26"/>
        <v>4888.1867999999995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E153">
        <v>3883</v>
      </c>
      <c r="F153">
        <v>656</v>
      </c>
      <c r="G153">
        <f t="shared" si="25"/>
        <v>1537.8132000000001</v>
      </c>
      <c r="H153">
        <v>1887</v>
      </c>
      <c r="I153">
        <f t="shared" si="26"/>
        <v>4888.1867999999995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E154">
        <v>3883</v>
      </c>
      <c r="F154">
        <v>656</v>
      </c>
      <c r="G154">
        <f t="shared" si="25"/>
        <v>1537.8132000000001</v>
      </c>
      <c r="H154">
        <v>1887</v>
      </c>
      <c r="I154">
        <f t="shared" si="26"/>
        <v>4888.1867999999995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E155">
        <v>3883</v>
      </c>
      <c r="F155">
        <v>656</v>
      </c>
      <c r="G155">
        <f t="shared" si="25"/>
        <v>1537.8132000000001</v>
      </c>
      <c r="H155">
        <v>1887</v>
      </c>
      <c r="I155">
        <f t="shared" si="26"/>
        <v>4888.1867999999995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E156">
        <v>3883</v>
      </c>
      <c r="F156">
        <v>656</v>
      </c>
      <c r="G156">
        <f t="shared" si="25"/>
        <v>1537.8132000000001</v>
      </c>
      <c r="H156">
        <v>1887</v>
      </c>
      <c r="I156">
        <f t="shared" si="26"/>
        <v>4888.1867999999995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E157">
        <v>3883</v>
      </c>
      <c r="F157">
        <v>656</v>
      </c>
      <c r="G157">
        <f t="shared" si="25"/>
        <v>1537.8132000000001</v>
      </c>
      <c r="H157">
        <v>1887</v>
      </c>
      <c r="I157">
        <f t="shared" si="26"/>
        <v>4888.1867999999995</v>
      </c>
      <c r="J157">
        <v>0.33879999999999999</v>
      </c>
      <c r="L157">
        <f>(I146+I147+I148+I149+I150+I151+I152+I153+I154+I155+I156+I157)</f>
        <v>58658.241599999979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E160">
        <v>3883</v>
      </c>
      <c r="F160">
        <v>0</v>
      </c>
      <c r="G160">
        <f>(E160+F160)*J160</f>
        <v>1315.5604000000001</v>
      </c>
      <c r="H160">
        <v>1887</v>
      </c>
      <c r="I160">
        <f>(E160+F160+H160-G160)</f>
        <v>4454.4395999999997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E161">
        <v>3883</v>
      </c>
      <c r="F161">
        <v>0</v>
      </c>
      <c r="G161">
        <f t="shared" ref="G161:G171" si="27">(E161+F161)*J161</f>
        <v>1315.5604000000001</v>
      </c>
      <c r="H161">
        <v>1887</v>
      </c>
      <c r="I161">
        <f>(E161+F161+H161-G161)</f>
        <v>4454.4395999999997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E162">
        <v>3883</v>
      </c>
      <c r="F162">
        <v>0</v>
      </c>
      <c r="G162">
        <f t="shared" si="27"/>
        <v>1315.5604000000001</v>
      </c>
      <c r="H162">
        <v>1887</v>
      </c>
      <c r="I162">
        <f t="shared" ref="I162:I171" si="28">(E162+F162+H162-G162)</f>
        <v>4454.4395999999997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E163">
        <v>3883</v>
      </c>
      <c r="F163">
        <v>0</v>
      </c>
      <c r="G163">
        <f t="shared" si="27"/>
        <v>1315.5604000000001</v>
      </c>
      <c r="H163">
        <v>1887</v>
      </c>
      <c r="I163">
        <f t="shared" si="28"/>
        <v>4454.4395999999997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E164">
        <v>3883</v>
      </c>
      <c r="F164">
        <v>0</v>
      </c>
      <c r="G164">
        <f t="shared" si="27"/>
        <v>1315.5604000000001</v>
      </c>
      <c r="H164">
        <v>1887</v>
      </c>
      <c r="I164">
        <f t="shared" si="28"/>
        <v>4454.4395999999997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E165">
        <v>3883</v>
      </c>
      <c r="F165">
        <v>0</v>
      </c>
      <c r="G165">
        <f t="shared" si="27"/>
        <v>1315.5604000000001</v>
      </c>
      <c r="H165">
        <v>1887</v>
      </c>
      <c r="I165">
        <f t="shared" si="28"/>
        <v>4454.4395999999997</v>
      </c>
      <c r="J165">
        <v>0.33879999999999999</v>
      </c>
    </row>
    <row r="166" spans="2:12" x14ac:dyDescent="0.3">
      <c r="B166" t="s">
        <v>25</v>
      </c>
      <c r="C166" t="s">
        <v>6</v>
      </c>
      <c r="D166">
        <v>7</v>
      </c>
      <c r="E166">
        <v>4324</v>
      </c>
      <c r="F166">
        <v>0</v>
      </c>
      <c r="G166">
        <f t="shared" si="27"/>
        <v>1464.9712</v>
      </c>
      <c r="H166">
        <v>1926</v>
      </c>
      <c r="I166">
        <f t="shared" si="28"/>
        <v>4785.0288</v>
      </c>
      <c r="J166">
        <v>0.33879999999999999</v>
      </c>
    </row>
    <row r="167" spans="2:12" x14ac:dyDescent="0.3">
      <c r="B167" t="s">
        <v>25</v>
      </c>
      <c r="C167" t="s">
        <v>6</v>
      </c>
      <c r="D167">
        <v>8</v>
      </c>
      <c r="E167">
        <v>4324</v>
      </c>
      <c r="F167">
        <v>0</v>
      </c>
      <c r="G167">
        <f t="shared" si="27"/>
        <v>1464.9712</v>
      </c>
      <c r="H167">
        <v>1926</v>
      </c>
      <c r="I167">
        <f t="shared" si="28"/>
        <v>4785.0288</v>
      </c>
      <c r="J167">
        <v>0.33879999999999999</v>
      </c>
    </row>
    <row r="168" spans="2:12" x14ac:dyDescent="0.3">
      <c r="B168" t="s">
        <v>25</v>
      </c>
      <c r="C168" t="s">
        <v>6</v>
      </c>
      <c r="D168">
        <v>9</v>
      </c>
      <c r="E168">
        <v>4324</v>
      </c>
      <c r="F168">
        <v>0</v>
      </c>
      <c r="G168">
        <f t="shared" si="27"/>
        <v>1464.9712</v>
      </c>
      <c r="H168">
        <v>1926</v>
      </c>
      <c r="I168">
        <f t="shared" si="28"/>
        <v>4785.0288</v>
      </c>
      <c r="J168">
        <v>0.33879999999999999</v>
      </c>
    </row>
    <row r="169" spans="2:12" x14ac:dyDescent="0.3">
      <c r="B169" t="s">
        <v>25</v>
      </c>
      <c r="C169" t="s">
        <v>6</v>
      </c>
      <c r="D169">
        <v>10</v>
      </c>
      <c r="E169">
        <v>4324</v>
      </c>
      <c r="F169">
        <v>0</v>
      </c>
      <c r="G169">
        <f t="shared" si="27"/>
        <v>1464.9712</v>
      </c>
      <c r="H169">
        <v>1926</v>
      </c>
      <c r="I169">
        <f t="shared" si="28"/>
        <v>4785.0288</v>
      </c>
      <c r="J169">
        <v>0.33879999999999999</v>
      </c>
    </row>
    <row r="170" spans="2:12" x14ac:dyDescent="0.3">
      <c r="B170" t="s">
        <v>25</v>
      </c>
      <c r="C170" t="s">
        <v>6</v>
      </c>
      <c r="D170">
        <v>11</v>
      </c>
      <c r="E170">
        <v>4324</v>
      </c>
      <c r="F170">
        <v>0</v>
      </c>
      <c r="G170">
        <f t="shared" si="27"/>
        <v>1464.9712</v>
      </c>
      <c r="H170">
        <v>1926</v>
      </c>
      <c r="I170">
        <f t="shared" si="28"/>
        <v>4785.0288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6</v>
      </c>
      <c r="D171">
        <v>12</v>
      </c>
      <c r="E171">
        <v>4324</v>
      </c>
      <c r="F171">
        <v>0</v>
      </c>
      <c r="G171">
        <f t="shared" si="27"/>
        <v>1464.9712</v>
      </c>
      <c r="H171">
        <v>1926</v>
      </c>
      <c r="I171">
        <f t="shared" si="28"/>
        <v>4785.0288</v>
      </c>
      <c r="J171">
        <v>0.33879999999999999</v>
      </c>
      <c r="L171">
        <f>(I160+I161+I162+I163+I164+I165+I166+I167+I168+I169+I170+I171)</f>
        <v>55436.810399999995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6</v>
      </c>
      <c r="D174" s="1">
        <v>1</v>
      </c>
      <c r="E174">
        <v>4562</v>
      </c>
      <c r="F174">
        <v>0</v>
      </c>
      <c r="G174">
        <f>(E174+F174)*J174</f>
        <v>1545.6055999999999</v>
      </c>
      <c r="H174">
        <v>1926</v>
      </c>
      <c r="I174">
        <f>(E174+F174+H174-G174)</f>
        <v>4942.3944000000001</v>
      </c>
      <c r="J174">
        <v>0.33879999999999999</v>
      </c>
    </row>
    <row r="175" spans="2:12" x14ac:dyDescent="0.3">
      <c r="B175" t="s">
        <v>25</v>
      </c>
      <c r="C175" t="s">
        <v>6</v>
      </c>
      <c r="D175">
        <v>2</v>
      </c>
      <c r="E175">
        <v>4562</v>
      </c>
      <c r="F175">
        <v>0</v>
      </c>
      <c r="G175">
        <f t="shared" ref="G175:G185" si="29">(E175+F175)*J175</f>
        <v>1545.6055999999999</v>
      </c>
      <c r="H175">
        <v>1926</v>
      </c>
      <c r="I175">
        <f>(E175+F175+H175-G175)</f>
        <v>4942.3944000000001</v>
      </c>
      <c r="J175">
        <v>0.33879999999999999</v>
      </c>
    </row>
    <row r="176" spans="2:12" x14ac:dyDescent="0.3">
      <c r="B176" t="s">
        <v>25</v>
      </c>
      <c r="C176" t="s">
        <v>6</v>
      </c>
      <c r="D176">
        <v>3</v>
      </c>
      <c r="E176">
        <v>4562</v>
      </c>
      <c r="F176">
        <v>0</v>
      </c>
      <c r="G176">
        <f t="shared" si="29"/>
        <v>1545.6055999999999</v>
      </c>
      <c r="H176">
        <v>1926</v>
      </c>
      <c r="I176">
        <f t="shared" ref="I176:I185" si="30">(E176+F176+H176-G176)</f>
        <v>4942.3944000000001</v>
      </c>
      <c r="J176">
        <v>0.33879999999999999</v>
      </c>
    </row>
    <row r="177" spans="2:12" x14ac:dyDescent="0.3">
      <c r="B177" t="s">
        <v>25</v>
      </c>
      <c r="C177" t="s">
        <v>6</v>
      </c>
      <c r="D177">
        <v>4</v>
      </c>
      <c r="E177">
        <v>4562</v>
      </c>
      <c r="F177">
        <v>0</v>
      </c>
      <c r="G177">
        <f t="shared" si="29"/>
        <v>1545.6055999999999</v>
      </c>
      <c r="H177">
        <v>1926</v>
      </c>
      <c r="I177">
        <f t="shared" si="30"/>
        <v>4942.3944000000001</v>
      </c>
      <c r="J177">
        <v>0.33879999999999999</v>
      </c>
    </row>
    <row r="178" spans="2:12" x14ac:dyDescent="0.3">
      <c r="B178" t="s">
        <v>25</v>
      </c>
      <c r="C178" t="s">
        <v>6</v>
      </c>
      <c r="D178">
        <v>5</v>
      </c>
      <c r="E178">
        <v>4562</v>
      </c>
      <c r="F178">
        <v>0</v>
      </c>
      <c r="G178">
        <f t="shared" si="29"/>
        <v>1545.6055999999999</v>
      </c>
      <c r="H178">
        <v>1926</v>
      </c>
      <c r="I178">
        <f t="shared" si="30"/>
        <v>4942.3944000000001</v>
      </c>
      <c r="J178">
        <v>0.33879999999999999</v>
      </c>
    </row>
    <row r="179" spans="2:12" x14ac:dyDescent="0.3">
      <c r="B179" t="s">
        <v>25</v>
      </c>
      <c r="C179" t="s">
        <v>6</v>
      </c>
      <c r="D179">
        <v>6</v>
      </c>
      <c r="E179">
        <v>4562</v>
      </c>
      <c r="F179">
        <v>0</v>
      </c>
      <c r="G179">
        <f t="shared" si="29"/>
        <v>1545.6055999999999</v>
      </c>
      <c r="H179">
        <v>1926</v>
      </c>
      <c r="I179">
        <f t="shared" si="30"/>
        <v>4942.3944000000001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E180">
        <v>4562</v>
      </c>
      <c r="F180">
        <v>0</v>
      </c>
      <c r="G180">
        <f t="shared" si="29"/>
        <v>1545.6055999999999</v>
      </c>
      <c r="H180">
        <v>1926</v>
      </c>
      <c r="I180">
        <f t="shared" si="30"/>
        <v>4942.3944000000001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E181">
        <v>4562</v>
      </c>
      <c r="F181">
        <v>0</v>
      </c>
      <c r="G181">
        <f t="shared" si="29"/>
        <v>1545.6055999999999</v>
      </c>
      <c r="H181">
        <v>1926</v>
      </c>
      <c r="I181">
        <f t="shared" si="30"/>
        <v>4942.3944000000001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E182">
        <v>4562</v>
      </c>
      <c r="F182">
        <v>0</v>
      </c>
      <c r="G182">
        <f t="shared" si="29"/>
        <v>1545.6055999999999</v>
      </c>
      <c r="H182">
        <v>1926</v>
      </c>
      <c r="I182">
        <f t="shared" si="30"/>
        <v>4942.3944000000001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E183">
        <v>4562</v>
      </c>
      <c r="F183">
        <v>0</v>
      </c>
      <c r="G183">
        <f t="shared" si="29"/>
        <v>1545.6055999999999</v>
      </c>
      <c r="H183">
        <v>1926</v>
      </c>
      <c r="I183">
        <f t="shared" si="30"/>
        <v>4942.3944000000001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E184">
        <v>4562</v>
      </c>
      <c r="F184">
        <v>0</v>
      </c>
      <c r="G184">
        <f t="shared" si="29"/>
        <v>1545.6055999999999</v>
      </c>
      <c r="H184">
        <v>1926</v>
      </c>
      <c r="I184">
        <f t="shared" si="30"/>
        <v>4942.3944000000001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E185">
        <v>4562</v>
      </c>
      <c r="F185">
        <v>0</v>
      </c>
      <c r="G185">
        <f t="shared" si="29"/>
        <v>1545.6055999999999</v>
      </c>
      <c r="H185">
        <v>1926</v>
      </c>
      <c r="I185">
        <f t="shared" si="30"/>
        <v>4942.3944000000001</v>
      </c>
      <c r="J185">
        <v>0.33879999999999999</v>
      </c>
      <c r="L185">
        <f>(I174+I175+I176+I177+I178+I179+I180+I181+I182+I183+I184+I185)</f>
        <v>59308.732799999991</v>
      </c>
    </row>
    <row r="187" spans="2:12" x14ac:dyDescent="0.3">
      <c r="L187">
        <f>(L17+L31+L45+L59+L73+L87+L101+L115+L129+L143+L157+L171+L185)</f>
        <v>670248.61199999996</v>
      </c>
    </row>
    <row r="188" spans="2:12" x14ac:dyDescent="0.3">
      <c r="L188" t="s">
        <v>59</v>
      </c>
    </row>
    <row r="189" spans="2:12" x14ac:dyDescent="0.3">
      <c r="B189" s="2"/>
    </row>
  </sheetData>
  <mergeCells count="14">
    <mergeCell ref="X2:AG4"/>
    <mergeCell ref="O8:P8"/>
    <mergeCell ref="O9:P9"/>
    <mergeCell ref="O10:P10"/>
    <mergeCell ref="O11:P11"/>
    <mergeCell ref="N7:Q7"/>
    <mergeCell ref="Y21:AF21"/>
    <mergeCell ref="Y36:AF36"/>
    <mergeCell ref="Y42:AF42"/>
    <mergeCell ref="X16:AG20"/>
    <mergeCell ref="O12:P12"/>
    <mergeCell ref="O13:P13"/>
    <mergeCell ref="O14:P14"/>
    <mergeCell ref="O15:P15"/>
  </mergeCells>
  <phoneticPr fontId="1" type="noConversion"/>
  <hyperlinks>
    <hyperlink ref="X6" r:id="rId1" xr:uid="{6BE25CD0-40E8-4564-9870-FD696E5E240A}"/>
  </hyperlinks>
  <pageMargins left="0.7" right="0.7" top="0.75" bottom="0.75" header="0.3" footer="0.3"/>
  <pageSetup orientation="portrait" horizontalDpi="200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35A80-7751-43A2-8222-B102AF22E01C}">
  <dimension ref="B1:AH189"/>
  <sheetViews>
    <sheetView topLeftCell="D10" workbookViewId="0">
      <selection activeCell="V24" sqref="V24:V36"/>
    </sheetView>
  </sheetViews>
  <sheetFormatPr defaultRowHeight="14.4" x14ac:dyDescent="0.3"/>
  <cols>
    <col min="1" max="2" width="10.109375" customWidth="1"/>
    <col min="7" max="7" width="10.21875" bestFit="1" customWidth="1"/>
    <col min="15" max="15" width="9.109375" customWidth="1"/>
    <col min="17" max="18" width="10.44140625" bestFit="1" customWidth="1"/>
    <col min="19" max="19" width="10.21875" customWidth="1"/>
    <col min="22" max="22" width="10.44140625" bestFit="1" customWidth="1"/>
    <col min="23" max="24" width="11.77734375" customWidth="1"/>
  </cols>
  <sheetData>
    <row r="1" spans="2:34" ht="15" thickBot="1" x14ac:dyDescent="0.35"/>
    <row r="2" spans="2:34" x14ac:dyDescent="0.3">
      <c r="Y2" s="31" t="s">
        <v>67</v>
      </c>
      <c r="Z2" s="32"/>
      <c r="AA2" s="32"/>
      <c r="AB2" s="32"/>
      <c r="AC2" s="32"/>
      <c r="AD2" s="32"/>
      <c r="AE2" s="32"/>
      <c r="AF2" s="32"/>
      <c r="AG2" s="32"/>
      <c r="AH2" s="33"/>
    </row>
    <row r="3" spans="2:34" x14ac:dyDescent="0.3">
      <c r="Y3" s="34"/>
      <c r="Z3" s="35"/>
      <c r="AA3" s="35"/>
      <c r="AB3" s="35"/>
      <c r="AC3" s="35"/>
      <c r="AD3" s="35"/>
      <c r="AE3" s="35"/>
      <c r="AF3" s="35"/>
      <c r="AG3" s="35"/>
      <c r="AH3" s="36"/>
    </row>
    <row r="4" spans="2:34" x14ac:dyDescent="0.3">
      <c r="Y4" s="34"/>
      <c r="Z4" s="35"/>
      <c r="AA4" s="35"/>
      <c r="AB4" s="35"/>
      <c r="AC4" s="35"/>
      <c r="AD4" s="35"/>
      <c r="AE4" s="35"/>
      <c r="AF4" s="35"/>
      <c r="AG4" s="35"/>
      <c r="AH4" s="36"/>
    </row>
    <row r="5" spans="2:34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Y5" s="5" t="s">
        <v>65</v>
      </c>
      <c r="Z5" s="6"/>
      <c r="AA5" s="6"/>
      <c r="AB5" s="6"/>
      <c r="AC5" s="6"/>
      <c r="AD5" s="6"/>
      <c r="AE5" s="6"/>
      <c r="AF5" s="6"/>
      <c r="AG5" s="6"/>
      <c r="AH5" s="4"/>
    </row>
    <row r="6" spans="2:34" ht="15" thickBot="1" x14ac:dyDescent="0.35">
      <c r="B6" t="s">
        <v>25</v>
      </c>
      <c r="C6" t="s">
        <v>0</v>
      </c>
      <c r="D6" s="1">
        <v>1</v>
      </c>
      <c r="E6">
        <v>1650</v>
      </c>
      <c r="F6">
        <v>0</v>
      </c>
      <c r="G6">
        <f>(E6+F6)*J6</f>
        <v>377.52</v>
      </c>
      <c r="H6">
        <v>0</v>
      </c>
      <c r="I6">
        <f>(E6+F6+H6-G6)</f>
        <v>1272.48</v>
      </c>
      <c r="J6">
        <v>0.2288</v>
      </c>
      <c r="Y6" s="10" t="s">
        <v>30</v>
      </c>
      <c r="Z6" s="6"/>
      <c r="AA6" s="6"/>
      <c r="AB6" s="6"/>
      <c r="AC6" s="6"/>
      <c r="AD6" s="6"/>
      <c r="AE6" s="6"/>
      <c r="AF6" s="6"/>
      <c r="AG6" s="6"/>
      <c r="AH6" s="4"/>
    </row>
    <row r="7" spans="2:34" x14ac:dyDescent="0.3">
      <c r="B7" t="s">
        <v>25</v>
      </c>
      <c r="C7" t="s">
        <v>0</v>
      </c>
      <c r="D7">
        <v>2</v>
      </c>
      <c r="E7">
        <v>1650</v>
      </c>
      <c r="F7">
        <v>0</v>
      </c>
      <c r="G7">
        <f t="shared" ref="G7:G17" si="0">(E7+F7)*J7</f>
        <v>377.52</v>
      </c>
      <c r="H7">
        <v>0</v>
      </c>
      <c r="I7">
        <f>(E7+F7+H7-G7)</f>
        <v>1272.48</v>
      </c>
      <c r="J7">
        <v>0.2288</v>
      </c>
      <c r="N7" s="37" t="s">
        <v>70</v>
      </c>
      <c r="O7" s="38"/>
      <c r="P7" s="38"/>
      <c r="Q7" s="39"/>
      <c r="Y7" s="5" t="s">
        <v>32</v>
      </c>
      <c r="Z7" s="6"/>
      <c r="AA7" s="6"/>
      <c r="AB7" s="6"/>
      <c r="AC7" s="6"/>
      <c r="AD7" s="6"/>
      <c r="AE7" s="6"/>
      <c r="AF7" s="6"/>
      <c r="AG7" s="6"/>
      <c r="AH7" s="4"/>
    </row>
    <row r="8" spans="2:34" x14ac:dyDescent="0.3">
      <c r="B8" t="s">
        <v>25</v>
      </c>
      <c r="C8" t="s">
        <v>0</v>
      </c>
      <c r="D8">
        <v>3</v>
      </c>
      <c r="E8">
        <v>1650</v>
      </c>
      <c r="F8">
        <v>0</v>
      </c>
      <c r="G8">
        <f t="shared" si="0"/>
        <v>377.52</v>
      </c>
      <c r="H8">
        <v>0</v>
      </c>
      <c r="I8">
        <f t="shared" ref="I8:I17" si="1">(E8+F8+H8-G8)</f>
        <v>1272.48</v>
      </c>
      <c r="J8">
        <v>0.2288</v>
      </c>
      <c r="N8" s="5"/>
      <c r="O8" s="30" t="s">
        <v>7</v>
      </c>
      <c r="P8" s="30"/>
      <c r="Q8" s="4"/>
      <c r="Y8" s="5" t="s">
        <v>31</v>
      </c>
      <c r="Z8" s="6"/>
      <c r="AA8" s="6"/>
      <c r="AB8" s="6"/>
      <c r="AC8" s="6"/>
      <c r="AD8" s="6"/>
      <c r="AE8" s="6"/>
      <c r="AF8" s="6"/>
      <c r="AG8" s="6"/>
      <c r="AH8" s="4"/>
    </row>
    <row r="9" spans="2:34" x14ac:dyDescent="0.3">
      <c r="B9" t="s">
        <v>25</v>
      </c>
      <c r="C9" t="s">
        <v>0</v>
      </c>
      <c r="D9">
        <v>4</v>
      </c>
      <c r="E9">
        <v>1650</v>
      </c>
      <c r="F9">
        <v>0</v>
      </c>
      <c r="G9">
        <f t="shared" si="0"/>
        <v>377.52</v>
      </c>
      <c r="H9">
        <v>0</v>
      </c>
      <c r="I9">
        <f t="shared" si="1"/>
        <v>1272.48</v>
      </c>
      <c r="J9">
        <v>0.2288</v>
      </c>
      <c r="N9" s="5" t="s">
        <v>0</v>
      </c>
      <c r="O9" s="30">
        <v>0</v>
      </c>
      <c r="P9" s="30"/>
      <c r="Q9" s="4"/>
      <c r="Y9" s="5" t="s">
        <v>66</v>
      </c>
      <c r="Z9" s="6"/>
      <c r="AA9" s="6"/>
      <c r="AB9" s="6"/>
      <c r="AC9" s="6"/>
      <c r="AD9" s="6"/>
      <c r="AE9" s="6"/>
      <c r="AF9" s="6"/>
      <c r="AG9" s="6"/>
      <c r="AH9" s="4"/>
    </row>
    <row r="10" spans="2:34" x14ac:dyDescent="0.3">
      <c r="B10" t="s">
        <v>25</v>
      </c>
      <c r="C10" t="s">
        <v>0</v>
      </c>
      <c r="D10">
        <v>5</v>
      </c>
      <c r="E10">
        <v>1785</v>
      </c>
      <c r="F10">
        <v>0</v>
      </c>
      <c r="G10">
        <f t="shared" si="0"/>
        <v>408.40800000000002</v>
      </c>
      <c r="H10">
        <v>0</v>
      </c>
      <c r="I10">
        <f t="shared" si="1"/>
        <v>1376.5920000000001</v>
      </c>
      <c r="J10">
        <v>0.2288</v>
      </c>
      <c r="N10" s="5" t="s">
        <v>1</v>
      </c>
      <c r="O10" s="30">
        <v>0.75</v>
      </c>
      <c r="P10" s="30"/>
      <c r="Q10" s="4"/>
      <c r="Y10" s="5" t="s">
        <v>33</v>
      </c>
      <c r="Z10" s="6"/>
      <c r="AA10" s="6"/>
      <c r="AB10" s="6"/>
      <c r="AC10" s="6"/>
      <c r="AD10" s="6"/>
      <c r="AE10" s="6"/>
      <c r="AF10" s="6"/>
      <c r="AG10" s="6"/>
      <c r="AH10" s="4"/>
    </row>
    <row r="11" spans="2:34" x14ac:dyDescent="0.3">
      <c r="B11" t="s">
        <v>25</v>
      </c>
      <c r="C11" t="s">
        <v>0</v>
      </c>
      <c r="D11">
        <v>6</v>
      </c>
      <c r="E11">
        <v>1785</v>
      </c>
      <c r="F11">
        <v>0</v>
      </c>
      <c r="G11">
        <f t="shared" si="0"/>
        <v>408.40800000000002</v>
      </c>
      <c r="H11">
        <v>0</v>
      </c>
      <c r="I11">
        <f t="shared" si="1"/>
        <v>1376.5920000000001</v>
      </c>
      <c r="J11">
        <v>0.2288</v>
      </c>
      <c r="N11" s="5" t="s">
        <v>2</v>
      </c>
      <c r="O11" s="30">
        <v>1.5</v>
      </c>
      <c r="P11" s="30"/>
      <c r="Q11" s="4"/>
      <c r="Y11" s="5" t="s">
        <v>35</v>
      </c>
      <c r="Z11" s="6"/>
      <c r="AA11" s="6"/>
      <c r="AB11" s="6"/>
      <c r="AC11" s="6"/>
      <c r="AD11" s="6"/>
      <c r="AE11" s="6"/>
      <c r="AF11" s="6"/>
      <c r="AG11" s="6"/>
      <c r="AH11" s="4"/>
    </row>
    <row r="12" spans="2:34" x14ac:dyDescent="0.3">
      <c r="B12" t="s">
        <v>26</v>
      </c>
      <c r="C12" t="s">
        <v>0</v>
      </c>
      <c r="D12">
        <v>7</v>
      </c>
      <c r="E12">
        <v>1785</v>
      </c>
      <c r="F12">
        <v>50</v>
      </c>
      <c r="G12">
        <f t="shared" si="0"/>
        <v>419.84800000000001</v>
      </c>
      <c r="H12">
        <v>0</v>
      </c>
      <c r="I12">
        <f t="shared" si="1"/>
        <v>1415.152</v>
      </c>
      <c r="J12">
        <v>0.2288</v>
      </c>
      <c r="N12" s="5" t="s">
        <v>3</v>
      </c>
      <c r="O12" s="30">
        <v>3</v>
      </c>
      <c r="P12" s="30"/>
      <c r="Q12" s="4"/>
      <c r="Y12" s="5" t="s">
        <v>34</v>
      </c>
      <c r="Z12" s="6"/>
      <c r="AA12" s="6"/>
      <c r="AB12" s="6"/>
      <c r="AC12" s="6"/>
      <c r="AD12" s="6"/>
      <c r="AE12" s="6"/>
      <c r="AF12" s="6"/>
      <c r="AG12" s="6"/>
      <c r="AH12" s="4"/>
    </row>
    <row r="13" spans="2:34" x14ac:dyDescent="0.3">
      <c r="B13" t="s">
        <v>26</v>
      </c>
      <c r="C13" t="s">
        <v>0</v>
      </c>
      <c r="D13">
        <v>8</v>
      </c>
      <c r="E13">
        <v>1785</v>
      </c>
      <c r="F13">
        <v>50</v>
      </c>
      <c r="G13">
        <f t="shared" si="0"/>
        <v>419.84800000000001</v>
      </c>
      <c r="H13">
        <v>0</v>
      </c>
      <c r="I13">
        <f t="shared" si="1"/>
        <v>1415.152</v>
      </c>
      <c r="J13">
        <v>0.2288</v>
      </c>
      <c r="N13" s="5" t="s">
        <v>4</v>
      </c>
      <c r="O13" s="30">
        <v>5</v>
      </c>
      <c r="P13" s="30"/>
      <c r="Q13" s="4"/>
      <c r="Y13" s="5" t="s">
        <v>68</v>
      </c>
      <c r="Z13" s="6"/>
      <c r="AA13" s="6"/>
      <c r="AB13" s="6"/>
      <c r="AC13" s="6"/>
      <c r="AD13" s="6"/>
      <c r="AE13" s="6"/>
      <c r="AF13" s="6"/>
      <c r="AG13" s="6"/>
      <c r="AH13" s="4"/>
    </row>
    <row r="14" spans="2:34" ht="15" thickBot="1" x14ac:dyDescent="0.35">
      <c r="B14" t="s">
        <v>26</v>
      </c>
      <c r="C14" t="s">
        <v>0</v>
      </c>
      <c r="D14">
        <v>9</v>
      </c>
      <c r="E14">
        <v>1785</v>
      </c>
      <c r="F14">
        <v>50</v>
      </c>
      <c r="G14">
        <f t="shared" si="0"/>
        <v>419.84800000000001</v>
      </c>
      <c r="H14">
        <v>0</v>
      </c>
      <c r="I14">
        <f t="shared" si="1"/>
        <v>1415.152</v>
      </c>
      <c r="J14">
        <v>0.2288</v>
      </c>
      <c r="N14" s="5" t="s">
        <v>5</v>
      </c>
      <c r="O14" s="30">
        <v>8.5</v>
      </c>
      <c r="P14" s="30"/>
      <c r="Q14" s="4"/>
      <c r="Y14" s="7" t="s">
        <v>69</v>
      </c>
      <c r="Z14" s="8"/>
      <c r="AA14" s="8"/>
      <c r="AB14" s="8"/>
      <c r="AC14" s="8"/>
      <c r="AD14" s="8"/>
      <c r="AE14" s="8"/>
      <c r="AF14" s="8"/>
      <c r="AG14" s="8"/>
      <c r="AH14" s="9"/>
    </row>
    <row r="15" spans="2:34" ht="15" thickBot="1" x14ac:dyDescent="0.35">
      <c r="B15" t="s">
        <v>26</v>
      </c>
      <c r="C15" t="s">
        <v>1</v>
      </c>
      <c r="D15">
        <v>10</v>
      </c>
      <c r="E15">
        <v>2001</v>
      </c>
      <c r="F15">
        <v>50</v>
      </c>
      <c r="G15">
        <f t="shared" si="0"/>
        <v>469.2688</v>
      </c>
      <c r="H15">
        <v>0</v>
      </c>
      <c r="I15">
        <f t="shared" si="1"/>
        <v>1581.7311999999999</v>
      </c>
      <c r="J15">
        <v>0.2288</v>
      </c>
      <c r="N15" s="7" t="s">
        <v>6</v>
      </c>
      <c r="O15" s="40">
        <v>13.5</v>
      </c>
      <c r="P15" s="40"/>
      <c r="Q15" s="9"/>
    </row>
    <row r="16" spans="2:34" ht="14.4" customHeight="1" x14ac:dyDescent="0.3">
      <c r="B16" t="s">
        <v>26</v>
      </c>
      <c r="C16" t="s">
        <v>1</v>
      </c>
      <c r="D16">
        <v>11</v>
      </c>
      <c r="E16">
        <v>2001</v>
      </c>
      <c r="F16">
        <v>50</v>
      </c>
      <c r="G16">
        <f t="shared" si="0"/>
        <v>469.2688</v>
      </c>
      <c r="H16">
        <v>0</v>
      </c>
      <c r="I16">
        <f t="shared" si="1"/>
        <v>1581.7311999999999</v>
      </c>
      <c r="J16">
        <v>0.2288</v>
      </c>
      <c r="L16" t="s">
        <v>29</v>
      </c>
      <c r="Y16" s="41" t="s">
        <v>60</v>
      </c>
      <c r="Z16" s="42"/>
      <c r="AA16" s="42"/>
      <c r="AB16" s="42"/>
      <c r="AC16" s="42"/>
      <c r="AD16" s="42"/>
      <c r="AE16" s="42"/>
      <c r="AF16" s="42"/>
      <c r="AG16" s="42"/>
      <c r="AH16" s="43"/>
    </row>
    <row r="17" spans="2:34" ht="14.4" customHeight="1" x14ac:dyDescent="0.3">
      <c r="B17" t="s">
        <v>26</v>
      </c>
      <c r="C17" t="s">
        <v>1</v>
      </c>
      <c r="D17">
        <v>12</v>
      </c>
      <c r="E17">
        <v>2001</v>
      </c>
      <c r="F17">
        <v>50</v>
      </c>
      <c r="G17">
        <f t="shared" si="0"/>
        <v>469.2688</v>
      </c>
      <c r="H17">
        <v>0</v>
      </c>
      <c r="I17">
        <f t="shared" si="1"/>
        <v>1581.7311999999999</v>
      </c>
      <c r="J17">
        <v>0.2288</v>
      </c>
      <c r="L17">
        <f>(I6+I7+I8+I9+I10+I11+I12+I13+I14+I15+I16+I17)</f>
        <v>16833.7536</v>
      </c>
      <c r="Y17" s="44"/>
      <c r="Z17" s="45"/>
      <c r="AA17" s="45"/>
      <c r="AB17" s="45"/>
      <c r="AC17" s="45"/>
      <c r="AD17" s="45"/>
      <c r="AE17" s="45"/>
      <c r="AF17" s="45"/>
      <c r="AG17" s="45"/>
      <c r="AH17" s="46"/>
    </row>
    <row r="18" spans="2:34" ht="14.4" customHeight="1" x14ac:dyDescent="0.3">
      <c r="Y18" s="44"/>
      <c r="Z18" s="45"/>
      <c r="AA18" s="45"/>
      <c r="AB18" s="45"/>
      <c r="AC18" s="45"/>
      <c r="AD18" s="45"/>
      <c r="AE18" s="45"/>
      <c r="AF18" s="45"/>
      <c r="AG18" s="45"/>
      <c r="AH18" s="46"/>
    </row>
    <row r="19" spans="2:34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Y19" s="44"/>
      <c r="Z19" s="45"/>
      <c r="AA19" s="45"/>
      <c r="AB19" s="45"/>
      <c r="AC19" s="45"/>
      <c r="AD19" s="45"/>
      <c r="AE19" s="45"/>
      <c r="AF19" s="45"/>
      <c r="AG19" s="45"/>
      <c r="AH19" s="46"/>
    </row>
    <row r="20" spans="2:34" ht="14.4" customHeight="1" x14ac:dyDescent="0.3">
      <c r="B20" t="s">
        <v>26</v>
      </c>
      <c r="C20" t="s">
        <v>1</v>
      </c>
      <c r="D20" s="1">
        <v>1</v>
      </c>
      <c r="E20">
        <v>2001</v>
      </c>
      <c r="F20">
        <v>60</v>
      </c>
      <c r="G20">
        <f>(E20+F20)*J20</f>
        <v>471.55680000000001</v>
      </c>
      <c r="H20">
        <v>0</v>
      </c>
      <c r="I20">
        <f>(E20+F20+H20-G20)</f>
        <v>1589.4431999999999</v>
      </c>
      <c r="J20">
        <v>0.2288</v>
      </c>
      <c r="Y20" s="44"/>
      <c r="Z20" s="45"/>
      <c r="AA20" s="45"/>
      <c r="AB20" s="45"/>
      <c r="AC20" s="45"/>
      <c r="AD20" s="45"/>
      <c r="AE20" s="45"/>
      <c r="AF20" s="45"/>
      <c r="AG20" s="45"/>
      <c r="AH20" s="46"/>
    </row>
    <row r="21" spans="2:34" x14ac:dyDescent="0.3">
      <c r="B21" t="s">
        <v>26</v>
      </c>
      <c r="C21" t="s">
        <v>1</v>
      </c>
      <c r="D21">
        <v>2</v>
      </c>
      <c r="E21">
        <v>2001</v>
      </c>
      <c r="F21">
        <v>60</v>
      </c>
      <c r="G21">
        <f t="shared" ref="G21:G31" si="2">(E21+F21)*J21</f>
        <v>471.55680000000001</v>
      </c>
      <c r="H21">
        <v>0</v>
      </c>
      <c r="I21">
        <f>(E21+F21+H21-G21)</f>
        <v>1589.4431999999999</v>
      </c>
      <c r="J21">
        <v>0.2288</v>
      </c>
      <c r="Y21" s="5"/>
      <c r="Z21" s="30" t="s">
        <v>75</v>
      </c>
      <c r="AA21" s="30"/>
      <c r="AB21" s="30"/>
      <c r="AC21" s="30"/>
      <c r="AD21" s="30"/>
      <c r="AE21" s="30"/>
      <c r="AF21" s="30"/>
      <c r="AG21" s="30"/>
      <c r="AH21" s="4"/>
    </row>
    <row r="22" spans="2:34" x14ac:dyDescent="0.3">
      <c r="B22" t="s">
        <v>26</v>
      </c>
      <c r="C22" t="s">
        <v>1</v>
      </c>
      <c r="D22">
        <v>3</v>
      </c>
      <c r="E22">
        <v>2001</v>
      </c>
      <c r="F22">
        <v>60</v>
      </c>
      <c r="G22">
        <f t="shared" si="2"/>
        <v>471.55680000000001</v>
      </c>
      <c r="H22">
        <v>0</v>
      </c>
      <c r="I22">
        <f t="shared" ref="I22:I31" si="3">(E22+F22+H22-G22)</f>
        <v>1589.4431999999999</v>
      </c>
      <c r="J22">
        <v>0.2288</v>
      </c>
      <c r="Y22" s="5"/>
      <c r="Z22" s="6" t="s">
        <v>74</v>
      </c>
      <c r="AA22" s="6"/>
      <c r="AB22" s="6"/>
      <c r="AC22" s="6"/>
      <c r="AD22" s="6"/>
      <c r="AE22" s="6"/>
      <c r="AF22" s="6"/>
      <c r="AG22" s="6"/>
      <c r="AH22" s="4"/>
    </row>
    <row r="23" spans="2:34" ht="15" thickBot="1" x14ac:dyDescent="0.35">
      <c r="B23" t="s">
        <v>26</v>
      </c>
      <c r="C23" t="s">
        <v>1</v>
      </c>
      <c r="D23">
        <v>4</v>
      </c>
      <c r="E23">
        <v>2001</v>
      </c>
      <c r="F23">
        <v>60</v>
      </c>
      <c r="G23">
        <f t="shared" si="2"/>
        <v>471.55680000000001</v>
      </c>
      <c r="H23">
        <v>0</v>
      </c>
      <c r="I23">
        <f t="shared" si="3"/>
        <v>1589.4431999999999</v>
      </c>
      <c r="J23">
        <v>0.2288</v>
      </c>
      <c r="Y23" s="5"/>
      <c r="Z23" s="6" t="s">
        <v>73</v>
      </c>
      <c r="AA23" s="6"/>
      <c r="AB23" s="6"/>
      <c r="AC23" s="6"/>
      <c r="AD23" s="6"/>
      <c r="AE23" s="6"/>
      <c r="AF23" s="6"/>
      <c r="AG23" s="6"/>
      <c r="AH23" s="4"/>
    </row>
    <row r="24" spans="2:34" x14ac:dyDescent="0.3">
      <c r="B24" t="s">
        <v>26</v>
      </c>
      <c r="C24" t="s">
        <v>1</v>
      </c>
      <c r="D24">
        <v>5</v>
      </c>
      <c r="E24">
        <v>2001</v>
      </c>
      <c r="F24">
        <v>60</v>
      </c>
      <c r="G24">
        <f t="shared" si="2"/>
        <v>471.55680000000001</v>
      </c>
      <c r="H24">
        <v>0</v>
      </c>
      <c r="I24">
        <f t="shared" si="3"/>
        <v>1589.4431999999999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6"/>
      <c r="T24" s="11">
        <v>0</v>
      </c>
      <c r="U24" s="16">
        <f>T24*0.66221</f>
        <v>0</v>
      </c>
      <c r="V24" s="13">
        <v>0</v>
      </c>
      <c r="W24" s="3">
        <f>L17</f>
        <v>16833.7536</v>
      </c>
      <c r="X24" s="3">
        <f>W24</f>
        <v>16833.7536</v>
      </c>
      <c r="Y24" s="5"/>
      <c r="Z24" s="6" t="s">
        <v>44</v>
      </c>
      <c r="AA24" s="6"/>
      <c r="AB24" s="6"/>
      <c r="AC24" s="6"/>
      <c r="AD24" s="6"/>
      <c r="AE24" s="6"/>
      <c r="AF24" s="6"/>
      <c r="AG24" s="6"/>
      <c r="AH24" s="4"/>
    </row>
    <row r="25" spans="2:34" x14ac:dyDescent="0.3">
      <c r="B25" t="s">
        <v>26</v>
      </c>
      <c r="C25" t="s">
        <v>1</v>
      </c>
      <c r="D25">
        <v>6</v>
      </c>
      <c r="E25">
        <v>2001</v>
      </c>
      <c r="F25">
        <v>60</v>
      </c>
      <c r="G25">
        <f t="shared" si="2"/>
        <v>471.55680000000001</v>
      </c>
      <c r="H25">
        <v>0</v>
      </c>
      <c r="I25">
        <f t="shared" si="3"/>
        <v>1589.4431999999999</v>
      </c>
      <c r="J25">
        <v>0.2288</v>
      </c>
      <c r="M25" s="17">
        <v>19</v>
      </c>
      <c r="N25" s="17">
        <v>2</v>
      </c>
      <c r="O25" s="17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17"/>
      <c r="T25" s="6">
        <v>0</v>
      </c>
      <c r="U25" s="17">
        <f>T25*0.66221</f>
        <v>0</v>
      </c>
      <c r="V25" s="15">
        <v>0</v>
      </c>
      <c r="W25" s="3">
        <f>L31</f>
        <v>19549.919999999998</v>
      </c>
      <c r="X25" s="3">
        <f>W24+W25</f>
        <v>36383.673599999995</v>
      </c>
      <c r="Y25" s="5"/>
      <c r="Z25" s="6" t="s">
        <v>36</v>
      </c>
      <c r="AA25" s="6"/>
      <c r="AB25" s="6"/>
      <c r="AC25" s="6"/>
      <c r="AD25" s="6"/>
      <c r="AE25" s="6"/>
      <c r="AF25" s="6"/>
      <c r="AG25" s="6"/>
      <c r="AH25" s="4"/>
    </row>
    <row r="26" spans="2:34" x14ac:dyDescent="0.3">
      <c r="B26" t="s">
        <v>26</v>
      </c>
      <c r="C26" t="s">
        <v>2</v>
      </c>
      <c r="D26">
        <v>7</v>
      </c>
      <c r="E26">
        <v>2104</v>
      </c>
      <c r="F26">
        <v>60</v>
      </c>
      <c r="G26">
        <f t="shared" si="2"/>
        <v>495.1232</v>
      </c>
      <c r="H26">
        <v>0</v>
      </c>
      <c r="I26">
        <f t="shared" si="3"/>
        <v>1668.8768</v>
      </c>
      <c r="J26">
        <v>0.2288</v>
      </c>
      <c r="M26" s="17">
        <v>20</v>
      </c>
      <c r="N26" s="17">
        <v>3</v>
      </c>
      <c r="O26" s="17">
        <v>20600</v>
      </c>
      <c r="P26" s="14">
        <f t="shared" ref="P26:P35" si="4">O26*0.7712</f>
        <v>15886.72</v>
      </c>
      <c r="Q26" s="20">
        <f>O24+O25+O26</f>
        <v>56800</v>
      </c>
      <c r="R26" s="14">
        <f>Q26*0.7712</f>
        <v>43804.159999999996</v>
      </c>
      <c r="S26" s="17"/>
      <c r="T26" s="6">
        <v>0</v>
      </c>
      <c r="U26" s="17">
        <f t="shared" ref="U26:U36" si="5">T26*0.66221</f>
        <v>0</v>
      </c>
      <c r="V26" s="15">
        <v>0</v>
      </c>
      <c r="W26" s="3">
        <f>L45</f>
        <v>21618.278399999999</v>
      </c>
      <c r="X26" s="3">
        <f>W24+W25+W26</f>
        <v>58001.95199999999</v>
      </c>
      <c r="Y26" s="5"/>
      <c r="Z26" s="6" t="s">
        <v>37</v>
      </c>
      <c r="AA26" s="6"/>
      <c r="AB26" s="6"/>
      <c r="AC26" s="6"/>
      <c r="AD26" s="6"/>
      <c r="AE26" s="6"/>
      <c r="AF26" s="6"/>
      <c r="AG26" s="6"/>
      <c r="AH26" s="4"/>
    </row>
    <row r="27" spans="2:34" x14ac:dyDescent="0.3">
      <c r="B27" t="s">
        <v>26</v>
      </c>
      <c r="C27" t="s">
        <v>2</v>
      </c>
      <c r="D27">
        <v>8</v>
      </c>
      <c r="E27">
        <v>2104</v>
      </c>
      <c r="F27">
        <v>60</v>
      </c>
      <c r="G27">
        <f t="shared" si="2"/>
        <v>495.1232</v>
      </c>
      <c r="H27">
        <v>0</v>
      </c>
      <c r="I27">
        <f t="shared" si="3"/>
        <v>1668.8768</v>
      </c>
      <c r="J27">
        <v>0.2288</v>
      </c>
      <c r="M27" s="17">
        <v>21</v>
      </c>
      <c r="N27" s="17">
        <v>4</v>
      </c>
      <c r="O27" s="17">
        <v>22000</v>
      </c>
      <c r="P27" s="14">
        <f t="shared" si="4"/>
        <v>16966.400000000001</v>
      </c>
      <c r="Q27" s="20">
        <f>O24+O25+O26+O27</f>
        <v>78800</v>
      </c>
      <c r="R27" s="14">
        <f t="shared" ref="R27:R35" si="6">Q27*0.7712</f>
        <v>60770.559999999998</v>
      </c>
      <c r="S27" s="17"/>
      <c r="T27" s="6">
        <v>0</v>
      </c>
      <c r="U27" s="17">
        <f t="shared" si="5"/>
        <v>0</v>
      </c>
      <c r="V27" s="15">
        <v>0</v>
      </c>
      <c r="W27" s="22">
        <f>L59</f>
        <v>28355.481599999999</v>
      </c>
      <c r="X27" s="23">
        <f>W24+W25+W26+W27</f>
        <v>86357.433599999989</v>
      </c>
      <c r="Y27" s="5"/>
      <c r="Z27" s="6" t="s">
        <v>39</v>
      </c>
      <c r="AA27" s="6"/>
      <c r="AB27" s="6"/>
      <c r="AC27" s="6"/>
      <c r="AD27" s="6"/>
      <c r="AE27" s="6"/>
      <c r="AF27" s="6"/>
      <c r="AG27" s="6"/>
      <c r="AH27" s="4"/>
    </row>
    <row r="28" spans="2:34" x14ac:dyDescent="0.3">
      <c r="B28" t="s">
        <v>26</v>
      </c>
      <c r="C28" t="s">
        <v>2</v>
      </c>
      <c r="D28">
        <v>9</v>
      </c>
      <c r="E28">
        <v>2104</v>
      </c>
      <c r="F28">
        <v>60</v>
      </c>
      <c r="G28">
        <f t="shared" si="2"/>
        <v>495.1232</v>
      </c>
      <c r="H28">
        <v>0</v>
      </c>
      <c r="I28">
        <f t="shared" si="3"/>
        <v>1668.8768</v>
      </c>
      <c r="J28">
        <v>0.2288</v>
      </c>
      <c r="M28" s="17">
        <v>22</v>
      </c>
      <c r="N28" s="17">
        <v>5</v>
      </c>
      <c r="O28" s="17">
        <v>24000</v>
      </c>
      <c r="P28" s="14">
        <f t="shared" si="4"/>
        <v>18508.8</v>
      </c>
      <c r="Q28" s="20">
        <f>O24+O25+O26+O27+O28</f>
        <v>102800</v>
      </c>
      <c r="R28" s="14">
        <f t="shared" si="6"/>
        <v>79279.360000000001</v>
      </c>
      <c r="S28" s="17"/>
      <c r="T28" s="6">
        <v>41998</v>
      </c>
      <c r="U28" s="17">
        <f t="shared" si="5"/>
        <v>27811.495579999999</v>
      </c>
      <c r="V28" s="4">
        <f>U28</f>
        <v>27811.495579999999</v>
      </c>
      <c r="W28" s="15">
        <v>0</v>
      </c>
      <c r="X28" s="14">
        <f>W24+W25+W26+W27+W28</f>
        <v>86357.433599999989</v>
      </c>
      <c r="Y28" s="5"/>
      <c r="Z28" s="6" t="s">
        <v>38</v>
      </c>
      <c r="AA28" s="6"/>
      <c r="AB28" s="6"/>
      <c r="AC28" s="6"/>
      <c r="AD28" s="6"/>
      <c r="AE28" s="6"/>
      <c r="AF28" s="6"/>
      <c r="AG28" s="6"/>
      <c r="AH28" s="4"/>
    </row>
    <row r="29" spans="2:34" x14ac:dyDescent="0.3">
      <c r="B29" t="s">
        <v>26</v>
      </c>
      <c r="C29" t="s">
        <v>2</v>
      </c>
      <c r="D29">
        <v>10</v>
      </c>
      <c r="E29">
        <v>2104</v>
      </c>
      <c r="F29">
        <v>60</v>
      </c>
      <c r="G29">
        <f t="shared" si="2"/>
        <v>495.1232</v>
      </c>
      <c r="H29">
        <v>0</v>
      </c>
      <c r="I29">
        <f t="shared" si="3"/>
        <v>1668.8768</v>
      </c>
      <c r="J29">
        <v>0.2288</v>
      </c>
      <c r="M29" s="17">
        <v>23</v>
      </c>
      <c r="N29" s="17">
        <v>7</v>
      </c>
      <c r="O29" s="17">
        <v>26100</v>
      </c>
      <c r="P29" s="14">
        <f t="shared" si="4"/>
        <v>20128.32</v>
      </c>
      <c r="Q29" s="20">
        <f>O24+O25+O26+O27+O28+O29</f>
        <v>128900</v>
      </c>
      <c r="R29" s="14">
        <f t="shared" si="6"/>
        <v>99407.679999999993</v>
      </c>
      <c r="S29" s="17"/>
      <c r="T29" s="6">
        <f t="shared" ref="T29:T35" si="7">T28+1322.5</f>
        <v>43320.5</v>
      </c>
      <c r="U29" s="17">
        <f t="shared" si="5"/>
        <v>28687.268304999998</v>
      </c>
      <c r="V29" s="4">
        <f>U28+U29</f>
        <v>56498.763884999993</v>
      </c>
      <c r="W29" s="15">
        <v>0</v>
      </c>
      <c r="X29" s="14">
        <f>W24+W25+W26+W27+W28+W29</f>
        <v>86357.433599999989</v>
      </c>
      <c r="Y29" s="5"/>
      <c r="Z29" s="6" t="s">
        <v>40</v>
      </c>
      <c r="AA29" s="6"/>
      <c r="AB29" s="6"/>
      <c r="AC29" s="6"/>
      <c r="AD29" s="6"/>
      <c r="AE29" s="6"/>
      <c r="AF29" s="6"/>
      <c r="AG29" s="6"/>
      <c r="AH29" s="4"/>
    </row>
    <row r="30" spans="2:34" x14ac:dyDescent="0.3">
      <c r="B30" t="s">
        <v>26</v>
      </c>
      <c r="C30" t="s">
        <v>2</v>
      </c>
      <c r="D30">
        <v>11</v>
      </c>
      <c r="E30">
        <v>2104</v>
      </c>
      <c r="F30">
        <v>60</v>
      </c>
      <c r="G30">
        <f t="shared" si="2"/>
        <v>495.1232</v>
      </c>
      <c r="H30">
        <v>0</v>
      </c>
      <c r="I30">
        <f t="shared" si="3"/>
        <v>1668.8768</v>
      </c>
      <c r="J30">
        <v>0.2288</v>
      </c>
      <c r="L30" t="s">
        <v>29</v>
      </c>
      <c r="M30" s="17">
        <v>24</v>
      </c>
      <c r="N30" s="17">
        <v>8</v>
      </c>
      <c r="O30" s="17">
        <v>30000</v>
      </c>
      <c r="P30" s="14">
        <f t="shared" si="4"/>
        <v>23136</v>
      </c>
      <c r="Q30" s="20">
        <f>O24+O25+O26+O27+O28+O29+O30</f>
        <v>158900</v>
      </c>
      <c r="R30" s="14">
        <f t="shared" si="6"/>
        <v>122543.67999999999</v>
      </c>
      <c r="S30" s="17"/>
      <c r="T30" s="6">
        <f t="shared" si="7"/>
        <v>44643</v>
      </c>
      <c r="U30" s="17">
        <f t="shared" si="5"/>
        <v>29563.041029999997</v>
      </c>
      <c r="V30" s="4">
        <f>U28+U29+U30</f>
        <v>86061.804914999986</v>
      </c>
      <c r="W30" s="15">
        <v>0</v>
      </c>
      <c r="X30" s="14">
        <f>W24+W25+W26+W27+W28+W29+W30</f>
        <v>86357.433599999989</v>
      </c>
      <c r="Y30" s="5"/>
      <c r="Z30" s="6" t="s">
        <v>41</v>
      </c>
      <c r="AA30" s="6"/>
      <c r="AB30" s="6"/>
      <c r="AC30" s="6"/>
      <c r="AD30" s="6"/>
      <c r="AE30" s="6"/>
      <c r="AF30" s="6"/>
      <c r="AG30" s="6"/>
      <c r="AH30" s="4"/>
    </row>
    <row r="31" spans="2:34" x14ac:dyDescent="0.3">
      <c r="B31" t="s">
        <v>26</v>
      </c>
      <c r="C31" t="s">
        <v>2</v>
      </c>
      <c r="D31">
        <v>12</v>
      </c>
      <c r="E31">
        <v>2104</v>
      </c>
      <c r="F31">
        <v>60</v>
      </c>
      <c r="G31">
        <f t="shared" si="2"/>
        <v>495.1232</v>
      </c>
      <c r="H31">
        <v>0</v>
      </c>
      <c r="I31">
        <f t="shared" si="3"/>
        <v>1668.8768</v>
      </c>
      <c r="J31">
        <v>0.2288</v>
      </c>
      <c r="L31">
        <f>(I20+I21+I22+I23+I24+I25+I26+I27+I28+I29+I30+I31)</f>
        <v>19549.919999999998</v>
      </c>
      <c r="M31" s="17">
        <v>25</v>
      </c>
      <c r="N31" s="17">
        <v>9</v>
      </c>
      <c r="O31" s="17">
        <v>34000</v>
      </c>
      <c r="P31" s="14">
        <f t="shared" si="4"/>
        <v>26220.799999999999</v>
      </c>
      <c r="Q31" s="20">
        <f>O24+O25+O26+O27+O28+O29+O30+O31</f>
        <v>192900</v>
      </c>
      <c r="R31" s="14">
        <f t="shared" si="6"/>
        <v>148764.48000000001</v>
      </c>
      <c r="S31" s="17"/>
      <c r="T31" s="6">
        <f t="shared" si="7"/>
        <v>45965.5</v>
      </c>
      <c r="U31" s="17">
        <f t="shared" si="5"/>
        <v>30438.813754999999</v>
      </c>
      <c r="V31" s="4">
        <f t="shared" ref="V31:V36" si="8">U23+U24+U25+U26+U27+U28+U29+U30+U31</f>
        <v>116500.61866999998</v>
      </c>
      <c r="W31" s="15">
        <v>0</v>
      </c>
      <c r="X31" s="14">
        <f>W24+W25+W26+W27+W28+W29+W30+W31</f>
        <v>86357.433599999989</v>
      </c>
      <c r="Y31" s="5"/>
      <c r="Z31" s="6" t="s">
        <v>61</v>
      </c>
      <c r="AA31" s="6"/>
      <c r="AB31" s="6"/>
      <c r="AC31" s="6"/>
      <c r="AD31" s="6"/>
      <c r="AE31" s="6"/>
      <c r="AF31" s="6"/>
      <c r="AG31" s="6"/>
      <c r="AH31" s="4"/>
    </row>
    <row r="32" spans="2:34" x14ac:dyDescent="0.3">
      <c r="M32" s="17">
        <v>26</v>
      </c>
      <c r="N32" s="17">
        <v>10</v>
      </c>
      <c r="O32" s="17">
        <v>35000</v>
      </c>
      <c r="P32" s="14">
        <f t="shared" si="4"/>
        <v>26992</v>
      </c>
      <c r="Q32" s="20">
        <f>O24+O25+O26+O27+O28+O29+O30+O31+O32</f>
        <v>227900</v>
      </c>
      <c r="R32" s="14">
        <f t="shared" si="6"/>
        <v>175756.48</v>
      </c>
      <c r="S32" s="17"/>
      <c r="T32" s="6">
        <f t="shared" si="7"/>
        <v>47288</v>
      </c>
      <c r="U32" s="17">
        <f t="shared" si="5"/>
        <v>31314.586479999998</v>
      </c>
      <c r="V32" s="4">
        <f t="shared" si="8"/>
        <v>147815.20514999999</v>
      </c>
      <c r="W32" s="21">
        <f>U28</f>
        <v>27811.495579999999</v>
      </c>
      <c r="X32" s="24">
        <f>W24+W25+W26+W27+W28+W29+W30+W31+W32</f>
        <v>114168.92917999999</v>
      </c>
      <c r="Y32" s="5"/>
      <c r="Z32" s="6" t="s">
        <v>42</v>
      </c>
      <c r="AA32" s="6"/>
      <c r="AB32" s="6"/>
      <c r="AC32" s="6"/>
      <c r="AD32" s="6"/>
      <c r="AE32" s="6"/>
      <c r="AF32" s="6"/>
      <c r="AG32" s="6"/>
      <c r="AH32" s="4"/>
    </row>
    <row r="33" spans="2:34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17">
        <v>37000</v>
      </c>
      <c r="P33" s="14">
        <f t="shared" si="4"/>
        <v>28534.400000000001</v>
      </c>
      <c r="Q33" s="20">
        <f>O24+O25+O26+O27+O28+O29+O30+O31+O32+O33</f>
        <v>264900</v>
      </c>
      <c r="R33" s="14">
        <f t="shared" si="6"/>
        <v>204290.88</v>
      </c>
      <c r="S33" s="17"/>
      <c r="T33" s="6">
        <f t="shared" si="7"/>
        <v>48610.5</v>
      </c>
      <c r="U33" s="17">
        <f t="shared" si="5"/>
        <v>32190.359204999997</v>
      </c>
      <c r="V33" s="4">
        <f t="shared" si="8"/>
        <v>180005.56435499998</v>
      </c>
      <c r="W33" s="21">
        <f>U29</f>
        <v>28687.268304999998</v>
      </c>
      <c r="X33" s="24">
        <f>W24+W25+W26+W27+W28+W29+W30+W31+W32+W33</f>
        <v>142856.19748499998</v>
      </c>
      <c r="Y33" s="5"/>
      <c r="Z33" s="6" t="s">
        <v>43</v>
      </c>
      <c r="AA33" s="6"/>
      <c r="AB33" s="6"/>
      <c r="AC33" s="6"/>
      <c r="AD33" s="6"/>
      <c r="AE33" s="6"/>
      <c r="AF33" s="6"/>
      <c r="AG33" s="6"/>
      <c r="AH33" s="4"/>
    </row>
    <row r="34" spans="2:34" x14ac:dyDescent="0.3">
      <c r="B34" t="s">
        <v>26</v>
      </c>
      <c r="C34" t="s">
        <v>2</v>
      </c>
      <c r="D34" s="1">
        <v>1</v>
      </c>
      <c r="E34">
        <v>2236</v>
      </c>
      <c r="F34">
        <v>100</v>
      </c>
      <c r="G34">
        <f>(E34+F34)*J34</f>
        <v>534.47680000000003</v>
      </c>
      <c r="H34">
        <v>0</v>
      </c>
      <c r="I34">
        <f>(E34+F34+H34-G34)</f>
        <v>1801.5232000000001</v>
      </c>
      <c r="J34">
        <v>0.2288</v>
      </c>
      <c r="M34" s="17">
        <v>28</v>
      </c>
      <c r="N34" s="17">
        <v>12</v>
      </c>
      <c r="O34" s="17">
        <v>40000</v>
      </c>
      <c r="P34" s="14">
        <f t="shared" si="4"/>
        <v>30848</v>
      </c>
      <c r="Q34" s="20">
        <f>O24+O25+O26+O27+O28+O29+O30+O31+O32+O33+O34</f>
        <v>304900</v>
      </c>
      <c r="R34" s="14">
        <f t="shared" si="6"/>
        <v>235138.88</v>
      </c>
      <c r="S34" s="17"/>
      <c r="T34" s="6">
        <f t="shared" si="7"/>
        <v>49933</v>
      </c>
      <c r="U34" s="17">
        <f t="shared" si="5"/>
        <v>33066.131929999996</v>
      </c>
      <c r="V34" s="4">
        <f t="shared" si="8"/>
        <v>213071.69628499998</v>
      </c>
      <c r="W34" s="21">
        <f t="shared" ref="W34:W36" si="9">U30</f>
        <v>29563.041029999997</v>
      </c>
      <c r="X34" s="24">
        <f>W24+W25+W26+W27+W28+W29+W30+W31+W32+W33+W34</f>
        <v>172419.23851499998</v>
      </c>
      <c r="Y34" s="5"/>
      <c r="Z34" s="6" t="s">
        <v>45</v>
      </c>
      <c r="AA34" s="6"/>
      <c r="AB34" s="6"/>
      <c r="AC34" s="6"/>
      <c r="AD34" s="6"/>
      <c r="AE34" s="6"/>
      <c r="AF34" s="6"/>
      <c r="AG34" s="6"/>
      <c r="AH34" s="4"/>
    </row>
    <row r="35" spans="2:34" x14ac:dyDescent="0.3">
      <c r="B35" t="s">
        <v>26</v>
      </c>
      <c r="C35" t="s">
        <v>2</v>
      </c>
      <c r="D35">
        <v>2</v>
      </c>
      <c r="E35">
        <v>2236</v>
      </c>
      <c r="F35">
        <v>100</v>
      </c>
      <c r="G35">
        <f t="shared" ref="G35:G45" si="10">(E35+F35)*J35</f>
        <v>534.47680000000003</v>
      </c>
      <c r="H35">
        <v>0</v>
      </c>
      <c r="I35">
        <f>(E35+F35+H35-G35)</f>
        <v>1801.5232000000001</v>
      </c>
      <c r="J35">
        <v>0.2288</v>
      </c>
      <c r="M35" s="17">
        <v>29</v>
      </c>
      <c r="N35" s="17">
        <v>13</v>
      </c>
      <c r="O35" s="17">
        <v>40000</v>
      </c>
      <c r="P35" s="14">
        <f t="shared" si="4"/>
        <v>30848</v>
      </c>
      <c r="Q35" s="20">
        <f>O24+O25+O26+O27+O28+O29+O30+O31+O32+O33+O34+O35</f>
        <v>344900</v>
      </c>
      <c r="R35" s="14">
        <f t="shared" si="6"/>
        <v>265986.88</v>
      </c>
      <c r="S35" s="17"/>
      <c r="T35" s="6">
        <f t="shared" si="7"/>
        <v>51255.5</v>
      </c>
      <c r="U35" s="17">
        <f t="shared" si="5"/>
        <v>33941.904654999998</v>
      </c>
      <c r="V35" s="4">
        <f t="shared" si="8"/>
        <v>247013.60093999997</v>
      </c>
      <c r="W35" s="21">
        <f t="shared" si="9"/>
        <v>30438.813754999999</v>
      </c>
      <c r="X35" s="24">
        <f>W24+W25+W26+W27+W28+W29+W30+W31+W32+W33+W34+W35</f>
        <v>202858.05226999999</v>
      </c>
      <c r="Y35" s="5"/>
      <c r="Z35" s="6" t="s">
        <v>53</v>
      </c>
      <c r="AA35" s="6"/>
      <c r="AB35" s="6"/>
      <c r="AC35" s="6"/>
      <c r="AD35" s="6"/>
      <c r="AE35" s="6"/>
      <c r="AF35" s="6"/>
      <c r="AG35" s="6"/>
      <c r="AH35" s="4"/>
    </row>
    <row r="36" spans="2:34" x14ac:dyDescent="0.3">
      <c r="B36" t="s">
        <v>26</v>
      </c>
      <c r="C36" t="s">
        <v>2</v>
      </c>
      <c r="D36">
        <v>3</v>
      </c>
      <c r="E36">
        <v>2236</v>
      </c>
      <c r="F36">
        <v>100</v>
      </c>
      <c r="G36">
        <f t="shared" si="10"/>
        <v>534.47680000000003</v>
      </c>
      <c r="H36">
        <v>0</v>
      </c>
      <c r="I36">
        <f t="shared" ref="I36:I45" si="11">(E36+F36+H36-G36)</f>
        <v>1801.5232000000001</v>
      </c>
      <c r="J36">
        <v>0.2288</v>
      </c>
      <c r="M36" s="17">
        <v>30</v>
      </c>
      <c r="N36" s="17">
        <v>14</v>
      </c>
      <c r="O36" s="17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17"/>
      <c r="T36" s="6">
        <v>52578</v>
      </c>
      <c r="U36" s="17">
        <f t="shared" si="5"/>
        <v>34817.677380000001</v>
      </c>
      <c r="V36" s="4">
        <f t="shared" si="8"/>
        <v>281831.27831999998</v>
      </c>
      <c r="W36" s="21">
        <f t="shared" si="9"/>
        <v>31314.586479999998</v>
      </c>
      <c r="X36" s="24">
        <f>W24+W25+W26+W27+W28+W29+W30+W31+W32+W33+W34+W35+W36</f>
        <v>234172.63874999998</v>
      </c>
      <c r="Y36" s="5"/>
      <c r="Z36" s="30" t="s">
        <v>27</v>
      </c>
      <c r="AA36" s="30"/>
      <c r="AB36" s="30"/>
      <c r="AC36" s="30"/>
      <c r="AD36" s="30"/>
      <c r="AE36" s="30"/>
      <c r="AF36" s="30"/>
      <c r="AG36" s="30"/>
      <c r="AH36" s="4"/>
    </row>
    <row r="37" spans="2:34" x14ac:dyDescent="0.3">
      <c r="B37" t="s">
        <v>26</v>
      </c>
      <c r="C37" t="s">
        <v>2</v>
      </c>
      <c r="D37">
        <v>4</v>
      </c>
      <c r="E37">
        <v>2236</v>
      </c>
      <c r="F37">
        <v>100</v>
      </c>
      <c r="G37">
        <f t="shared" si="10"/>
        <v>534.47680000000003</v>
      </c>
      <c r="H37">
        <v>0</v>
      </c>
      <c r="I37">
        <f t="shared" si="11"/>
        <v>1801.5232000000001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Y37" s="5"/>
      <c r="Z37" s="6" t="s">
        <v>64</v>
      </c>
      <c r="AA37" s="6"/>
      <c r="AB37" s="6"/>
      <c r="AC37" s="6"/>
      <c r="AD37" s="6"/>
      <c r="AE37" s="6"/>
      <c r="AF37" s="6"/>
      <c r="AG37" s="6"/>
      <c r="AH37" s="4"/>
    </row>
    <row r="38" spans="2:34" x14ac:dyDescent="0.3">
      <c r="B38" t="s">
        <v>26</v>
      </c>
      <c r="C38" t="s">
        <v>2</v>
      </c>
      <c r="D38">
        <v>5</v>
      </c>
      <c r="E38">
        <v>2236</v>
      </c>
      <c r="F38">
        <v>100</v>
      </c>
      <c r="G38">
        <f t="shared" si="10"/>
        <v>534.47680000000003</v>
      </c>
      <c r="H38">
        <v>0</v>
      </c>
      <c r="I38">
        <f t="shared" si="11"/>
        <v>1801.5232000000001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62</v>
      </c>
      <c r="W38" s="25" t="s">
        <v>63</v>
      </c>
      <c r="X38" t="s">
        <v>63</v>
      </c>
      <c r="Y38" s="5"/>
      <c r="Z38" s="6" t="s">
        <v>46</v>
      </c>
      <c r="AA38" s="6"/>
      <c r="AB38" s="6"/>
      <c r="AC38" s="6"/>
      <c r="AD38" s="6"/>
      <c r="AE38" s="6"/>
      <c r="AF38" s="6"/>
      <c r="AG38" s="6"/>
      <c r="AH38" s="4"/>
    </row>
    <row r="39" spans="2:34" x14ac:dyDescent="0.3">
      <c r="B39" t="s">
        <v>26</v>
      </c>
      <c r="C39" t="s">
        <v>2</v>
      </c>
      <c r="D39">
        <v>6</v>
      </c>
      <c r="E39">
        <v>2236</v>
      </c>
      <c r="F39">
        <v>100</v>
      </c>
      <c r="G39">
        <f t="shared" si="10"/>
        <v>534.47680000000003</v>
      </c>
      <c r="H39">
        <v>0</v>
      </c>
      <c r="I39">
        <f t="shared" si="11"/>
        <v>1801.5232000000001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W39" s="25" t="s">
        <v>57</v>
      </c>
      <c r="X39" t="s">
        <v>59</v>
      </c>
      <c r="Y39" s="5"/>
      <c r="Z39" s="6" t="s">
        <v>47</v>
      </c>
      <c r="AA39" s="6"/>
      <c r="AB39" s="6"/>
      <c r="AC39" s="6"/>
      <c r="AD39" s="6"/>
      <c r="AE39" s="6"/>
      <c r="AF39" s="6"/>
      <c r="AG39" s="6"/>
      <c r="AH39" s="4"/>
    </row>
    <row r="40" spans="2:34" ht="15" thickBot="1" x14ac:dyDescent="0.35">
      <c r="B40" t="s">
        <v>26</v>
      </c>
      <c r="C40" t="s">
        <v>2</v>
      </c>
      <c r="D40">
        <v>7</v>
      </c>
      <c r="E40">
        <v>2236</v>
      </c>
      <c r="F40">
        <v>100</v>
      </c>
      <c r="G40">
        <f t="shared" si="10"/>
        <v>534.47680000000003</v>
      </c>
      <c r="H40">
        <v>0</v>
      </c>
      <c r="I40">
        <f t="shared" si="11"/>
        <v>1801.5232000000001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W40" s="25" t="s">
        <v>80</v>
      </c>
      <c r="X40" t="s">
        <v>58</v>
      </c>
      <c r="Y40" s="5"/>
      <c r="Z40" s="6" t="s">
        <v>48</v>
      </c>
      <c r="AA40" s="6"/>
      <c r="AB40" s="6"/>
      <c r="AC40" s="6"/>
      <c r="AD40" s="6"/>
      <c r="AE40" s="6"/>
      <c r="AF40" s="6"/>
      <c r="AG40" s="6"/>
      <c r="AH40" s="4"/>
    </row>
    <row r="41" spans="2:34" x14ac:dyDescent="0.3">
      <c r="B41" t="s">
        <v>26</v>
      </c>
      <c r="C41" t="s">
        <v>2</v>
      </c>
      <c r="D41">
        <v>8</v>
      </c>
      <c r="E41">
        <v>2236</v>
      </c>
      <c r="F41">
        <v>100</v>
      </c>
      <c r="G41">
        <f t="shared" si="10"/>
        <v>534.47680000000003</v>
      </c>
      <c r="H41">
        <v>0</v>
      </c>
      <c r="I41">
        <f t="shared" si="11"/>
        <v>1801.5232000000001</v>
      </c>
      <c r="J41">
        <v>0.2288</v>
      </c>
      <c r="Y41" s="5"/>
      <c r="Z41" s="6" t="s">
        <v>49</v>
      </c>
      <c r="AA41" s="6"/>
      <c r="AB41" s="6"/>
      <c r="AC41" s="6"/>
      <c r="AD41" s="6"/>
      <c r="AE41" s="6"/>
      <c r="AF41" s="6"/>
      <c r="AG41" s="6"/>
      <c r="AH41" s="4"/>
    </row>
    <row r="42" spans="2:34" x14ac:dyDescent="0.3">
      <c r="B42" t="s">
        <v>26</v>
      </c>
      <c r="C42" t="s">
        <v>2</v>
      </c>
      <c r="D42">
        <v>9</v>
      </c>
      <c r="E42">
        <v>2236</v>
      </c>
      <c r="F42">
        <v>100</v>
      </c>
      <c r="G42">
        <f t="shared" si="10"/>
        <v>534.47680000000003</v>
      </c>
      <c r="H42">
        <v>0</v>
      </c>
      <c r="I42">
        <f t="shared" si="11"/>
        <v>1801.5232000000001</v>
      </c>
      <c r="J42">
        <v>0.2288</v>
      </c>
      <c r="N42" s="2"/>
      <c r="Y42" s="5"/>
      <c r="Z42" s="30" t="s">
        <v>76</v>
      </c>
      <c r="AA42" s="30"/>
      <c r="AB42" s="30"/>
      <c r="AC42" s="30"/>
      <c r="AD42" s="30"/>
      <c r="AE42" s="30"/>
      <c r="AF42" s="30"/>
      <c r="AG42" s="30"/>
      <c r="AH42" s="4"/>
    </row>
    <row r="43" spans="2:34" x14ac:dyDescent="0.3">
      <c r="B43" t="s">
        <v>26</v>
      </c>
      <c r="C43" t="s">
        <v>2</v>
      </c>
      <c r="D43">
        <v>10</v>
      </c>
      <c r="E43">
        <v>2236</v>
      </c>
      <c r="F43">
        <v>100</v>
      </c>
      <c r="G43">
        <f t="shared" si="10"/>
        <v>534.47680000000003</v>
      </c>
      <c r="H43">
        <v>0</v>
      </c>
      <c r="I43">
        <f t="shared" si="11"/>
        <v>1801.5232000000001</v>
      </c>
      <c r="J43">
        <v>0.2288</v>
      </c>
      <c r="Y43" s="5"/>
      <c r="Z43" s="6" t="s">
        <v>50</v>
      </c>
      <c r="AA43" s="6"/>
      <c r="AB43" s="6"/>
      <c r="AC43" s="6"/>
      <c r="AD43" s="6"/>
      <c r="AE43" s="6"/>
      <c r="AF43" s="6"/>
      <c r="AG43" s="6"/>
      <c r="AH43" s="4"/>
    </row>
    <row r="44" spans="2:34" x14ac:dyDescent="0.3">
      <c r="B44" t="s">
        <v>26</v>
      </c>
      <c r="C44" t="s">
        <v>2</v>
      </c>
      <c r="D44">
        <v>11</v>
      </c>
      <c r="E44">
        <v>2236</v>
      </c>
      <c r="F44">
        <v>100</v>
      </c>
      <c r="G44">
        <f t="shared" si="10"/>
        <v>534.47680000000003</v>
      </c>
      <c r="H44">
        <v>0</v>
      </c>
      <c r="I44">
        <f t="shared" si="11"/>
        <v>1801.5232000000001</v>
      </c>
      <c r="J44">
        <v>0.2288</v>
      </c>
      <c r="L44" t="s">
        <v>29</v>
      </c>
      <c r="Y44" s="5"/>
      <c r="Z44" s="6" t="s">
        <v>51</v>
      </c>
      <c r="AA44" s="6"/>
      <c r="AB44" s="6"/>
      <c r="AC44" s="6"/>
      <c r="AD44" s="6"/>
      <c r="AE44" s="6"/>
      <c r="AF44" s="6"/>
      <c r="AG44" s="6"/>
      <c r="AH44" s="4"/>
    </row>
    <row r="45" spans="2:34" x14ac:dyDescent="0.3">
      <c r="B45" t="s">
        <v>26</v>
      </c>
      <c r="C45" t="s">
        <v>2</v>
      </c>
      <c r="D45">
        <v>12</v>
      </c>
      <c r="E45">
        <v>2236</v>
      </c>
      <c r="F45">
        <v>100</v>
      </c>
      <c r="G45">
        <f t="shared" si="10"/>
        <v>534.47680000000003</v>
      </c>
      <c r="H45">
        <v>0</v>
      </c>
      <c r="I45">
        <f t="shared" si="11"/>
        <v>1801.5232000000001</v>
      </c>
      <c r="J45">
        <v>0.2288</v>
      </c>
      <c r="L45">
        <f>(I34+I35+I36+I37+I38+I39+I40+I41+I42+I43+I44+I45)</f>
        <v>21618.278399999999</v>
      </c>
      <c r="Y45" s="5"/>
      <c r="Z45" s="6" t="s">
        <v>77</v>
      </c>
      <c r="AA45" s="6"/>
      <c r="AB45" s="6"/>
      <c r="AC45" s="6"/>
      <c r="AD45" s="6"/>
      <c r="AE45" s="6"/>
      <c r="AF45" s="6"/>
      <c r="AG45" s="6"/>
      <c r="AH45" s="4"/>
    </row>
    <row r="46" spans="2:34" x14ac:dyDescent="0.3">
      <c r="Y46" s="5"/>
      <c r="Z46" s="6" t="s">
        <v>52</v>
      </c>
      <c r="AA46" s="6"/>
      <c r="AB46" s="6"/>
      <c r="AC46" s="6"/>
      <c r="AD46" s="6"/>
      <c r="AE46" s="6"/>
      <c r="AF46" s="6"/>
      <c r="AG46" s="6"/>
      <c r="AH46" s="4"/>
    </row>
    <row r="47" spans="2:34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Y47" s="5"/>
      <c r="Z47" s="6" t="s">
        <v>54</v>
      </c>
      <c r="AA47" s="6"/>
      <c r="AB47" s="6"/>
      <c r="AC47" s="6"/>
      <c r="AD47" s="6"/>
      <c r="AE47" s="6"/>
      <c r="AF47" s="6"/>
      <c r="AG47" s="6"/>
      <c r="AH47" s="4"/>
    </row>
    <row r="48" spans="2:34" ht="15" thickBot="1" x14ac:dyDescent="0.35">
      <c r="B48" t="s">
        <v>26</v>
      </c>
      <c r="C48" t="s">
        <v>3</v>
      </c>
      <c r="D48" s="1">
        <v>1</v>
      </c>
      <c r="E48">
        <v>2714</v>
      </c>
      <c r="F48">
        <v>350</v>
      </c>
      <c r="G48">
        <f>(E48+F48)*J48</f>
        <v>701.04319999999996</v>
      </c>
      <c r="H48">
        <v>0</v>
      </c>
      <c r="I48">
        <f>(E48+F48+H48-G48)</f>
        <v>2362.9567999999999</v>
      </c>
      <c r="J48">
        <v>0.2288</v>
      </c>
      <c r="Y48" s="7"/>
      <c r="Z48" s="8" t="s">
        <v>78</v>
      </c>
      <c r="AA48" s="8"/>
      <c r="AB48" s="8"/>
      <c r="AC48" s="8"/>
      <c r="AD48" s="8"/>
      <c r="AE48" s="8"/>
      <c r="AF48" s="8"/>
      <c r="AG48" s="8"/>
      <c r="AH48" s="9"/>
    </row>
    <row r="49" spans="2:12" x14ac:dyDescent="0.3">
      <c r="B49" t="s">
        <v>26</v>
      </c>
      <c r="C49" t="s">
        <v>3</v>
      </c>
      <c r="D49">
        <v>2</v>
      </c>
      <c r="E49">
        <v>2714</v>
      </c>
      <c r="F49">
        <v>350</v>
      </c>
      <c r="G49">
        <f t="shared" ref="G49:G59" si="12">(E49+F49)*J49</f>
        <v>701.04319999999996</v>
      </c>
      <c r="H49">
        <v>0</v>
      </c>
      <c r="I49">
        <f>(E49+F49+H49-G49)</f>
        <v>2362.9567999999999</v>
      </c>
      <c r="J49">
        <v>0.2288</v>
      </c>
    </row>
    <row r="50" spans="2:12" x14ac:dyDescent="0.3">
      <c r="B50" t="s">
        <v>26</v>
      </c>
      <c r="C50" t="s">
        <v>3</v>
      </c>
      <c r="D50">
        <v>3</v>
      </c>
      <c r="E50">
        <v>2714</v>
      </c>
      <c r="F50">
        <v>350</v>
      </c>
      <c r="G50">
        <f t="shared" si="12"/>
        <v>701.04319999999996</v>
      </c>
      <c r="H50">
        <v>0</v>
      </c>
      <c r="I50">
        <f t="shared" ref="I50:I59" si="13">(E50+F50+H50-G50)</f>
        <v>2362.9567999999999</v>
      </c>
      <c r="J50">
        <v>0.2288</v>
      </c>
    </row>
    <row r="51" spans="2:12" x14ac:dyDescent="0.3">
      <c r="B51" t="s">
        <v>26</v>
      </c>
      <c r="C51" t="s">
        <v>3</v>
      </c>
      <c r="D51">
        <v>4</v>
      </c>
      <c r="E51">
        <v>2714</v>
      </c>
      <c r="F51">
        <v>350</v>
      </c>
      <c r="G51">
        <f t="shared" si="12"/>
        <v>701.04319999999996</v>
      </c>
      <c r="H51">
        <v>0</v>
      </c>
      <c r="I51">
        <f t="shared" si="13"/>
        <v>2362.9567999999999</v>
      </c>
      <c r="J51">
        <v>0.2288</v>
      </c>
    </row>
    <row r="52" spans="2:12" x14ac:dyDescent="0.3">
      <c r="B52" t="s">
        <v>26</v>
      </c>
      <c r="C52" t="s">
        <v>3</v>
      </c>
      <c r="D52">
        <v>5</v>
      </c>
      <c r="E52">
        <v>2714</v>
      </c>
      <c r="F52">
        <v>350</v>
      </c>
      <c r="G52">
        <f t="shared" si="12"/>
        <v>701.04319999999996</v>
      </c>
      <c r="H52">
        <v>0</v>
      </c>
      <c r="I52">
        <f t="shared" si="13"/>
        <v>2362.9567999999999</v>
      </c>
      <c r="J52">
        <v>0.2288</v>
      </c>
    </row>
    <row r="53" spans="2:12" x14ac:dyDescent="0.3">
      <c r="B53" t="s">
        <v>26</v>
      </c>
      <c r="C53" t="s">
        <v>3</v>
      </c>
      <c r="D53">
        <v>6</v>
      </c>
      <c r="E53">
        <v>2714</v>
      </c>
      <c r="F53">
        <v>350</v>
      </c>
      <c r="G53">
        <f t="shared" si="12"/>
        <v>701.04319999999996</v>
      </c>
      <c r="H53">
        <v>0</v>
      </c>
      <c r="I53">
        <f t="shared" si="13"/>
        <v>2362.9567999999999</v>
      </c>
      <c r="J53">
        <v>0.2288</v>
      </c>
    </row>
    <row r="54" spans="2:12" x14ac:dyDescent="0.3">
      <c r="B54" t="s">
        <v>26</v>
      </c>
      <c r="C54" t="s">
        <v>3</v>
      </c>
      <c r="D54">
        <v>7</v>
      </c>
      <c r="E54">
        <v>2714</v>
      </c>
      <c r="F54">
        <v>350</v>
      </c>
      <c r="G54">
        <f t="shared" si="12"/>
        <v>701.04319999999996</v>
      </c>
      <c r="H54">
        <v>0</v>
      </c>
      <c r="I54">
        <f t="shared" si="13"/>
        <v>2362.9567999999999</v>
      </c>
      <c r="J54">
        <v>0.2288</v>
      </c>
    </row>
    <row r="55" spans="2:12" x14ac:dyDescent="0.3">
      <c r="B55" t="s">
        <v>26</v>
      </c>
      <c r="C55" t="s">
        <v>3</v>
      </c>
      <c r="D55">
        <v>8</v>
      </c>
      <c r="E55">
        <v>2714</v>
      </c>
      <c r="F55">
        <v>350</v>
      </c>
      <c r="G55">
        <f t="shared" si="12"/>
        <v>701.04319999999996</v>
      </c>
      <c r="H55">
        <v>0</v>
      </c>
      <c r="I55">
        <f t="shared" si="13"/>
        <v>2362.9567999999999</v>
      </c>
      <c r="J55">
        <v>0.2288</v>
      </c>
    </row>
    <row r="56" spans="2:12" x14ac:dyDescent="0.3">
      <c r="B56" t="s">
        <v>26</v>
      </c>
      <c r="C56" t="s">
        <v>3</v>
      </c>
      <c r="D56">
        <v>9</v>
      </c>
      <c r="E56">
        <v>2714</v>
      </c>
      <c r="F56">
        <v>350</v>
      </c>
      <c r="G56">
        <f t="shared" si="12"/>
        <v>701.04319999999996</v>
      </c>
      <c r="H56">
        <v>0</v>
      </c>
      <c r="I56">
        <f t="shared" si="13"/>
        <v>2362.9567999999999</v>
      </c>
      <c r="J56">
        <v>0.2288</v>
      </c>
    </row>
    <row r="57" spans="2:12" x14ac:dyDescent="0.3">
      <c r="B57" t="s">
        <v>26</v>
      </c>
      <c r="C57" t="s">
        <v>3</v>
      </c>
      <c r="D57">
        <v>10</v>
      </c>
      <c r="E57">
        <v>2714</v>
      </c>
      <c r="F57">
        <v>350</v>
      </c>
      <c r="G57">
        <f t="shared" si="12"/>
        <v>701.04319999999996</v>
      </c>
      <c r="H57">
        <v>0</v>
      </c>
      <c r="I57">
        <f t="shared" si="13"/>
        <v>2362.9567999999999</v>
      </c>
      <c r="J57">
        <v>0.2288</v>
      </c>
    </row>
    <row r="58" spans="2:12" x14ac:dyDescent="0.3">
      <c r="B58" t="s">
        <v>26</v>
      </c>
      <c r="C58" t="s">
        <v>3</v>
      </c>
      <c r="D58">
        <v>11</v>
      </c>
      <c r="E58">
        <v>2714</v>
      </c>
      <c r="F58">
        <v>350</v>
      </c>
      <c r="G58">
        <f t="shared" si="12"/>
        <v>701.04319999999996</v>
      </c>
      <c r="H58">
        <v>0</v>
      </c>
      <c r="I58">
        <f t="shared" si="13"/>
        <v>2362.9567999999999</v>
      </c>
      <c r="J58">
        <v>0.2288</v>
      </c>
      <c r="L58" t="s">
        <v>29</v>
      </c>
    </row>
    <row r="59" spans="2:12" x14ac:dyDescent="0.3">
      <c r="B59" t="s">
        <v>26</v>
      </c>
      <c r="C59" t="s">
        <v>3</v>
      </c>
      <c r="D59">
        <v>12</v>
      </c>
      <c r="E59">
        <v>2714</v>
      </c>
      <c r="F59">
        <v>350</v>
      </c>
      <c r="G59">
        <f t="shared" si="12"/>
        <v>701.04319999999996</v>
      </c>
      <c r="H59">
        <v>0</v>
      </c>
      <c r="I59">
        <f t="shared" si="13"/>
        <v>2362.9567999999999</v>
      </c>
      <c r="J59">
        <v>0.2288</v>
      </c>
      <c r="L59">
        <f>(I48+I49+I50+I51+I52+I53+I54+I55+I56+I57+I58+I59)</f>
        <v>28355.481599999999</v>
      </c>
    </row>
    <row r="61" spans="2:12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12" x14ac:dyDescent="0.3">
      <c r="B62" t="s">
        <v>25</v>
      </c>
      <c r="C62" t="s">
        <v>3</v>
      </c>
      <c r="D62" s="1">
        <v>1</v>
      </c>
      <c r="F62">
        <v>0</v>
      </c>
      <c r="G62">
        <f>(E62+F62)*J62</f>
        <v>0</v>
      </c>
      <c r="H62">
        <v>0</v>
      </c>
      <c r="I62">
        <f>(E62+F62+H62-G62)</f>
        <v>0</v>
      </c>
      <c r="J62">
        <v>0.2288</v>
      </c>
    </row>
    <row r="63" spans="2:12" x14ac:dyDescent="0.3">
      <c r="B63" t="s">
        <v>25</v>
      </c>
      <c r="C63" t="s">
        <v>3</v>
      </c>
      <c r="D63">
        <v>2</v>
      </c>
      <c r="F63">
        <v>0</v>
      </c>
      <c r="G63">
        <f t="shared" ref="G63:G73" si="14">(E63+F63)*J63</f>
        <v>0</v>
      </c>
      <c r="H63">
        <v>0</v>
      </c>
      <c r="I63">
        <f>(E63+F63+H63-G63)</f>
        <v>0</v>
      </c>
      <c r="J63">
        <v>0.2288</v>
      </c>
    </row>
    <row r="64" spans="2:12" x14ac:dyDescent="0.3">
      <c r="B64" t="s">
        <v>25</v>
      </c>
      <c r="C64" t="s">
        <v>3</v>
      </c>
      <c r="D64">
        <v>3</v>
      </c>
      <c r="F64">
        <v>0</v>
      </c>
      <c r="G64">
        <f t="shared" si="14"/>
        <v>0</v>
      </c>
      <c r="H64">
        <v>0</v>
      </c>
      <c r="I64">
        <f t="shared" ref="I64:I73" si="15">(E64+F64+H64-G64)</f>
        <v>0</v>
      </c>
      <c r="J64">
        <v>0.2288</v>
      </c>
    </row>
    <row r="65" spans="2:12" x14ac:dyDescent="0.3">
      <c r="B65" t="s">
        <v>25</v>
      </c>
      <c r="C65" t="s">
        <v>3</v>
      </c>
      <c r="D65">
        <v>4</v>
      </c>
      <c r="F65">
        <v>0</v>
      </c>
      <c r="G65">
        <f t="shared" si="14"/>
        <v>0</v>
      </c>
      <c r="H65">
        <v>0</v>
      </c>
      <c r="I65">
        <f t="shared" si="15"/>
        <v>0</v>
      </c>
      <c r="J65">
        <v>0.2288</v>
      </c>
      <c r="L65" t="s">
        <v>55</v>
      </c>
    </row>
    <row r="66" spans="2:12" x14ac:dyDescent="0.3">
      <c r="B66" t="s">
        <v>25</v>
      </c>
      <c r="C66" t="s">
        <v>3</v>
      </c>
      <c r="D66">
        <v>5</v>
      </c>
      <c r="F66">
        <v>0</v>
      </c>
      <c r="G66">
        <f t="shared" si="14"/>
        <v>0</v>
      </c>
      <c r="H66">
        <v>0</v>
      </c>
      <c r="I66">
        <f t="shared" si="15"/>
        <v>0</v>
      </c>
      <c r="J66">
        <v>0.2288</v>
      </c>
    </row>
    <row r="67" spans="2:12" x14ac:dyDescent="0.3">
      <c r="B67" t="s">
        <v>25</v>
      </c>
      <c r="C67" t="s">
        <v>3</v>
      </c>
      <c r="D67">
        <v>6</v>
      </c>
      <c r="F67">
        <v>0</v>
      </c>
      <c r="G67">
        <f t="shared" si="14"/>
        <v>0</v>
      </c>
      <c r="H67">
        <v>0</v>
      </c>
      <c r="I67">
        <f t="shared" si="15"/>
        <v>0</v>
      </c>
      <c r="J67">
        <v>0.2288</v>
      </c>
    </row>
    <row r="68" spans="2:12" x14ac:dyDescent="0.3">
      <c r="B68" t="s">
        <v>25</v>
      </c>
      <c r="C68" t="s">
        <v>3</v>
      </c>
      <c r="D68">
        <v>7</v>
      </c>
      <c r="F68">
        <v>0</v>
      </c>
      <c r="G68">
        <f t="shared" si="14"/>
        <v>0</v>
      </c>
      <c r="H68">
        <v>0</v>
      </c>
      <c r="I68">
        <f t="shared" si="15"/>
        <v>0</v>
      </c>
      <c r="J68">
        <v>0.2288</v>
      </c>
    </row>
    <row r="69" spans="2:12" x14ac:dyDescent="0.3">
      <c r="B69" t="s">
        <v>25</v>
      </c>
      <c r="C69" t="s">
        <v>3</v>
      </c>
      <c r="D69">
        <v>8</v>
      </c>
      <c r="F69">
        <v>0</v>
      </c>
      <c r="G69">
        <f t="shared" si="14"/>
        <v>0</v>
      </c>
      <c r="H69">
        <v>0</v>
      </c>
      <c r="I69">
        <f t="shared" si="15"/>
        <v>0</v>
      </c>
      <c r="J69">
        <v>0.2288</v>
      </c>
    </row>
    <row r="70" spans="2:12" x14ac:dyDescent="0.3">
      <c r="B70" t="s">
        <v>25</v>
      </c>
      <c r="C70" t="s">
        <v>3</v>
      </c>
      <c r="D70">
        <v>9</v>
      </c>
      <c r="F70">
        <v>0</v>
      </c>
      <c r="G70">
        <f t="shared" si="14"/>
        <v>0</v>
      </c>
      <c r="H70">
        <v>0</v>
      </c>
      <c r="I70">
        <f t="shared" si="15"/>
        <v>0</v>
      </c>
      <c r="J70">
        <v>0.2288</v>
      </c>
    </row>
    <row r="71" spans="2:12" x14ac:dyDescent="0.3">
      <c r="B71" t="s">
        <v>25</v>
      </c>
      <c r="C71" t="s">
        <v>3</v>
      </c>
      <c r="D71">
        <v>10</v>
      </c>
      <c r="F71">
        <v>0</v>
      </c>
      <c r="G71">
        <f t="shared" si="14"/>
        <v>0</v>
      </c>
      <c r="H71">
        <v>0</v>
      </c>
      <c r="I71">
        <f t="shared" si="15"/>
        <v>0</v>
      </c>
      <c r="J71">
        <v>0.2288</v>
      </c>
    </row>
    <row r="72" spans="2:12" x14ac:dyDescent="0.3">
      <c r="B72" t="s">
        <v>25</v>
      </c>
      <c r="C72" t="s">
        <v>3</v>
      </c>
      <c r="D72">
        <v>11</v>
      </c>
      <c r="F72">
        <v>0</v>
      </c>
      <c r="G72">
        <f t="shared" si="14"/>
        <v>0</v>
      </c>
      <c r="H72">
        <v>0</v>
      </c>
      <c r="I72">
        <f t="shared" si="15"/>
        <v>0</v>
      </c>
      <c r="J72">
        <v>0.2288</v>
      </c>
      <c r="L72" t="s">
        <v>29</v>
      </c>
    </row>
    <row r="73" spans="2:12" x14ac:dyDescent="0.3">
      <c r="B73" t="s">
        <v>25</v>
      </c>
      <c r="C73" t="s">
        <v>3</v>
      </c>
      <c r="D73">
        <v>12</v>
      </c>
      <c r="F73">
        <v>0</v>
      </c>
      <c r="G73">
        <f t="shared" si="14"/>
        <v>0</v>
      </c>
      <c r="H73">
        <v>0</v>
      </c>
      <c r="I73">
        <f t="shared" si="15"/>
        <v>0</v>
      </c>
      <c r="J73">
        <v>0.2288</v>
      </c>
      <c r="L73">
        <f>(I62+I63+I64+I65+I66+I67+I68+I69+I70+I71+I72+I73)</f>
        <v>0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F76">
        <v>0</v>
      </c>
      <c r="G76">
        <f>(E76+F76)*J76</f>
        <v>0</v>
      </c>
      <c r="I76">
        <f>(E76+F76+H76-G76)</f>
        <v>0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F77">
        <v>0</v>
      </c>
      <c r="G77">
        <f t="shared" ref="G77:G87" si="16">(E77+F77)*J77</f>
        <v>0</v>
      </c>
      <c r="I77">
        <f>(E77+F77+H77-G77)</f>
        <v>0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F78">
        <v>0</v>
      </c>
      <c r="G78">
        <f t="shared" si="16"/>
        <v>0</v>
      </c>
      <c r="I78">
        <f t="shared" ref="I78:I87" si="17">(E78+F78+H78-G78)</f>
        <v>0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F79">
        <v>0</v>
      </c>
      <c r="G79">
        <f t="shared" si="16"/>
        <v>0</v>
      </c>
      <c r="I79">
        <f t="shared" si="17"/>
        <v>0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F80">
        <v>0</v>
      </c>
      <c r="G80">
        <f t="shared" si="16"/>
        <v>0</v>
      </c>
      <c r="I80">
        <f t="shared" si="17"/>
        <v>0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F81">
        <v>0</v>
      </c>
      <c r="G81">
        <f t="shared" si="16"/>
        <v>0</v>
      </c>
      <c r="I81">
        <f t="shared" si="17"/>
        <v>0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F82">
        <v>0</v>
      </c>
      <c r="G82">
        <f t="shared" si="16"/>
        <v>0</v>
      </c>
      <c r="I82">
        <f t="shared" si="17"/>
        <v>0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F83">
        <v>0</v>
      </c>
      <c r="G83">
        <f t="shared" si="16"/>
        <v>0</v>
      </c>
      <c r="I83">
        <f t="shared" si="17"/>
        <v>0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F84">
        <v>0</v>
      </c>
      <c r="G84">
        <f t="shared" si="16"/>
        <v>0</v>
      </c>
      <c r="I84">
        <f t="shared" si="17"/>
        <v>0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F85">
        <v>0</v>
      </c>
      <c r="G85">
        <f t="shared" si="16"/>
        <v>0</v>
      </c>
      <c r="I85">
        <f t="shared" si="17"/>
        <v>0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F86">
        <v>0</v>
      </c>
      <c r="G86">
        <f t="shared" si="16"/>
        <v>0</v>
      </c>
      <c r="I86">
        <f t="shared" si="17"/>
        <v>0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F87">
        <v>0</v>
      </c>
      <c r="G87">
        <f t="shared" si="16"/>
        <v>0</v>
      </c>
      <c r="I87">
        <f t="shared" si="17"/>
        <v>0</v>
      </c>
      <c r="J87">
        <v>0.2288</v>
      </c>
      <c r="L87">
        <f>(I76+I77+I78+I79+I80+I81+I82+I83+I84+I85+I86+I87)</f>
        <v>0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4</v>
      </c>
      <c r="D90" s="1">
        <v>1</v>
      </c>
      <c r="F90">
        <v>0</v>
      </c>
      <c r="G90">
        <f>(E90+F90)*J90</f>
        <v>0</v>
      </c>
      <c r="I90">
        <f>(E90+F90+H90-G90)</f>
        <v>0</v>
      </c>
      <c r="J90">
        <v>0.2288</v>
      </c>
    </row>
    <row r="91" spans="2:12" x14ac:dyDescent="0.3">
      <c r="B91" t="s">
        <v>25</v>
      </c>
      <c r="C91" t="s">
        <v>4</v>
      </c>
      <c r="D91">
        <v>2</v>
      </c>
      <c r="F91">
        <v>0</v>
      </c>
      <c r="G91">
        <f t="shared" ref="G91:G101" si="18">(E91+F91)*J91</f>
        <v>0</v>
      </c>
      <c r="I91">
        <f>(E91+F91+H91-G91)</f>
        <v>0</v>
      </c>
      <c r="J91">
        <v>0.2288</v>
      </c>
    </row>
    <row r="92" spans="2:12" x14ac:dyDescent="0.3">
      <c r="B92" t="s">
        <v>25</v>
      </c>
      <c r="C92" t="s">
        <v>4</v>
      </c>
      <c r="D92">
        <v>3</v>
      </c>
      <c r="F92">
        <v>0</v>
      </c>
      <c r="G92">
        <f t="shared" si="18"/>
        <v>0</v>
      </c>
      <c r="I92">
        <f t="shared" ref="I92:I101" si="19">(E92+F92+H92-G92)</f>
        <v>0</v>
      </c>
      <c r="J92">
        <v>0.2288</v>
      </c>
    </row>
    <row r="93" spans="2:12" x14ac:dyDescent="0.3">
      <c r="B93" t="s">
        <v>25</v>
      </c>
      <c r="C93" t="s">
        <v>4</v>
      </c>
      <c r="D93">
        <v>4</v>
      </c>
      <c r="F93">
        <v>0</v>
      </c>
      <c r="G93">
        <f t="shared" si="18"/>
        <v>0</v>
      </c>
      <c r="I93">
        <f t="shared" si="19"/>
        <v>0</v>
      </c>
      <c r="J93">
        <v>0.2288</v>
      </c>
    </row>
    <row r="94" spans="2:12" x14ac:dyDescent="0.3">
      <c r="B94" t="s">
        <v>25</v>
      </c>
      <c r="C94" t="s">
        <v>4</v>
      </c>
      <c r="D94">
        <v>5</v>
      </c>
      <c r="F94">
        <v>0</v>
      </c>
      <c r="G94">
        <f t="shared" si="18"/>
        <v>0</v>
      </c>
      <c r="I94">
        <f t="shared" si="19"/>
        <v>0</v>
      </c>
      <c r="J94">
        <v>0.2288</v>
      </c>
    </row>
    <row r="95" spans="2:12" x14ac:dyDescent="0.3">
      <c r="B95" t="s">
        <v>25</v>
      </c>
      <c r="C95" t="s">
        <v>4</v>
      </c>
      <c r="D95">
        <v>6</v>
      </c>
      <c r="F95">
        <v>0</v>
      </c>
      <c r="G95">
        <f t="shared" si="18"/>
        <v>0</v>
      </c>
      <c r="I95">
        <f t="shared" si="19"/>
        <v>0</v>
      </c>
      <c r="J95">
        <v>0.2288</v>
      </c>
    </row>
    <row r="96" spans="2:12" x14ac:dyDescent="0.3">
      <c r="B96" t="s">
        <v>25</v>
      </c>
      <c r="C96" t="s">
        <v>4</v>
      </c>
      <c r="D96">
        <v>7</v>
      </c>
      <c r="F96">
        <v>0</v>
      </c>
      <c r="G96">
        <f t="shared" si="18"/>
        <v>0</v>
      </c>
      <c r="I96">
        <f t="shared" si="19"/>
        <v>0</v>
      </c>
      <c r="J96">
        <v>0.2288</v>
      </c>
    </row>
    <row r="97" spans="2:12" x14ac:dyDescent="0.3">
      <c r="B97" t="s">
        <v>25</v>
      </c>
      <c r="C97" t="s">
        <v>4</v>
      </c>
      <c r="D97">
        <v>8</v>
      </c>
      <c r="F97">
        <v>0</v>
      </c>
      <c r="G97">
        <f t="shared" si="18"/>
        <v>0</v>
      </c>
      <c r="I97">
        <f t="shared" si="19"/>
        <v>0</v>
      </c>
      <c r="J97">
        <v>0.2288</v>
      </c>
    </row>
    <row r="98" spans="2:12" x14ac:dyDescent="0.3">
      <c r="B98" t="s">
        <v>25</v>
      </c>
      <c r="C98" t="s">
        <v>4</v>
      </c>
      <c r="D98">
        <v>9</v>
      </c>
      <c r="F98">
        <v>0</v>
      </c>
      <c r="G98">
        <f t="shared" si="18"/>
        <v>0</v>
      </c>
      <c r="I98">
        <f t="shared" si="19"/>
        <v>0</v>
      </c>
      <c r="J98">
        <v>0.2288</v>
      </c>
    </row>
    <row r="99" spans="2:12" x14ac:dyDescent="0.3">
      <c r="B99" t="s">
        <v>25</v>
      </c>
      <c r="C99" t="s">
        <v>4</v>
      </c>
      <c r="D99">
        <v>10</v>
      </c>
      <c r="F99">
        <v>0</v>
      </c>
      <c r="G99">
        <f t="shared" si="18"/>
        <v>0</v>
      </c>
      <c r="I99">
        <f t="shared" si="19"/>
        <v>0</v>
      </c>
      <c r="J99">
        <v>0.2288</v>
      </c>
    </row>
    <row r="100" spans="2:12" x14ac:dyDescent="0.3">
      <c r="B100" t="s">
        <v>25</v>
      </c>
      <c r="C100" t="s">
        <v>4</v>
      </c>
      <c r="D100">
        <v>11</v>
      </c>
      <c r="F100">
        <v>0</v>
      </c>
      <c r="G100">
        <f t="shared" si="18"/>
        <v>0</v>
      </c>
      <c r="I100">
        <f t="shared" si="19"/>
        <v>0</v>
      </c>
      <c r="J100">
        <v>0.2288</v>
      </c>
      <c r="L100" t="s">
        <v>29</v>
      </c>
    </row>
    <row r="101" spans="2:12" x14ac:dyDescent="0.3">
      <c r="B101" t="s">
        <v>25</v>
      </c>
      <c r="C101" t="s">
        <v>4</v>
      </c>
      <c r="D101">
        <v>12</v>
      </c>
      <c r="F101">
        <v>0</v>
      </c>
      <c r="G101">
        <f t="shared" si="18"/>
        <v>0</v>
      </c>
      <c r="I101">
        <f t="shared" si="19"/>
        <v>0</v>
      </c>
      <c r="J101">
        <v>0.2288</v>
      </c>
      <c r="L101">
        <f>(I90+I91+I92+I93+I94+I95+I96+I97+I98+I99+I100+I101)</f>
        <v>0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4</v>
      </c>
      <c r="D104" s="1">
        <v>1</v>
      </c>
      <c r="G104">
        <f>(E104+F104)*J104</f>
        <v>0</v>
      </c>
      <c r="I104">
        <f>(E104+F104+H104-G104)</f>
        <v>0</v>
      </c>
      <c r="J104">
        <v>0.33879999999999999</v>
      </c>
    </row>
    <row r="105" spans="2:12" x14ac:dyDescent="0.3">
      <c r="B105" t="s">
        <v>26</v>
      </c>
      <c r="C105" t="s">
        <v>4</v>
      </c>
      <c r="D105">
        <v>2</v>
      </c>
      <c r="G105">
        <f t="shared" ref="G105:G115" si="20">(E105+F105)*J105</f>
        <v>0</v>
      </c>
      <c r="I105">
        <f>(E105+F105+H105-G105)</f>
        <v>0</v>
      </c>
      <c r="J105">
        <v>0.33879999999999999</v>
      </c>
    </row>
    <row r="106" spans="2:12" x14ac:dyDescent="0.3">
      <c r="B106" t="s">
        <v>26</v>
      </c>
      <c r="C106" t="s">
        <v>4</v>
      </c>
      <c r="D106">
        <v>3</v>
      </c>
      <c r="G106">
        <f t="shared" si="20"/>
        <v>0</v>
      </c>
      <c r="I106">
        <f t="shared" ref="I106:I115" si="21">(E106+F106+H106-G106)</f>
        <v>0</v>
      </c>
      <c r="J106">
        <v>0.33879999999999999</v>
      </c>
    </row>
    <row r="107" spans="2:12" x14ac:dyDescent="0.3">
      <c r="B107" t="s">
        <v>26</v>
      </c>
      <c r="C107" t="s">
        <v>4</v>
      </c>
      <c r="D107">
        <v>4</v>
      </c>
      <c r="G107">
        <f t="shared" si="20"/>
        <v>0</v>
      </c>
      <c r="I107">
        <f t="shared" si="21"/>
        <v>0</v>
      </c>
      <c r="J107">
        <v>0.33879999999999999</v>
      </c>
    </row>
    <row r="108" spans="2:12" x14ac:dyDescent="0.3">
      <c r="B108" t="s">
        <v>26</v>
      </c>
      <c r="C108" t="s">
        <v>4</v>
      </c>
      <c r="D108">
        <v>5</v>
      </c>
      <c r="G108">
        <f t="shared" si="20"/>
        <v>0</v>
      </c>
      <c r="I108">
        <f t="shared" si="21"/>
        <v>0</v>
      </c>
      <c r="J108">
        <v>0.33879999999999999</v>
      </c>
    </row>
    <row r="109" spans="2:12" x14ac:dyDescent="0.3">
      <c r="B109" t="s">
        <v>26</v>
      </c>
      <c r="C109" t="s">
        <v>4</v>
      </c>
      <c r="D109">
        <v>6</v>
      </c>
      <c r="G109">
        <f t="shared" si="20"/>
        <v>0</v>
      </c>
      <c r="I109">
        <f t="shared" si="21"/>
        <v>0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G110">
        <f t="shared" si="20"/>
        <v>0</v>
      </c>
      <c r="I110">
        <f t="shared" si="21"/>
        <v>0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G111">
        <f t="shared" si="20"/>
        <v>0</v>
      </c>
      <c r="I111">
        <f t="shared" si="21"/>
        <v>0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G112">
        <f t="shared" si="20"/>
        <v>0</v>
      </c>
      <c r="I112">
        <f t="shared" si="21"/>
        <v>0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G113">
        <f t="shared" si="20"/>
        <v>0</v>
      </c>
      <c r="I113">
        <f t="shared" si="21"/>
        <v>0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G114">
        <f t="shared" si="20"/>
        <v>0</v>
      </c>
      <c r="I114">
        <f t="shared" si="21"/>
        <v>0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G115">
        <f t="shared" si="20"/>
        <v>0</v>
      </c>
      <c r="I115">
        <f t="shared" si="21"/>
        <v>0</v>
      </c>
      <c r="J115">
        <v>0.33879999999999999</v>
      </c>
      <c r="L115">
        <f>(I104+I105+I106+I107+I108+I109+I110+I111+I112+I113+I114+I115)</f>
        <v>0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G118">
        <f>(E118+F118)*J118</f>
        <v>0</v>
      </c>
      <c r="I118">
        <f>(E118+F118+H118-G118)</f>
        <v>0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G119">
        <f t="shared" ref="G119:G129" si="22">(E119+F119)*J119</f>
        <v>0</v>
      </c>
      <c r="I119">
        <f>(E119+F119+H119-G119)</f>
        <v>0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G120">
        <f t="shared" si="22"/>
        <v>0</v>
      </c>
      <c r="I120">
        <f t="shared" ref="I120:I129" si="23">(E120+F120+H120-G120)</f>
        <v>0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G121">
        <f t="shared" si="22"/>
        <v>0</v>
      </c>
      <c r="I121">
        <f t="shared" si="23"/>
        <v>0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G122">
        <f t="shared" si="22"/>
        <v>0</v>
      </c>
      <c r="I122">
        <f t="shared" si="23"/>
        <v>0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G123">
        <f t="shared" si="22"/>
        <v>0</v>
      </c>
      <c r="I123">
        <f t="shared" si="23"/>
        <v>0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G124">
        <f t="shared" si="22"/>
        <v>0</v>
      </c>
      <c r="I124">
        <f t="shared" si="23"/>
        <v>0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G125">
        <f t="shared" si="22"/>
        <v>0</v>
      </c>
      <c r="I125">
        <f t="shared" si="23"/>
        <v>0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G126">
        <f t="shared" si="22"/>
        <v>0</v>
      </c>
      <c r="I126">
        <f t="shared" si="23"/>
        <v>0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G127">
        <f t="shared" si="22"/>
        <v>0</v>
      </c>
      <c r="I127">
        <f t="shared" si="23"/>
        <v>0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G128">
        <f t="shared" si="22"/>
        <v>0</v>
      </c>
      <c r="I128">
        <f t="shared" si="23"/>
        <v>0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G129">
        <f t="shared" si="22"/>
        <v>0</v>
      </c>
      <c r="I129">
        <f t="shared" si="23"/>
        <v>0</v>
      </c>
      <c r="J129">
        <v>0.33879999999999999</v>
      </c>
      <c r="L129">
        <f>(I118+I119+I120+I121+I122+I123+I124+I125+I126+I127+I128+I129)</f>
        <v>0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G132">
        <f>(E132+F132)*J132</f>
        <v>0</v>
      </c>
      <c r="I132">
        <f>(E132+F132+H132-G132)</f>
        <v>0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G133">
        <f t="shared" ref="G133:G143" si="24">(E133+F133)*J133</f>
        <v>0</v>
      </c>
      <c r="I133">
        <f>(E133+F133+H133-G133)</f>
        <v>0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G134">
        <f t="shared" si="24"/>
        <v>0</v>
      </c>
      <c r="I134">
        <f t="shared" ref="I134:I143" si="25">(E134+F134+H134-G134)</f>
        <v>0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G135">
        <f t="shared" si="24"/>
        <v>0</v>
      </c>
      <c r="I135">
        <f t="shared" si="25"/>
        <v>0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G136">
        <f t="shared" si="24"/>
        <v>0</v>
      </c>
      <c r="I136">
        <f t="shared" si="25"/>
        <v>0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G137">
        <f t="shared" si="24"/>
        <v>0</v>
      </c>
      <c r="I137">
        <f t="shared" si="25"/>
        <v>0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G138">
        <f t="shared" si="24"/>
        <v>0</v>
      </c>
      <c r="I138">
        <f t="shared" si="25"/>
        <v>0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G139">
        <f t="shared" si="24"/>
        <v>0</v>
      </c>
      <c r="I139">
        <f t="shared" si="25"/>
        <v>0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G140">
        <f t="shared" si="24"/>
        <v>0</v>
      </c>
      <c r="I140">
        <f t="shared" si="25"/>
        <v>0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G141">
        <f t="shared" si="24"/>
        <v>0</v>
      </c>
      <c r="I141">
        <f t="shared" si="25"/>
        <v>0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G142">
        <f t="shared" si="24"/>
        <v>0</v>
      </c>
      <c r="I142">
        <f t="shared" si="25"/>
        <v>0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G143">
        <f t="shared" si="24"/>
        <v>0</v>
      </c>
      <c r="I143">
        <f t="shared" si="25"/>
        <v>0</v>
      </c>
      <c r="J143">
        <v>0.33879999999999999</v>
      </c>
      <c r="L143">
        <f>(I132+I133+I134+I135+I136+I137+I138+I139+I140+I141+I142+I143)</f>
        <v>0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G146">
        <f>(E146+F146)*J146</f>
        <v>0</v>
      </c>
      <c r="I146">
        <f>(E146+F146+H146-G146)</f>
        <v>0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G147">
        <f t="shared" ref="G147:G157" si="26">(E147+F147)*J147</f>
        <v>0</v>
      </c>
      <c r="I147">
        <f>(E147+F147+H147-G147)</f>
        <v>0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G148">
        <f t="shared" si="26"/>
        <v>0</v>
      </c>
      <c r="I148">
        <f t="shared" ref="I148:I157" si="27">(E148+F148+H148-G148)</f>
        <v>0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G149">
        <f t="shared" si="26"/>
        <v>0</v>
      </c>
      <c r="I149">
        <f t="shared" si="27"/>
        <v>0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G150">
        <f t="shared" si="26"/>
        <v>0</v>
      </c>
      <c r="I150">
        <f t="shared" si="27"/>
        <v>0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G151">
        <f t="shared" si="26"/>
        <v>0</v>
      </c>
      <c r="I151">
        <f t="shared" si="27"/>
        <v>0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G152">
        <f t="shared" si="26"/>
        <v>0</v>
      </c>
      <c r="I152">
        <f t="shared" si="27"/>
        <v>0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G153">
        <f t="shared" si="26"/>
        <v>0</v>
      </c>
      <c r="I153">
        <f t="shared" si="27"/>
        <v>0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G154">
        <f t="shared" si="26"/>
        <v>0</v>
      </c>
      <c r="I154">
        <f t="shared" si="27"/>
        <v>0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G155">
        <f t="shared" si="26"/>
        <v>0</v>
      </c>
      <c r="I155">
        <f t="shared" si="27"/>
        <v>0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G156">
        <f t="shared" si="26"/>
        <v>0</v>
      </c>
      <c r="I156">
        <f t="shared" si="27"/>
        <v>0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G157">
        <f t="shared" si="26"/>
        <v>0</v>
      </c>
      <c r="I157">
        <f t="shared" si="27"/>
        <v>0</v>
      </c>
      <c r="J157">
        <v>0.33879999999999999</v>
      </c>
      <c r="L157">
        <f>(I146+I147+I148+I149+I150+I151+I152+I153+I154+I155+I156+I157)</f>
        <v>0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F160">
        <v>0</v>
      </c>
      <c r="G160">
        <f>(E160+F160)*J160</f>
        <v>0</v>
      </c>
      <c r="I160">
        <f>(E160+F160+H160-G160)</f>
        <v>0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F161">
        <v>0</v>
      </c>
      <c r="G161">
        <f t="shared" ref="G161:G171" si="28">(E161+F161)*J161</f>
        <v>0</v>
      </c>
      <c r="I161">
        <f>(E161+F161+H161-G161)</f>
        <v>0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F162">
        <v>0</v>
      </c>
      <c r="G162">
        <f t="shared" si="28"/>
        <v>0</v>
      </c>
      <c r="I162">
        <f t="shared" ref="I162:I171" si="29">(E162+F162+H162-G162)</f>
        <v>0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F163">
        <v>0</v>
      </c>
      <c r="G163">
        <f t="shared" si="28"/>
        <v>0</v>
      </c>
      <c r="I163">
        <f t="shared" si="29"/>
        <v>0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F164">
        <v>0</v>
      </c>
      <c r="G164">
        <f t="shared" si="28"/>
        <v>0</v>
      </c>
      <c r="I164">
        <f t="shared" si="29"/>
        <v>0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F165">
        <v>0</v>
      </c>
      <c r="G165">
        <f t="shared" si="28"/>
        <v>0</v>
      </c>
      <c r="I165">
        <f t="shared" si="29"/>
        <v>0</v>
      </c>
      <c r="J165">
        <v>0.33879999999999999</v>
      </c>
    </row>
    <row r="166" spans="2:12" x14ac:dyDescent="0.3">
      <c r="B166" t="s">
        <v>25</v>
      </c>
      <c r="C166" t="s">
        <v>5</v>
      </c>
      <c r="D166">
        <v>7</v>
      </c>
      <c r="F166">
        <v>0</v>
      </c>
      <c r="G166">
        <f t="shared" si="28"/>
        <v>0</v>
      </c>
      <c r="I166">
        <f t="shared" si="29"/>
        <v>0</v>
      </c>
      <c r="J166">
        <v>0.33879999999999999</v>
      </c>
    </row>
    <row r="167" spans="2:12" x14ac:dyDescent="0.3">
      <c r="B167" t="s">
        <v>25</v>
      </c>
      <c r="C167" t="s">
        <v>5</v>
      </c>
      <c r="D167">
        <v>8</v>
      </c>
      <c r="F167">
        <v>0</v>
      </c>
      <c r="G167">
        <f t="shared" si="28"/>
        <v>0</v>
      </c>
      <c r="I167">
        <f t="shared" si="29"/>
        <v>0</v>
      </c>
      <c r="J167">
        <v>0.33879999999999999</v>
      </c>
    </row>
    <row r="168" spans="2:12" x14ac:dyDescent="0.3">
      <c r="B168" t="s">
        <v>25</v>
      </c>
      <c r="C168" t="s">
        <v>5</v>
      </c>
      <c r="D168">
        <v>9</v>
      </c>
      <c r="F168">
        <v>0</v>
      </c>
      <c r="G168">
        <f t="shared" si="28"/>
        <v>0</v>
      </c>
      <c r="I168">
        <f t="shared" si="29"/>
        <v>0</v>
      </c>
      <c r="J168">
        <v>0.33879999999999999</v>
      </c>
    </row>
    <row r="169" spans="2:12" x14ac:dyDescent="0.3">
      <c r="B169" t="s">
        <v>25</v>
      </c>
      <c r="C169" t="s">
        <v>5</v>
      </c>
      <c r="D169">
        <v>10</v>
      </c>
      <c r="F169">
        <v>0</v>
      </c>
      <c r="G169">
        <f t="shared" si="28"/>
        <v>0</v>
      </c>
      <c r="I169">
        <f t="shared" si="29"/>
        <v>0</v>
      </c>
      <c r="J169">
        <v>0.33879999999999999</v>
      </c>
    </row>
    <row r="170" spans="2:12" x14ac:dyDescent="0.3">
      <c r="B170" t="s">
        <v>25</v>
      </c>
      <c r="C170" t="s">
        <v>5</v>
      </c>
      <c r="D170">
        <v>11</v>
      </c>
      <c r="F170">
        <v>0</v>
      </c>
      <c r="G170">
        <f t="shared" si="28"/>
        <v>0</v>
      </c>
      <c r="I170">
        <f t="shared" si="29"/>
        <v>0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5</v>
      </c>
      <c r="D171">
        <v>12</v>
      </c>
      <c r="F171">
        <v>0</v>
      </c>
      <c r="G171">
        <f t="shared" si="28"/>
        <v>0</v>
      </c>
      <c r="I171">
        <f t="shared" si="29"/>
        <v>0</v>
      </c>
      <c r="J171">
        <v>0.33879999999999999</v>
      </c>
      <c r="L171">
        <f>(I160+I161+I162+I163+I164+I165+I166+I167+I168+I169+I170+I171)</f>
        <v>0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5</v>
      </c>
      <c r="D174" s="1">
        <v>1</v>
      </c>
      <c r="F174">
        <v>0</v>
      </c>
      <c r="G174">
        <f>(E174+F174)*J174</f>
        <v>0</v>
      </c>
      <c r="I174">
        <f>(E174+F174+H174-G174)</f>
        <v>0</v>
      </c>
      <c r="J174">
        <v>0.33879999999999999</v>
      </c>
    </row>
    <row r="175" spans="2:12" x14ac:dyDescent="0.3">
      <c r="B175" t="s">
        <v>25</v>
      </c>
      <c r="C175" t="s">
        <v>5</v>
      </c>
      <c r="D175">
        <v>2</v>
      </c>
      <c r="F175">
        <v>0</v>
      </c>
      <c r="G175">
        <f t="shared" ref="G175:G185" si="30">(E175+F175)*J175</f>
        <v>0</v>
      </c>
      <c r="I175">
        <f>(E175+F175+H175-G175)</f>
        <v>0</v>
      </c>
      <c r="J175">
        <v>0.33879999999999999</v>
      </c>
    </row>
    <row r="176" spans="2:12" x14ac:dyDescent="0.3">
      <c r="B176" t="s">
        <v>25</v>
      </c>
      <c r="C176" t="s">
        <v>5</v>
      </c>
      <c r="D176">
        <v>3</v>
      </c>
      <c r="F176">
        <v>0</v>
      </c>
      <c r="G176">
        <f t="shared" si="30"/>
        <v>0</v>
      </c>
      <c r="I176">
        <f t="shared" ref="I176:I185" si="31">(E176+F176+H176-G176)</f>
        <v>0</v>
      </c>
      <c r="J176">
        <v>0.33879999999999999</v>
      </c>
    </row>
    <row r="177" spans="2:12" x14ac:dyDescent="0.3">
      <c r="B177" t="s">
        <v>25</v>
      </c>
      <c r="C177" t="s">
        <v>5</v>
      </c>
      <c r="D177">
        <v>4</v>
      </c>
      <c r="F177">
        <v>0</v>
      </c>
      <c r="G177">
        <f t="shared" si="30"/>
        <v>0</v>
      </c>
      <c r="I177">
        <f t="shared" si="31"/>
        <v>0</v>
      </c>
      <c r="J177">
        <v>0.33879999999999999</v>
      </c>
    </row>
    <row r="178" spans="2:12" x14ac:dyDescent="0.3">
      <c r="B178" t="s">
        <v>25</v>
      </c>
      <c r="C178" t="s">
        <v>5</v>
      </c>
      <c r="D178">
        <v>5</v>
      </c>
      <c r="F178">
        <v>0</v>
      </c>
      <c r="G178">
        <f t="shared" si="30"/>
        <v>0</v>
      </c>
      <c r="I178">
        <f t="shared" si="31"/>
        <v>0</v>
      </c>
      <c r="J178">
        <v>0.33879999999999999</v>
      </c>
    </row>
    <row r="179" spans="2:12" x14ac:dyDescent="0.3">
      <c r="B179" t="s">
        <v>25</v>
      </c>
      <c r="C179" t="s">
        <v>5</v>
      </c>
      <c r="D179">
        <v>6</v>
      </c>
      <c r="F179">
        <v>0</v>
      </c>
      <c r="G179">
        <f t="shared" si="30"/>
        <v>0</v>
      </c>
      <c r="I179">
        <f t="shared" si="31"/>
        <v>0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F180">
        <v>0</v>
      </c>
      <c r="G180">
        <f t="shared" si="30"/>
        <v>0</v>
      </c>
      <c r="I180">
        <f t="shared" si="31"/>
        <v>0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F181">
        <v>0</v>
      </c>
      <c r="G181">
        <f t="shared" si="30"/>
        <v>0</v>
      </c>
      <c r="I181">
        <f t="shared" si="31"/>
        <v>0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F182">
        <v>0</v>
      </c>
      <c r="G182">
        <f t="shared" si="30"/>
        <v>0</v>
      </c>
      <c r="I182">
        <f t="shared" si="31"/>
        <v>0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F183">
        <v>0</v>
      </c>
      <c r="G183">
        <f t="shared" si="30"/>
        <v>0</v>
      </c>
      <c r="I183">
        <f t="shared" si="31"/>
        <v>0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F184">
        <v>0</v>
      </c>
      <c r="G184">
        <f t="shared" si="30"/>
        <v>0</v>
      </c>
      <c r="I184">
        <f t="shared" si="31"/>
        <v>0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F185">
        <v>0</v>
      </c>
      <c r="G185">
        <f t="shared" si="30"/>
        <v>0</v>
      </c>
      <c r="I185">
        <f t="shared" si="31"/>
        <v>0</v>
      </c>
      <c r="J185">
        <v>0.33879999999999999</v>
      </c>
      <c r="L185">
        <f>(I174+I175+I176+I177+I178+I179+I180+I181+I182+I183+I184+I185)</f>
        <v>0</v>
      </c>
    </row>
    <row r="187" spans="2:12" x14ac:dyDescent="0.3">
      <c r="L187">
        <f>(L17+L31+L45+L59+L73+L87+L101+L115+L129+L143+L157+L171+L185)</f>
        <v>86357.433599999989</v>
      </c>
    </row>
    <row r="188" spans="2:12" x14ac:dyDescent="0.3">
      <c r="L188" t="s">
        <v>59</v>
      </c>
    </row>
    <row r="189" spans="2:12" x14ac:dyDescent="0.3">
      <c r="B189" s="2"/>
    </row>
  </sheetData>
  <mergeCells count="14">
    <mergeCell ref="O11:P11"/>
    <mergeCell ref="Y2:AH4"/>
    <mergeCell ref="N7:Q7"/>
    <mergeCell ref="O8:P8"/>
    <mergeCell ref="O9:P9"/>
    <mergeCell ref="O10:P10"/>
    <mergeCell ref="Z36:AG36"/>
    <mergeCell ref="Z42:AG42"/>
    <mergeCell ref="O12:P12"/>
    <mergeCell ref="O13:P13"/>
    <mergeCell ref="O14:P14"/>
    <mergeCell ref="O15:P15"/>
    <mergeCell ref="Y16:AH20"/>
    <mergeCell ref="Z21:AG21"/>
  </mergeCells>
  <hyperlinks>
    <hyperlink ref="Y6" r:id="rId1" xr:uid="{8FF16C29-3983-4DF9-AF4A-A1252DBE1620}"/>
  </hyperlinks>
  <pageMargins left="0.7" right="0.7" top="0.75" bottom="0.75" header="0.3" footer="0.3"/>
  <pageSetup orientation="portrait" horizontalDpi="200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6CE6-1240-438F-9379-BF6FFA7FB425}">
  <dimension ref="B1:AK189"/>
  <sheetViews>
    <sheetView topLeftCell="J52" workbookViewId="0"/>
  </sheetViews>
  <sheetFormatPr defaultRowHeight="14.4" x14ac:dyDescent="0.3"/>
  <cols>
    <col min="1" max="2" width="10.109375" customWidth="1"/>
    <col min="7" max="7" width="10.21875" bestFit="1" customWidth="1"/>
    <col min="15" max="15" width="9.109375" customWidth="1"/>
    <col min="17" max="18" width="10.44140625" bestFit="1" customWidth="1"/>
    <col min="19" max="19" width="10.21875" customWidth="1"/>
    <col min="22" max="22" width="10.44140625" bestFit="1" customWidth="1"/>
    <col min="23" max="24" width="11.77734375" customWidth="1"/>
    <col min="25" max="27" width="10.77734375" bestFit="1" customWidth="1"/>
  </cols>
  <sheetData>
    <row r="1" spans="2:37" ht="15" thickBot="1" x14ac:dyDescent="0.35"/>
    <row r="2" spans="2:37" x14ac:dyDescent="0.3">
      <c r="AB2" s="31" t="s">
        <v>67</v>
      </c>
      <c r="AC2" s="32"/>
      <c r="AD2" s="32"/>
      <c r="AE2" s="32"/>
      <c r="AF2" s="32"/>
      <c r="AG2" s="32"/>
      <c r="AH2" s="32"/>
      <c r="AI2" s="32"/>
      <c r="AJ2" s="32"/>
      <c r="AK2" s="33"/>
    </row>
    <row r="3" spans="2:37" x14ac:dyDescent="0.3">
      <c r="AB3" s="34"/>
      <c r="AC3" s="35"/>
      <c r="AD3" s="35"/>
      <c r="AE3" s="35"/>
      <c r="AF3" s="35"/>
      <c r="AG3" s="35"/>
      <c r="AH3" s="35"/>
      <c r="AI3" s="35"/>
      <c r="AJ3" s="35"/>
      <c r="AK3" s="36"/>
    </row>
    <row r="4" spans="2:37" x14ac:dyDescent="0.3">
      <c r="AB4" s="34"/>
      <c r="AC4" s="35"/>
      <c r="AD4" s="35"/>
      <c r="AE4" s="35"/>
      <c r="AF4" s="35"/>
      <c r="AG4" s="35"/>
      <c r="AH4" s="35"/>
      <c r="AI4" s="35"/>
      <c r="AJ4" s="35"/>
      <c r="AK4" s="36"/>
    </row>
    <row r="5" spans="2:37" x14ac:dyDescent="0.3">
      <c r="D5" t="s">
        <v>10</v>
      </c>
      <c r="E5" t="s">
        <v>9</v>
      </c>
      <c r="F5" t="s">
        <v>8</v>
      </c>
      <c r="G5" t="s">
        <v>27</v>
      </c>
      <c r="H5" t="s">
        <v>24</v>
      </c>
      <c r="I5" t="s">
        <v>23</v>
      </c>
      <c r="J5" t="s">
        <v>28</v>
      </c>
      <c r="AB5" s="5" t="s">
        <v>65</v>
      </c>
      <c r="AC5" s="6"/>
      <c r="AD5" s="6"/>
      <c r="AE5" s="6"/>
      <c r="AF5" s="6"/>
      <c r="AG5" s="6"/>
      <c r="AH5" s="6"/>
      <c r="AI5" s="6"/>
      <c r="AJ5" s="6"/>
      <c r="AK5" s="4"/>
    </row>
    <row r="6" spans="2:37" ht="15" thickBot="1" x14ac:dyDescent="0.35">
      <c r="B6" t="s">
        <v>25</v>
      </c>
      <c r="C6" t="s">
        <v>0</v>
      </c>
      <c r="D6" s="1">
        <v>1</v>
      </c>
      <c r="E6">
        <v>1650</v>
      </c>
      <c r="F6">
        <v>0</v>
      </c>
      <c r="G6">
        <f>(E6+F6)*J6</f>
        <v>377.52</v>
      </c>
      <c r="H6">
        <v>0</v>
      </c>
      <c r="I6">
        <f>(E6+F6+H6-G6)</f>
        <v>1272.48</v>
      </c>
      <c r="J6">
        <v>0.2288</v>
      </c>
      <c r="AB6" s="10" t="s">
        <v>30</v>
      </c>
      <c r="AC6" s="6"/>
      <c r="AD6" s="6"/>
      <c r="AE6" s="6"/>
      <c r="AF6" s="6"/>
      <c r="AG6" s="6"/>
      <c r="AH6" s="6"/>
      <c r="AI6" s="6"/>
      <c r="AJ6" s="6"/>
      <c r="AK6" s="4"/>
    </row>
    <row r="7" spans="2:37" x14ac:dyDescent="0.3">
      <c r="B7" t="s">
        <v>25</v>
      </c>
      <c r="C7" t="s">
        <v>0</v>
      </c>
      <c r="D7">
        <v>2</v>
      </c>
      <c r="E7">
        <v>1650</v>
      </c>
      <c r="F7">
        <v>0</v>
      </c>
      <c r="G7">
        <f t="shared" ref="G7:G17" si="0">(E7+F7)*J7</f>
        <v>377.52</v>
      </c>
      <c r="H7">
        <v>0</v>
      </c>
      <c r="I7">
        <f>(E7+F7+H7-G7)</f>
        <v>1272.48</v>
      </c>
      <c r="J7">
        <v>0.2288</v>
      </c>
      <c r="N7" s="37" t="s">
        <v>70</v>
      </c>
      <c r="O7" s="38"/>
      <c r="P7" s="38"/>
      <c r="Q7" s="39"/>
      <c r="AB7" s="5" t="s">
        <v>32</v>
      </c>
      <c r="AC7" s="6"/>
      <c r="AD7" s="6"/>
      <c r="AE7" s="6"/>
      <c r="AF7" s="6"/>
      <c r="AG7" s="6"/>
      <c r="AH7" s="6"/>
      <c r="AI7" s="6"/>
      <c r="AJ7" s="6"/>
      <c r="AK7" s="4"/>
    </row>
    <row r="8" spans="2:37" x14ac:dyDescent="0.3">
      <c r="B8" t="s">
        <v>25</v>
      </c>
      <c r="C8" t="s">
        <v>0</v>
      </c>
      <c r="D8">
        <v>3</v>
      </c>
      <c r="E8">
        <v>1650</v>
      </c>
      <c r="F8">
        <v>0</v>
      </c>
      <c r="G8">
        <f t="shared" si="0"/>
        <v>377.52</v>
      </c>
      <c r="H8">
        <v>0</v>
      </c>
      <c r="I8">
        <f t="shared" ref="I8:I17" si="1">(E8+F8+H8-G8)</f>
        <v>1272.48</v>
      </c>
      <c r="J8">
        <v>0.2288</v>
      </c>
      <c r="N8" s="5"/>
      <c r="O8" s="30" t="s">
        <v>7</v>
      </c>
      <c r="P8" s="30"/>
      <c r="Q8" s="4"/>
      <c r="AB8" s="5" t="s">
        <v>31</v>
      </c>
      <c r="AC8" s="6"/>
      <c r="AD8" s="6"/>
      <c r="AE8" s="6"/>
      <c r="AF8" s="6"/>
      <c r="AG8" s="6"/>
      <c r="AH8" s="6"/>
      <c r="AI8" s="6"/>
      <c r="AJ8" s="6"/>
      <c r="AK8" s="4"/>
    </row>
    <row r="9" spans="2:37" x14ac:dyDescent="0.3">
      <c r="B9" t="s">
        <v>25</v>
      </c>
      <c r="C9" t="s">
        <v>0</v>
      </c>
      <c r="D9">
        <v>4</v>
      </c>
      <c r="E9">
        <v>1650</v>
      </c>
      <c r="F9">
        <v>0</v>
      </c>
      <c r="G9">
        <f t="shared" si="0"/>
        <v>377.52</v>
      </c>
      <c r="H9">
        <v>0</v>
      </c>
      <c r="I9">
        <f t="shared" si="1"/>
        <v>1272.48</v>
      </c>
      <c r="J9">
        <v>0.2288</v>
      </c>
      <c r="N9" s="5" t="s">
        <v>0</v>
      </c>
      <c r="O9" s="30">
        <v>0</v>
      </c>
      <c r="P9" s="30"/>
      <c r="Q9" s="4"/>
      <c r="AB9" s="5" t="s">
        <v>66</v>
      </c>
      <c r="AC9" s="6"/>
      <c r="AD9" s="6"/>
      <c r="AE9" s="6"/>
      <c r="AF9" s="6"/>
      <c r="AG9" s="6"/>
      <c r="AH9" s="6"/>
      <c r="AI9" s="6"/>
      <c r="AJ9" s="6"/>
      <c r="AK9" s="4"/>
    </row>
    <row r="10" spans="2:37" x14ac:dyDescent="0.3">
      <c r="B10" t="s">
        <v>25</v>
      </c>
      <c r="C10" t="s">
        <v>0</v>
      </c>
      <c r="D10">
        <v>5</v>
      </c>
      <c r="E10">
        <v>1785</v>
      </c>
      <c r="F10">
        <v>0</v>
      </c>
      <c r="G10">
        <f t="shared" si="0"/>
        <v>408.40800000000002</v>
      </c>
      <c r="H10">
        <v>0</v>
      </c>
      <c r="I10">
        <f t="shared" si="1"/>
        <v>1376.5920000000001</v>
      </c>
      <c r="J10">
        <v>0.2288</v>
      </c>
      <c r="N10" s="5" t="s">
        <v>1</v>
      </c>
      <c r="O10" s="30">
        <v>0.75</v>
      </c>
      <c r="P10" s="30"/>
      <c r="Q10" s="4"/>
      <c r="AB10" s="5" t="s">
        <v>33</v>
      </c>
      <c r="AC10" s="6"/>
      <c r="AD10" s="6"/>
      <c r="AE10" s="6"/>
      <c r="AF10" s="6"/>
      <c r="AG10" s="6"/>
      <c r="AH10" s="6"/>
      <c r="AI10" s="6"/>
      <c r="AJ10" s="6"/>
      <c r="AK10" s="4"/>
    </row>
    <row r="11" spans="2:37" x14ac:dyDescent="0.3">
      <c r="B11" t="s">
        <v>25</v>
      </c>
      <c r="C11" t="s">
        <v>0</v>
      </c>
      <c r="D11">
        <v>6</v>
      </c>
      <c r="E11">
        <v>1785</v>
      </c>
      <c r="F11">
        <v>0</v>
      </c>
      <c r="G11">
        <f t="shared" si="0"/>
        <v>408.40800000000002</v>
      </c>
      <c r="H11">
        <v>0</v>
      </c>
      <c r="I11">
        <f t="shared" si="1"/>
        <v>1376.5920000000001</v>
      </c>
      <c r="J11">
        <v>0.2288</v>
      </c>
      <c r="N11" s="5" t="s">
        <v>2</v>
      </c>
      <c r="O11" s="30">
        <v>1.5</v>
      </c>
      <c r="P11" s="30"/>
      <c r="Q11" s="4"/>
      <c r="AB11" s="5" t="s">
        <v>35</v>
      </c>
      <c r="AC11" s="6"/>
      <c r="AD11" s="6"/>
      <c r="AE11" s="6"/>
      <c r="AF11" s="6"/>
      <c r="AG11" s="6"/>
      <c r="AH11" s="6"/>
      <c r="AI11" s="6"/>
      <c r="AJ11" s="6"/>
      <c r="AK11" s="4"/>
    </row>
    <row r="12" spans="2:37" x14ac:dyDescent="0.3">
      <c r="B12" t="s">
        <v>26</v>
      </c>
      <c r="C12" t="s">
        <v>0</v>
      </c>
      <c r="D12">
        <v>7</v>
      </c>
      <c r="E12">
        <v>1785</v>
      </c>
      <c r="F12">
        <v>50</v>
      </c>
      <c r="G12">
        <f t="shared" si="0"/>
        <v>419.84800000000001</v>
      </c>
      <c r="H12">
        <v>0</v>
      </c>
      <c r="I12">
        <f t="shared" si="1"/>
        <v>1415.152</v>
      </c>
      <c r="J12">
        <v>0.2288</v>
      </c>
      <c r="N12" s="5" t="s">
        <v>3</v>
      </c>
      <c r="O12" s="30">
        <v>3</v>
      </c>
      <c r="P12" s="30"/>
      <c r="Q12" s="4"/>
      <c r="AB12" s="5" t="s">
        <v>34</v>
      </c>
      <c r="AC12" s="6"/>
      <c r="AD12" s="6"/>
      <c r="AE12" s="6"/>
      <c r="AF12" s="6"/>
      <c r="AG12" s="6"/>
      <c r="AH12" s="6"/>
      <c r="AI12" s="6"/>
      <c r="AJ12" s="6"/>
      <c r="AK12" s="4"/>
    </row>
    <row r="13" spans="2:37" x14ac:dyDescent="0.3">
      <c r="B13" t="s">
        <v>26</v>
      </c>
      <c r="C13" t="s">
        <v>0</v>
      </c>
      <c r="D13">
        <v>8</v>
      </c>
      <c r="E13">
        <v>1785</v>
      </c>
      <c r="F13">
        <v>50</v>
      </c>
      <c r="G13">
        <f t="shared" si="0"/>
        <v>419.84800000000001</v>
      </c>
      <c r="H13">
        <v>0</v>
      </c>
      <c r="I13">
        <f t="shared" si="1"/>
        <v>1415.152</v>
      </c>
      <c r="J13">
        <v>0.2288</v>
      </c>
      <c r="N13" s="5" t="s">
        <v>4</v>
      </c>
      <c r="O13" s="30">
        <v>5</v>
      </c>
      <c r="P13" s="30"/>
      <c r="Q13" s="4"/>
      <c r="AB13" s="5" t="s">
        <v>68</v>
      </c>
      <c r="AC13" s="6"/>
      <c r="AD13" s="6"/>
      <c r="AE13" s="6"/>
      <c r="AF13" s="6"/>
      <c r="AG13" s="6"/>
      <c r="AH13" s="6"/>
      <c r="AI13" s="6"/>
      <c r="AJ13" s="6"/>
      <c r="AK13" s="4"/>
    </row>
    <row r="14" spans="2:37" ht="15" thickBot="1" x14ac:dyDescent="0.35">
      <c r="B14" t="s">
        <v>26</v>
      </c>
      <c r="C14" t="s">
        <v>0</v>
      </c>
      <c r="D14">
        <v>9</v>
      </c>
      <c r="E14">
        <v>1785</v>
      </c>
      <c r="F14">
        <v>50</v>
      </c>
      <c r="G14">
        <f t="shared" si="0"/>
        <v>419.84800000000001</v>
      </c>
      <c r="H14">
        <v>0</v>
      </c>
      <c r="I14">
        <f t="shared" si="1"/>
        <v>1415.152</v>
      </c>
      <c r="J14">
        <v>0.2288</v>
      </c>
      <c r="N14" s="5" t="s">
        <v>5</v>
      </c>
      <c r="O14" s="30">
        <v>8.5</v>
      </c>
      <c r="P14" s="30"/>
      <c r="Q14" s="4"/>
      <c r="AB14" s="7" t="s">
        <v>69</v>
      </c>
      <c r="AC14" s="8"/>
      <c r="AD14" s="8"/>
      <c r="AE14" s="8"/>
      <c r="AF14" s="8"/>
      <c r="AG14" s="8"/>
      <c r="AH14" s="8"/>
      <c r="AI14" s="8"/>
      <c r="AJ14" s="8"/>
      <c r="AK14" s="9"/>
    </row>
    <row r="15" spans="2:37" ht="15" thickBot="1" x14ac:dyDescent="0.35">
      <c r="B15" t="s">
        <v>26</v>
      </c>
      <c r="C15" t="s">
        <v>1</v>
      </c>
      <c r="D15">
        <v>10</v>
      </c>
      <c r="E15">
        <v>2001</v>
      </c>
      <c r="F15">
        <v>50</v>
      </c>
      <c r="G15">
        <f t="shared" si="0"/>
        <v>469.2688</v>
      </c>
      <c r="H15">
        <v>0</v>
      </c>
      <c r="I15">
        <f t="shared" si="1"/>
        <v>1581.7311999999999</v>
      </c>
      <c r="J15">
        <v>0.2288</v>
      </c>
      <c r="N15" s="7" t="s">
        <v>6</v>
      </c>
      <c r="O15" s="40">
        <v>13.5</v>
      </c>
      <c r="P15" s="40"/>
      <c r="Q15" s="9"/>
    </row>
    <row r="16" spans="2:37" ht="14.4" customHeight="1" x14ac:dyDescent="0.3">
      <c r="B16" t="s">
        <v>26</v>
      </c>
      <c r="C16" t="s">
        <v>1</v>
      </c>
      <c r="D16">
        <v>11</v>
      </c>
      <c r="E16">
        <v>2001</v>
      </c>
      <c r="F16">
        <v>50</v>
      </c>
      <c r="G16">
        <f t="shared" si="0"/>
        <v>469.2688</v>
      </c>
      <c r="H16">
        <v>0</v>
      </c>
      <c r="I16">
        <f t="shared" si="1"/>
        <v>1581.7311999999999</v>
      </c>
      <c r="J16">
        <v>0.2288</v>
      </c>
      <c r="L16" t="s">
        <v>29</v>
      </c>
      <c r="AB16" s="41" t="s">
        <v>60</v>
      </c>
      <c r="AC16" s="42"/>
      <c r="AD16" s="42"/>
      <c r="AE16" s="42"/>
      <c r="AF16" s="42"/>
      <c r="AG16" s="42"/>
      <c r="AH16" s="42"/>
      <c r="AI16" s="42"/>
      <c r="AJ16" s="42"/>
      <c r="AK16" s="43"/>
    </row>
    <row r="17" spans="2:37" ht="14.4" customHeight="1" x14ac:dyDescent="0.3">
      <c r="B17" t="s">
        <v>26</v>
      </c>
      <c r="C17" t="s">
        <v>1</v>
      </c>
      <c r="D17">
        <v>12</v>
      </c>
      <c r="E17">
        <v>2001</v>
      </c>
      <c r="F17">
        <v>50</v>
      </c>
      <c r="G17">
        <f t="shared" si="0"/>
        <v>469.2688</v>
      </c>
      <c r="H17">
        <v>0</v>
      </c>
      <c r="I17">
        <f t="shared" si="1"/>
        <v>1581.7311999999999</v>
      </c>
      <c r="J17">
        <v>0.2288</v>
      </c>
      <c r="L17">
        <f>(I6+I7+I8+I9+I10+I11+I12+I13+I14+I15+I16+I17)</f>
        <v>16833.7536</v>
      </c>
      <c r="AB17" s="44"/>
      <c r="AC17" s="45"/>
      <c r="AD17" s="45"/>
      <c r="AE17" s="45"/>
      <c r="AF17" s="45"/>
      <c r="AG17" s="45"/>
      <c r="AH17" s="45"/>
      <c r="AI17" s="45"/>
      <c r="AJ17" s="45"/>
      <c r="AK17" s="46"/>
    </row>
    <row r="18" spans="2:37" ht="14.4" customHeight="1" x14ac:dyDescent="0.3">
      <c r="AB18" s="44"/>
      <c r="AC18" s="45"/>
      <c r="AD18" s="45"/>
      <c r="AE18" s="45"/>
      <c r="AF18" s="45"/>
      <c r="AG18" s="45"/>
      <c r="AH18" s="45"/>
      <c r="AI18" s="45"/>
      <c r="AJ18" s="45"/>
      <c r="AK18" s="46"/>
    </row>
    <row r="19" spans="2:37" ht="14.4" customHeight="1" x14ac:dyDescent="0.3">
      <c r="D19" t="s">
        <v>11</v>
      </c>
      <c r="E19" t="s">
        <v>9</v>
      </c>
      <c r="F19" t="s">
        <v>8</v>
      </c>
      <c r="G19" t="s">
        <v>27</v>
      </c>
      <c r="H19" t="s">
        <v>24</v>
      </c>
      <c r="I19" t="s">
        <v>23</v>
      </c>
      <c r="AB19" s="44"/>
      <c r="AC19" s="45"/>
      <c r="AD19" s="45"/>
      <c r="AE19" s="45"/>
      <c r="AF19" s="45"/>
      <c r="AG19" s="45"/>
      <c r="AH19" s="45"/>
      <c r="AI19" s="45"/>
      <c r="AJ19" s="45"/>
      <c r="AK19" s="46"/>
    </row>
    <row r="20" spans="2:37" ht="14.4" customHeight="1" x14ac:dyDescent="0.3">
      <c r="B20" t="s">
        <v>26</v>
      </c>
      <c r="C20" t="s">
        <v>1</v>
      </c>
      <c r="D20" s="1">
        <v>1</v>
      </c>
      <c r="E20">
        <v>2001</v>
      </c>
      <c r="F20">
        <v>60</v>
      </c>
      <c r="G20">
        <f>(E20+F20)*J20</f>
        <v>471.55680000000001</v>
      </c>
      <c r="H20">
        <v>0</v>
      </c>
      <c r="I20">
        <f>(E20+F20+H20-G20)</f>
        <v>1589.4431999999999</v>
      </c>
      <c r="J20">
        <v>0.2288</v>
      </c>
      <c r="AB20" s="44"/>
      <c r="AC20" s="45"/>
      <c r="AD20" s="45"/>
      <c r="AE20" s="45"/>
      <c r="AF20" s="45"/>
      <c r="AG20" s="45"/>
      <c r="AH20" s="45"/>
      <c r="AI20" s="45"/>
      <c r="AJ20" s="45"/>
      <c r="AK20" s="46"/>
    </row>
    <row r="21" spans="2:37" x14ac:dyDescent="0.3">
      <c r="B21" t="s">
        <v>26</v>
      </c>
      <c r="C21" t="s">
        <v>1</v>
      </c>
      <c r="D21">
        <v>2</v>
      </c>
      <c r="E21">
        <v>2001</v>
      </c>
      <c r="F21">
        <v>60</v>
      </c>
      <c r="G21">
        <f t="shared" ref="G21:G31" si="2">(E21+F21)*J21</f>
        <v>471.55680000000001</v>
      </c>
      <c r="H21">
        <v>0</v>
      </c>
      <c r="I21">
        <f>(E21+F21+H21-G21)</f>
        <v>1589.4431999999999</v>
      </c>
      <c r="J21">
        <v>0.2288</v>
      </c>
      <c r="U21" t="s">
        <v>81</v>
      </c>
      <c r="AB21" s="5"/>
      <c r="AC21" s="30" t="s">
        <v>75</v>
      </c>
      <c r="AD21" s="30"/>
      <c r="AE21" s="30"/>
      <c r="AF21" s="30"/>
      <c r="AG21" s="30"/>
      <c r="AH21" s="30"/>
      <c r="AI21" s="30"/>
      <c r="AJ21" s="30"/>
      <c r="AK21" s="4"/>
    </row>
    <row r="22" spans="2:37" x14ac:dyDescent="0.3">
      <c r="B22" t="s">
        <v>26</v>
      </c>
      <c r="C22" t="s">
        <v>1</v>
      </c>
      <c r="D22">
        <v>3</v>
      </c>
      <c r="E22">
        <v>2001</v>
      </c>
      <c r="F22">
        <v>60</v>
      </c>
      <c r="G22">
        <f t="shared" si="2"/>
        <v>471.55680000000001</v>
      </c>
      <c r="H22">
        <v>0</v>
      </c>
      <c r="I22">
        <f t="shared" ref="I22:I31" si="3">(E22+F22+H22-G22)</f>
        <v>1589.4431999999999</v>
      </c>
      <c r="J22">
        <v>0.2288</v>
      </c>
      <c r="V22" t="s">
        <v>82</v>
      </c>
      <c r="AB22" s="5"/>
      <c r="AC22" s="6" t="s">
        <v>74</v>
      </c>
      <c r="AD22" s="6"/>
      <c r="AE22" s="6"/>
      <c r="AF22" s="6"/>
      <c r="AG22" s="6"/>
      <c r="AH22" s="6"/>
      <c r="AI22" s="6"/>
      <c r="AJ22" s="6"/>
      <c r="AK22" s="4"/>
    </row>
    <row r="23" spans="2:37" ht="15" thickBot="1" x14ac:dyDescent="0.35">
      <c r="B23" t="s">
        <v>26</v>
      </c>
      <c r="C23" t="s">
        <v>1</v>
      </c>
      <c r="D23">
        <v>4</v>
      </c>
      <c r="E23">
        <v>2001</v>
      </c>
      <c r="F23">
        <v>60</v>
      </c>
      <c r="G23">
        <f t="shared" si="2"/>
        <v>471.55680000000001</v>
      </c>
      <c r="H23">
        <v>0</v>
      </c>
      <c r="I23">
        <f t="shared" si="3"/>
        <v>1589.4431999999999</v>
      </c>
      <c r="J23">
        <v>0.2288</v>
      </c>
      <c r="AB23" s="5"/>
      <c r="AC23" s="6" t="s">
        <v>73</v>
      </c>
      <c r="AD23" s="6"/>
      <c r="AE23" s="6"/>
      <c r="AF23" s="6"/>
      <c r="AG23" s="6"/>
      <c r="AH23" s="6"/>
      <c r="AI23" s="6"/>
      <c r="AJ23" s="6"/>
      <c r="AK23" s="4"/>
    </row>
    <row r="24" spans="2:37" x14ac:dyDescent="0.3">
      <c r="B24" t="s">
        <v>26</v>
      </c>
      <c r="C24" t="s">
        <v>1</v>
      </c>
      <c r="D24">
        <v>5</v>
      </c>
      <c r="E24">
        <v>2001</v>
      </c>
      <c r="F24">
        <v>60</v>
      </c>
      <c r="G24">
        <f t="shared" si="2"/>
        <v>471.55680000000001</v>
      </c>
      <c r="H24">
        <v>0</v>
      </c>
      <c r="I24">
        <f t="shared" si="3"/>
        <v>1589.4431999999999</v>
      </c>
      <c r="J24">
        <v>0.2288</v>
      </c>
      <c r="M24" s="16">
        <v>18</v>
      </c>
      <c r="N24" s="16">
        <v>1</v>
      </c>
      <c r="O24" s="19">
        <v>17000</v>
      </c>
      <c r="P24" s="12">
        <f>O24*0.7712</f>
        <v>13110.4</v>
      </c>
      <c r="Q24" s="19">
        <f>O24</f>
        <v>17000</v>
      </c>
      <c r="R24" s="12">
        <f>Q24*0.7712</f>
        <v>13110.4</v>
      </c>
      <c r="S24" s="16"/>
      <c r="T24" s="11">
        <v>0</v>
      </c>
      <c r="U24" s="16">
        <f>T24*0.66221</f>
        <v>0</v>
      </c>
      <c r="V24" s="13">
        <v>-21610</v>
      </c>
      <c r="W24" s="19">
        <f>L17</f>
        <v>16833.7536</v>
      </c>
      <c r="X24" s="19">
        <f>W24</f>
        <v>16833.7536</v>
      </c>
      <c r="Y24" s="16">
        <v>28417</v>
      </c>
      <c r="Z24" s="19">
        <f>Y24*0.7712</f>
        <v>21915.190399999999</v>
      </c>
      <c r="AA24" s="19">
        <f>Z24</f>
        <v>21915.190399999999</v>
      </c>
      <c r="AB24" s="5"/>
      <c r="AC24" s="6" t="s">
        <v>44</v>
      </c>
      <c r="AD24" s="6"/>
      <c r="AE24" s="6"/>
      <c r="AF24" s="6"/>
      <c r="AG24" s="6"/>
      <c r="AH24" s="6"/>
      <c r="AI24" s="6"/>
      <c r="AJ24" s="6"/>
      <c r="AK24" s="4"/>
    </row>
    <row r="25" spans="2:37" x14ac:dyDescent="0.3">
      <c r="B25" t="s">
        <v>26</v>
      </c>
      <c r="C25" t="s">
        <v>1</v>
      </c>
      <c r="D25">
        <v>6</v>
      </c>
      <c r="E25">
        <v>2001</v>
      </c>
      <c r="F25">
        <v>60</v>
      </c>
      <c r="G25">
        <f t="shared" si="2"/>
        <v>471.55680000000001</v>
      </c>
      <c r="H25">
        <v>0</v>
      </c>
      <c r="I25">
        <f t="shared" si="3"/>
        <v>1589.4431999999999</v>
      </c>
      <c r="J25">
        <v>0.2288</v>
      </c>
      <c r="M25" s="17">
        <v>19</v>
      </c>
      <c r="N25" s="17">
        <v>2</v>
      </c>
      <c r="O25" s="17">
        <v>19200</v>
      </c>
      <c r="P25" s="14">
        <f>O25*0.7712</f>
        <v>14807.039999999999</v>
      </c>
      <c r="Q25" s="20">
        <f>O24+O25</f>
        <v>36200</v>
      </c>
      <c r="R25" s="14">
        <f>Q25*0.7712</f>
        <v>27917.439999999999</v>
      </c>
      <c r="S25" s="17"/>
      <c r="T25" s="6">
        <v>0</v>
      </c>
      <c r="U25" s="17">
        <f>T25*0.66221</f>
        <v>0</v>
      </c>
      <c r="V25" s="15">
        <v>-43815</v>
      </c>
      <c r="W25" s="20">
        <f>L31</f>
        <v>19549.919999999998</v>
      </c>
      <c r="X25" s="20">
        <f>W24+W25</f>
        <v>36383.673599999995</v>
      </c>
      <c r="Y25" s="17">
        <v>28417</v>
      </c>
      <c r="Z25" s="20">
        <f t="shared" ref="Z25:Z36" si="4">Y25*0.7712</f>
        <v>21915.190399999999</v>
      </c>
      <c r="AA25" s="20">
        <f>AA24+Z25</f>
        <v>43830.380799999999</v>
      </c>
      <c r="AB25" s="5"/>
      <c r="AC25" s="6" t="s">
        <v>36</v>
      </c>
      <c r="AD25" s="6"/>
      <c r="AE25" s="6"/>
      <c r="AF25" s="6"/>
      <c r="AG25" s="6"/>
      <c r="AH25" s="6"/>
      <c r="AI25" s="6"/>
      <c r="AJ25" s="6"/>
      <c r="AK25" s="4"/>
    </row>
    <row r="26" spans="2:37" x14ac:dyDescent="0.3">
      <c r="B26" t="s">
        <v>26</v>
      </c>
      <c r="C26" t="s">
        <v>2</v>
      </c>
      <c r="D26">
        <v>7</v>
      </c>
      <c r="E26">
        <v>2104</v>
      </c>
      <c r="F26">
        <v>60</v>
      </c>
      <c r="G26">
        <f t="shared" si="2"/>
        <v>495.1232</v>
      </c>
      <c r="H26">
        <v>0</v>
      </c>
      <c r="I26">
        <f t="shared" si="3"/>
        <v>1668.8768</v>
      </c>
      <c r="J26">
        <v>0.2288</v>
      </c>
      <c r="M26" s="17">
        <v>20</v>
      </c>
      <c r="N26" s="17">
        <v>3</v>
      </c>
      <c r="O26" s="17">
        <v>20600</v>
      </c>
      <c r="P26" s="14">
        <f t="shared" ref="P26:P35" si="5">O26*0.7712</f>
        <v>15886.72</v>
      </c>
      <c r="Q26" s="20">
        <f>O24+O25+O26</f>
        <v>56800</v>
      </c>
      <c r="R26" s="14">
        <f>Q26*0.7712</f>
        <v>43804.159999999996</v>
      </c>
      <c r="S26" s="17"/>
      <c r="T26" s="6">
        <v>0</v>
      </c>
      <c r="U26" s="17">
        <f t="shared" ref="U26:U36" si="6">T26*0.66221</f>
        <v>0</v>
      </c>
      <c r="V26" s="15">
        <v>-66630</v>
      </c>
      <c r="W26" s="20">
        <f>L45</f>
        <v>21618.278399999999</v>
      </c>
      <c r="X26" s="20">
        <f>W24+W25+W26</f>
        <v>58001.95199999999</v>
      </c>
      <c r="Y26" s="17">
        <v>28417</v>
      </c>
      <c r="Z26" s="20">
        <f t="shared" si="4"/>
        <v>21915.190399999999</v>
      </c>
      <c r="AA26" s="20">
        <f>AA25+Z26</f>
        <v>65745.571200000006</v>
      </c>
      <c r="AB26" s="5"/>
      <c r="AC26" s="6" t="s">
        <v>37</v>
      </c>
      <c r="AD26" s="6"/>
      <c r="AE26" s="6"/>
      <c r="AF26" s="6"/>
      <c r="AG26" s="6"/>
      <c r="AH26" s="6"/>
      <c r="AI26" s="6"/>
      <c r="AJ26" s="6"/>
      <c r="AK26" s="4"/>
    </row>
    <row r="27" spans="2:37" x14ac:dyDescent="0.3">
      <c r="B27" t="s">
        <v>26</v>
      </c>
      <c r="C27" t="s">
        <v>2</v>
      </c>
      <c r="D27">
        <v>8</v>
      </c>
      <c r="E27">
        <v>2104</v>
      </c>
      <c r="F27">
        <v>60</v>
      </c>
      <c r="G27">
        <f t="shared" si="2"/>
        <v>495.1232</v>
      </c>
      <c r="H27">
        <v>0</v>
      </c>
      <c r="I27">
        <f t="shared" si="3"/>
        <v>1668.8768</v>
      </c>
      <c r="J27">
        <v>0.2288</v>
      </c>
      <c r="M27" s="17">
        <v>21</v>
      </c>
      <c r="N27" s="17">
        <v>4</v>
      </c>
      <c r="O27" s="17">
        <v>22000</v>
      </c>
      <c r="P27" s="14">
        <f t="shared" si="5"/>
        <v>16966.400000000001</v>
      </c>
      <c r="Q27" s="20">
        <f>O24+O25+O26+O27</f>
        <v>78800</v>
      </c>
      <c r="R27" s="14">
        <f t="shared" ref="R27:R35" si="7">Q27*0.7712</f>
        <v>60770.559999999998</v>
      </c>
      <c r="S27" s="17"/>
      <c r="T27" s="6">
        <v>0</v>
      </c>
      <c r="U27" s="17">
        <f t="shared" si="6"/>
        <v>0</v>
      </c>
      <c r="V27" s="15">
        <v>-90073</v>
      </c>
      <c r="W27" s="22">
        <f>L59</f>
        <v>28355.481599999999</v>
      </c>
      <c r="X27" s="20">
        <f>W24+W25+W26+W27</f>
        <v>86357.433599999989</v>
      </c>
      <c r="Y27" s="17">
        <v>28417</v>
      </c>
      <c r="Z27" s="20">
        <f t="shared" si="4"/>
        <v>21915.190399999999</v>
      </c>
      <c r="AA27" s="20">
        <f>AA26+Z27</f>
        <v>87660.761599999998</v>
      </c>
      <c r="AB27" s="5"/>
      <c r="AC27" s="6" t="s">
        <v>39</v>
      </c>
      <c r="AD27" s="6"/>
      <c r="AE27" s="6"/>
      <c r="AF27" s="6"/>
      <c r="AG27" s="6"/>
      <c r="AH27" s="6"/>
      <c r="AI27" s="6"/>
      <c r="AJ27" s="6"/>
      <c r="AK27" s="4"/>
    </row>
    <row r="28" spans="2:37" x14ac:dyDescent="0.3">
      <c r="B28" t="s">
        <v>26</v>
      </c>
      <c r="C28" t="s">
        <v>2</v>
      </c>
      <c r="D28">
        <v>9</v>
      </c>
      <c r="E28">
        <v>2104</v>
      </c>
      <c r="F28">
        <v>60</v>
      </c>
      <c r="G28">
        <f t="shared" si="2"/>
        <v>495.1232</v>
      </c>
      <c r="H28">
        <v>0</v>
      </c>
      <c r="I28">
        <f t="shared" si="3"/>
        <v>1668.8768</v>
      </c>
      <c r="J28">
        <v>0.2288</v>
      </c>
      <c r="M28" s="17">
        <v>22</v>
      </c>
      <c r="N28" s="17">
        <v>5</v>
      </c>
      <c r="O28" s="17">
        <v>24000</v>
      </c>
      <c r="P28" s="14">
        <f t="shared" si="5"/>
        <v>18508.8</v>
      </c>
      <c r="Q28" s="20">
        <f>O24+O25+O26+O27+O28</f>
        <v>102800</v>
      </c>
      <c r="R28" s="14">
        <f t="shared" si="7"/>
        <v>79279.360000000001</v>
      </c>
      <c r="S28" s="17"/>
      <c r="T28" s="6">
        <v>41998</v>
      </c>
      <c r="U28" s="17">
        <f t="shared" si="6"/>
        <v>27811.495579999999</v>
      </c>
      <c r="V28" s="15">
        <f>U28+V27</f>
        <v>-62261.504419999997</v>
      </c>
      <c r="W28" s="20">
        <v>0</v>
      </c>
      <c r="X28" s="20">
        <f>W24+W25+W26+W27+W28</f>
        <v>86357.433599999989</v>
      </c>
      <c r="Y28" s="17">
        <v>28417</v>
      </c>
      <c r="Z28" s="20">
        <f t="shared" si="4"/>
        <v>21915.190399999999</v>
      </c>
      <c r="AA28" s="20">
        <f t="shared" ref="AA28:AA36" si="8">AA27+Z28</f>
        <v>109575.95199999999</v>
      </c>
      <c r="AB28" s="5"/>
      <c r="AC28" s="6" t="s">
        <v>38</v>
      </c>
      <c r="AD28" s="6"/>
      <c r="AE28" s="6"/>
      <c r="AF28" s="6"/>
      <c r="AG28" s="6"/>
      <c r="AH28" s="6"/>
      <c r="AI28" s="6"/>
      <c r="AJ28" s="6"/>
      <c r="AK28" s="4"/>
    </row>
    <row r="29" spans="2:37" x14ac:dyDescent="0.3">
      <c r="B29" t="s">
        <v>26</v>
      </c>
      <c r="C29" t="s">
        <v>2</v>
      </c>
      <c r="D29">
        <v>10</v>
      </c>
      <c r="E29">
        <v>2104</v>
      </c>
      <c r="F29">
        <v>60</v>
      </c>
      <c r="G29">
        <f t="shared" si="2"/>
        <v>495.1232</v>
      </c>
      <c r="H29">
        <v>0</v>
      </c>
      <c r="I29">
        <f t="shared" si="3"/>
        <v>1668.8768</v>
      </c>
      <c r="J29">
        <v>0.2288</v>
      </c>
      <c r="M29" s="17">
        <v>23</v>
      </c>
      <c r="N29" s="17">
        <v>7</v>
      </c>
      <c r="O29" s="17">
        <v>26100</v>
      </c>
      <c r="P29" s="14">
        <f t="shared" si="5"/>
        <v>20128.32</v>
      </c>
      <c r="Q29" s="20">
        <f>O24+O25+O26+O27+O28+O29</f>
        <v>128900</v>
      </c>
      <c r="R29" s="14">
        <f t="shared" si="7"/>
        <v>99407.679999999993</v>
      </c>
      <c r="S29" s="17"/>
      <c r="T29" s="6">
        <f t="shared" ref="T29:T35" si="9">T28+1322.5</f>
        <v>43320.5</v>
      </c>
      <c r="U29" s="17">
        <f t="shared" si="6"/>
        <v>28687.268304999998</v>
      </c>
      <c r="V29" s="15">
        <f t="shared" ref="V29:V36" si="10">V28+U29</f>
        <v>-33574.236115</v>
      </c>
      <c r="W29" s="20">
        <v>0</v>
      </c>
      <c r="X29" s="20">
        <f>W24+W25+W26+W27+W28+W29</f>
        <v>86357.433599999989</v>
      </c>
      <c r="Y29" s="17">
        <v>28417</v>
      </c>
      <c r="Z29" s="20">
        <f t="shared" si="4"/>
        <v>21915.190399999999</v>
      </c>
      <c r="AA29" s="20">
        <f t="shared" si="8"/>
        <v>131491.14239999998</v>
      </c>
      <c r="AB29" s="5"/>
      <c r="AC29" s="6" t="s">
        <v>40</v>
      </c>
      <c r="AD29" s="6"/>
      <c r="AE29" s="6"/>
      <c r="AF29" s="6"/>
      <c r="AG29" s="6"/>
      <c r="AH29" s="6"/>
      <c r="AI29" s="6"/>
      <c r="AJ29" s="6"/>
      <c r="AK29" s="4"/>
    </row>
    <row r="30" spans="2:37" x14ac:dyDescent="0.3">
      <c r="B30" t="s">
        <v>26</v>
      </c>
      <c r="C30" t="s">
        <v>2</v>
      </c>
      <c r="D30">
        <v>11</v>
      </c>
      <c r="E30">
        <v>2104</v>
      </c>
      <c r="F30">
        <v>60</v>
      </c>
      <c r="G30">
        <f t="shared" si="2"/>
        <v>495.1232</v>
      </c>
      <c r="H30">
        <v>0</v>
      </c>
      <c r="I30">
        <f t="shared" si="3"/>
        <v>1668.8768</v>
      </c>
      <c r="J30">
        <v>0.2288</v>
      </c>
      <c r="L30" t="s">
        <v>29</v>
      </c>
      <c r="M30" s="17">
        <v>24</v>
      </c>
      <c r="N30" s="17">
        <v>8</v>
      </c>
      <c r="O30" s="17">
        <v>30000</v>
      </c>
      <c r="P30" s="14">
        <f t="shared" si="5"/>
        <v>23136</v>
      </c>
      <c r="Q30" s="20">
        <f>O24+O25+O26+O27+O28+O29+O30</f>
        <v>158900</v>
      </c>
      <c r="R30" s="14">
        <f t="shared" si="7"/>
        <v>122543.67999999999</v>
      </c>
      <c r="S30" s="17"/>
      <c r="T30" s="6">
        <f t="shared" si="9"/>
        <v>44643</v>
      </c>
      <c r="U30" s="17">
        <f t="shared" si="6"/>
        <v>29563.041029999997</v>
      </c>
      <c r="V30" s="15">
        <f t="shared" si="10"/>
        <v>-4011.195085000003</v>
      </c>
      <c r="W30" s="20">
        <v>0</v>
      </c>
      <c r="X30" s="20">
        <f>W24+W25+W26+W27+W28+W29+W30</f>
        <v>86357.433599999989</v>
      </c>
      <c r="Y30" s="17">
        <v>28417</v>
      </c>
      <c r="Z30" s="20">
        <f t="shared" si="4"/>
        <v>21915.190399999999</v>
      </c>
      <c r="AA30" s="20">
        <f t="shared" si="8"/>
        <v>153406.33279999997</v>
      </c>
      <c r="AB30" s="5"/>
      <c r="AC30" s="6" t="s">
        <v>41</v>
      </c>
      <c r="AD30" s="6"/>
      <c r="AE30" s="6"/>
      <c r="AF30" s="6"/>
      <c r="AG30" s="6"/>
      <c r="AH30" s="6"/>
      <c r="AI30" s="6"/>
      <c r="AJ30" s="6"/>
      <c r="AK30" s="4"/>
    </row>
    <row r="31" spans="2:37" x14ac:dyDescent="0.3">
      <c r="B31" t="s">
        <v>26</v>
      </c>
      <c r="C31" t="s">
        <v>2</v>
      </c>
      <c r="D31">
        <v>12</v>
      </c>
      <c r="E31">
        <v>2104</v>
      </c>
      <c r="F31">
        <v>60</v>
      </c>
      <c r="G31">
        <f t="shared" si="2"/>
        <v>495.1232</v>
      </c>
      <c r="H31">
        <v>0</v>
      </c>
      <c r="I31">
        <f t="shared" si="3"/>
        <v>1668.8768</v>
      </c>
      <c r="J31">
        <v>0.2288</v>
      </c>
      <c r="L31">
        <f>(I20+I21+I22+I23+I24+I25+I26+I27+I28+I29+I30+I31)</f>
        <v>19549.919999999998</v>
      </c>
      <c r="M31" s="17">
        <v>25</v>
      </c>
      <c r="N31" s="17">
        <v>9</v>
      </c>
      <c r="O31" s="17">
        <v>34000</v>
      </c>
      <c r="P31" s="14">
        <f t="shared" si="5"/>
        <v>26220.799999999999</v>
      </c>
      <c r="Q31" s="20">
        <f>O24+O25+O26+O27+O28+O29+O30+O31</f>
        <v>192900</v>
      </c>
      <c r="R31" s="14">
        <f t="shared" si="7"/>
        <v>148764.48000000001</v>
      </c>
      <c r="S31" s="17"/>
      <c r="T31" s="6">
        <f t="shared" si="9"/>
        <v>45965.5</v>
      </c>
      <c r="U31" s="17">
        <f t="shared" si="6"/>
        <v>30438.813754999999</v>
      </c>
      <c r="V31" s="15">
        <f t="shared" si="10"/>
        <v>26427.618669999996</v>
      </c>
      <c r="W31" s="20">
        <v>0</v>
      </c>
      <c r="X31" s="20">
        <f>W24+W25+W26+W27+W28+W29+W30+W31</f>
        <v>86357.433599999989</v>
      </c>
      <c r="Y31" s="17">
        <v>28417</v>
      </c>
      <c r="Z31" s="20">
        <f t="shared" si="4"/>
        <v>21915.190399999999</v>
      </c>
      <c r="AA31" s="20">
        <f t="shared" si="8"/>
        <v>175321.52319999997</v>
      </c>
      <c r="AB31" s="5"/>
      <c r="AC31" s="6" t="s">
        <v>61</v>
      </c>
      <c r="AD31" s="6"/>
      <c r="AE31" s="6"/>
      <c r="AF31" s="6"/>
      <c r="AG31" s="6"/>
      <c r="AH31" s="6"/>
      <c r="AI31" s="6"/>
      <c r="AJ31" s="6"/>
      <c r="AK31" s="4"/>
    </row>
    <row r="32" spans="2:37" x14ac:dyDescent="0.3">
      <c r="M32" s="17">
        <v>26</v>
      </c>
      <c r="N32" s="17">
        <v>10</v>
      </c>
      <c r="O32" s="17">
        <v>35000</v>
      </c>
      <c r="P32" s="14">
        <f t="shared" si="5"/>
        <v>26992</v>
      </c>
      <c r="Q32" s="20">
        <f>O24+O25+O26+O27+O28+O29+O30+O31+O32</f>
        <v>227900</v>
      </c>
      <c r="R32" s="14">
        <f t="shared" si="7"/>
        <v>175756.48</v>
      </c>
      <c r="S32" s="17"/>
      <c r="T32" s="6">
        <f t="shared" si="9"/>
        <v>47288</v>
      </c>
      <c r="U32" s="17">
        <f t="shared" si="6"/>
        <v>31314.586479999998</v>
      </c>
      <c r="V32" s="15">
        <f t="shared" si="10"/>
        <v>57742.205149999994</v>
      </c>
      <c r="W32" s="27">
        <f>U28</f>
        <v>27811.495579999999</v>
      </c>
      <c r="X32" s="27">
        <f>W24+W25+W26+W27+W28+W29+W30+W31+W32</f>
        <v>114168.92917999999</v>
      </c>
      <c r="Y32" s="17">
        <v>28999.200000000001</v>
      </c>
      <c r="Z32" s="20">
        <f t="shared" si="4"/>
        <v>22364.18304</v>
      </c>
      <c r="AA32" s="20">
        <f t="shared" si="8"/>
        <v>197685.70623999997</v>
      </c>
      <c r="AB32" s="5"/>
      <c r="AC32" s="6" t="s">
        <v>42</v>
      </c>
      <c r="AD32" s="6"/>
      <c r="AE32" s="6"/>
      <c r="AF32" s="6"/>
      <c r="AG32" s="6"/>
      <c r="AH32" s="6"/>
      <c r="AI32" s="6"/>
      <c r="AJ32" s="6"/>
      <c r="AK32" s="4"/>
    </row>
    <row r="33" spans="2:37" x14ac:dyDescent="0.3">
      <c r="D33" t="s">
        <v>12</v>
      </c>
      <c r="E33" t="s">
        <v>9</v>
      </c>
      <c r="F33" t="s">
        <v>8</v>
      </c>
      <c r="G33" t="s">
        <v>27</v>
      </c>
      <c r="H33" t="s">
        <v>24</v>
      </c>
      <c r="I33" t="s">
        <v>23</v>
      </c>
      <c r="M33" s="17">
        <v>27</v>
      </c>
      <c r="N33" s="17">
        <v>11</v>
      </c>
      <c r="O33" s="17">
        <v>37000</v>
      </c>
      <c r="P33" s="14">
        <f t="shared" si="5"/>
        <v>28534.400000000001</v>
      </c>
      <c r="Q33" s="20">
        <f>O24+O25+O26+O27+O28+O29+O30+O31+O32+O33</f>
        <v>264900</v>
      </c>
      <c r="R33" s="14">
        <f t="shared" si="7"/>
        <v>204290.88</v>
      </c>
      <c r="S33" s="17"/>
      <c r="T33" s="6">
        <f t="shared" si="9"/>
        <v>48610.5</v>
      </c>
      <c r="U33" s="17">
        <f t="shared" si="6"/>
        <v>32190.359204999997</v>
      </c>
      <c r="V33" s="15">
        <f t="shared" si="10"/>
        <v>89932.564354999995</v>
      </c>
      <c r="W33" s="27">
        <f>U29</f>
        <v>28687.268304999998</v>
      </c>
      <c r="X33" s="27">
        <f>W24+W25+W26+W27+W28+W29+W30+W31+W32+W33</f>
        <v>142856.19748499998</v>
      </c>
      <c r="Y33" s="17">
        <v>29581.4</v>
      </c>
      <c r="Z33" s="20">
        <f t="shared" si="4"/>
        <v>22813.17568</v>
      </c>
      <c r="AA33" s="20">
        <f t="shared" si="8"/>
        <v>220498.88191999996</v>
      </c>
      <c r="AB33" s="5"/>
      <c r="AC33" s="6" t="s">
        <v>43</v>
      </c>
      <c r="AD33" s="6"/>
      <c r="AE33" s="6"/>
      <c r="AF33" s="6"/>
      <c r="AG33" s="6"/>
      <c r="AH33" s="6"/>
      <c r="AI33" s="6"/>
      <c r="AJ33" s="6"/>
      <c r="AK33" s="4"/>
    </row>
    <row r="34" spans="2:37" x14ac:dyDescent="0.3">
      <c r="B34" t="s">
        <v>26</v>
      </c>
      <c r="C34" t="s">
        <v>2</v>
      </c>
      <c r="D34" s="1">
        <v>1</v>
      </c>
      <c r="E34">
        <v>2236</v>
      </c>
      <c r="F34">
        <v>100</v>
      </c>
      <c r="G34">
        <f>(E34+F34)*J34</f>
        <v>534.47680000000003</v>
      </c>
      <c r="H34">
        <v>0</v>
      </c>
      <c r="I34">
        <f>(E34+F34+H34-G34)</f>
        <v>1801.5232000000001</v>
      </c>
      <c r="J34">
        <v>0.2288</v>
      </c>
      <c r="M34" s="17">
        <v>28</v>
      </c>
      <c r="N34" s="17">
        <v>12</v>
      </c>
      <c r="O34" s="17">
        <v>40000</v>
      </c>
      <c r="P34" s="14">
        <f t="shared" si="5"/>
        <v>30848</v>
      </c>
      <c r="Q34" s="20">
        <f>O24+O25+O26+O27+O28+O29+O30+O31+O32+O33+O34</f>
        <v>304900</v>
      </c>
      <c r="R34" s="14">
        <f t="shared" si="7"/>
        <v>235138.88</v>
      </c>
      <c r="S34" s="17"/>
      <c r="T34" s="6">
        <f t="shared" si="9"/>
        <v>49933</v>
      </c>
      <c r="U34" s="17">
        <f t="shared" si="6"/>
        <v>33066.131929999996</v>
      </c>
      <c r="V34" s="15">
        <f t="shared" si="10"/>
        <v>122998.69628499998</v>
      </c>
      <c r="W34" s="27">
        <f t="shared" ref="W34:W36" si="11">U30</f>
        <v>29563.041029999997</v>
      </c>
      <c r="X34" s="27">
        <f>W24+W25+W26+W27+W28+W29+W30+W31+W32+W33+W34</f>
        <v>172419.23851499998</v>
      </c>
      <c r="Y34" s="26">
        <v>30163.599999999999</v>
      </c>
      <c r="Z34" s="20">
        <f t="shared" si="4"/>
        <v>23262.168319999997</v>
      </c>
      <c r="AA34" s="20">
        <f t="shared" si="8"/>
        <v>243761.05023999995</v>
      </c>
      <c r="AB34" s="5"/>
      <c r="AC34" s="6" t="s">
        <v>45</v>
      </c>
      <c r="AD34" s="6"/>
      <c r="AE34" s="6"/>
      <c r="AF34" s="6"/>
      <c r="AG34" s="6"/>
      <c r="AH34" s="6"/>
      <c r="AI34" s="6"/>
      <c r="AJ34" s="6"/>
      <c r="AK34" s="4"/>
    </row>
    <row r="35" spans="2:37" x14ac:dyDescent="0.3">
      <c r="B35" t="s">
        <v>26</v>
      </c>
      <c r="C35" t="s">
        <v>2</v>
      </c>
      <c r="D35">
        <v>2</v>
      </c>
      <c r="E35">
        <v>2236</v>
      </c>
      <c r="F35">
        <v>100</v>
      </c>
      <c r="G35">
        <f t="shared" ref="G35:G45" si="12">(E35+F35)*J35</f>
        <v>534.47680000000003</v>
      </c>
      <c r="H35">
        <v>0</v>
      </c>
      <c r="I35">
        <f>(E35+F35+H35-G35)</f>
        <v>1801.5232000000001</v>
      </c>
      <c r="J35">
        <v>0.2288</v>
      </c>
      <c r="M35" s="17">
        <v>29</v>
      </c>
      <c r="N35" s="17">
        <v>13</v>
      </c>
      <c r="O35" s="17">
        <v>40000</v>
      </c>
      <c r="P35" s="14">
        <f t="shared" si="5"/>
        <v>30848</v>
      </c>
      <c r="Q35" s="20">
        <f>O24+O25+O26+O27+O28+O29+O30+O31+O32+O33+O34+O35</f>
        <v>344900</v>
      </c>
      <c r="R35" s="14">
        <f t="shared" si="7"/>
        <v>265986.88</v>
      </c>
      <c r="S35" s="17"/>
      <c r="T35" s="6">
        <f t="shared" si="9"/>
        <v>51255.5</v>
      </c>
      <c r="U35" s="17">
        <f t="shared" si="6"/>
        <v>33941.904654999998</v>
      </c>
      <c r="V35" s="15">
        <f t="shared" si="10"/>
        <v>156940.60093999997</v>
      </c>
      <c r="W35" s="27">
        <f t="shared" si="11"/>
        <v>30438.813754999999</v>
      </c>
      <c r="X35" s="27">
        <f>W24+W25+W26+W27+W28+W29+W30+W31+W32+W33+W34+W35</f>
        <v>202858.05226999999</v>
      </c>
      <c r="Y35" s="26">
        <v>30745.8</v>
      </c>
      <c r="Z35" s="20">
        <f t="shared" si="4"/>
        <v>23711.160960000001</v>
      </c>
      <c r="AA35" s="20">
        <f t="shared" si="8"/>
        <v>267472.21119999996</v>
      </c>
      <c r="AB35" s="5"/>
      <c r="AC35" s="6" t="s">
        <v>53</v>
      </c>
      <c r="AD35" s="6"/>
      <c r="AE35" s="6"/>
      <c r="AF35" s="6"/>
      <c r="AG35" s="6"/>
      <c r="AH35" s="6"/>
      <c r="AI35" s="6"/>
      <c r="AJ35" s="6"/>
      <c r="AK35" s="4"/>
    </row>
    <row r="36" spans="2:37" x14ac:dyDescent="0.3">
      <c r="B36" t="s">
        <v>26</v>
      </c>
      <c r="C36" t="s">
        <v>2</v>
      </c>
      <c r="D36">
        <v>3</v>
      </c>
      <c r="E36">
        <v>2236</v>
      </c>
      <c r="F36">
        <v>100</v>
      </c>
      <c r="G36">
        <f t="shared" si="12"/>
        <v>534.47680000000003</v>
      </c>
      <c r="H36">
        <v>0</v>
      </c>
      <c r="I36">
        <f t="shared" ref="I36:I45" si="13">(E36+F36+H36-G36)</f>
        <v>1801.5232000000001</v>
      </c>
      <c r="J36">
        <v>0.2288</v>
      </c>
      <c r="M36" s="17">
        <v>30</v>
      </c>
      <c r="N36" s="17">
        <v>14</v>
      </c>
      <c r="O36" s="17">
        <v>42000</v>
      </c>
      <c r="P36" s="14">
        <f>O36*0.6712</f>
        <v>28190.400000000001</v>
      </c>
      <c r="Q36" s="20">
        <f>O24+O25+O26+O27+O28+O29+O30+O31+O32+O33+O34+O35+O36</f>
        <v>386900</v>
      </c>
      <c r="R36" s="14">
        <v>294177</v>
      </c>
      <c r="S36" s="17"/>
      <c r="T36" s="6">
        <v>52578</v>
      </c>
      <c r="U36" s="17">
        <f t="shared" si="6"/>
        <v>34817.677380000001</v>
      </c>
      <c r="V36" s="15">
        <f t="shared" si="10"/>
        <v>191758.27831999998</v>
      </c>
      <c r="W36" s="27">
        <f t="shared" si="11"/>
        <v>31314.586479999998</v>
      </c>
      <c r="X36" s="27">
        <f>W24+W25+W26+W27+W28+W29+W30+W31+W32+W33+W34+W35+W36</f>
        <v>234172.63874999998</v>
      </c>
      <c r="Y36" s="17">
        <v>31328</v>
      </c>
      <c r="Z36" s="20">
        <f t="shared" si="4"/>
        <v>24160.153600000001</v>
      </c>
      <c r="AA36" s="20">
        <f t="shared" si="8"/>
        <v>291632.36479999998</v>
      </c>
      <c r="AB36" s="5"/>
      <c r="AC36" s="30" t="s">
        <v>27</v>
      </c>
      <c r="AD36" s="30"/>
      <c r="AE36" s="30"/>
      <c r="AF36" s="30"/>
      <c r="AG36" s="30"/>
      <c r="AH36" s="30"/>
      <c r="AI36" s="30"/>
      <c r="AJ36" s="30"/>
      <c r="AK36" s="4"/>
    </row>
    <row r="37" spans="2:37" x14ac:dyDescent="0.3">
      <c r="B37" t="s">
        <v>26</v>
      </c>
      <c r="C37" t="s">
        <v>2</v>
      </c>
      <c r="D37">
        <v>4</v>
      </c>
      <c r="E37">
        <v>2236</v>
      </c>
      <c r="F37">
        <v>100</v>
      </c>
      <c r="G37">
        <f t="shared" si="12"/>
        <v>534.47680000000003</v>
      </c>
      <c r="H37">
        <v>0</v>
      </c>
      <c r="I37">
        <f t="shared" si="13"/>
        <v>1801.5232000000001</v>
      </c>
      <c r="J37">
        <v>0.2288</v>
      </c>
      <c r="M37" s="17"/>
      <c r="N37" s="17"/>
      <c r="O37" s="17"/>
      <c r="P37" s="6"/>
      <c r="Q37" s="17"/>
      <c r="R37" s="6"/>
      <c r="S37" s="17"/>
      <c r="T37" s="6"/>
      <c r="U37" s="17"/>
      <c r="V37" s="4"/>
      <c r="W37" s="17"/>
      <c r="X37" s="17"/>
      <c r="Y37" s="17"/>
      <c r="Z37" s="17"/>
      <c r="AA37" s="17"/>
      <c r="AB37" s="5"/>
      <c r="AC37" s="6" t="s">
        <v>64</v>
      </c>
      <c r="AD37" s="6"/>
      <c r="AE37" s="6"/>
      <c r="AF37" s="6"/>
      <c r="AG37" s="6"/>
      <c r="AH37" s="6"/>
      <c r="AI37" s="6"/>
      <c r="AJ37" s="6"/>
      <c r="AK37" s="4"/>
    </row>
    <row r="38" spans="2:37" x14ac:dyDescent="0.3">
      <c r="B38" t="s">
        <v>26</v>
      </c>
      <c r="C38" t="s">
        <v>2</v>
      </c>
      <c r="D38">
        <v>5</v>
      </c>
      <c r="E38">
        <v>2236</v>
      </c>
      <c r="F38">
        <v>100</v>
      </c>
      <c r="G38">
        <f t="shared" si="12"/>
        <v>534.47680000000003</v>
      </c>
      <c r="H38">
        <v>0</v>
      </c>
      <c r="I38">
        <f t="shared" si="13"/>
        <v>1801.5232000000001</v>
      </c>
      <c r="J38">
        <v>0.2288</v>
      </c>
      <c r="M38" s="17" t="s">
        <v>71</v>
      </c>
      <c r="N38" s="17" t="s">
        <v>72</v>
      </c>
      <c r="O38" s="17" t="s">
        <v>56</v>
      </c>
      <c r="P38" s="6" t="s">
        <v>56</v>
      </c>
      <c r="Q38" s="17" t="s">
        <v>56</v>
      </c>
      <c r="R38" s="6" t="s">
        <v>56</v>
      </c>
      <c r="S38" s="17" t="s">
        <v>63</v>
      </c>
      <c r="T38" s="6" t="s">
        <v>62</v>
      </c>
      <c r="U38" s="17" t="s">
        <v>62</v>
      </c>
      <c r="V38" s="4" t="s">
        <v>62</v>
      </c>
      <c r="W38" s="26" t="s">
        <v>63</v>
      </c>
      <c r="X38" s="17" t="s">
        <v>63</v>
      </c>
      <c r="Y38" s="26" t="s">
        <v>83</v>
      </c>
      <c r="Z38" s="26" t="s">
        <v>83</v>
      </c>
      <c r="AA38" s="26" t="s">
        <v>83</v>
      </c>
      <c r="AB38" s="5"/>
      <c r="AC38" s="6" t="s">
        <v>46</v>
      </c>
      <c r="AD38" s="6"/>
      <c r="AE38" s="6"/>
      <c r="AF38" s="6"/>
      <c r="AG38" s="6"/>
      <c r="AH38" s="6"/>
      <c r="AI38" s="6"/>
      <c r="AJ38" s="6"/>
      <c r="AK38" s="4"/>
    </row>
    <row r="39" spans="2:37" x14ac:dyDescent="0.3">
      <c r="B39" t="s">
        <v>26</v>
      </c>
      <c r="C39" t="s">
        <v>2</v>
      </c>
      <c r="D39">
        <v>6</v>
      </c>
      <c r="E39">
        <v>2236</v>
      </c>
      <c r="F39">
        <v>100</v>
      </c>
      <c r="G39">
        <f t="shared" si="12"/>
        <v>534.47680000000003</v>
      </c>
      <c r="H39">
        <v>0</v>
      </c>
      <c r="I39">
        <f t="shared" si="13"/>
        <v>1801.5232000000001</v>
      </c>
      <c r="J39">
        <v>0.2288</v>
      </c>
      <c r="M39" s="17"/>
      <c r="N39" s="17"/>
      <c r="O39" s="17" t="s">
        <v>57</v>
      </c>
      <c r="P39" s="6" t="s">
        <v>57</v>
      </c>
      <c r="Q39" s="17" t="s">
        <v>59</v>
      </c>
      <c r="R39" s="6" t="s">
        <v>59</v>
      </c>
      <c r="S39" s="17" t="s">
        <v>59</v>
      </c>
      <c r="T39" s="6" t="s">
        <v>57</v>
      </c>
      <c r="U39" s="17" t="s">
        <v>57</v>
      </c>
      <c r="V39" s="4" t="s">
        <v>59</v>
      </c>
      <c r="W39" s="26" t="s">
        <v>57</v>
      </c>
      <c r="X39" s="17" t="s">
        <v>59</v>
      </c>
      <c r="Y39" s="26" t="s">
        <v>57</v>
      </c>
      <c r="Z39" s="26" t="s">
        <v>57</v>
      </c>
      <c r="AA39" s="17" t="s">
        <v>59</v>
      </c>
      <c r="AB39" s="5"/>
      <c r="AC39" s="6" t="s">
        <v>47</v>
      </c>
      <c r="AD39" s="6"/>
      <c r="AE39" s="6"/>
      <c r="AF39" s="6"/>
      <c r="AG39" s="6"/>
      <c r="AH39" s="6"/>
      <c r="AI39" s="6"/>
      <c r="AJ39" s="6"/>
      <c r="AK39" s="4"/>
    </row>
    <row r="40" spans="2:37" ht="15" thickBot="1" x14ac:dyDescent="0.35">
      <c r="B40" t="s">
        <v>26</v>
      </c>
      <c r="C40" t="s">
        <v>2</v>
      </c>
      <c r="D40">
        <v>7</v>
      </c>
      <c r="E40">
        <v>2236</v>
      </c>
      <c r="F40">
        <v>100</v>
      </c>
      <c r="G40">
        <f t="shared" si="12"/>
        <v>534.47680000000003</v>
      </c>
      <c r="H40">
        <v>0</v>
      </c>
      <c r="I40">
        <f t="shared" si="13"/>
        <v>1801.5232000000001</v>
      </c>
      <c r="J40">
        <v>0.2288</v>
      </c>
      <c r="M40" s="18"/>
      <c r="N40" s="18"/>
      <c r="O40" s="18"/>
      <c r="P40" s="8" t="s">
        <v>58</v>
      </c>
      <c r="Q40" s="18"/>
      <c r="R40" s="8" t="s">
        <v>58</v>
      </c>
      <c r="S40" s="18" t="s">
        <v>58</v>
      </c>
      <c r="T40" s="8"/>
      <c r="U40" s="18" t="s">
        <v>58</v>
      </c>
      <c r="V40" s="9" t="s">
        <v>58</v>
      </c>
      <c r="W40" s="28" t="s">
        <v>80</v>
      </c>
      <c r="X40" s="18" t="s">
        <v>58</v>
      </c>
      <c r="Y40" s="18"/>
      <c r="Z40" s="18" t="s">
        <v>58</v>
      </c>
      <c r="AA40" s="18" t="s">
        <v>58</v>
      </c>
      <c r="AB40" s="5"/>
      <c r="AC40" s="6" t="s">
        <v>48</v>
      </c>
      <c r="AD40" s="6"/>
      <c r="AE40" s="6"/>
      <c r="AF40" s="6"/>
      <c r="AG40" s="6"/>
      <c r="AH40" s="6"/>
      <c r="AI40" s="6"/>
      <c r="AJ40" s="6"/>
      <c r="AK40" s="4"/>
    </row>
    <row r="41" spans="2:37" x14ac:dyDescent="0.3">
      <c r="B41" t="s">
        <v>26</v>
      </c>
      <c r="C41" t="s">
        <v>2</v>
      </c>
      <c r="D41">
        <v>8</v>
      </c>
      <c r="E41">
        <v>2236</v>
      </c>
      <c r="F41">
        <v>100</v>
      </c>
      <c r="G41">
        <f t="shared" si="12"/>
        <v>534.47680000000003</v>
      </c>
      <c r="H41">
        <v>0</v>
      </c>
      <c r="I41">
        <f t="shared" si="13"/>
        <v>1801.5232000000001</v>
      </c>
      <c r="J41">
        <v>0.2288</v>
      </c>
      <c r="AB41" s="5"/>
      <c r="AC41" s="6" t="s">
        <v>49</v>
      </c>
      <c r="AD41" s="6"/>
      <c r="AE41" s="6"/>
      <c r="AF41" s="6"/>
      <c r="AG41" s="6"/>
      <c r="AH41" s="6"/>
      <c r="AI41" s="6"/>
      <c r="AJ41" s="6"/>
      <c r="AK41" s="4"/>
    </row>
    <row r="42" spans="2:37" x14ac:dyDescent="0.3">
      <c r="B42" t="s">
        <v>26</v>
      </c>
      <c r="C42" t="s">
        <v>2</v>
      </c>
      <c r="D42">
        <v>9</v>
      </c>
      <c r="E42">
        <v>2236</v>
      </c>
      <c r="F42">
        <v>100</v>
      </c>
      <c r="G42">
        <f t="shared" si="12"/>
        <v>534.47680000000003</v>
      </c>
      <c r="H42">
        <v>0</v>
      </c>
      <c r="I42">
        <f t="shared" si="13"/>
        <v>1801.5232000000001</v>
      </c>
      <c r="J42">
        <v>0.2288</v>
      </c>
      <c r="N42" s="2"/>
      <c r="AB42" s="5"/>
      <c r="AC42" s="30" t="s">
        <v>76</v>
      </c>
      <c r="AD42" s="30"/>
      <c r="AE42" s="30"/>
      <c r="AF42" s="30"/>
      <c r="AG42" s="30"/>
      <c r="AH42" s="30"/>
      <c r="AI42" s="30"/>
      <c r="AJ42" s="30"/>
      <c r="AK42" s="4"/>
    </row>
    <row r="43" spans="2:37" x14ac:dyDescent="0.3">
      <c r="B43" t="s">
        <v>26</v>
      </c>
      <c r="C43" t="s">
        <v>2</v>
      </c>
      <c r="D43">
        <v>10</v>
      </c>
      <c r="E43">
        <v>2236</v>
      </c>
      <c r="F43">
        <v>100</v>
      </c>
      <c r="G43">
        <f t="shared" si="12"/>
        <v>534.47680000000003</v>
      </c>
      <c r="H43">
        <v>0</v>
      </c>
      <c r="I43">
        <f t="shared" si="13"/>
        <v>1801.5232000000001</v>
      </c>
      <c r="J43">
        <v>0.2288</v>
      </c>
      <c r="AB43" s="5"/>
      <c r="AC43" s="6" t="s">
        <v>50</v>
      </c>
      <c r="AD43" s="6"/>
      <c r="AE43" s="6"/>
      <c r="AF43" s="6"/>
      <c r="AG43" s="6"/>
      <c r="AH43" s="6"/>
      <c r="AI43" s="6"/>
      <c r="AJ43" s="6"/>
      <c r="AK43" s="4"/>
    </row>
    <row r="44" spans="2:37" x14ac:dyDescent="0.3">
      <c r="B44" t="s">
        <v>26</v>
      </c>
      <c r="C44" t="s">
        <v>2</v>
      </c>
      <c r="D44">
        <v>11</v>
      </c>
      <c r="E44">
        <v>2236</v>
      </c>
      <c r="F44">
        <v>100</v>
      </c>
      <c r="G44">
        <f t="shared" si="12"/>
        <v>534.47680000000003</v>
      </c>
      <c r="H44">
        <v>0</v>
      </c>
      <c r="I44">
        <f t="shared" si="13"/>
        <v>1801.5232000000001</v>
      </c>
      <c r="J44">
        <v>0.2288</v>
      </c>
      <c r="L44" t="s">
        <v>29</v>
      </c>
      <c r="AB44" s="5"/>
      <c r="AC44" s="6" t="s">
        <v>51</v>
      </c>
      <c r="AD44" s="6"/>
      <c r="AE44" s="6"/>
      <c r="AF44" s="6"/>
      <c r="AG44" s="6"/>
      <c r="AH44" s="6"/>
      <c r="AI44" s="6"/>
      <c r="AJ44" s="6"/>
      <c r="AK44" s="4"/>
    </row>
    <row r="45" spans="2:37" x14ac:dyDescent="0.3">
      <c r="B45" t="s">
        <v>26</v>
      </c>
      <c r="C45" t="s">
        <v>2</v>
      </c>
      <c r="D45">
        <v>12</v>
      </c>
      <c r="E45">
        <v>2236</v>
      </c>
      <c r="F45">
        <v>100</v>
      </c>
      <c r="G45">
        <f t="shared" si="12"/>
        <v>534.47680000000003</v>
      </c>
      <c r="H45">
        <v>0</v>
      </c>
      <c r="I45">
        <f t="shared" si="13"/>
        <v>1801.5232000000001</v>
      </c>
      <c r="J45">
        <v>0.2288</v>
      </c>
      <c r="L45">
        <f>(I34+I35+I36+I37+I38+I39+I40+I41+I42+I43+I44+I45)</f>
        <v>21618.278399999999</v>
      </c>
      <c r="AB45" s="5"/>
      <c r="AC45" s="6" t="s">
        <v>77</v>
      </c>
      <c r="AD45" s="6"/>
      <c r="AE45" s="6"/>
      <c r="AF45" s="6"/>
      <c r="AG45" s="6"/>
      <c r="AH45" s="6"/>
      <c r="AI45" s="6"/>
      <c r="AJ45" s="6"/>
      <c r="AK45" s="4"/>
    </row>
    <row r="46" spans="2:37" x14ac:dyDescent="0.3">
      <c r="AB46" s="5"/>
      <c r="AC46" s="6" t="s">
        <v>52</v>
      </c>
      <c r="AD46" s="6"/>
      <c r="AE46" s="6"/>
      <c r="AF46" s="6"/>
      <c r="AG46" s="6"/>
      <c r="AH46" s="6"/>
      <c r="AI46" s="6"/>
      <c r="AJ46" s="6"/>
      <c r="AK46" s="4"/>
    </row>
    <row r="47" spans="2:37" x14ac:dyDescent="0.3">
      <c r="D47" t="s">
        <v>13</v>
      </c>
      <c r="E47" t="s">
        <v>9</v>
      </c>
      <c r="F47" t="s">
        <v>8</v>
      </c>
      <c r="G47" t="s">
        <v>27</v>
      </c>
      <c r="H47" t="s">
        <v>24</v>
      </c>
      <c r="I47" t="s">
        <v>23</v>
      </c>
      <c r="AB47" s="5"/>
      <c r="AC47" s="6" t="s">
        <v>54</v>
      </c>
      <c r="AD47" s="6"/>
      <c r="AE47" s="6"/>
      <c r="AF47" s="6"/>
      <c r="AG47" s="6"/>
      <c r="AH47" s="6"/>
      <c r="AI47" s="6"/>
      <c r="AJ47" s="6"/>
      <c r="AK47" s="4"/>
    </row>
    <row r="48" spans="2:37" ht="15" thickBot="1" x14ac:dyDescent="0.35">
      <c r="B48" t="s">
        <v>26</v>
      </c>
      <c r="C48" t="s">
        <v>3</v>
      </c>
      <c r="D48" s="1">
        <v>1</v>
      </c>
      <c r="E48">
        <v>2714</v>
      </c>
      <c r="F48">
        <v>350</v>
      </c>
      <c r="G48">
        <f>(E48+F48)*J48</f>
        <v>701.04319999999996</v>
      </c>
      <c r="H48">
        <v>0</v>
      </c>
      <c r="I48">
        <f>(E48+F48+H48-G48)</f>
        <v>2362.9567999999999</v>
      </c>
      <c r="J48">
        <v>0.2288</v>
      </c>
      <c r="AB48" s="7"/>
      <c r="AC48" s="8" t="s">
        <v>78</v>
      </c>
      <c r="AD48" s="8"/>
      <c r="AE48" s="8"/>
      <c r="AF48" s="8"/>
      <c r="AG48" s="8"/>
      <c r="AH48" s="8"/>
      <c r="AI48" s="8"/>
      <c r="AJ48" s="8"/>
      <c r="AK48" s="9"/>
    </row>
    <row r="49" spans="2:12" x14ac:dyDescent="0.3">
      <c r="B49" t="s">
        <v>26</v>
      </c>
      <c r="C49" t="s">
        <v>3</v>
      </c>
      <c r="D49">
        <v>2</v>
      </c>
      <c r="E49">
        <v>2714</v>
      </c>
      <c r="F49">
        <v>350</v>
      </c>
      <c r="G49">
        <f t="shared" ref="G49:G59" si="14">(E49+F49)*J49</f>
        <v>701.04319999999996</v>
      </c>
      <c r="H49">
        <v>0</v>
      </c>
      <c r="I49">
        <f>(E49+F49+H49-G49)</f>
        <v>2362.9567999999999</v>
      </c>
      <c r="J49">
        <v>0.2288</v>
      </c>
    </row>
    <row r="50" spans="2:12" x14ac:dyDescent="0.3">
      <c r="B50" t="s">
        <v>26</v>
      </c>
      <c r="C50" t="s">
        <v>3</v>
      </c>
      <c r="D50">
        <v>3</v>
      </c>
      <c r="E50">
        <v>2714</v>
      </c>
      <c r="F50">
        <v>350</v>
      </c>
      <c r="G50">
        <f t="shared" si="14"/>
        <v>701.04319999999996</v>
      </c>
      <c r="H50">
        <v>0</v>
      </c>
      <c r="I50">
        <f t="shared" ref="I50:I59" si="15">(E50+F50+H50-G50)</f>
        <v>2362.9567999999999</v>
      </c>
      <c r="J50">
        <v>0.2288</v>
      </c>
    </row>
    <row r="51" spans="2:12" x14ac:dyDescent="0.3">
      <c r="B51" t="s">
        <v>26</v>
      </c>
      <c r="C51" t="s">
        <v>3</v>
      </c>
      <c r="D51">
        <v>4</v>
      </c>
      <c r="E51">
        <v>2714</v>
      </c>
      <c r="F51">
        <v>350</v>
      </c>
      <c r="G51">
        <f t="shared" si="14"/>
        <v>701.04319999999996</v>
      </c>
      <c r="H51">
        <v>0</v>
      </c>
      <c r="I51">
        <f t="shared" si="15"/>
        <v>2362.9567999999999</v>
      </c>
      <c r="J51">
        <v>0.2288</v>
      </c>
    </row>
    <row r="52" spans="2:12" x14ac:dyDescent="0.3">
      <c r="B52" t="s">
        <v>26</v>
      </c>
      <c r="C52" t="s">
        <v>3</v>
      </c>
      <c r="D52">
        <v>5</v>
      </c>
      <c r="E52">
        <v>2714</v>
      </c>
      <c r="F52">
        <v>350</v>
      </c>
      <c r="G52">
        <f t="shared" si="14"/>
        <v>701.04319999999996</v>
      </c>
      <c r="H52">
        <v>0</v>
      </c>
      <c r="I52">
        <f t="shared" si="15"/>
        <v>2362.9567999999999</v>
      </c>
      <c r="J52">
        <v>0.2288</v>
      </c>
    </row>
    <row r="53" spans="2:12" x14ac:dyDescent="0.3">
      <c r="B53" t="s">
        <v>26</v>
      </c>
      <c r="C53" t="s">
        <v>3</v>
      </c>
      <c r="D53">
        <v>6</v>
      </c>
      <c r="E53">
        <v>2714</v>
      </c>
      <c r="F53">
        <v>350</v>
      </c>
      <c r="G53">
        <f t="shared" si="14"/>
        <v>701.04319999999996</v>
      </c>
      <c r="H53">
        <v>0</v>
      </c>
      <c r="I53">
        <f t="shared" si="15"/>
        <v>2362.9567999999999</v>
      </c>
      <c r="J53">
        <v>0.2288</v>
      </c>
    </row>
    <row r="54" spans="2:12" x14ac:dyDescent="0.3">
      <c r="B54" t="s">
        <v>26</v>
      </c>
      <c r="C54" t="s">
        <v>3</v>
      </c>
      <c r="D54">
        <v>7</v>
      </c>
      <c r="E54">
        <v>2714</v>
      </c>
      <c r="F54">
        <v>350</v>
      </c>
      <c r="G54">
        <f t="shared" si="14"/>
        <v>701.04319999999996</v>
      </c>
      <c r="H54">
        <v>0</v>
      </c>
      <c r="I54">
        <f t="shared" si="15"/>
        <v>2362.9567999999999</v>
      </c>
      <c r="J54">
        <v>0.2288</v>
      </c>
    </row>
    <row r="55" spans="2:12" x14ac:dyDescent="0.3">
      <c r="B55" t="s">
        <v>26</v>
      </c>
      <c r="C55" t="s">
        <v>3</v>
      </c>
      <c r="D55">
        <v>8</v>
      </c>
      <c r="E55">
        <v>2714</v>
      </c>
      <c r="F55">
        <v>350</v>
      </c>
      <c r="G55">
        <f t="shared" si="14"/>
        <v>701.04319999999996</v>
      </c>
      <c r="H55">
        <v>0</v>
      </c>
      <c r="I55">
        <f t="shared" si="15"/>
        <v>2362.9567999999999</v>
      </c>
      <c r="J55">
        <v>0.2288</v>
      </c>
    </row>
    <row r="56" spans="2:12" x14ac:dyDescent="0.3">
      <c r="B56" t="s">
        <v>26</v>
      </c>
      <c r="C56" t="s">
        <v>3</v>
      </c>
      <c r="D56">
        <v>9</v>
      </c>
      <c r="E56">
        <v>2714</v>
      </c>
      <c r="F56">
        <v>350</v>
      </c>
      <c r="G56">
        <f t="shared" si="14"/>
        <v>701.04319999999996</v>
      </c>
      <c r="H56">
        <v>0</v>
      </c>
      <c r="I56">
        <f t="shared" si="15"/>
        <v>2362.9567999999999</v>
      </c>
      <c r="J56">
        <v>0.2288</v>
      </c>
    </row>
    <row r="57" spans="2:12" x14ac:dyDescent="0.3">
      <c r="B57" t="s">
        <v>26</v>
      </c>
      <c r="C57" t="s">
        <v>3</v>
      </c>
      <c r="D57">
        <v>10</v>
      </c>
      <c r="E57">
        <v>2714</v>
      </c>
      <c r="F57">
        <v>350</v>
      </c>
      <c r="G57">
        <f t="shared" si="14"/>
        <v>701.04319999999996</v>
      </c>
      <c r="H57">
        <v>0</v>
      </c>
      <c r="I57">
        <f t="shared" si="15"/>
        <v>2362.9567999999999</v>
      </c>
      <c r="J57">
        <v>0.2288</v>
      </c>
    </row>
    <row r="58" spans="2:12" x14ac:dyDescent="0.3">
      <c r="B58" t="s">
        <v>26</v>
      </c>
      <c r="C58" t="s">
        <v>3</v>
      </c>
      <c r="D58">
        <v>11</v>
      </c>
      <c r="E58">
        <v>2714</v>
      </c>
      <c r="F58">
        <v>350</v>
      </c>
      <c r="G58">
        <f t="shared" si="14"/>
        <v>701.04319999999996</v>
      </c>
      <c r="H58">
        <v>0</v>
      </c>
      <c r="I58">
        <f t="shared" si="15"/>
        <v>2362.9567999999999</v>
      </c>
      <c r="J58">
        <v>0.2288</v>
      </c>
      <c r="L58" t="s">
        <v>29</v>
      </c>
    </row>
    <row r="59" spans="2:12" x14ac:dyDescent="0.3">
      <c r="B59" t="s">
        <v>26</v>
      </c>
      <c r="C59" t="s">
        <v>3</v>
      </c>
      <c r="D59">
        <v>12</v>
      </c>
      <c r="E59">
        <v>2714</v>
      </c>
      <c r="F59">
        <v>350</v>
      </c>
      <c r="G59">
        <f t="shared" si="14"/>
        <v>701.04319999999996</v>
      </c>
      <c r="H59">
        <v>0</v>
      </c>
      <c r="I59">
        <f t="shared" si="15"/>
        <v>2362.9567999999999</v>
      </c>
      <c r="J59">
        <v>0.2288</v>
      </c>
      <c r="L59">
        <f>(I48+I49+I50+I51+I52+I53+I54+I55+I56+I57+I58+I59)</f>
        <v>28355.481599999999</v>
      </c>
    </row>
    <row r="61" spans="2:12" x14ac:dyDescent="0.3">
      <c r="D61" t="s">
        <v>14</v>
      </c>
      <c r="E61" t="s">
        <v>9</v>
      </c>
      <c r="F61" t="s">
        <v>8</v>
      </c>
      <c r="G61" t="s">
        <v>27</v>
      </c>
      <c r="H61" t="s">
        <v>24</v>
      </c>
      <c r="I61" t="s">
        <v>23</v>
      </c>
    </row>
    <row r="62" spans="2:12" x14ac:dyDescent="0.3">
      <c r="B62" t="s">
        <v>25</v>
      </c>
      <c r="C62" t="s">
        <v>3</v>
      </c>
      <c r="D62" s="1">
        <v>1</v>
      </c>
      <c r="F62">
        <v>0</v>
      </c>
      <c r="G62">
        <f>(E62+F62)*J62</f>
        <v>0</v>
      </c>
      <c r="H62">
        <v>0</v>
      </c>
      <c r="I62">
        <f>(E62+F62+H62-G62)</f>
        <v>0</v>
      </c>
      <c r="J62">
        <v>0.2288</v>
      </c>
    </row>
    <row r="63" spans="2:12" x14ac:dyDescent="0.3">
      <c r="B63" t="s">
        <v>25</v>
      </c>
      <c r="C63" t="s">
        <v>3</v>
      </c>
      <c r="D63">
        <v>2</v>
      </c>
      <c r="F63">
        <v>0</v>
      </c>
      <c r="G63">
        <f t="shared" ref="G63:G73" si="16">(E63+F63)*J63</f>
        <v>0</v>
      </c>
      <c r="H63">
        <v>0</v>
      </c>
      <c r="I63">
        <f>(E63+F63+H63-G63)</f>
        <v>0</v>
      </c>
      <c r="J63">
        <v>0.2288</v>
      </c>
    </row>
    <row r="64" spans="2:12" x14ac:dyDescent="0.3">
      <c r="B64" t="s">
        <v>25</v>
      </c>
      <c r="C64" t="s">
        <v>3</v>
      </c>
      <c r="D64">
        <v>3</v>
      </c>
      <c r="F64">
        <v>0</v>
      </c>
      <c r="G64">
        <f t="shared" si="16"/>
        <v>0</v>
      </c>
      <c r="H64">
        <v>0</v>
      </c>
      <c r="I64">
        <f t="shared" ref="I64:I73" si="17">(E64+F64+H64-G64)</f>
        <v>0</v>
      </c>
      <c r="J64">
        <v>0.2288</v>
      </c>
    </row>
    <row r="65" spans="2:12" x14ac:dyDescent="0.3">
      <c r="B65" t="s">
        <v>25</v>
      </c>
      <c r="C65" t="s">
        <v>3</v>
      </c>
      <c r="D65">
        <v>4</v>
      </c>
      <c r="F65">
        <v>0</v>
      </c>
      <c r="G65">
        <f t="shared" si="16"/>
        <v>0</v>
      </c>
      <c r="H65">
        <v>0</v>
      </c>
      <c r="I65">
        <f t="shared" si="17"/>
        <v>0</v>
      </c>
      <c r="J65">
        <v>0.2288</v>
      </c>
      <c r="L65" t="s">
        <v>55</v>
      </c>
    </row>
    <row r="66" spans="2:12" x14ac:dyDescent="0.3">
      <c r="B66" t="s">
        <v>25</v>
      </c>
      <c r="C66" t="s">
        <v>3</v>
      </c>
      <c r="D66">
        <v>5</v>
      </c>
      <c r="F66">
        <v>0</v>
      </c>
      <c r="G66">
        <f t="shared" si="16"/>
        <v>0</v>
      </c>
      <c r="H66">
        <v>0</v>
      </c>
      <c r="I66">
        <f t="shared" si="17"/>
        <v>0</v>
      </c>
      <c r="J66">
        <v>0.2288</v>
      </c>
    </row>
    <row r="67" spans="2:12" x14ac:dyDescent="0.3">
      <c r="B67" t="s">
        <v>25</v>
      </c>
      <c r="C67" t="s">
        <v>3</v>
      </c>
      <c r="D67">
        <v>6</v>
      </c>
      <c r="F67">
        <v>0</v>
      </c>
      <c r="G67">
        <f t="shared" si="16"/>
        <v>0</v>
      </c>
      <c r="H67">
        <v>0</v>
      </c>
      <c r="I67">
        <f t="shared" si="17"/>
        <v>0</v>
      </c>
      <c r="J67">
        <v>0.2288</v>
      </c>
    </row>
    <row r="68" spans="2:12" x14ac:dyDescent="0.3">
      <c r="B68" t="s">
        <v>25</v>
      </c>
      <c r="C68" t="s">
        <v>3</v>
      </c>
      <c r="D68">
        <v>7</v>
      </c>
      <c r="F68">
        <v>0</v>
      </c>
      <c r="G68">
        <f t="shared" si="16"/>
        <v>0</v>
      </c>
      <c r="H68">
        <v>0</v>
      </c>
      <c r="I68">
        <f t="shared" si="17"/>
        <v>0</v>
      </c>
      <c r="J68">
        <v>0.2288</v>
      </c>
    </row>
    <row r="69" spans="2:12" x14ac:dyDescent="0.3">
      <c r="B69" t="s">
        <v>25</v>
      </c>
      <c r="C69" t="s">
        <v>3</v>
      </c>
      <c r="D69">
        <v>8</v>
      </c>
      <c r="F69">
        <v>0</v>
      </c>
      <c r="G69">
        <f t="shared" si="16"/>
        <v>0</v>
      </c>
      <c r="H69">
        <v>0</v>
      </c>
      <c r="I69">
        <f t="shared" si="17"/>
        <v>0</v>
      </c>
      <c r="J69">
        <v>0.2288</v>
      </c>
    </row>
    <row r="70" spans="2:12" x14ac:dyDescent="0.3">
      <c r="B70" t="s">
        <v>25</v>
      </c>
      <c r="C70" t="s">
        <v>3</v>
      </c>
      <c r="D70">
        <v>9</v>
      </c>
      <c r="F70">
        <v>0</v>
      </c>
      <c r="G70">
        <f t="shared" si="16"/>
        <v>0</v>
      </c>
      <c r="H70">
        <v>0</v>
      </c>
      <c r="I70">
        <f t="shared" si="17"/>
        <v>0</v>
      </c>
      <c r="J70">
        <v>0.2288</v>
      </c>
    </row>
    <row r="71" spans="2:12" x14ac:dyDescent="0.3">
      <c r="B71" t="s">
        <v>25</v>
      </c>
      <c r="C71" t="s">
        <v>3</v>
      </c>
      <c r="D71">
        <v>10</v>
      </c>
      <c r="F71">
        <v>0</v>
      </c>
      <c r="G71">
        <f t="shared" si="16"/>
        <v>0</v>
      </c>
      <c r="H71">
        <v>0</v>
      </c>
      <c r="I71">
        <f t="shared" si="17"/>
        <v>0</v>
      </c>
      <c r="J71">
        <v>0.2288</v>
      </c>
    </row>
    <row r="72" spans="2:12" x14ac:dyDescent="0.3">
      <c r="B72" t="s">
        <v>25</v>
      </c>
      <c r="C72" t="s">
        <v>3</v>
      </c>
      <c r="D72">
        <v>11</v>
      </c>
      <c r="F72">
        <v>0</v>
      </c>
      <c r="G72">
        <f t="shared" si="16"/>
        <v>0</v>
      </c>
      <c r="H72">
        <v>0</v>
      </c>
      <c r="I72">
        <f t="shared" si="17"/>
        <v>0</v>
      </c>
      <c r="J72">
        <v>0.2288</v>
      </c>
      <c r="L72" t="s">
        <v>29</v>
      </c>
    </row>
    <row r="73" spans="2:12" x14ac:dyDescent="0.3">
      <c r="B73" t="s">
        <v>25</v>
      </c>
      <c r="C73" t="s">
        <v>3</v>
      </c>
      <c r="D73">
        <v>12</v>
      </c>
      <c r="F73">
        <v>0</v>
      </c>
      <c r="G73">
        <f t="shared" si="16"/>
        <v>0</v>
      </c>
      <c r="H73">
        <v>0</v>
      </c>
      <c r="I73">
        <f t="shared" si="17"/>
        <v>0</v>
      </c>
      <c r="J73">
        <v>0.2288</v>
      </c>
      <c r="L73">
        <f>(I62+I63+I64+I65+I66+I67+I68+I69+I70+I71+I72+I73)</f>
        <v>0</v>
      </c>
    </row>
    <row r="75" spans="2:12" x14ac:dyDescent="0.3">
      <c r="D75" t="s">
        <v>15</v>
      </c>
      <c r="E75" t="s">
        <v>9</v>
      </c>
      <c r="F75" t="s">
        <v>8</v>
      </c>
      <c r="G75" t="s">
        <v>27</v>
      </c>
      <c r="H75" t="s">
        <v>24</v>
      </c>
      <c r="I75" t="s">
        <v>23</v>
      </c>
    </row>
    <row r="76" spans="2:12" x14ac:dyDescent="0.3">
      <c r="B76" t="s">
        <v>25</v>
      </c>
      <c r="C76" t="s">
        <v>4</v>
      </c>
      <c r="D76" s="1">
        <v>1</v>
      </c>
      <c r="F76">
        <v>0</v>
      </c>
      <c r="G76">
        <f>(E76+F76)*J76</f>
        <v>0</v>
      </c>
      <c r="I76">
        <f>(E76+F76+H76-G76)</f>
        <v>0</v>
      </c>
      <c r="J76">
        <v>0.2288</v>
      </c>
    </row>
    <row r="77" spans="2:12" x14ac:dyDescent="0.3">
      <c r="B77" t="s">
        <v>25</v>
      </c>
      <c r="C77" t="s">
        <v>4</v>
      </c>
      <c r="D77">
        <v>2</v>
      </c>
      <c r="F77">
        <v>0</v>
      </c>
      <c r="G77">
        <f t="shared" ref="G77:G87" si="18">(E77+F77)*J77</f>
        <v>0</v>
      </c>
      <c r="I77">
        <f>(E77+F77+H77-G77)</f>
        <v>0</v>
      </c>
      <c r="J77">
        <v>0.2288</v>
      </c>
    </row>
    <row r="78" spans="2:12" x14ac:dyDescent="0.3">
      <c r="B78" t="s">
        <v>25</v>
      </c>
      <c r="C78" t="s">
        <v>4</v>
      </c>
      <c r="D78">
        <v>3</v>
      </c>
      <c r="F78">
        <v>0</v>
      </c>
      <c r="G78">
        <f t="shared" si="18"/>
        <v>0</v>
      </c>
      <c r="I78">
        <f t="shared" ref="I78:I87" si="19">(E78+F78+H78-G78)</f>
        <v>0</v>
      </c>
      <c r="J78">
        <v>0.2288</v>
      </c>
    </row>
    <row r="79" spans="2:12" x14ac:dyDescent="0.3">
      <c r="B79" t="s">
        <v>25</v>
      </c>
      <c r="C79" t="s">
        <v>4</v>
      </c>
      <c r="D79">
        <v>4</v>
      </c>
      <c r="F79">
        <v>0</v>
      </c>
      <c r="G79">
        <f t="shared" si="18"/>
        <v>0</v>
      </c>
      <c r="I79">
        <f t="shared" si="19"/>
        <v>0</v>
      </c>
      <c r="J79">
        <v>0.2288</v>
      </c>
    </row>
    <row r="80" spans="2:12" x14ac:dyDescent="0.3">
      <c r="B80" t="s">
        <v>25</v>
      </c>
      <c r="C80" t="s">
        <v>4</v>
      </c>
      <c r="D80">
        <v>5</v>
      </c>
      <c r="F80">
        <v>0</v>
      </c>
      <c r="G80">
        <f t="shared" si="18"/>
        <v>0</v>
      </c>
      <c r="I80">
        <f t="shared" si="19"/>
        <v>0</v>
      </c>
      <c r="J80">
        <v>0.2288</v>
      </c>
    </row>
    <row r="81" spans="2:12" x14ac:dyDescent="0.3">
      <c r="B81" t="s">
        <v>25</v>
      </c>
      <c r="C81" t="s">
        <v>4</v>
      </c>
      <c r="D81">
        <v>6</v>
      </c>
      <c r="F81">
        <v>0</v>
      </c>
      <c r="G81">
        <f t="shared" si="18"/>
        <v>0</v>
      </c>
      <c r="I81">
        <f t="shared" si="19"/>
        <v>0</v>
      </c>
      <c r="J81">
        <v>0.2288</v>
      </c>
    </row>
    <row r="82" spans="2:12" x14ac:dyDescent="0.3">
      <c r="B82" t="s">
        <v>25</v>
      </c>
      <c r="C82" t="s">
        <v>4</v>
      </c>
      <c r="D82">
        <v>7</v>
      </c>
      <c r="F82">
        <v>0</v>
      </c>
      <c r="G82">
        <f t="shared" si="18"/>
        <v>0</v>
      </c>
      <c r="I82">
        <f t="shared" si="19"/>
        <v>0</v>
      </c>
      <c r="J82">
        <v>0.2288</v>
      </c>
    </row>
    <row r="83" spans="2:12" x14ac:dyDescent="0.3">
      <c r="B83" t="s">
        <v>25</v>
      </c>
      <c r="C83" t="s">
        <v>4</v>
      </c>
      <c r="D83">
        <v>8</v>
      </c>
      <c r="F83">
        <v>0</v>
      </c>
      <c r="G83">
        <f t="shared" si="18"/>
        <v>0</v>
      </c>
      <c r="I83">
        <f t="shared" si="19"/>
        <v>0</v>
      </c>
      <c r="J83">
        <v>0.2288</v>
      </c>
    </row>
    <row r="84" spans="2:12" x14ac:dyDescent="0.3">
      <c r="B84" t="s">
        <v>25</v>
      </c>
      <c r="C84" t="s">
        <v>4</v>
      </c>
      <c r="D84">
        <v>9</v>
      </c>
      <c r="F84">
        <v>0</v>
      </c>
      <c r="G84">
        <f t="shared" si="18"/>
        <v>0</v>
      </c>
      <c r="I84">
        <f t="shared" si="19"/>
        <v>0</v>
      </c>
      <c r="J84">
        <v>0.2288</v>
      </c>
    </row>
    <row r="85" spans="2:12" x14ac:dyDescent="0.3">
      <c r="B85" t="s">
        <v>25</v>
      </c>
      <c r="C85" t="s">
        <v>4</v>
      </c>
      <c r="D85">
        <v>10</v>
      </c>
      <c r="F85">
        <v>0</v>
      </c>
      <c r="G85">
        <f t="shared" si="18"/>
        <v>0</v>
      </c>
      <c r="I85">
        <f t="shared" si="19"/>
        <v>0</v>
      </c>
      <c r="J85">
        <v>0.2288</v>
      </c>
    </row>
    <row r="86" spans="2:12" x14ac:dyDescent="0.3">
      <c r="B86" t="s">
        <v>25</v>
      </c>
      <c r="C86" t="s">
        <v>4</v>
      </c>
      <c r="D86">
        <v>11</v>
      </c>
      <c r="F86">
        <v>0</v>
      </c>
      <c r="G86">
        <f t="shared" si="18"/>
        <v>0</v>
      </c>
      <c r="I86">
        <f t="shared" si="19"/>
        <v>0</v>
      </c>
      <c r="J86">
        <v>0.2288</v>
      </c>
      <c r="L86" t="s">
        <v>29</v>
      </c>
    </row>
    <row r="87" spans="2:12" x14ac:dyDescent="0.3">
      <c r="B87" t="s">
        <v>25</v>
      </c>
      <c r="C87" t="s">
        <v>4</v>
      </c>
      <c r="D87">
        <v>12</v>
      </c>
      <c r="F87">
        <v>0</v>
      </c>
      <c r="G87">
        <f t="shared" si="18"/>
        <v>0</v>
      </c>
      <c r="I87">
        <f t="shared" si="19"/>
        <v>0</v>
      </c>
      <c r="J87">
        <v>0.2288</v>
      </c>
      <c r="L87">
        <f>(I76+I77+I78+I79+I80+I81+I82+I83+I84+I85+I86+I87)</f>
        <v>0</v>
      </c>
    </row>
    <row r="89" spans="2:12" x14ac:dyDescent="0.3">
      <c r="D89" t="s">
        <v>16</v>
      </c>
      <c r="E89" t="s">
        <v>9</v>
      </c>
      <c r="F89" t="s">
        <v>8</v>
      </c>
      <c r="G89" t="s">
        <v>27</v>
      </c>
      <c r="H89" t="s">
        <v>24</v>
      </c>
      <c r="I89" t="s">
        <v>23</v>
      </c>
    </row>
    <row r="90" spans="2:12" x14ac:dyDescent="0.3">
      <c r="B90" t="s">
        <v>25</v>
      </c>
      <c r="C90" t="s">
        <v>4</v>
      </c>
      <c r="D90" s="1">
        <v>1</v>
      </c>
      <c r="F90">
        <v>0</v>
      </c>
      <c r="G90">
        <f>(E90+F90)*J90</f>
        <v>0</v>
      </c>
      <c r="I90">
        <f>(E90+F90+H90-G90)</f>
        <v>0</v>
      </c>
      <c r="J90">
        <v>0.2288</v>
      </c>
    </row>
    <row r="91" spans="2:12" x14ac:dyDescent="0.3">
      <c r="B91" t="s">
        <v>25</v>
      </c>
      <c r="C91" t="s">
        <v>4</v>
      </c>
      <c r="D91">
        <v>2</v>
      </c>
      <c r="F91">
        <v>0</v>
      </c>
      <c r="G91">
        <f t="shared" ref="G91:G101" si="20">(E91+F91)*J91</f>
        <v>0</v>
      </c>
      <c r="I91">
        <f>(E91+F91+H91-G91)</f>
        <v>0</v>
      </c>
      <c r="J91">
        <v>0.2288</v>
      </c>
    </row>
    <row r="92" spans="2:12" x14ac:dyDescent="0.3">
      <c r="B92" t="s">
        <v>25</v>
      </c>
      <c r="C92" t="s">
        <v>4</v>
      </c>
      <c r="D92">
        <v>3</v>
      </c>
      <c r="F92">
        <v>0</v>
      </c>
      <c r="G92">
        <f t="shared" si="20"/>
        <v>0</v>
      </c>
      <c r="I92">
        <f t="shared" ref="I92:I101" si="21">(E92+F92+H92-G92)</f>
        <v>0</v>
      </c>
      <c r="J92">
        <v>0.2288</v>
      </c>
    </row>
    <row r="93" spans="2:12" x14ac:dyDescent="0.3">
      <c r="B93" t="s">
        <v>25</v>
      </c>
      <c r="C93" t="s">
        <v>4</v>
      </c>
      <c r="D93">
        <v>4</v>
      </c>
      <c r="F93">
        <v>0</v>
      </c>
      <c r="G93">
        <f t="shared" si="20"/>
        <v>0</v>
      </c>
      <c r="I93">
        <f t="shared" si="21"/>
        <v>0</v>
      </c>
      <c r="J93">
        <v>0.2288</v>
      </c>
    </row>
    <row r="94" spans="2:12" x14ac:dyDescent="0.3">
      <c r="B94" t="s">
        <v>25</v>
      </c>
      <c r="C94" t="s">
        <v>4</v>
      </c>
      <c r="D94">
        <v>5</v>
      </c>
      <c r="F94">
        <v>0</v>
      </c>
      <c r="G94">
        <f t="shared" si="20"/>
        <v>0</v>
      </c>
      <c r="I94">
        <f t="shared" si="21"/>
        <v>0</v>
      </c>
      <c r="J94">
        <v>0.2288</v>
      </c>
    </row>
    <row r="95" spans="2:12" x14ac:dyDescent="0.3">
      <c r="B95" t="s">
        <v>25</v>
      </c>
      <c r="C95" t="s">
        <v>4</v>
      </c>
      <c r="D95">
        <v>6</v>
      </c>
      <c r="F95">
        <v>0</v>
      </c>
      <c r="G95">
        <f t="shared" si="20"/>
        <v>0</v>
      </c>
      <c r="I95">
        <f t="shared" si="21"/>
        <v>0</v>
      </c>
      <c r="J95">
        <v>0.2288</v>
      </c>
    </row>
    <row r="96" spans="2:12" x14ac:dyDescent="0.3">
      <c r="B96" t="s">
        <v>25</v>
      </c>
      <c r="C96" t="s">
        <v>4</v>
      </c>
      <c r="D96">
        <v>7</v>
      </c>
      <c r="F96">
        <v>0</v>
      </c>
      <c r="G96">
        <f t="shared" si="20"/>
        <v>0</v>
      </c>
      <c r="I96">
        <f t="shared" si="21"/>
        <v>0</v>
      </c>
      <c r="J96">
        <v>0.2288</v>
      </c>
    </row>
    <row r="97" spans="2:12" x14ac:dyDescent="0.3">
      <c r="B97" t="s">
        <v>25</v>
      </c>
      <c r="C97" t="s">
        <v>4</v>
      </c>
      <c r="D97">
        <v>8</v>
      </c>
      <c r="F97">
        <v>0</v>
      </c>
      <c r="G97">
        <f t="shared" si="20"/>
        <v>0</v>
      </c>
      <c r="I97">
        <f t="shared" si="21"/>
        <v>0</v>
      </c>
      <c r="J97">
        <v>0.2288</v>
      </c>
    </row>
    <row r="98" spans="2:12" x14ac:dyDescent="0.3">
      <c r="B98" t="s">
        <v>25</v>
      </c>
      <c r="C98" t="s">
        <v>4</v>
      </c>
      <c r="D98">
        <v>9</v>
      </c>
      <c r="F98">
        <v>0</v>
      </c>
      <c r="G98">
        <f t="shared" si="20"/>
        <v>0</v>
      </c>
      <c r="I98">
        <f t="shared" si="21"/>
        <v>0</v>
      </c>
      <c r="J98">
        <v>0.2288</v>
      </c>
    </row>
    <row r="99" spans="2:12" x14ac:dyDescent="0.3">
      <c r="B99" t="s">
        <v>25</v>
      </c>
      <c r="C99" t="s">
        <v>4</v>
      </c>
      <c r="D99">
        <v>10</v>
      </c>
      <c r="F99">
        <v>0</v>
      </c>
      <c r="G99">
        <f t="shared" si="20"/>
        <v>0</v>
      </c>
      <c r="I99">
        <f t="shared" si="21"/>
        <v>0</v>
      </c>
      <c r="J99">
        <v>0.2288</v>
      </c>
    </row>
    <row r="100" spans="2:12" x14ac:dyDescent="0.3">
      <c r="B100" t="s">
        <v>25</v>
      </c>
      <c r="C100" t="s">
        <v>4</v>
      </c>
      <c r="D100">
        <v>11</v>
      </c>
      <c r="F100">
        <v>0</v>
      </c>
      <c r="G100">
        <f t="shared" si="20"/>
        <v>0</v>
      </c>
      <c r="I100">
        <f t="shared" si="21"/>
        <v>0</v>
      </c>
      <c r="J100">
        <v>0.2288</v>
      </c>
      <c r="L100" t="s">
        <v>29</v>
      </c>
    </row>
    <row r="101" spans="2:12" x14ac:dyDescent="0.3">
      <c r="B101" t="s">
        <v>25</v>
      </c>
      <c r="C101" t="s">
        <v>4</v>
      </c>
      <c r="D101">
        <v>12</v>
      </c>
      <c r="F101">
        <v>0</v>
      </c>
      <c r="G101">
        <f t="shared" si="20"/>
        <v>0</v>
      </c>
      <c r="I101">
        <f t="shared" si="21"/>
        <v>0</v>
      </c>
      <c r="J101">
        <v>0.2288</v>
      </c>
      <c r="L101">
        <f>(I90+I91+I92+I93+I94+I95+I96+I97+I98+I99+I100+I101)</f>
        <v>0</v>
      </c>
    </row>
    <row r="103" spans="2:12" x14ac:dyDescent="0.3">
      <c r="D103" t="s">
        <v>17</v>
      </c>
      <c r="E103" t="s">
        <v>9</v>
      </c>
      <c r="F103" t="s">
        <v>8</v>
      </c>
      <c r="G103" t="s">
        <v>27</v>
      </c>
      <c r="H103" t="s">
        <v>24</v>
      </c>
      <c r="I103" t="s">
        <v>23</v>
      </c>
    </row>
    <row r="104" spans="2:12" x14ac:dyDescent="0.3">
      <c r="B104" t="s">
        <v>26</v>
      </c>
      <c r="C104" t="s">
        <v>4</v>
      </c>
      <c r="D104" s="1">
        <v>1</v>
      </c>
      <c r="G104">
        <f>(E104+F104)*J104</f>
        <v>0</v>
      </c>
      <c r="I104">
        <f>(E104+F104+H104-G104)</f>
        <v>0</v>
      </c>
      <c r="J104">
        <v>0.33879999999999999</v>
      </c>
    </row>
    <row r="105" spans="2:12" x14ac:dyDescent="0.3">
      <c r="B105" t="s">
        <v>26</v>
      </c>
      <c r="C105" t="s">
        <v>4</v>
      </c>
      <c r="D105">
        <v>2</v>
      </c>
      <c r="G105">
        <f t="shared" ref="G105:G115" si="22">(E105+F105)*J105</f>
        <v>0</v>
      </c>
      <c r="I105">
        <f>(E105+F105+H105-G105)</f>
        <v>0</v>
      </c>
      <c r="J105">
        <v>0.33879999999999999</v>
      </c>
    </row>
    <row r="106" spans="2:12" x14ac:dyDescent="0.3">
      <c r="B106" t="s">
        <v>26</v>
      </c>
      <c r="C106" t="s">
        <v>4</v>
      </c>
      <c r="D106">
        <v>3</v>
      </c>
      <c r="G106">
        <f t="shared" si="22"/>
        <v>0</v>
      </c>
      <c r="I106">
        <f t="shared" ref="I106:I115" si="23">(E106+F106+H106-G106)</f>
        <v>0</v>
      </c>
      <c r="J106">
        <v>0.33879999999999999</v>
      </c>
    </row>
    <row r="107" spans="2:12" x14ac:dyDescent="0.3">
      <c r="B107" t="s">
        <v>26</v>
      </c>
      <c r="C107" t="s">
        <v>4</v>
      </c>
      <c r="D107">
        <v>4</v>
      </c>
      <c r="G107">
        <f t="shared" si="22"/>
        <v>0</v>
      </c>
      <c r="I107">
        <f t="shared" si="23"/>
        <v>0</v>
      </c>
      <c r="J107">
        <v>0.33879999999999999</v>
      </c>
    </row>
    <row r="108" spans="2:12" x14ac:dyDescent="0.3">
      <c r="B108" t="s">
        <v>26</v>
      </c>
      <c r="C108" t="s">
        <v>4</v>
      </c>
      <c r="D108">
        <v>5</v>
      </c>
      <c r="G108">
        <f t="shared" si="22"/>
        <v>0</v>
      </c>
      <c r="I108">
        <f t="shared" si="23"/>
        <v>0</v>
      </c>
      <c r="J108">
        <v>0.33879999999999999</v>
      </c>
    </row>
    <row r="109" spans="2:12" x14ac:dyDescent="0.3">
      <c r="B109" t="s">
        <v>26</v>
      </c>
      <c r="C109" t="s">
        <v>4</v>
      </c>
      <c r="D109">
        <v>6</v>
      </c>
      <c r="G109">
        <f t="shared" si="22"/>
        <v>0</v>
      </c>
      <c r="I109">
        <f t="shared" si="23"/>
        <v>0</v>
      </c>
      <c r="J109">
        <v>0.33879999999999999</v>
      </c>
    </row>
    <row r="110" spans="2:12" x14ac:dyDescent="0.3">
      <c r="B110" t="s">
        <v>26</v>
      </c>
      <c r="C110" t="s">
        <v>5</v>
      </c>
      <c r="D110">
        <v>7</v>
      </c>
      <c r="G110">
        <f t="shared" si="22"/>
        <v>0</v>
      </c>
      <c r="I110">
        <f t="shared" si="23"/>
        <v>0</v>
      </c>
      <c r="J110">
        <v>0.33879999999999999</v>
      </c>
    </row>
    <row r="111" spans="2:12" x14ac:dyDescent="0.3">
      <c r="B111" t="s">
        <v>26</v>
      </c>
      <c r="C111" t="s">
        <v>5</v>
      </c>
      <c r="D111">
        <v>8</v>
      </c>
      <c r="G111">
        <f t="shared" si="22"/>
        <v>0</v>
      </c>
      <c r="I111">
        <f t="shared" si="23"/>
        <v>0</v>
      </c>
      <c r="J111">
        <v>0.33879999999999999</v>
      </c>
    </row>
    <row r="112" spans="2:12" x14ac:dyDescent="0.3">
      <c r="B112" t="s">
        <v>26</v>
      </c>
      <c r="C112" t="s">
        <v>5</v>
      </c>
      <c r="D112">
        <v>9</v>
      </c>
      <c r="G112">
        <f t="shared" si="22"/>
        <v>0</v>
      </c>
      <c r="I112">
        <f t="shared" si="23"/>
        <v>0</v>
      </c>
      <c r="J112">
        <v>0.33879999999999999</v>
      </c>
    </row>
    <row r="113" spans="2:12" x14ac:dyDescent="0.3">
      <c r="B113" t="s">
        <v>26</v>
      </c>
      <c r="C113" t="s">
        <v>5</v>
      </c>
      <c r="D113">
        <v>10</v>
      </c>
      <c r="G113">
        <f t="shared" si="22"/>
        <v>0</v>
      </c>
      <c r="I113">
        <f t="shared" si="23"/>
        <v>0</v>
      </c>
      <c r="J113">
        <v>0.33879999999999999</v>
      </c>
    </row>
    <row r="114" spans="2:12" x14ac:dyDescent="0.3">
      <c r="B114" t="s">
        <v>26</v>
      </c>
      <c r="C114" t="s">
        <v>5</v>
      </c>
      <c r="D114">
        <v>11</v>
      </c>
      <c r="G114">
        <f t="shared" si="22"/>
        <v>0</v>
      </c>
      <c r="I114">
        <f t="shared" si="23"/>
        <v>0</v>
      </c>
      <c r="J114">
        <v>0.33879999999999999</v>
      </c>
      <c r="L114" t="s">
        <v>29</v>
      </c>
    </row>
    <row r="115" spans="2:12" x14ac:dyDescent="0.3">
      <c r="B115" t="s">
        <v>26</v>
      </c>
      <c r="C115" t="s">
        <v>5</v>
      </c>
      <c r="D115">
        <v>12</v>
      </c>
      <c r="G115">
        <f t="shared" si="22"/>
        <v>0</v>
      </c>
      <c r="I115">
        <f t="shared" si="23"/>
        <v>0</v>
      </c>
      <c r="J115">
        <v>0.33879999999999999</v>
      </c>
      <c r="L115">
        <f>(I104+I105+I106+I107+I108+I109+I110+I111+I112+I113+I114+I115)</f>
        <v>0</v>
      </c>
    </row>
    <row r="117" spans="2:12" x14ac:dyDescent="0.3">
      <c r="D117" t="s">
        <v>18</v>
      </c>
      <c r="E117" t="s">
        <v>9</v>
      </c>
      <c r="F117" t="s">
        <v>8</v>
      </c>
      <c r="G117" t="s">
        <v>27</v>
      </c>
      <c r="H117" t="s">
        <v>24</v>
      </c>
      <c r="I117" t="s">
        <v>23</v>
      </c>
    </row>
    <row r="118" spans="2:12" x14ac:dyDescent="0.3">
      <c r="B118" t="s">
        <v>26</v>
      </c>
      <c r="C118" t="s">
        <v>5</v>
      </c>
      <c r="D118" s="1">
        <v>1</v>
      </c>
      <c r="G118">
        <f>(E118+F118)*J118</f>
        <v>0</v>
      </c>
      <c r="I118">
        <f>(E118+F118+H118-G118)</f>
        <v>0</v>
      </c>
      <c r="J118">
        <v>0.33879999999999999</v>
      </c>
    </row>
    <row r="119" spans="2:12" x14ac:dyDescent="0.3">
      <c r="B119" t="s">
        <v>26</v>
      </c>
      <c r="C119" t="s">
        <v>5</v>
      </c>
      <c r="D119">
        <v>2</v>
      </c>
      <c r="G119">
        <f t="shared" ref="G119:G129" si="24">(E119+F119)*J119</f>
        <v>0</v>
      </c>
      <c r="I119">
        <f>(E119+F119+H119-G119)</f>
        <v>0</v>
      </c>
      <c r="J119">
        <v>0.33879999999999999</v>
      </c>
    </row>
    <row r="120" spans="2:12" x14ac:dyDescent="0.3">
      <c r="B120" t="s">
        <v>26</v>
      </c>
      <c r="C120" t="s">
        <v>5</v>
      </c>
      <c r="D120">
        <v>3</v>
      </c>
      <c r="G120">
        <f t="shared" si="24"/>
        <v>0</v>
      </c>
      <c r="I120">
        <f t="shared" ref="I120:I129" si="25">(E120+F120+H120-G120)</f>
        <v>0</v>
      </c>
      <c r="J120">
        <v>0.33879999999999999</v>
      </c>
    </row>
    <row r="121" spans="2:12" x14ac:dyDescent="0.3">
      <c r="B121" t="s">
        <v>26</v>
      </c>
      <c r="C121" t="s">
        <v>5</v>
      </c>
      <c r="D121">
        <v>4</v>
      </c>
      <c r="G121">
        <f t="shared" si="24"/>
        <v>0</v>
      </c>
      <c r="I121">
        <f t="shared" si="25"/>
        <v>0</v>
      </c>
      <c r="J121">
        <v>0.33879999999999999</v>
      </c>
    </row>
    <row r="122" spans="2:12" x14ac:dyDescent="0.3">
      <c r="B122" t="s">
        <v>26</v>
      </c>
      <c r="C122" t="s">
        <v>5</v>
      </c>
      <c r="D122">
        <v>5</v>
      </c>
      <c r="G122">
        <f t="shared" si="24"/>
        <v>0</v>
      </c>
      <c r="I122">
        <f t="shared" si="25"/>
        <v>0</v>
      </c>
      <c r="J122">
        <v>0.33879999999999999</v>
      </c>
    </row>
    <row r="123" spans="2:12" x14ac:dyDescent="0.3">
      <c r="B123" t="s">
        <v>26</v>
      </c>
      <c r="C123" t="s">
        <v>5</v>
      </c>
      <c r="D123">
        <v>6</v>
      </c>
      <c r="G123">
        <f t="shared" si="24"/>
        <v>0</v>
      </c>
      <c r="I123">
        <f t="shared" si="25"/>
        <v>0</v>
      </c>
      <c r="J123">
        <v>0.33879999999999999</v>
      </c>
    </row>
    <row r="124" spans="2:12" x14ac:dyDescent="0.3">
      <c r="B124" t="s">
        <v>26</v>
      </c>
      <c r="C124" t="s">
        <v>5</v>
      </c>
      <c r="D124">
        <v>7</v>
      </c>
      <c r="G124">
        <f t="shared" si="24"/>
        <v>0</v>
      </c>
      <c r="I124">
        <f t="shared" si="25"/>
        <v>0</v>
      </c>
      <c r="J124">
        <v>0.33879999999999999</v>
      </c>
    </row>
    <row r="125" spans="2:12" x14ac:dyDescent="0.3">
      <c r="B125" t="s">
        <v>26</v>
      </c>
      <c r="C125" t="s">
        <v>5</v>
      </c>
      <c r="D125">
        <v>8</v>
      </c>
      <c r="G125">
        <f t="shared" si="24"/>
        <v>0</v>
      </c>
      <c r="I125">
        <f t="shared" si="25"/>
        <v>0</v>
      </c>
      <c r="J125">
        <v>0.33879999999999999</v>
      </c>
    </row>
    <row r="126" spans="2:12" x14ac:dyDescent="0.3">
      <c r="B126" t="s">
        <v>26</v>
      </c>
      <c r="C126" t="s">
        <v>5</v>
      </c>
      <c r="D126">
        <v>9</v>
      </c>
      <c r="G126">
        <f t="shared" si="24"/>
        <v>0</v>
      </c>
      <c r="I126">
        <f t="shared" si="25"/>
        <v>0</v>
      </c>
      <c r="J126">
        <v>0.33879999999999999</v>
      </c>
    </row>
    <row r="127" spans="2:12" x14ac:dyDescent="0.3">
      <c r="B127" t="s">
        <v>26</v>
      </c>
      <c r="C127" t="s">
        <v>5</v>
      </c>
      <c r="D127">
        <v>10</v>
      </c>
      <c r="G127">
        <f t="shared" si="24"/>
        <v>0</v>
      </c>
      <c r="I127">
        <f t="shared" si="25"/>
        <v>0</v>
      </c>
      <c r="J127">
        <v>0.33879999999999999</v>
      </c>
    </row>
    <row r="128" spans="2:12" x14ac:dyDescent="0.3">
      <c r="B128" t="s">
        <v>26</v>
      </c>
      <c r="C128" t="s">
        <v>5</v>
      </c>
      <c r="D128">
        <v>11</v>
      </c>
      <c r="G128">
        <f t="shared" si="24"/>
        <v>0</v>
      </c>
      <c r="I128">
        <f t="shared" si="25"/>
        <v>0</v>
      </c>
      <c r="J128">
        <v>0.33879999999999999</v>
      </c>
      <c r="L128" t="s">
        <v>29</v>
      </c>
    </row>
    <row r="129" spans="2:12" x14ac:dyDescent="0.3">
      <c r="B129" t="s">
        <v>26</v>
      </c>
      <c r="C129" t="s">
        <v>5</v>
      </c>
      <c r="D129">
        <v>12</v>
      </c>
      <c r="G129">
        <f t="shared" si="24"/>
        <v>0</v>
      </c>
      <c r="I129">
        <f t="shared" si="25"/>
        <v>0</v>
      </c>
      <c r="J129">
        <v>0.33879999999999999</v>
      </c>
      <c r="L129">
        <f>(I118+I119+I120+I121+I122+I123+I124+I125+I126+I127+I128+I129)</f>
        <v>0</v>
      </c>
    </row>
    <row r="131" spans="2:12" x14ac:dyDescent="0.3">
      <c r="D131" t="s">
        <v>19</v>
      </c>
      <c r="E131" t="s">
        <v>9</v>
      </c>
      <c r="F131" t="s">
        <v>8</v>
      </c>
      <c r="G131" t="s">
        <v>27</v>
      </c>
      <c r="H131" t="s">
        <v>24</v>
      </c>
      <c r="I131" t="s">
        <v>23</v>
      </c>
    </row>
    <row r="132" spans="2:12" x14ac:dyDescent="0.3">
      <c r="B132" t="s">
        <v>26</v>
      </c>
      <c r="C132" t="s">
        <v>5</v>
      </c>
      <c r="D132" s="1">
        <v>1</v>
      </c>
      <c r="G132">
        <f>(E132+F132)*J132</f>
        <v>0</v>
      </c>
      <c r="I132">
        <f>(E132+F132+H132-G132)</f>
        <v>0</v>
      </c>
      <c r="J132">
        <v>0.33879999999999999</v>
      </c>
    </row>
    <row r="133" spans="2:12" x14ac:dyDescent="0.3">
      <c r="B133" t="s">
        <v>26</v>
      </c>
      <c r="C133" t="s">
        <v>5</v>
      </c>
      <c r="D133">
        <v>2</v>
      </c>
      <c r="G133">
        <f t="shared" ref="G133:G143" si="26">(E133+F133)*J133</f>
        <v>0</v>
      </c>
      <c r="I133">
        <f>(E133+F133+H133-G133)</f>
        <v>0</v>
      </c>
      <c r="J133">
        <v>0.33879999999999999</v>
      </c>
    </row>
    <row r="134" spans="2:12" x14ac:dyDescent="0.3">
      <c r="B134" t="s">
        <v>26</v>
      </c>
      <c r="C134" t="s">
        <v>5</v>
      </c>
      <c r="D134">
        <v>3</v>
      </c>
      <c r="G134">
        <f t="shared" si="26"/>
        <v>0</v>
      </c>
      <c r="I134">
        <f t="shared" ref="I134:I143" si="27">(E134+F134+H134-G134)</f>
        <v>0</v>
      </c>
      <c r="J134">
        <v>0.33879999999999999</v>
      </c>
    </row>
    <row r="135" spans="2:12" x14ac:dyDescent="0.3">
      <c r="B135" t="s">
        <v>26</v>
      </c>
      <c r="C135" t="s">
        <v>5</v>
      </c>
      <c r="D135">
        <v>4</v>
      </c>
      <c r="G135">
        <f t="shared" si="26"/>
        <v>0</v>
      </c>
      <c r="I135">
        <f t="shared" si="27"/>
        <v>0</v>
      </c>
      <c r="J135">
        <v>0.33879999999999999</v>
      </c>
    </row>
    <row r="136" spans="2:12" x14ac:dyDescent="0.3">
      <c r="B136" t="s">
        <v>26</v>
      </c>
      <c r="C136" t="s">
        <v>5</v>
      </c>
      <c r="D136">
        <v>5</v>
      </c>
      <c r="G136">
        <f t="shared" si="26"/>
        <v>0</v>
      </c>
      <c r="I136">
        <f t="shared" si="27"/>
        <v>0</v>
      </c>
      <c r="J136">
        <v>0.33879999999999999</v>
      </c>
    </row>
    <row r="137" spans="2:12" x14ac:dyDescent="0.3">
      <c r="B137" t="s">
        <v>26</v>
      </c>
      <c r="C137" t="s">
        <v>5</v>
      </c>
      <c r="D137">
        <v>6</v>
      </c>
      <c r="G137">
        <f t="shared" si="26"/>
        <v>0</v>
      </c>
      <c r="I137">
        <f t="shared" si="27"/>
        <v>0</v>
      </c>
      <c r="J137">
        <v>0.33879999999999999</v>
      </c>
    </row>
    <row r="138" spans="2:12" x14ac:dyDescent="0.3">
      <c r="B138" t="s">
        <v>26</v>
      </c>
      <c r="C138" t="s">
        <v>5</v>
      </c>
      <c r="D138">
        <v>7</v>
      </c>
      <c r="G138">
        <f t="shared" si="26"/>
        <v>0</v>
      </c>
      <c r="I138">
        <f t="shared" si="27"/>
        <v>0</v>
      </c>
      <c r="J138">
        <v>0.33879999999999999</v>
      </c>
    </row>
    <row r="139" spans="2:12" x14ac:dyDescent="0.3">
      <c r="B139" t="s">
        <v>26</v>
      </c>
      <c r="C139" t="s">
        <v>5</v>
      </c>
      <c r="D139">
        <v>8</v>
      </c>
      <c r="G139">
        <f t="shared" si="26"/>
        <v>0</v>
      </c>
      <c r="I139">
        <f t="shared" si="27"/>
        <v>0</v>
      </c>
      <c r="J139">
        <v>0.33879999999999999</v>
      </c>
    </row>
    <row r="140" spans="2:12" x14ac:dyDescent="0.3">
      <c r="B140" t="s">
        <v>26</v>
      </c>
      <c r="C140" t="s">
        <v>5</v>
      </c>
      <c r="D140">
        <v>9</v>
      </c>
      <c r="G140">
        <f t="shared" si="26"/>
        <v>0</v>
      </c>
      <c r="I140">
        <f t="shared" si="27"/>
        <v>0</v>
      </c>
      <c r="J140">
        <v>0.33879999999999999</v>
      </c>
    </row>
    <row r="141" spans="2:12" x14ac:dyDescent="0.3">
      <c r="B141" t="s">
        <v>26</v>
      </c>
      <c r="C141" t="s">
        <v>5</v>
      </c>
      <c r="D141">
        <v>10</v>
      </c>
      <c r="G141">
        <f t="shared" si="26"/>
        <v>0</v>
      </c>
      <c r="I141">
        <f t="shared" si="27"/>
        <v>0</v>
      </c>
      <c r="J141">
        <v>0.33879999999999999</v>
      </c>
    </row>
    <row r="142" spans="2:12" x14ac:dyDescent="0.3">
      <c r="B142" t="s">
        <v>26</v>
      </c>
      <c r="C142" t="s">
        <v>5</v>
      </c>
      <c r="D142">
        <v>11</v>
      </c>
      <c r="G142">
        <f t="shared" si="26"/>
        <v>0</v>
      </c>
      <c r="I142">
        <f t="shared" si="27"/>
        <v>0</v>
      </c>
      <c r="J142">
        <v>0.33879999999999999</v>
      </c>
      <c r="L142" t="s">
        <v>29</v>
      </c>
    </row>
    <row r="143" spans="2:12" x14ac:dyDescent="0.3">
      <c r="B143" t="s">
        <v>26</v>
      </c>
      <c r="C143" t="s">
        <v>5</v>
      </c>
      <c r="D143">
        <v>12</v>
      </c>
      <c r="G143">
        <f t="shared" si="26"/>
        <v>0</v>
      </c>
      <c r="I143">
        <f t="shared" si="27"/>
        <v>0</v>
      </c>
      <c r="J143">
        <v>0.33879999999999999</v>
      </c>
      <c r="L143">
        <f>(I132+I133+I134+I135+I136+I137+I138+I139+I140+I141+I142+I143)</f>
        <v>0</v>
      </c>
    </row>
    <row r="145" spans="2:12" x14ac:dyDescent="0.3">
      <c r="D145" t="s">
        <v>20</v>
      </c>
      <c r="E145" t="s">
        <v>9</v>
      </c>
      <c r="F145" t="s">
        <v>8</v>
      </c>
      <c r="G145" t="s">
        <v>27</v>
      </c>
      <c r="H145" t="s">
        <v>24</v>
      </c>
      <c r="I145" t="s">
        <v>23</v>
      </c>
    </row>
    <row r="146" spans="2:12" x14ac:dyDescent="0.3">
      <c r="B146" t="s">
        <v>26</v>
      </c>
      <c r="C146" t="s">
        <v>5</v>
      </c>
      <c r="D146" s="1">
        <v>1</v>
      </c>
      <c r="G146">
        <f>(E146+F146)*J146</f>
        <v>0</v>
      </c>
      <c r="I146">
        <f>(E146+F146+H146-G146)</f>
        <v>0</v>
      </c>
      <c r="J146">
        <v>0.33879999999999999</v>
      </c>
    </row>
    <row r="147" spans="2:12" x14ac:dyDescent="0.3">
      <c r="B147" t="s">
        <v>26</v>
      </c>
      <c r="C147" t="s">
        <v>5</v>
      </c>
      <c r="D147">
        <v>2</v>
      </c>
      <c r="G147">
        <f t="shared" ref="G147:G157" si="28">(E147+F147)*J147</f>
        <v>0</v>
      </c>
      <c r="I147">
        <f>(E147+F147+H147-G147)</f>
        <v>0</v>
      </c>
      <c r="J147">
        <v>0.33879999999999999</v>
      </c>
    </row>
    <row r="148" spans="2:12" x14ac:dyDescent="0.3">
      <c r="B148" t="s">
        <v>26</v>
      </c>
      <c r="C148" t="s">
        <v>5</v>
      </c>
      <c r="D148">
        <v>3</v>
      </c>
      <c r="G148">
        <f t="shared" si="28"/>
        <v>0</v>
      </c>
      <c r="I148">
        <f t="shared" ref="I148:I157" si="29">(E148+F148+H148-G148)</f>
        <v>0</v>
      </c>
      <c r="J148">
        <v>0.33879999999999999</v>
      </c>
    </row>
    <row r="149" spans="2:12" x14ac:dyDescent="0.3">
      <c r="B149" t="s">
        <v>26</v>
      </c>
      <c r="C149" t="s">
        <v>5</v>
      </c>
      <c r="D149">
        <v>4</v>
      </c>
      <c r="G149">
        <f t="shared" si="28"/>
        <v>0</v>
      </c>
      <c r="I149">
        <f t="shared" si="29"/>
        <v>0</v>
      </c>
      <c r="J149">
        <v>0.33879999999999999</v>
      </c>
    </row>
    <row r="150" spans="2:12" x14ac:dyDescent="0.3">
      <c r="B150" t="s">
        <v>26</v>
      </c>
      <c r="C150" t="s">
        <v>5</v>
      </c>
      <c r="D150">
        <v>5</v>
      </c>
      <c r="G150">
        <f t="shared" si="28"/>
        <v>0</v>
      </c>
      <c r="I150">
        <f t="shared" si="29"/>
        <v>0</v>
      </c>
      <c r="J150">
        <v>0.33879999999999999</v>
      </c>
    </row>
    <row r="151" spans="2:12" x14ac:dyDescent="0.3">
      <c r="B151" t="s">
        <v>26</v>
      </c>
      <c r="C151" t="s">
        <v>5</v>
      </c>
      <c r="D151">
        <v>6</v>
      </c>
      <c r="G151">
        <f t="shared" si="28"/>
        <v>0</v>
      </c>
      <c r="I151">
        <f t="shared" si="29"/>
        <v>0</v>
      </c>
      <c r="J151">
        <v>0.33879999999999999</v>
      </c>
    </row>
    <row r="152" spans="2:12" x14ac:dyDescent="0.3">
      <c r="B152" t="s">
        <v>26</v>
      </c>
      <c r="C152" t="s">
        <v>5</v>
      </c>
      <c r="D152">
        <v>7</v>
      </c>
      <c r="G152">
        <f t="shared" si="28"/>
        <v>0</v>
      </c>
      <c r="I152">
        <f t="shared" si="29"/>
        <v>0</v>
      </c>
      <c r="J152">
        <v>0.33879999999999999</v>
      </c>
    </row>
    <row r="153" spans="2:12" x14ac:dyDescent="0.3">
      <c r="B153" t="s">
        <v>26</v>
      </c>
      <c r="C153" t="s">
        <v>5</v>
      </c>
      <c r="D153">
        <v>8</v>
      </c>
      <c r="G153">
        <f t="shared" si="28"/>
        <v>0</v>
      </c>
      <c r="I153">
        <f t="shared" si="29"/>
        <v>0</v>
      </c>
      <c r="J153">
        <v>0.33879999999999999</v>
      </c>
    </row>
    <row r="154" spans="2:12" x14ac:dyDescent="0.3">
      <c r="B154" t="s">
        <v>26</v>
      </c>
      <c r="C154" t="s">
        <v>5</v>
      </c>
      <c r="D154">
        <v>9</v>
      </c>
      <c r="G154">
        <f t="shared" si="28"/>
        <v>0</v>
      </c>
      <c r="I154">
        <f t="shared" si="29"/>
        <v>0</v>
      </c>
      <c r="J154">
        <v>0.33879999999999999</v>
      </c>
    </row>
    <row r="155" spans="2:12" x14ac:dyDescent="0.3">
      <c r="B155" t="s">
        <v>26</v>
      </c>
      <c r="C155" t="s">
        <v>5</v>
      </c>
      <c r="D155">
        <v>10</v>
      </c>
      <c r="G155">
        <f t="shared" si="28"/>
        <v>0</v>
      </c>
      <c r="I155">
        <f t="shared" si="29"/>
        <v>0</v>
      </c>
      <c r="J155">
        <v>0.33879999999999999</v>
      </c>
    </row>
    <row r="156" spans="2:12" x14ac:dyDescent="0.3">
      <c r="B156" t="s">
        <v>26</v>
      </c>
      <c r="C156" t="s">
        <v>5</v>
      </c>
      <c r="D156">
        <v>11</v>
      </c>
      <c r="G156">
        <f t="shared" si="28"/>
        <v>0</v>
      </c>
      <c r="I156">
        <f t="shared" si="29"/>
        <v>0</v>
      </c>
      <c r="J156">
        <v>0.33879999999999999</v>
      </c>
      <c r="L156" t="s">
        <v>29</v>
      </c>
    </row>
    <row r="157" spans="2:12" x14ac:dyDescent="0.3">
      <c r="B157" t="s">
        <v>26</v>
      </c>
      <c r="C157" t="s">
        <v>5</v>
      </c>
      <c r="D157">
        <v>12</v>
      </c>
      <c r="G157">
        <f t="shared" si="28"/>
        <v>0</v>
      </c>
      <c r="I157">
        <f t="shared" si="29"/>
        <v>0</v>
      </c>
      <c r="J157">
        <v>0.33879999999999999</v>
      </c>
      <c r="L157">
        <f>(I146+I147+I148+I149+I150+I151+I152+I153+I154+I155+I156+I157)</f>
        <v>0</v>
      </c>
    </row>
    <row r="159" spans="2:12" x14ac:dyDescent="0.3">
      <c r="D159" t="s">
        <v>21</v>
      </c>
      <c r="E159" t="s">
        <v>9</v>
      </c>
      <c r="F159" t="s">
        <v>8</v>
      </c>
      <c r="G159" t="s">
        <v>27</v>
      </c>
      <c r="H159" t="s">
        <v>24</v>
      </c>
      <c r="I159" t="s">
        <v>23</v>
      </c>
    </row>
    <row r="160" spans="2:12" x14ac:dyDescent="0.3">
      <c r="B160" t="s">
        <v>25</v>
      </c>
      <c r="C160" t="s">
        <v>5</v>
      </c>
      <c r="D160" s="1">
        <v>1</v>
      </c>
      <c r="F160">
        <v>0</v>
      </c>
      <c r="G160">
        <f>(E160+F160)*J160</f>
        <v>0</v>
      </c>
      <c r="I160">
        <f>(E160+F160+H160-G160)</f>
        <v>0</v>
      </c>
      <c r="J160">
        <v>0.33879999999999999</v>
      </c>
    </row>
    <row r="161" spans="2:12" x14ac:dyDescent="0.3">
      <c r="B161" t="s">
        <v>25</v>
      </c>
      <c r="C161" t="s">
        <v>5</v>
      </c>
      <c r="D161">
        <v>2</v>
      </c>
      <c r="F161">
        <v>0</v>
      </c>
      <c r="G161">
        <f t="shared" ref="G161:G171" si="30">(E161+F161)*J161</f>
        <v>0</v>
      </c>
      <c r="I161">
        <f>(E161+F161+H161-G161)</f>
        <v>0</v>
      </c>
      <c r="J161">
        <v>0.33879999999999999</v>
      </c>
    </row>
    <row r="162" spans="2:12" x14ac:dyDescent="0.3">
      <c r="B162" t="s">
        <v>25</v>
      </c>
      <c r="C162" t="s">
        <v>5</v>
      </c>
      <c r="D162">
        <v>3</v>
      </c>
      <c r="F162">
        <v>0</v>
      </c>
      <c r="G162">
        <f t="shared" si="30"/>
        <v>0</v>
      </c>
      <c r="I162">
        <f t="shared" ref="I162:I171" si="31">(E162+F162+H162-G162)</f>
        <v>0</v>
      </c>
      <c r="J162">
        <v>0.33879999999999999</v>
      </c>
    </row>
    <row r="163" spans="2:12" x14ac:dyDescent="0.3">
      <c r="B163" t="s">
        <v>25</v>
      </c>
      <c r="C163" t="s">
        <v>5</v>
      </c>
      <c r="D163">
        <v>4</v>
      </c>
      <c r="F163">
        <v>0</v>
      </c>
      <c r="G163">
        <f t="shared" si="30"/>
        <v>0</v>
      </c>
      <c r="I163">
        <f t="shared" si="31"/>
        <v>0</v>
      </c>
      <c r="J163">
        <v>0.33879999999999999</v>
      </c>
    </row>
    <row r="164" spans="2:12" x14ac:dyDescent="0.3">
      <c r="B164" t="s">
        <v>25</v>
      </c>
      <c r="C164" t="s">
        <v>5</v>
      </c>
      <c r="D164">
        <v>5</v>
      </c>
      <c r="F164">
        <v>0</v>
      </c>
      <c r="G164">
        <f t="shared" si="30"/>
        <v>0</v>
      </c>
      <c r="I164">
        <f t="shared" si="31"/>
        <v>0</v>
      </c>
      <c r="J164">
        <v>0.33879999999999999</v>
      </c>
    </row>
    <row r="165" spans="2:12" x14ac:dyDescent="0.3">
      <c r="B165" t="s">
        <v>25</v>
      </c>
      <c r="C165" t="s">
        <v>5</v>
      </c>
      <c r="D165">
        <v>6</v>
      </c>
      <c r="F165">
        <v>0</v>
      </c>
      <c r="G165">
        <f t="shared" si="30"/>
        <v>0</v>
      </c>
      <c r="I165">
        <f t="shared" si="31"/>
        <v>0</v>
      </c>
      <c r="J165">
        <v>0.33879999999999999</v>
      </c>
    </row>
    <row r="166" spans="2:12" x14ac:dyDescent="0.3">
      <c r="B166" t="s">
        <v>25</v>
      </c>
      <c r="C166" t="s">
        <v>5</v>
      </c>
      <c r="D166">
        <v>7</v>
      </c>
      <c r="F166">
        <v>0</v>
      </c>
      <c r="G166">
        <f t="shared" si="30"/>
        <v>0</v>
      </c>
      <c r="I166">
        <f t="shared" si="31"/>
        <v>0</v>
      </c>
      <c r="J166">
        <v>0.33879999999999999</v>
      </c>
    </row>
    <row r="167" spans="2:12" x14ac:dyDescent="0.3">
      <c r="B167" t="s">
        <v>25</v>
      </c>
      <c r="C167" t="s">
        <v>5</v>
      </c>
      <c r="D167">
        <v>8</v>
      </c>
      <c r="F167">
        <v>0</v>
      </c>
      <c r="G167">
        <f t="shared" si="30"/>
        <v>0</v>
      </c>
      <c r="I167">
        <f t="shared" si="31"/>
        <v>0</v>
      </c>
      <c r="J167">
        <v>0.33879999999999999</v>
      </c>
    </row>
    <row r="168" spans="2:12" x14ac:dyDescent="0.3">
      <c r="B168" t="s">
        <v>25</v>
      </c>
      <c r="C168" t="s">
        <v>5</v>
      </c>
      <c r="D168">
        <v>9</v>
      </c>
      <c r="F168">
        <v>0</v>
      </c>
      <c r="G168">
        <f t="shared" si="30"/>
        <v>0</v>
      </c>
      <c r="I168">
        <f t="shared" si="31"/>
        <v>0</v>
      </c>
      <c r="J168">
        <v>0.33879999999999999</v>
      </c>
    </row>
    <row r="169" spans="2:12" x14ac:dyDescent="0.3">
      <c r="B169" t="s">
        <v>25</v>
      </c>
      <c r="C169" t="s">
        <v>5</v>
      </c>
      <c r="D169">
        <v>10</v>
      </c>
      <c r="F169">
        <v>0</v>
      </c>
      <c r="G169">
        <f t="shared" si="30"/>
        <v>0</v>
      </c>
      <c r="I169">
        <f t="shared" si="31"/>
        <v>0</v>
      </c>
      <c r="J169">
        <v>0.33879999999999999</v>
      </c>
    </row>
    <row r="170" spans="2:12" x14ac:dyDescent="0.3">
      <c r="B170" t="s">
        <v>25</v>
      </c>
      <c r="C170" t="s">
        <v>5</v>
      </c>
      <c r="D170">
        <v>11</v>
      </c>
      <c r="F170">
        <v>0</v>
      </c>
      <c r="G170">
        <f t="shared" si="30"/>
        <v>0</v>
      </c>
      <c r="I170">
        <f t="shared" si="31"/>
        <v>0</v>
      </c>
      <c r="J170">
        <v>0.33879999999999999</v>
      </c>
      <c r="L170" t="s">
        <v>29</v>
      </c>
    </row>
    <row r="171" spans="2:12" x14ac:dyDescent="0.3">
      <c r="B171" t="s">
        <v>25</v>
      </c>
      <c r="C171" t="s">
        <v>5</v>
      </c>
      <c r="D171">
        <v>12</v>
      </c>
      <c r="F171">
        <v>0</v>
      </c>
      <c r="G171">
        <f t="shared" si="30"/>
        <v>0</v>
      </c>
      <c r="I171">
        <f t="shared" si="31"/>
        <v>0</v>
      </c>
      <c r="J171">
        <v>0.33879999999999999</v>
      </c>
      <c r="L171">
        <f>(I160+I161+I162+I163+I164+I165+I166+I167+I168+I169+I170+I171)</f>
        <v>0</v>
      </c>
    </row>
    <row r="173" spans="2:12" x14ac:dyDescent="0.3">
      <c r="D173" t="s">
        <v>22</v>
      </c>
      <c r="E173" t="s">
        <v>9</v>
      </c>
      <c r="F173" t="s">
        <v>8</v>
      </c>
      <c r="G173" t="s">
        <v>27</v>
      </c>
      <c r="H173" t="s">
        <v>24</v>
      </c>
      <c r="I173" t="s">
        <v>23</v>
      </c>
    </row>
    <row r="174" spans="2:12" x14ac:dyDescent="0.3">
      <c r="B174" t="s">
        <v>25</v>
      </c>
      <c r="C174" t="s">
        <v>5</v>
      </c>
      <c r="D174" s="1">
        <v>1</v>
      </c>
      <c r="F174">
        <v>0</v>
      </c>
      <c r="G174">
        <f>(E174+F174)*J174</f>
        <v>0</v>
      </c>
      <c r="I174">
        <f>(E174+F174+H174-G174)</f>
        <v>0</v>
      </c>
      <c r="J174">
        <v>0.33879999999999999</v>
      </c>
    </row>
    <row r="175" spans="2:12" x14ac:dyDescent="0.3">
      <c r="B175" t="s">
        <v>25</v>
      </c>
      <c r="C175" t="s">
        <v>5</v>
      </c>
      <c r="D175">
        <v>2</v>
      </c>
      <c r="F175">
        <v>0</v>
      </c>
      <c r="G175">
        <f t="shared" ref="G175:G185" si="32">(E175+F175)*J175</f>
        <v>0</v>
      </c>
      <c r="I175">
        <f>(E175+F175+H175-G175)</f>
        <v>0</v>
      </c>
      <c r="J175">
        <v>0.33879999999999999</v>
      </c>
    </row>
    <row r="176" spans="2:12" x14ac:dyDescent="0.3">
      <c r="B176" t="s">
        <v>25</v>
      </c>
      <c r="C176" t="s">
        <v>5</v>
      </c>
      <c r="D176">
        <v>3</v>
      </c>
      <c r="F176">
        <v>0</v>
      </c>
      <c r="G176">
        <f t="shared" si="32"/>
        <v>0</v>
      </c>
      <c r="I176">
        <f t="shared" ref="I176:I185" si="33">(E176+F176+H176-G176)</f>
        <v>0</v>
      </c>
      <c r="J176">
        <v>0.33879999999999999</v>
      </c>
    </row>
    <row r="177" spans="2:12" x14ac:dyDescent="0.3">
      <c r="B177" t="s">
        <v>25</v>
      </c>
      <c r="C177" t="s">
        <v>5</v>
      </c>
      <c r="D177">
        <v>4</v>
      </c>
      <c r="F177">
        <v>0</v>
      </c>
      <c r="G177">
        <f t="shared" si="32"/>
        <v>0</v>
      </c>
      <c r="I177">
        <f t="shared" si="33"/>
        <v>0</v>
      </c>
      <c r="J177">
        <v>0.33879999999999999</v>
      </c>
    </row>
    <row r="178" spans="2:12" x14ac:dyDescent="0.3">
      <c r="B178" t="s">
        <v>25</v>
      </c>
      <c r="C178" t="s">
        <v>5</v>
      </c>
      <c r="D178">
        <v>5</v>
      </c>
      <c r="F178">
        <v>0</v>
      </c>
      <c r="G178">
        <f t="shared" si="32"/>
        <v>0</v>
      </c>
      <c r="I178">
        <f t="shared" si="33"/>
        <v>0</v>
      </c>
      <c r="J178">
        <v>0.33879999999999999</v>
      </c>
    </row>
    <row r="179" spans="2:12" x14ac:dyDescent="0.3">
      <c r="B179" t="s">
        <v>25</v>
      </c>
      <c r="C179" t="s">
        <v>5</v>
      </c>
      <c r="D179">
        <v>6</v>
      </c>
      <c r="F179">
        <v>0</v>
      </c>
      <c r="G179">
        <f t="shared" si="32"/>
        <v>0</v>
      </c>
      <c r="I179">
        <f t="shared" si="33"/>
        <v>0</v>
      </c>
      <c r="J179">
        <v>0.33879999999999999</v>
      </c>
    </row>
    <row r="180" spans="2:12" x14ac:dyDescent="0.3">
      <c r="B180" t="s">
        <v>25</v>
      </c>
      <c r="C180" t="s">
        <v>6</v>
      </c>
      <c r="D180">
        <v>7</v>
      </c>
      <c r="F180">
        <v>0</v>
      </c>
      <c r="G180">
        <f t="shared" si="32"/>
        <v>0</v>
      </c>
      <c r="I180">
        <f t="shared" si="33"/>
        <v>0</v>
      </c>
      <c r="J180">
        <v>0.33879999999999999</v>
      </c>
    </row>
    <row r="181" spans="2:12" x14ac:dyDescent="0.3">
      <c r="B181" t="s">
        <v>25</v>
      </c>
      <c r="C181" t="s">
        <v>6</v>
      </c>
      <c r="D181">
        <v>8</v>
      </c>
      <c r="F181">
        <v>0</v>
      </c>
      <c r="G181">
        <f t="shared" si="32"/>
        <v>0</v>
      </c>
      <c r="I181">
        <f t="shared" si="33"/>
        <v>0</v>
      </c>
      <c r="J181">
        <v>0.33879999999999999</v>
      </c>
    </row>
    <row r="182" spans="2:12" x14ac:dyDescent="0.3">
      <c r="B182" t="s">
        <v>25</v>
      </c>
      <c r="C182" t="s">
        <v>6</v>
      </c>
      <c r="D182">
        <v>9</v>
      </c>
      <c r="F182">
        <v>0</v>
      </c>
      <c r="G182">
        <f t="shared" si="32"/>
        <v>0</v>
      </c>
      <c r="I182">
        <f t="shared" si="33"/>
        <v>0</v>
      </c>
      <c r="J182">
        <v>0.33879999999999999</v>
      </c>
    </row>
    <row r="183" spans="2:12" x14ac:dyDescent="0.3">
      <c r="B183" t="s">
        <v>25</v>
      </c>
      <c r="C183" t="s">
        <v>6</v>
      </c>
      <c r="D183">
        <v>10</v>
      </c>
      <c r="F183">
        <v>0</v>
      </c>
      <c r="G183">
        <f t="shared" si="32"/>
        <v>0</v>
      </c>
      <c r="I183">
        <f t="shared" si="33"/>
        <v>0</v>
      </c>
      <c r="J183">
        <v>0.33879999999999999</v>
      </c>
    </row>
    <row r="184" spans="2:12" x14ac:dyDescent="0.3">
      <c r="B184" t="s">
        <v>25</v>
      </c>
      <c r="C184" t="s">
        <v>6</v>
      </c>
      <c r="D184">
        <v>11</v>
      </c>
      <c r="F184">
        <v>0</v>
      </c>
      <c r="G184">
        <f t="shared" si="32"/>
        <v>0</v>
      </c>
      <c r="I184">
        <f t="shared" si="33"/>
        <v>0</v>
      </c>
      <c r="J184">
        <v>0.33879999999999999</v>
      </c>
      <c r="L184" t="s">
        <v>29</v>
      </c>
    </row>
    <row r="185" spans="2:12" x14ac:dyDescent="0.3">
      <c r="B185" t="s">
        <v>25</v>
      </c>
      <c r="C185" t="s">
        <v>6</v>
      </c>
      <c r="D185">
        <v>12</v>
      </c>
      <c r="F185">
        <v>0</v>
      </c>
      <c r="G185">
        <f t="shared" si="32"/>
        <v>0</v>
      </c>
      <c r="I185">
        <f t="shared" si="33"/>
        <v>0</v>
      </c>
      <c r="J185">
        <v>0.33879999999999999</v>
      </c>
      <c r="L185">
        <f>(I174+I175+I176+I177+I178+I179+I180+I181+I182+I183+I184+I185)</f>
        <v>0</v>
      </c>
    </row>
    <row r="187" spans="2:12" x14ac:dyDescent="0.3">
      <c r="L187">
        <f>(L17+L31+L45+L59+L73+L87+L101+L115+L129+L143+L157+L171+L185)</f>
        <v>86357.433599999989</v>
      </c>
    </row>
    <row r="188" spans="2:12" x14ac:dyDescent="0.3">
      <c r="L188" t="s">
        <v>59</v>
      </c>
    </row>
    <row r="189" spans="2:12" x14ac:dyDescent="0.3">
      <c r="B189" s="2"/>
    </row>
  </sheetData>
  <mergeCells count="14">
    <mergeCell ref="O11:P11"/>
    <mergeCell ref="AB2:AK4"/>
    <mergeCell ref="N7:Q7"/>
    <mergeCell ref="O8:P8"/>
    <mergeCell ref="O9:P9"/>
    <mergeCell ref="O10:P10"/>
    <mergeCell ref="AC36:AJ36"/>
    <mergeCell ref="AC42:AJ42"/>
    <mergeCell ref="O12:P12"/>
    <mergeCell ref="O13:P13"/>
    <mergeCell ref="O14:P14"/>
    <mergeCell ref="O15:P15"/>
    <mergeCell ref="AB16:AK20"/>
    <mergeCell ref="AC21:AJ21"/>
  </mergeCells>
  <hyperlinks>
    <hyperlink ref="AB6" r:id="rId1" xr:uid="{BB2D282F-24EB-4B7B-A4E9-953B901D8675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Wage Comparison</vt:lpstr>
      <vt:lpstr>E-1 Start</vt:lpstr>
      <vt:lpstr>E-3 Start</vt:lpstr>
      <vt:lpstr>E-1 Dependents</vt:lpstr>
      <vt:lpstr>E-3 Dependents</vt:lpstr>
      <vt:lpstr>E-1, College After 4 Years</vt:lpstr>
      <vt:lpstr>E-1, College Debt Applied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Moses Ortiz</dc:creator>
  <cp:lastModifiedBy>Moses Ortiz</cp:lastModifiedBy>
  <cp:lastPrinted>2021-10-10T12:41:25Z</cp:lastPrinted>
  <dcterms:created xsi:type="dcterms:W3CDTF">2021-10-08T14:31:08Z</dcterms:created>
  <dcterms:modified xsi:type="dcterms:W3CDTF">2021-10-11T13:09:41Z</dcterms:modified>
</cp:coreProperties>
</file>