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v Share 💰" sheetId="1" r:id="rId4"/>
    <sheet state="visible" name="Commission % - Rev Share" sheetId="2" r:id="rId5"/>
  </sheets>
  <definedNames/>
  <calcPr/>
</workbook>
</file>

<file path=xl/sharedStrings.xml><?xml version="1.0" encoding="utf-8"?>
<sst xmlns="http://schemas.openxmlformats.org/spreadsheetml/2006/main" count="51" uniqueCount="50">
  <si>
    <t>Revenue Sharing Calculator</t>
  </si>
  <si>
    <t>Average Homes Sold:</t>
  </si>
  <si>
    <t>Average Home Price:</t>
  </si>
  <si>
    <t>Average Commission:</t>
  </si>
  <si>
    <t>Annual Sales Volume:</t>
  </si>
  <si>
    <t>Annual Commission Earned:</t>
  </si>
  <si>
    <t>Broker / Agent 80%</t>
  </si>
  <si>
    <t>eXp 20% Cap Share</t>
  </si>
  <si>
    <t xml:space="preserve">*Active </t>
  </si>
  <si>
    <t>Personals</t>
  </si>
  <si>
    <t>Level 1 Agents:</t>
  </si>
  <si>
    <t>Personal Referrals</t>
  </si>
  <si>
    <t>Level 2 Agents:</t>
  </si>
  <si>
    <t>Who 1 refers</t>
  </si>
  <si>
    <t xml:space="preserve"> </t>
  </si>
  <si>
    <t>Level 3 Agents:</t>
  </si>
  <si>
    <t>Who 2 refers</t>
  </si>
  <si>
    <t>Level 4 Agents:</t>
  </si>
  <si>
    <t>Who 3 refers</t>
  </si>
  <si>
    <t>Level 5 Agents:</t>
  </si>
  <si>
    <t>Who 4 refers</t>
  </si>
  <si>
    <t>Level 6 Agents:</t>
  </si>
  <si>
    <t>Who 5 refers</t>
  </si>
  <si>
    <t>Level 7 Agents:</t>
  </si>
  <si>
    <t>Who 6 refers</t>
  </si>
  <si>
    <t>Total</t>
  </si>
  <si>
    <t>Commission Earned Level 1:</t>
  </si>
  <si>
    <t>Commission Earned Level 2:</t>
  </si>
  <si>
    <t>Commission Earned Level 3:</t>
  </si>
  <si>
    <t>Commission Earned Level 4:</t>
  </si>
  <si>
    <t>Commission Earned Level 5:</t>
  </si>
  <si>
    <t>Commission Earned Level 6:</t>
  </si>
  <si>
    <t>Commission Earned Level 7:</t>
  </si>
  <si>
    <t>Total Annual Rev Share</t>
  </si>
  <si>
    <t xml:space="preserve">*These are all estimated scenarios that may be possible, income and revenue not Guaranteed. </t>
  </si>
  <si>
    <t>Rev Share</t>
  </si>
  <si>
    <t xml:space="preserve">Levels </t>
  </si>
  <si>
    <t>eXpansion Share</t>
  </si>
  <si>
    <t>Active Personals</t>
  </si>
  <si>
    <t>eXponential Share</t>
  </si>
  <si>
    <t>Total Share %</t>
  </si>
  <si>
    <t>Capped Agent Max</t>
  </si>
  <si>
    <t>(FLQR)</t>
  </si>
  <si>
    <t>1+</t>
  </si>
  <si>
    <t>5+</t>
  </si>
  <si>
    <t>10+</t>
  </si>
  <si>
    <t>15+</t>
  </si>
  <si>
    <t>20+</t>
  </si>
  <si>
    <t>25+</t>
  </si>
  <si>
    <t>40+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</si>
</sst>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"/>
    <numFmt numFmtId="165" formatCode="&quot;$&quot;#,##0.00"/>
    <numFmt numFmtId="166" formatCode="&quot; &quot;&quot;$&quot;* #,##0.00&quot; &quot;;&quot; &quot;&quot;$&quot;* \(#,##0.00\);&quot; &quot;&quot;$&quot;* &quot;-&quot;??&quot; &quot;"/>
    <numFmt numFmtId="167" formatCode="&quot;$&quot;#,##0.00&quot; &quot;;\(&quot;$&quot;#,##0.00\)"/>
    <numFmt numFmtId="168" formatCode="0.0%"/>
  </numFmts>
  <fonts count="14">
    <font>
      <sz val="10.0"/>
      <color rgb="FF000000"/>
      <name val="Verdana"/>
    </font>
    <font>
      <b/>
      <sz val="18.0"/>
      <color rgb="FF000000"/>
      <name val="Verdana"/>
    </font>
    <font/>
    <font>
      <b/>
      <sz val="11.0"/>
      <color rgb="FF000000"/>
      <name val="Verdana"/>
    </font>
    <font>
      <b/>
      <sz val="10.0"/>
      <color rgb="FF000000"/>
      <name val="Verdana"/>
    </font>
    <font>
      <b/>
      <sz val="12.0"/>
      <color rgb="FF000000"/>
      <name val="Verdana"/>
    </font>
    <font>
      <b/>
      <sz val="12.0"/>
      <color rgb="FFFFFFFF"/>
      <name val="Verdana"/>
    </font>
    <font>
      <sz val="12.0"/>
      <color rgb="FFFBCAA2"/>
      <name val="Verdana"/>
    </font>
    <font>
      <sz val="10.0"/>
      <color rgb="FFDDDDDD"/>
      <name val="Verdana"/>
    </font>
    <font>
      <sz val="12.0"/>
      <color rgb="FF000000"/>
      <name val="Verdana"/>
    </font>
    <font>
      <sz val="10.0"/>
      <color rgb="FF525252"/>
      <name val="Verdana"/>
    </font>
    <font>
      <sz val="12.0"/>
      <color rgb="FF666666"/>
      <name val="Verdana"/>
    </font>
    <font>
      <b/>
      <sz val="14.0"/>
      <color rgb="FF000000"/>
      <name val="Verdana"/>
    </font>
    <font>
      <sz val="13.0"/>
      <color rgb="FF000000"/>
      <name val="Verdana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BCAA2"/>
        <bgColor rgb="FFFBCAA2"/>
      </patternFill>
    </fill>
    <fill>
      <patternFill patternType="solid">
        <fgColor rgb="FFF9B074"/>
        <bgColor rgb="FFF9B074"/>
      </patternFill>
    </fill>
    <fill>
      <patternFill patternType="solid">
        <fgColor rgb="FFCFFAD8"/>
        <bgColor rgb="FFCFFAD8"/>
      </patternFill>
    </fill>
    <fill>
      <patternFill patternType="solid">
        <fgColor rgb="FFBDC0BF"/>
        <bgColor rgb="FFBDC0BF"/>
      </patternFill>
    </fill>
    <fill>
      <patternFill patternType="solid">
        <fgColor rgb="FFFEFEE1"/>
        <bgColor rgb="FFFEFEE1"/>
      </patternFill>
    </fill>
    <fill>
      <patternFill patternType="solid">
        <fgColor rgb="FFB6E1FF"/>
        <bgColor rgb="FFB6E1FF"/>
      </patternFill>
    </fill>
    <fill>
      <patternFill patternType="solid">
        <fgColor rgb="FFDFFDE0"/>
        <bgColor rgb="FFDFFDE0"/>
      </patternFill>
    </fill>
    <fill>
      <patternFill patternType="solid">
        <fgColor rgb="FFFFE1B8"/>
        <bgColor rgb="FFFFE1B8"/>
      </patternFill>
    </fill>
    <fill>
      <patternFill patternType="solid">
        <fgColor rgb="FFDBDBDB"/>
        <bgColor rgb="FFDBDBDB"/>
      </patternFill>
    </fill>
  </fills>
  <borders count="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AAAAAA"/>
      </left>
      <top style="thin">
        <color rgb="FFAAAAAA"/>
      </top>
      <bottom style="thin">
        <color rgb="FF3F3F3F"/>
      </bottom>
    </border>
    <border>
      <top style="thin">
        <color rgb="FFAAAAAA"/>
      </top>
      <bottom style="thin">
        <color rgb="FF3F3F3F"/>
      </bottom>
    </border>
    <border>
      <right style="thin">
        <color rgb="FFAAAAAA"/>
      </right>
      <top style="thin">
        <color rgb="FFAAAAAA"/>
      </top>
      <bottom style="thin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0" fontId="0" numFmtId="0" xfId="0" applyBorder="1" applyFont="1"/>
    <xf borderId="2" fillId="2" fontId="1" numFmtId="49" xfId="0" applyAlignment="1" applyBorder="1" applyFont="1" applyNumberFormat="1">
      <alignment horizontal="center"/>
    </xf>
    <xf borderId="3" fillId="0" fontId="2" numFmtId="0" xfId="0" applyBorder="1" applyFont="1"/>
    <xf borderId="4" fillId="2" fontId="0" numFmtId="0" xfId="0" applyBorder="1" applyFont="1"/>
    <xf borderId="1" fillId="2" fontId="3" numFmtId="49" xfId="0" applyAlignment="1" applyBorder="1" applyFont="1" applyNumberFormat="1">
      <alignment horizontal="right"/>
    </xf>
    <xf borderId="1" fillId="3" fontId="4" numFmtId="0" xfId="0" applyBorder="1" applyFill="1" applyFont="1"/>
    <xf borderId="1" fillId="3" fontId="4" numFmtId="164" xfId="0" applyBorder="1" applyFont="1" applyNumberFormat="1"/>
    <xf borderId="1" fillId="3" fontId="4" numFmtId="10" xfId="0" applyBorder="1" applyFont="1" applyNumberFormat="1"/>
    <xf borderId="1" fillId="2" fontId="5" numFmtId="0" xfId="0" applyBorder="1" applyFont="1"/>
    <xf borderId="1" fillId="2" fontId="5" numFmtId="49" xfId="0" applyAlignment="1" applyBorder="1" applyFont="1" applyNumberFormat="1">
      <alignment horizontal="right"/>
    </xf>
    <xf borderId="1" fillId="3" fontId="0" numFmtId="164" xfId="0" applyBorder="1" applyFont="1" applyNumberFormat="1"/>
    <xf borderId="1" fillId="3" fontId="0" numFmtId="165" xfId="0" applyBorder="1" applyFont="1" applyNumberFormat="1"/>
    <xf borderId="1" fillId="2" fontId="6" numFmtId="49" xfId="0" applyAlignment="1" applyBorder="1" applyFont="1" applyNumberFormat="1">
      <alignment horizontal="right"/>
    </xf>
    <xf borderId="1" fillId="2" fontId="7" numFmtId="165" xfId="0" applyBorder="1" applyFont="1" applyNumberFormat="1"/>
    <xf borderId="1" fillId="2" fontId="8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right"/>
    </xf>
    <xf borderId="1" fillId="2" fontId="8" numFmtId="0" xfId="0" applyAlignment="1" applyBorder="1" applyFont="1">
      <alignment horizontal="center"/>
    </xf>
    <xf borderId="1" fillId="4" fontId="4" numFmtId="0" xfId="0" applyBorder="1" applyFill="1" applyFont="1"/>
    <xf borderId="1" fillId="2" fontId="10" numFmtId="0" xfId="0" applyBorder="1" applyFont="1"/>
    <xf borderId="1" fillId="2" fontId="11" numFmtId="49" xfId="0" applyAlignment="1" applyBorder="1" applyFont="1" applyNumberFormat="1">
      <alignment horizontal="right"/>
    </xf>
    <xf borderId="1" fillId="2" fontId="0" numFmtId="49" xfId="0" applyBorder="1" applyFont="1" applyNumberFormat="1"/>
    <xf borderId="1" fillId="4" fontId="4" numFmtId="0" xfId="0" applyAlignment="1" applyBorder="1" applyFont="1">
      <alignment readingOrder="0"/>
    </xf>
    <xf borderId="1" fillId="2" fontId="10" numFmtId="0" xfId="0" applyAlignment="1" applyBorder="1" applyFont="1">
      <alignment horizontal="right"/>
    </xf>
    <xf borderId="1" fillId="2" fontId="10" numFmtId="49" xfId="0" applyAlignment="1" applyBorder="1" applyFont="1" applyNumberFormat="1">
      <alignment horizontal="center"/>
    </xf>
    <xf borderId="1" fillId="2" fontId="5" numFmtId="49" xfId="0" applyBorder="1" applyFont="1" applyNumberFormat="1"/>
    <xf borderId="1" fillId="5" fontId="0" numFmtId="166" xfId="0" applyBorder="1" applyFill="1" applyFont="1" applyNumberFormat="1"/>
    <xf borderId="1" fillId="2" fontId="0" numFmtId="166" xfId="0" applyBorder="1" applyFont="1" applyNumberFormat="1"/>
    <xf borderId="1" fillId="2" fontId="0" numFmtId="167" xfId="0" applyBorder="1" applyFont="1" applyNumberFormat="1"/>
    <xf borderId="1" fillId="2" fontId="12" numFmtId="49" xfId="0" applyBorder="1" applyFont="1" applyNumberFormat="1"/>
    <xf borderId="1" fillId="4" fontId="12" numFmtId="166" xfId="0" applyBorder="1" applyFont="1" applyNumberFormat="1"/>
    <xf borderId="5" fillId="2" fontId="13" numFmtId="49" xfId="0" applyAlignment="1" applyBorder="1" applyFont="1" applyNumberForma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0" fillId="0" fontId="0" numFmtId="0" xfId="0" applyFont="1"/>
    <xf borderId="8" fillId="6" fontId="4" numFmtId="49" xfId="0" applyAlignment="1" applyBorder="1" applyFill="1" applyFont="1" applyNumberFormat="1">
      <alignment horizontal="center"/>
    </xf>
    <xf borderId="8" fillId="7" fontId="4" numFmtId="49" xfId="0" applyAlignment="1" applyBorder="1" applyFill="1" applyFont="1" applyNumberFormat="1">
      <alignment horizontal="center"/>
    </xf>
    <xf borderId="8" fillId="8" fontId="4" numFmtId="49" xfId="0" applyAlignment="1" applyBorder="1" applyFill="1" applyFont="1" applyNumberFormat="1">
      <alignment horizontal="center"/>
    </xf>
    <xf borderId="8" fillId="9" fontId="4" numFmtId="49" xfId="0" applyAlignment="1" applyBorder="1" applyFill="1" applyFont="1" applyNumberFormat="1">
      <alignment horizontal="center"/>
    </xf>
    <xf borderId="8" fillId="10" fontId="4" numFmtId="49" xfId="0" applyAlignment="1" applyBorder="1" applyFill="1" applyFont="1" applyNumberFormat="1">
      <alignment horizontal="center"/>
    </xf>
    <xf borderId="8" fillId="11" fontId="4" numFmtId="0" xfId="0" applyAlignment="1" applyBorder="1" applyFill="1" applyFont="1">
      <alignment horizontal="center"/>
    </xf>
    <xf borderId="8" fillId="7" fontId="0" numFmtId="0" xfId="0" applyAlignment="1" applyBorder="1" applyFont="1">
      <alignment horizontal="center"/>
    </xf>
    <xf borderId="8" fillId="2" fontId="0" numFmtId="49" xfId="0" applyAlignment="1" applyBorder="1" applyFont="1" applyNumberFormat="1">
      <alignment horizontal="center"/>
    </xf>
    <xf borderId="8" fillId="8" fontId="0" numFmtId="0" xfId="0" applyBorder="1" applyFont="1"/>
    <xf borderId="8" fillId="9" fontId="0" numFmtId="0" xfId="0" applyAlignment="1" applyBorder="1" applyFont="1">
      <alignment horizontal="center"/>
    </xf>
    <xf borderId="8" fillId="10" fontId="0" numFmtId="0" xfId="0" applyAlignment="1" applyBorder="1" applyFont="1">
      <alignment horizontal="center"/>
    </xf>
    <xf borderId="8" fillId="7" fontId="0" numFmtId="9" xfId="0" applyAlignment="1" applyBorder="1" applyFont="1" applyNumberFormat="1">
      <alignment horizontal="center"/>
    </xf>
    <xf borderId="8" fillId="8" fontId="0" numFmtId="168" xfId="0" applyAlignment="1" applyBorder="1" applyFont="1" applyNumberFormat="1">
      <alignment horizontal="center"/>
    </xf>
    <xf borderId="8" fillId="9" fontId="4" numFmtId="168" xfId="0" applyAlignment="1" applyBorder="1" applyFont="1" applyNumberFormat="1">
      <alignment horizontal="center"/>
    </xf>
    <xf borderId="8" fillId="10" fontId="4" numFmtId="164" xfId="0" applyAlignment="1" applyBorder="1" applyFont="1" applyNumberFormat="1">
      <alignment horizontal="center"/>
    </xf>
    <xf borderId="8" fillId="7" fontId="0" numFmtId="168" xfId="0" applyAlignment="1" applyBorder="1" applyFont="1" applyNumberFormat="1">
      <alignment horizontal="center"/>
    </xf>
    <xf borderId="8" fillId="9" fontId="4" numFmtId="9" xfId="0" applyAlignment="1" applyBorder="1" applyFont="1" applyNumberFormat="1">
      <alignment horizontal="center"/>
    </xf>
    <xf borderId="8" fillId="8" fontId="0" numFmtId="9" xfId="0" applyAlignment="1" applyBorder="1" applyFont="1" applyNumberFormat="1">
      <alignment horizontal="center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32.14"/>
    <col customWidth="1" min="3" max="3" width="23.86"/>
    <col customWidth="1" min="4" max="4" width="8.71"/>
    <col customWidth="1" min="5" max="5" width="10.0"/>
    <col customWidth="1" min="6" max="26" width="10.71"/>
  </cols>
  <sheetData>
    <row r="1" ht="15.0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5" customHeight="1">
      <c r="A2" s="1"/>
      <c r="B2" s="3" t="s">
        <v>0</v>
      </c>
      <c r="C2" s="4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1"/>
      <c r="B3" s="5"/>
      <c r="C3" s="5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1"/>
      <c r="B5" s="6" t="s">
        <v>1</v>
      </c>
      <c r="C5" s="7">
        <v>6.0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1"/>
      <c r="B6" s="6" t="s">
        <v>2</v>
      </c>
      <c r="C6" s="8">
        <v>400000.0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1"/>
      <c r="B7" s="6" t="s">
        <v>3</v>
      </c>
      <c r="C7" s="9">
        <v>0.025</v>
      </c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1"/>
      <c r="B8" s="10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"/>
      <c r="B9" s="11" t="s">
        <v>4</v>
      </c>
      <c r="C9" s="12">
        <f>C6*C5</f>
        <v>2400000</v>
      </c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"/>
      <c r="B10" s="6" t="s">
        <v>5</v>
      </c>
      <c r="C10" s="13">
        <f>C9*C7</f>
        <v>60000</v>
      </c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"/>
      <c r="B11" s="6" t="s">
        <v>6</v>
      </c>
      <c r="C11" s="13">
        <f>C10*80%</f>
        <v>48000</v>
      </c>
      <c r="D11" s="1"/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"/>
      <c r="B12" s="14"/>
      <c r="C12" s="15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"/>
      <c r="B13" s="6" t="s">
        <v>7</v>
      </c>
      <c r="C13" s="13">
        <f>IF(C12&gt;16000,16000,C10*20%)</f>
        <v>12000</v>
      </c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6" t="s">
        <v>8</v>
      </c>
      <c r="B14" s="17"/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6" t="s">
        <v>9</v>
      </c>
      <c r="B15" s="1"/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8"/>
      <c r="B16" s="11" t="s">
        <v>10</v>
      </c>
      <c r="C16" s="19">
        <v>10.0</v>
      </c>
      <c r="D16" s="20">
        <f>C16</f>
        <v>10</v>
      </c>
      <c r="E16" s="20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8"/>
      <c r="B17" s="21" t="s">
        <v>11</v>
      </c>
      <c r="C17" s="1"/>
      <c r="D17" s="20"/>
      <c r="E17" s="20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8">
        <v>5.0</v>
      </c>
      <c r="B18" s="11" t="s">
        <v>12</v>
      </c>
      <c r="C18" s="19">
        <v>10.0</v>
      </c>
      <c r="D18" s="20">
        <f>C16*C18</f>
        <v>100</v>
      </c>
      <c r="E18" s="20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8"/>
      <c r="B19" s="21" t="s">
        <v>13</v>
      </c>
      <c r="C19" s="22" t="s">
        <v>14</v>
      </c>
      <c r="D19" s="20"/>
      <c r="E19" s="20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8">
        <v>10.0</v>
      </c>
      <c r="B20" s="11" t="s">
        <v>15</v>
      </c>
      <c r="C20" s="23">
        <v>0.0</v>
      </c>
      <c r="D20" s="20">
        <f>D18*C20</f>
        <v>0</v>
      </c>
      <c r="E20" s="20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8"/>
      <c r="B21" s="21" t="s">
        <v>16</v>
      </c>
      <c r="C21" s="1"/>
      <c r="D21" s="20"/>
      <c r="E21" s="20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18">
        <v>15.0</v>
      </c>
      <c r="B22" s="11" t="s">
        <v>17</v>
      </c>
      <c r="C22" s="19">
        <v>0.0</v>
      </c>
      <c r="D22" s="20">
        <f>D20*C22</f>
        <v>0</v>
      </c>
      <c r="E22" s="20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18"/>
      <c r="B23" s="21" t="s">
        <v>18</v>
      </c>
      <c r="C23" s="1"/>
      <c r="D23" s="20"/>
      <c r="E23" s="20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18">
        <v>20.0</v>
      </c>
      <c r="B24" s="11" t="s">
        <v>19</v>
      </c>
      <c r="C24" s="19">
        <v>0.0</v>
      </c>
      <c r="D24" s="20">
        <f>IF(C24=0,0)+IF(C24&gt;0,D22*C24)</f>
        <v>0</v>
      </c>
      <c r="E24" s="20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18"/>
      <c r="B25" s="21" t="s">
        <v>20</v>
      </c>
      <c r="C25" s="22" t="s">
        <v>14</v>
      </c>
      <c r="D25" s="20"/>
      <c r="E25" s="20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18">
        <v>25.0</v>
      </c>
      <c r="B26" s="11" t="s">
        <v>21</v>
      </c>
      <c r="C26" s="19">
        <v>0.0</v>
      </c>
      <c r="D26" s="20">
        <f>IF(C26=0,0)+IF(C26&gt;0,D24*C26)</f>
        <v>0</v>
      </c>
      <c r="E26" s="20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18"/>
      <c r="B27" s="21" t="s">
        <v>22</v>
      </c>
      <c r="C27" s="1"/>
      <c r="D27" s="20"/>
      <c r="E27" s="20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18">
        <v>40.0</v>
      </c>
      <c r="B28" s="11" t="s">
        <v>23</v>
      </c>
      <c r="C28" s="19">
        <v>0.0</v>
      </c>
      <c r="D28" s="20">
        <f>IF(C28=0,0)+IF(C28&gt;0,D26*C28)</f>
        <v>0</v>
      </c>
      <c r="E28" s="20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1"/>
      <c r="B29" s="21" t="s">
        <v>24</v>
      </c>
      <c r="C29" s="1"/>
      <c r="D29" s="20"/>
      <c r="E29" s="20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1"/>
      <c r="B30" s="1"/>
      <c r="C30" s="1"/>
      <c r="D30" s="24">
        <f>D16+D18+D20+D22+D24+D26+D28</f>
        <v>110</v>
      </c>
      <c r="E30" s="25" t="s">
        <v>25</v>
      </c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1"/>
      <c r="B31" s="26" t="s">
        <v>26</v>
      </c>
      <c r="C31" s="27">
        <f>C13*17.5%*C16</f>
        <v>21000</v>
      </c>
      <c r="D31" s="1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1"/>
      <c r="B33" s="26" t="s">
        <v>27</v>
      </c>
      <c r="C33" s="27">
        <f>C13*20%*D18</f>
        <v>240000</v>
      </c>
      <c r="D33" s="1"/>
      <c r="E33" s="28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1"/>
      <c r="B35" s="26" t="s">
        <v>28</v>
      </c>
      <c r="C35" s="27">
        <f>C13*12.5%*D20</f>
        <v>0</v>
      </c>
      <c r="D35" s="1"/>
      <c r="E35" s="28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1"/>
      <c r="B37" s="26" t="s">
        <v>29</v>
      </c>
      <c r="C37" s="27">
        <f>C13*7.5%*D22</f>
        <v>0</v>
      </c>
      <c r="D37" s="1"/>
      <c r="E37" s="28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1"/>
      <c r="B39" s="26" t="s">
        <v>30</v>
      </c>
      <c r="C39" s="27">
        <f>C13*5%*D24</f>
        <v>0</v>
      </c>
      <c r="D39" s="1"/>
      <c r="E39" s="28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0" customHeight="1">
      <c r="A40" s="1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1"/>
      <c r="B41" s="26" t="s">
        <v>31</v>
      </c>
      <c r="C41" s="27">
        <f>C13*12.5%*D26</f>
        <v>0</v>
      </c>
      <c r="D41" s="1"/>
      <c r="E41" s="28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1"/>
      <c r="B42" s="1"/>
      <c r="C42" s="1"/>
      <c r="D42" s="1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1"/>
      <c r="B43" s="26" t="s">
        <v>32</v>
      </c>
      <c r="C43" s="27">
        <f>C13*25%*D28</f>
        <v>0</v>
      </c>
      <c r="D43" s="1"/>
      <c r="E43" s="29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1"/>
      <c r="B44" s="1"/>
      <c r="C44" s="1"/>
      <c r="D44" s="1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7.25" customHeight="1">
      <c r="A47" s="1"/>
      <c r="B47" s="30" t="s">
        <v>33</v>
      </c>
      <c r="C47" s="31">
        <f>SUM(C31:C46)+E44</f>
        <v>261000</v>
      </c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0" customHeight="1">
      <c r="A48" s="1"/>
      <c r="B48" s="1"/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0" customHeight="1">
      <c r="A49" s="1"/>
      <c r="B49" s="1"/>
      <c r="C49" s="1"/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0" customHeight="1">
      <c r="A50" s="22" t="s">
        <v>34</v>
      </c>
      <c r="B50" s="22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C2"/>
  </mergeCells>
  <conditionalFormatting sqref="E43">
    <cfRule type="cellIs" dxfId="0" priority="1" stopIfTrue="1" operator="lessThan">
      <formula>0</formula>
    </cfRule>
  </conditionalFormatting>
  <printOptions/>
  <pageMargins bottom="1.0" footer="0.0" header="0.0" left="0.75" right="0.75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6.29"/>
    <col customWidth="1" min="2" max="2" width="18.43"/>
    <col customWidth="1" min="3" max="3" width="17.71"/>
    <col customWidth="1" min="4" max="4" width="18.14"/>
    <col customWidth="1" min="5" max="5" width="16.29"/>
    <col customWidth="1" min="6" max="6" width="19.29"/>
    <col customWidth="1" min="7" max="26" width="16.29"/>
  </cols>
  <sheetData>
    <row r="1" ht="15.75" customHeight="1">
      <c r="A1" s="32" t="s">
        <v>35</v>
      </c>
      <c r="B1" s="33"/>
      <c r="C1" s="33"/>
      <c r="D1" s="33"/>
      <c r="E1" s="33"/>
      <c r="F1" s="34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ht="14.25" customHeight="1">
      <c r="A2" s="36" t="s">
        <v>36</v>
      </c>
      <c r="B2" s="37" t="s">
        <v>37</v>
      </c>
      <c r="C2" s="36" t="s">
        <v>38</v>
      </c>
      <c r="D2" s="38" t="s">
        <v>39</v>
      </c>
      <c r="E2" s="39" t="s">
        <v>40</v>
      </c>
      <c r="F2" s="40" t="s">
        <v>41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4.25" customHeight="1">
      <c r="A3" s="41"/>
      <c r="B3" s="42"/>
      <c r="C3" s="43" t="s">
        <v>42</v>
      </c>
      <c r="D3" s="44"/>
      <c r="E3" s="45"/>
      <c r="F3" s="46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14.25" customHeight="1">
      <c r="A4" s="41">
        <v>1.0</v>
      </c>
      <c r="B4" s="47"/>
      <c r="C4" s="43" t="s">
        <v>43</v>
      </c>
      <c r="D4" s="48">
        <v>0.035</v>
      </c>
      <c r="E4" s="49">
        <f t="shared" ref="E4:E10" si="1">B4+D4</f>
        <v>0.035</v>
      </c>
      <c r="F4" s="50">
        <v>2800.0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ht="14.25" customHeight="1">
      <c r="A5" s="41">
        <v>2.0</v>
      </c>
      <c r="B5" s="51">
        <v>0.002</v>
      </c>
      <c r="C5" s="43" t="s">
        <v>44</v>
      </c>
      <c r="D5" s="48">
        <v>0.038</v>
      </c>
      <c r="E5" s="52">
        <f t="shared" si="1"/>
        <v>0.04</v>
      </c>
      <c r="F5" s="50">
        <v>3200.0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ht="14.25" customHeight="1">
      <c r="A6" s="41">
        <v>3.0</v>
      </c>
      <c r="B6" s="51">
        <v>0.001</v>
      </c>
      <c r="C6" s="43" t="s">
        <v>45</v>
      </c>
      <c r="D6" s="48">
        <v>0.024</v>
      </c>
      <c r="E6" s="49">
        <f t="shared" si="1"/>
        <v>0.025</v>
      </c>
      <c r="F6" s="50">
        <v>2000.0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14.25" customHeight="1">
      <c r="A7" s="41">
        <v>4.0</v>
      </c>
      <c r="B7" s="51">
        <v>0.001</v>
      </c>
      <c r="C7" s="43" t="s">
        <v>46</v>
      </c>
      <c r="D7" s="48">
        <v>0.014</v>
      </c>
      <c r="E7" s="49">
        <f t="shared" si="1"/>
        <v>0.015</v>
      </c>
      <c r="F7" s="50">
        <v>1200.0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14.25" customHeight="1">
      <c r="A8" s="41">
        <v>5.0</v>
      </c>
      <c r="B8" s="51">
        <v>0.001</v>
      </c>
      <c r="C8" s="43" t="s">
        <v>47</v>
      </c>
      <c r="D8" s="48">
        <v>0.009000000000000001</v>
      </c>
      <c r="E8" s="52">
        <f t="shared" si="1"/>
        <v>0.01</v>
      </c>
      <c r="F8" s="50">
        <v>800.0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4.25" customHeight="1">
      <c r="A9" s="41">
        <v>6.0</v>
      </c>
      <c r="B9" s="51">
        <v>0.005</v>
      </c>
      <c r="C9" s="43" t="s">
        <v>48</v>
      </c>
      <c r="D9" s="53">
        <v>0.02</v>
      </c>
      <c r="E9" s="49">
        <f t="shared" si="1"/>
        <v>0.025</v>
      </c>
      <c r="F9" s="50">
        <v>2000.0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4.25" customHeight="1">
      <c r="A10" s="41">
        <v>7.0</v>
      </c>
      <c r="B10" s="51">
        <v>0.005</v>
      </c>
      <c r="C10" s="43" t="s">
        <v>49</v>
      </c>
      <c r="D10" s="48">
        <v>0.045</v>
      </c>
      <c r="E10" s="52">
        <f t="shared" si="1"/>
        <v>0.05</v>
      </c>
      <c r="F10" s="50">
        <v>4000.0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4.2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4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4.2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4.2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4.2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4.2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4.2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4.2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4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4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4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4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4.2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4.2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4.2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4.2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4.2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4.2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4.2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4.2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4.2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4.2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4.2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4.2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4.2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4.2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4.2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4.2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4.2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4.2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4.2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4.2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4.2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4.2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14.2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14.2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4.2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4.2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4.2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14.2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4.2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14.2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4.2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ht="14.2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ht="14.2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ht="14.2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ht="14.2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ht="14.2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ht="14.2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ht="14.2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ht="14.2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ht="14.2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ht="14.2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ht="14.2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ht="14.2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ht="14.2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ht="14.2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ht="14.2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ht="14.2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ht="14.2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ht="14.2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ht="14.2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4.2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ht="14.2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ht="14.2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ht="14.2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ht="14.2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ht="14.2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ht="14.2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ht="14.2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ht="14.2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ht="14.2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ht="14.2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ht="14.2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ht="14.2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ht="14.2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ht="14.2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ht="14.2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ht="14.2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ht="14.2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ht="14.2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ht="14.2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ht="14.2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ht="14.2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ht="14.2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ht="14.2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ht="14.2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ht="14.2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ht="14.2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ht="14.2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ht="14.2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ht="14.2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ht="14.2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ht="14.2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ht="14.2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ht="14.2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ht="14.2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ht="14.2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ht="14.2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ht="14.2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ht="14.2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ht="14.2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ht="14.2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ht="14.2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ht="14.2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ht="14.2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ht="14.2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ht="14.2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ht="14.2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ht="14.2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ht="14.2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ht="14.2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ht="14.2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ht="14.2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ht="14.2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ht="14.2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ht="14.2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ht="14.2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ht="14.2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ht="14.2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ht="14.2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ht="14.2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ht="14.2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ht="14.2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ht="14.2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ht="14.2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ht="14.2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ht="14.2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ht="14.2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ht="14.2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ht="14.2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ht="14.2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ht="14.2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ht="14.2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ht="14.2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ht="14.2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ht="14.2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ht="14.2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ht="14.2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ht="14.2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ht="14.2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ht="14.2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ht="14.2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ht="14.2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ht="14.2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ht="14.2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ht="14.2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ht="14.2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ht="14.2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ht="14.2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ht="14.2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ht="14.2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ht="14.2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ht="14.2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ht="14.2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ht="14.2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ht="14.2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ht="14.2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ht="14.2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ht="14.2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ht="14.2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ht="14.2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ht="14.2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ht="14.2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ht="14.2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ht="14.2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ht="14.2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ht="14.2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ht="14.2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ht="14.2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ht="14.2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ht="14.2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ht="14.2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ht="14.2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ht="14.2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ht="14.2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ht="14.2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ht="14.2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ht="14.2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ht="14.2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ht="14.2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ht="14.2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ht="14.2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ht="14.2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ht="14.2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ht="14.2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ht="14.2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ht="14.2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ht="14.2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ht="14.2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ht="14.2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ht="14.2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ht="14.2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ht="14.2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ht="14.2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ht="14.2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ht="14.2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ht="14.2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ht="14.2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ht="14.2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ht="14.2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ht="14.2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ht="14.2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ht="14.2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ht="14.2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ht="14.2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ht="14.2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ht="14.2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ht="14.2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ht="14.2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ht="14.2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ht="14.2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ht="14.2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ht="14.2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ht="14.2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ht="14.2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ht="14.2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ht="14.2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ht="14.2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ht="14.2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ht="14.2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ht="14.2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ht="14.2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ht="14.2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ht="14.2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ht="14.2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ht="14.2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ht="14.2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ht="14.2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ht="14.2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ht="14.2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ht="14.2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ht="14.2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ht="14.2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ht="14.2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ht="14.2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ht="14.2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ht="14.2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ht="14.2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ht="14.2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ht="14.2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ht="14.2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ht="14.2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ht="14.2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ht="14.2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ht="14.2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ht="14.2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ht="14.2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ht="14.2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ht="14.2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ht="14.2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ht="14.2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ht="14.2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ht="14.2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ht="14.2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ht="14.2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ht="14.2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ht="14.2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ht="14.2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ht="14.2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ht="14.2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ht="14.2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ht="14.2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ht="14.2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ht="14.2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ht="14.2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ht="14.2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ht="14.2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ht="14.2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ht="14.2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ht="14.2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ht="14.2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ht="14.2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ht="14.2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ht="14.2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ht="14.2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ht="14.2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ht="14.2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ht="14.2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ht="14.2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ht="14.2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ht="14.2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ht="14.2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ht="14.2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ht="14.2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ht="14.2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ht="14.2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ht="14.2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ht="14.2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ht="14.2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ht="14.2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ht="14.2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ht="14.2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ht="14.2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ht="14.2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ht="14.2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ht="14.2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ht="14.2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ht="14.2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ht="14.2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ht="14.2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ht="14.2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ht="14.2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ht="14.2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ht="14.2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ht="14.2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ht="14.2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ht="14.2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ht="14.2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ht="14.2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ht="14.2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ht="14.2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ht="14.2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ht="14.2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ht="14.2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ht="14.2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ht="14.2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ht="14.2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ht="14.2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ht="14.2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ht="14.2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ht="14.2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ht="14.2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ht="14.2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ht="14.2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ht="14.2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ht="14.2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ht="14.2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ht="14.2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ht="14.2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ht="14.2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ht="14.2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ht="14.2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ht="14.2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ht="14.2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ht="14.2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ht="14.2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ht="14.2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ht="14.2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ht="14.2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ht="14.2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ht="14.2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ht="14.2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ht="14.2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ht="14.2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ht="14.2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ht="14.2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ht="14.2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ht="14.2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ht="14.2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ht="14.2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ht="14.2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ht="14.2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ht="14.2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ht="14.2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ht="14.2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ht="14.2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ht="14.2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ht="14.2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ht="14.2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ht="14.2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ht="14.2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ht="14.2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ht="14.2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ht="14.2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ht="14.2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ht="14.2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ht="14.2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ht="14.2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ht="14.2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ht="14.2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ht="14.2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ht="14.2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ht="14.2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ht="14.2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ht="14.2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ht="14.2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ht="14.2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ht="14.2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ht="14.2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ht="14.2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ht="14.2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ht="14.2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ht="14.2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ht="14.2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ht="14.2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ht="14.2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ht="14.2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ht="14.2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ht="14.2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ht="14.2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ht="14.2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ht="14.2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ht="14.2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ht="14.2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ht="14.2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ht="14.2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ht="14.2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ht="14.2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ht="14.2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ht="14.2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ht="14.2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ht="14.2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ht="14.2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ht="14.2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ht="14.2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ht="14.2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ht="14.2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ht="14.2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ht="14.2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ht="14.2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ht="14.2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ht="14.2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ht="14.2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ht="14.2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ht="14.2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ht="14.2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ht="14.2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ht="14.2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ht="14.2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ht="14.2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ht="14.2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ht="14.2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ht="14.2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ht="14.2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ht="14.2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ht="14.2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ht="14.2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ht="14.2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ht="14.2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ht="14.2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ht="14.2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ht="14.2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ht="14.2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ht="14.2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ht="14.2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ht="14.2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ht="14.2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ht="14.2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ht="14.2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ht="14.2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ht="14.2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ht="14.2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ht="14.2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ht="14.2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ht="14.2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ht="14.2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ht="14.2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ht="14.2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ht="14.2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ht="14.2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ht="14.2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ht="14.2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ht="14.2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ht="14.2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ht="14.2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ht="14.2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ht="14.2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ht="14.2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ht="14.2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ht="14.2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ht="14.2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ht="14.2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ht="14.2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ht="14.2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ht="14.2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ht="14.2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ht="14.2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ht="14.2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ht="14.2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ht="14.2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ht="14.2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ht="14.2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ht="14.2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ht="14.2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ht="14.2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ht="14.2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ht="14.2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ht="14.2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ht="14.2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ht="14.2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ht="14.2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ht="14.2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ht="14.2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ht="14.2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ht="14.2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ht="14.2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ht="14.2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ht="14.2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ht="14.2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ht="14.2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ht="14.2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ht="14.2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ht="14.2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ht="14.2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ht="14.2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ht="14.2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ht="14.2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ht="14.2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ht="14.2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ht="14.2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ht="14.2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ht="14.2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ht="14.2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ht="14.2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ht="14.2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ht="14.2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ht="14.2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ht="14.2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ht="14.2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ht="14.2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ht="14.2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ht="14.2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ht="14.2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ht="14.2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ht="14.2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ht="14.2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ht="14.2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ht="14.2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ht="14.2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ht="14.2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ht="14.2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ht="14.2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ht="14.2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ht="14.2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ht="14.2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ht="14.2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ht="14.2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ht="14.2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ht="14.2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ht="14.2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ht="14.2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ht="14.2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ht="14.2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ht="14.2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ht="14.2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ht="14.2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ht="14.2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ht="14.2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ht="14.2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ht="14.2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ht="14.2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ht="14.2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ht="14.2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ht="14.2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ht="14.2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ht="14.2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ht="14.2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ht="14.2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ht="14.2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ht="14.2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ht="14.2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ht="14.2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ht="14.2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ht="14.2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ht="14.2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ht="14.2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ht="14.2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ht="14.2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ht="14.2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ht="14.2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ht="14.2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ht="14.2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ht="14.2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ht="14.2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ht="14.2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ht="14.2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ht="14.2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ht="14.2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ht="14.2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ht="14.2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ht="14.2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ht="14.2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ht="14.2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ht="14.2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ht="14.2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ht="14.2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ht="14.2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ht="14.2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ht="14.2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ht="14.2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ht="14.2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ht="14.2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ht="14.2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ht="14.2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ht="14.2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ht="14.2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ht="14.2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ht="14.2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ht="14.2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ht="14.2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ht="14.2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ht="14.2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ht="14.2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ht="14.2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ht="14.2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ht="14.2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ht="14.2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ht="14.2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ht="14.2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ht="14.2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ht="14.2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ht="14.2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ht="14.2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ht="14.2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ht="14.2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ht="14.2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ht="14.2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ht="14.2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ht="14.2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ht="14.2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ht="14.2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ht="14.2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ht="14.2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ht="14.2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ht="14.2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ht="14.2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ht="14.2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ht="14.2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ht="14.2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ht="14.2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ht="14.2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ht="14.2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ht="14.2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ht="14.2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ht="14.2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ht="14.2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ht="14.2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ht="14.2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ht="14.2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ht="14.2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ht="14.2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ht="14.2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ht="14.2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ht="14.2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ht="14.2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ht="14.2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ht="14.2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ht="14.2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ht="14.2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ht="14.2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ht="14.2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ht="14.2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ht="14.2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ht="14.2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ht="14.2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ht="14.2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ht="14.2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ht="14.2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ht="14.2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ht="14.2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ht="14.2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ht="14.2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ht="14.2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ht="14.2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ht="14.2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ht="14.2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ht="14.2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ht="14.2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ht="14.2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ht="14.2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ht="14.2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ht="14.2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ht="14.2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ht="14.2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ht="14.2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ht="14.2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ht="14.2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ht="14.2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ht="14.2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ht="14.2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ht="14.2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ht="14.2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ht="14.2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ht="14.2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ht="14.2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ht="14.2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ht="14.2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ht="14.2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ht="14.2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ht="14.2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ht="14.2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ht="14.2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ht="14.2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ht="14.2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ht="14.2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ht="14.2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ht="14.2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ht="14.2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ht="14.2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ht="14.2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ht="14.2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ht="14.2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ht="14.2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ht="14.2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ht="14.2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ht="14.2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ht="14.2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ht="14.2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ht="14.2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ht="14.2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ht="14.2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ht="14.2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ht="14.2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ht="14.2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ht="14.2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ht="14.2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ht="14.2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ht="14.2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ht="14.2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ht="14.2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ht="14.2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ht="14.2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ht="14.2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ht="14.2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ht="14.2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ht="14.2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ht="14.2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ht="14.2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ht="14.2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ht="14.2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ht="14.2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ht="14.2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ht="14.2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ht="14.2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ht="14.2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ht="14.2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ht="14.2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ht="14.2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ht="14.2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ht="14.2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ht="14.2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ht="14.2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ht="14.2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ht="14.2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ht="14.2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ht="14.2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ht="14.2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ht="14.2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ht="14.2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ht="14.2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ht="14.2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ht="14.2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ht="14.2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ht="14.2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ht="14.2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ht="14.2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ht="14.2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ht="14.2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ht="14.2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ht="14.2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ht="14.2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ht="14.2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ht="14.2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ht="14.2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ht="14.2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ht="14.2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ht="14.2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ht="14.2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ht="14.2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ht="14.2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ht="14.2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ht="14.2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ht="14.2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ht="14.2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ht="14.2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ht="14.2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ht="14.2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ht="14.2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ht="14.2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ht="14.2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ht="14.2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ht="14.2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ht="14.2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ht="14.2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ht="14.2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ht="14.2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ht="14.2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ht="14.2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ht="14.2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ht="14.2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ht="14.2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ht="14.2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ht="14.2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ht="14.2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ht="14.2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ht="14.2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ht="14.2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ht="14.2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ht="14.2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ht="14.2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ht="14.2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ht="14.2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ht="14.2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ht="14.2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ht="14.2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ht="14.2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ht="14.2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ht="14.2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ht="14.2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ht="14.2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ht="14.2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ht="14.2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ht="14.2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ht="14.2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ht="14.2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ht="14.2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ht="14.2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ht="14.2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ht="14.2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ht="14.2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ht="14.2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ht="14.2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ht="14.2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ht="14.2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ht="14.2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ht="14.2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ht="14.2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ht="14.2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ht="14.2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ht="14.2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ht="14.2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ht="14.2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ht="14.2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ht="14.2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ht="14.2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ht="14.2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ht="14.2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ht="14.2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ht="14.2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ht="14.2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ht="14.2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ht="14.2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ht="14.2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ht="14.2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ht="14.2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ht="14.2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ht="14.2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ht="14.2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ht="14.2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ht="14.2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ht="14.2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ht="14.2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ht="14.2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ht="14.2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ht="14.2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ht="14.2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ht="14.2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ht="14.2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ht="14.2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ht="14.2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ht="14.2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ht="14.2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ht="14.2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ht="14.2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ht="14.2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ht="14.2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ht="14.2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ht="14.2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ht="14.2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ht="14.2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ht="14.2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ht="14.2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ht="14.2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ht="14.2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ht="14.2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ht="14.2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ht="14.2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ht="14.2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ht="14.2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ht="14.2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ht="14.2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ht="14.2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ht="14.2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ht="14.2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ht="14.2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ht="14.2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ht="14.2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ht="14.2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ht="14.2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ht="14.2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ht="14.2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ht="14.2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ht="14.2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ht="14.2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ht="14.2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ht="14.2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ht="14.2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ht="14.2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ht="14.2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ht="14.2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ht="14.2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ht="14.2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ht="14.2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ht="14.2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ht="14.2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ht="14.2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ht="14.2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ht="14.2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ht="14.2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ht="14.2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ht="14.2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ht="14.2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ht="14.2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ht="14.2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ht="14.2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ht="14.2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ht="14.2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ht="14.2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ht="14.2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ht="14.2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ht="14.2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ht="14.2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ht="14.2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ht="14.2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ht="14.2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ht="14.2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ht="14.2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ht="14.2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ht="14.2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ht="14.2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ht="14.2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ht="14.2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ht="14.2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ht="14.2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ht="14.2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ht="14.2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ht="14.2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ht="14.2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ht="14.2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ht="14.2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ht="14.2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ht="14.2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ht="14.2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ht="14.2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ht="14.2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ht="14.2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ht="14.2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ht="14.2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ht="14.2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ht="14.2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ht="14.2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ht="14.2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ht="14.2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ht="14.2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ht="14.2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ht="14.2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ht="14.2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ht="14.2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ht="14.2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ht="14.2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ht="14.2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ht="14.2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ht="14.2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ht="14.2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ht="14.2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ht="14.2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ht="14.2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ht="14.2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ht="14.2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ht="14.2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ht="14.2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ht="14.2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ht="14.2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ht="14.2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ht="14.2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ht="14.2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ht="14.2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ht="14.2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ht="14.2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ht="14.2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ht="14.2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ht="14.2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ht="14.2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ht="14.2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ht="14.2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ht="14.2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ht="14.2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ht="14.2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ht="14.2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ht="14.2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mergeCells count="1">
    <mergeCell ref="A1:F1"/>
  </mergeCells>
  <printOptions/>
  <pageMargins bottom="1.0" footer="0.0" header="0.0" left="1.0" right="1.0" top="1.0"/>
  <pageSetup orientation="portrait"/>
  <headerFooter>
    <oddFooter>&amp;C000000&amp;P</oddFooter>
  </headerFooter>
  <drawing r:id="rId1"/>
</worksheet>
</file>