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75" windowHeight="97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'Sheet1'!$A$1:$K$76,'Sheet1'!$A$79:$K$152,'Sheet1'!$A$163:$K$197</definedName>
  </definedNames>
  <calcPr fullCalcOnLoad="1"/>
</workbook>
</file>

<file path=xl/sharedStrings.xml><?xml version="1.0" encoding="utf-8"?>
<sst xmlns="http://schemas.openxmlformats.org/spreadsheetml/2006/main" count="187" uniqueCount="142">
  <si>
    <t>Southwestern Track &amp; Field Officials Association</t>
  </si>
  <si>
    <t>Cash Receipts</t>
  </si>
  <si>
    <t>Deposit</t>
  </si>
  <si>
    <t>Certi-</t>
  </si>
  <si>
    <t>Donated</t>
  </si>
  <si>
    <t>Jackets,</t>
  </si>
  <si>
    <t>Receipt Date</t>
  </si>
  <si>
    <t>Total</t>
  </si>
  <si>
    <t>Dues</t>
  </si>
  <si>
    <t>fication</t>
  </si>
  <si>
    <t>Fees</t>
  </si>
  <si>
    <t>Donations</t>
  </si>
  <si>
    <t>Proof</t>
  </si>
  <si>
    <t xml:space="preserve">  Total January</t>
  </si>
  <si>
    <t xml:space="preserve">  Total February</t>
  </si>
  <si>
    <t xml:space="preserve">  Total March</t>
  </si>
  <si>
    <t xml:space="preserve">  Total April</t>
  </si>
  <si>
    <t xml:space="preserve">  Total June</t>
  </si>
  <si>
    <t xml:space="preserve">  Total July</t>
  </si>
  <si>
    <t xml:space="preserve">  Total August</t>
  </si>
  <si>
    <t xml:space="preserve">  Total September</t>
  </si>
  <si>
    <t xml:space="preserve">  Total October</t>
  </si>
  <si>
    <t xml:space="preserve">  Total November</t>
  </si>
  <si>
    <t xml:space="preserve">  Total December</t>
  </si>
  <si>
    <t xml:space="preserve">  Total Y T D</t>
  </si>
  <si>
    <t>Cash Disbursements</t>
  </si>
  <si>
    <t>Check</t>
  </si>
  <si>
    <t>Certifica-</t>
  </si>
  <si>
    <t>Bank</t>
  </si>
  <si>
    <t>Assn</t>
  </si>
  <si>
    <t>Equip</t>
  </si>
  <si>
    <t>Postage</t>
  </si>
  <si>
    <t>tion Fees</t>
  </si>
  <si>
    <t>Fee</t>
  </si>
  <si>
    <t>Purchase</t>
  </si>
  <si>
    <t>Copier/Misc</t>
  </si>
  <si>
    <t>Treasurer's Report</t>
  </si>
  <si>
    <t>Beginning Cash Balance:</t>
  </si>
  <si>
    <t>Cash Receipts:</t>
  </si>
  <si>
    <t xml:space="preserve">   Donated Officials Fees</t>
  </si>
  <si>
    <t/>
  </si>
  <si>
    <t xml:space="preserve">   Total Cash Receipts</t>
  </si>
  <si>
    <t>Cash Disbursements:</t>
  </si>
  <si>
    <t xml:space="preserve">   Certfication Fees Paid</t>
  </si>
  <si>
    <t xml:space="preserve">   Bank Fees</t>
  </si>
  <si>
    <t>Ending Cash Balance</t>
  </si>
  <si>
    <t xml:space="preserve"> </t>
  </si>
  <si>
    <t xml:space="preserve"> Total May</t>
  </si>
  <si>
    <t>YTD</t>
  </si>
  <si>
    <t>tion  Exp</t>
  </si>
  <si>
    <t xml:space="preserve">  Total May</t>
  </si>
  <si>
    <t>Check Date &amp;  #</t>
  </si>
  <si>
    <t xml:space="preserve">   Mileage Reimbursement</t>
  </si>
  <si>
    <t xml:space="preserve">   Certification Expenses</t>
  </si>
  <si>
    <t xml:space="preserve">   Southwestern Assn Dues</t>
  </si>
  <si>
    <t xml:space="preserve">   Training Clinic Expenses</t>
  </si>
  <si>
    <t xml:space="preserve">   Web Site  &amp; Web Site Software</t>
  </si>
  <si>
    <t xml:space="preserve">   USATF Annual Meeting Reimbursement</t>
  </si>
  <si>
    <t xml:space="preserve">   SWTFOA Annual Meeting Expenses</t>
  </si>
  <si>
    <t xml:space="preserve">   Reimbursement for NSF Check/Bank Fees</t>
  </si>
  <si>
    <t>Miscellaneous</t>
  </si>
  <si>
    <t xml:space="preserve">   Miscellaneous</t>
  </si>
  <si>
    <t>Training</t>
  </si>
  <si>
    <t>Clinic</t>
  </si>
  <si>
    <t>Mileage</t>
  </si>
  <si>
    <t>Reimburse/Web/</t>
  </si>
  <si>
    <t>Annual Meet</t>
  </si>
  <si>
    <t xml:space="preserve">   Kroger Community RewardsDonations</t>
  </si>
  <si>
    <t>Kroger</t>
  </si>
  <si>
    <t>Community</t>
  </si>
  <si>
    <t>Rewards</t>
  </si>
  <si>
    <t xml:space="preserve">   Postage/Miscellaneous Expenses</t>
  </si>
  <si>
    <t>No Activity</t>
  </si>
  <si>
    <t>Year  2018</t>
  </si>
  <si>
    <t>1/3/2018</t>
  </si>
  <si>
    <t>1/15/2018  0820</t>
  </si>
  <si>
    <t>Ck to George Adams - Reimbursement for Paper/Tabs for Binders</t>
  </si>
  <si>
    <t>1/4/2018</t>
  </si>
  <si>
    <t>1/16/2018</t>
  </si>
  <si>
    <t>1/17/2018</t>
  </si>
  <si>
    <t>1/18/2018</t>
  </si>
  <si>
    <t>Year 2018</t>
  </si>
  <si>
    <t>1/23/2018</t>
  </si>
  <si>
    <t>1/31/2018</t>
  </si>
  <si>
    <t>2/7/2018</t>
  </si>
  <si>
    <t>2/20/2018</t>
  </si>
  <si>
    <t>2/27/2018</t>
  </si>
  <si>
    <t>3/12/2018</t>
  </si>
  <si>
    <t>3/13/2018</t>
  </si>
  <si>
    <t>Ck to George Adams - Reimbursement for Copier Ink Cartridges</t>
  </si>
  <si>
    <t>3/26/2018  0821</t>
  </si>
  <si>
    <t>4/9/2018</t>
  </si>
  <si>
    <t>4/15/2018</t>
  </si>
  <si>
    <t>4/16/2018</t>
  </si>
  <si>
    <t>5/1/2018</t>
  </si>
  <si>
    <t>5/2/2018</t>
  </si>
  <si>
    <t>5/9/2018</t>
  </si>
  <si>
    <t>5/31/2018</t>
  </si>
  <si>
    <t>6/2/2018  0822</t>
  </si>
  <si>
    <t>Ck to Gary Rush - Travel Reimbursement for Texas Greatest Athlete Training Meet</t>
  </si>
  <si>
    <t>Ck to Stan Scott - Travel Reimbursement for Texas Greatest Athlete Training Meet</t>
  </si>
  <si>
    <t>6/2/2018  0823</t>
  </si>
  <si>
    <t>Ck to Chuck Estill - Reimbursement for Training Flyers - Texas Greatest Athlete Starter's Clinic</t>
  </si>
  <si>
    <t>6/4/2018  0824</t>
  </si>
  <si>
    <t>6/4/2018  0825</t>
  </si>
  <si>
    <t xml:space="preserve">   2018 Membership Certification Fees Received</t>
  </si>
  <si>
    <t>7/23/2018</t>
  </si>
  <si>
    <t>7/28/2018</t>
  </si>
  <si>
    <t>8/6/2018</t>
  </si>
  <si>
    <t>8/9/2018</t>
  </si>
  <si>
    <t>8/21/2018</t>
  </si>
  <si>
    <t>Check to Candice Pierre - Recipient - 2018 Chester Bradley Honorarium</t>
  </si>
  <si>
    <t>9/16/2018  0826</t>
  </si>
  <si>
    <t>9/17/2018  0827</t>
  </si>
  <si>
    <t>Ck to Browning Trophies &amp; Awards for award plaques for SWTFOA Annual Meeting</t>
  </si>
  <si>
    <t>9/17/2018  0828</t>
  </si>
  <si>
    <t>Reimbursement Ck to Chuck Estill for cost of Special Recognition Award for Doc Tyson</t>
  </si>
  <si>
    <t>9/21/2018</t>
  </si>
  <si>
    <t>Shirts, Pins</t>
  </si>
  <si>
    <t>pins ($600) + Baylor Use of SWTFOA Leica Distos ($475)</t>
  </si>
  <si>
    <t xml:space="preserve">   Sale of Jackets, Shirts, Sweatsuits Or SWTFOA Pins</t>
  </si>
  <si>
    <t>11/14/2018</t>
  </si>
  <si>
    <t>11/21/2018</t>
  </si>
  <si>
    <t>Check from Chris Marcellus for four Gill timers</t>
  </si>
  <si>
    <t xml:space="preserve">   Equipment Purchase</t>
  </si>
  <si>
    <t>11/25/2018  0829</t>
  </si>
  <si>
    <t>Five Gill Timers and Countdown Display</t>
  </si>
  <si>
    <t>12/9/2018  0830</t>
  </si>
  <si>
    <t xml:space="preserve"> 2019 SW Assn Dues </t>
  </si>
  <si>
    <t>1 check @ $40 each re-cert</t>
  </si>
  <si>
    <t xml:space="preserve">1 check @ $40 each new cert </t>
  </si>
  <si>
    <t>1 check @ $40 each new cert</t>
  </si>
  <si>
    <t xml:space="preserve">1 CC @ $40 each new cert </t>
  </si>
  <si>
    <t>1 CC @ $40 each new cert</t>
  </si>
  <si>
    <t xml:space="preserve">2CC @ $40 each new certs </t>
  </si>
  <si>
    <t>1 check @ $40 each re-cert &amp; 1 cash transfer</t>
  </si>
  <si>
    <t xml:space="preserve"> 1 cash transfer</t>
  </si>
  <si>
    <t xml:space="preserve">1 check @ $40 each re-cert </t>
  </si>
  <si>
    <t xml:space="preserve">2 CC @ $40 each new cert </t>
  </si>
  <si>
    <t xml:space="preserve">1 CC @ $40 each re-cert </t>
  </si>
  <si>
    <t>2 transfers @ $20 each - check</t>
  </si>
  <si>
    <t xml:space="preserve">1 transfer @ $20 each - CC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</si>
</sst>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  <numFmt numFmtId="167" formatCode="mm/dd/yy;@"/>
    <numFmt numFmtId="168" formatCode="m/d/yyyy;@"/>
    <numFmt numFmtId="169" formatCode="m/d/yy;@"/>
    <numFmt numFmtId="170" formatCode="[$-409]h:mm:ss\ AM/PM"/>
  </numFmts>
  <fonts count="9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9"/>
      <color indexed="14"/>
      <name val="Arial"/>
      <family val="2"/>
    </font>
    <font>
      <sz val="10"/>
      <color indexed="56"/>
      <name val="Arial"/>
      <family val="2"/>
    </font>
    <font>
      <sz val="10"/>
      <color indexed="48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sz val="9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51"/>
      <name val="Arial"/>
      <family val="2"/>
    </font>
    <font>
      <sz val="10"/>
      <color indexed="17"/>
      <name val="Arial"/>
      <family val="2"/>
    </font>
    <font>
      <sz val="9"/>
      <color indexed="58"/>
      <name val="Arial"/>
      <family val="2"/>
    </font>
    <font>
      <sz val="9"/>
      <color indexed="62"/>
      <name val="Arial"/>
      <family val="2"/>
    </font>
    <font>
      <sz val="10"/>
      <color indexed="20"/>
      <name val="Arial"/>
      <family val="2"/>
    </font>
    <font>
      <sz val="10"/>
      <color indexed="5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9"/>
      <color indexed="51"/>
      <name val="Arial"/>
      <family val="2"/>
    </font>
    <font>
      <b/>
      <sz val="12"/>
      <name val="Calibri"/>
      <family val="2"/>
    </font>
    <font>
      <sz val="9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0"/>
      <color rgb="FF996633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color rgb="FFFF6600"/>
      <name val="Arial"/>
      <family val="2"/>
    </font>
    <font>
      <sz val="10"/>
      <color rgb="FF0070C0"/>
      <name val="Arial"/>
      <family val="2"/>
    </font>
    <font>
      <sz val="10"/>
      <color theme="6" tint="-0.4999699890613556"/>
      <name val="Arial"/>
      <family val="2"/>
    </font>
    <font>
      <sz val="10"/>
      <color theme="6" tint="-0.24997000396251678"/>
      <name val="Arial"/>
      <family val="2"/>
    </font>
    <font>
      <sz val="10"/>
      <color rgb="FF006600"/>
      <name val="Arial"/>
      <family val="2"/>
    </font>
    <font>
      <sz val="9"/>
      <color rgb="FF003300"/>
      <name val="Arial"/>
      <family val="2"/>
    </font>
    <font>
      <sz val="10"/>
      <color rgb="FFFF00FF"/>
      <name val="Arial"/>
      <family val="2"/>
    </font>
    <font>
      <sz val="9"/>
      <color rgb="FFFF00FF"/>
      <name val="Arial"/>
      <family val="2"/>
    </font>
    <font>
      <sz val="9"/>
      <color rgb="FF7030A0"/>
      <name val="Arial"/>
      <family val="2"/>
    </font>
    <font>
      <b/>
      <sz val="10"/>
      <color rgb="FFFF0000"/>
      <name val="Arial"/>
      <family val="2"/>
    </font>
    <font>
      <sz val="10"/>
      <color rgb="FF800080"/>
      <name val="Arial"/>
      <family val="2"/>
    </font>
    <font>
      <sz val="10"/>
      <color rgb="FFCC0066"/>
      <name val="Arial"/>
      <family val="2"/>
    </font>
    <font>
      <sz val="10"/>
      <color rgb="FF008000"/>
      <name val="Arial"/>
      <family val="2"/>
    </font>
    <font>
      <sz val="9"/>
      <color theme="6" tint="-0.24997000396251678"/>
      <name val="Arial"/>
      <family val="2"/>
    </font>
    <font>
      <sz val="9"/>
      <color rgb="FF006600"/>
      <name val="Arial"/>
      <family val="2"/>
    </font>
    <font>
      <sz val="9"/>
      <color theme="6" tint="-0.4999699890613556"/>
      <name val="Arial"/>
      <family val="2"/>
    </font>
    <font>
      <sz val="9"/>
      <color rgb="FFFF0000"/>
      <name val="Arial"/>
      <family val="2"/>
    </font>
    <font>
      <sz val="9"/>
      <color rgb="FF0000FF"/>
      <name val="Arial"/>
      <family val="2"/>
    </font>
    <font>
      <sz val="10"/>
      <color rgb="FF003300"/>
      <name val="Arial"/>
      <family val="2"/>
    </font>
    <font>
      <sz val="9"/>
      <color rgb="FF00999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43" fontId="6" fillId="0" borderId="0" xfId="42" applyFont="1" applyAlignment="1">
      <alignment/>
    </xf>
    <xf numFmtId="43" fontId="5" fillId="0" borderId="0" xfId="42" applyFont="1" applyAlignment="1">
      <alignment/>
    </xf>
    <xf numFmtId="0" fontId="0" fillId="0" borderId="0" xfId="0" applyFont="1" applyAlignment="1">
      <alignment horizontal="center"/>
    </xf>
    <xf numFmtId="43" fontId="0" fillId="0" borderId="0" xfId="42" applyFont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0" xfId="42" applyFont="1" applyBorder="1" applyAlignment="1">
      <alignment horizontal="center"/>
    </xf>
    <xf numFmtId="43" fontId="0" fillId="0" borderId="0" xfId="42" applyFont="1" applyBorder="1" applyAlignment="1">
      <alignment/>
    </xf>
    <xf numFmtId="0" fontId="0" fillId="0" borderId="0" xfId="0" applyFont="1" applyAlignment="1" quotePrefix="1">
      <alignment/>
    </xf>
    <xf numFmtId="43" fontId="0" fillId="0" borderId="0" xfId="42" applyFont="1" applyAlignment="1">
      <alignment horizontal="right"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 horizontal="right"/>
    </xf>
    <xf numFmtId="0" fontId="0" fillId="0" borderId="0" xfId="0" applyFont="1" applyAlignment="1" quotePrefix="1">
      <alignment horizontal="center"/>
    </xf>
    <xf numFmtId="16" fontId="0" fillId="0" borderId="0" xfId="0" applyNumberFormat="1" applyFont="1" applyAlignment="1" quotePrefix="1">
      <alignment/>
    </xf>
    <xf numFmtId="43" fontId="5" fillId="0" borderId="0" xfId="42" applyFont="1" applyAlignment="1" quotePrefix="1">
      <alignment/>
    </xf>
    <xf numFmtId="43" fontId="5" fillId="0" borderId="11" xfId="42" applyFont="1" applyBorder="1" applyAlignment="1">
      <alignment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15" fontId="7" fillId="0" borderId="0" xfId="42" applyNumberFormat="1" applyFont="1" applyAlignment="1">
      <alignment/>
    </xf>
    <xf numFmtId="0" fontId="8" fillId="0" borderId="0" xfId="0" applyFont="1" applyAlignment="1">
      <alignment/>
    </xf>
    <xf numFmtId="43" fontId="8" fillId="0" borderId="0" xfId="42" applyFont="1" applyAlignment="1">
      <alignment/>
    </xf>
    <xf numFmtId="166" fontId="8" fillId="0" borderId="0" xfId="42" applyNumberFormat="1" applyFont="1" applyAlignment="1" quotePrefix="1">
      <alignment/>
    </xf>
    <xf numFmtId="167" fontId="0" fillId="0" borderId="0" xfId="0" applyNumberFormat="1" applyFont="1" applyAlignment="1" quotePrefix="1">
      <alignment horizontal="center"/>
    </xf>
    <xf numFmtId="166" fontId="9" fillId="0" borderId="0" xfId="42" applyNumberFormat="1" applyFont="1" applyAlignment="1">
      <alignment/>
    </xf>
    <xf numFmtId="43" fontId="10" fillId="0" borderId="0" xfId="42" applyFont="1" applyAlignment="1">
      <alignment/>
    </xf>
    <xf numFmtId="43" fontId="13" fillId="0" borderId="0" xfId="42" applyFont="1" applyAlignment="1">
      <alignment horizontal="center"/>
    </xf>
    <xf numFmtId="43" fontId="14" fillId="0" borderId="0" xfId="42" applyFont="1" applyAlignment="1">
      <alignment/>
    </xf>
    <xf numFmtId="167" fontId="0" fillId="0" borderId="0" xfId="0" applyNumberFormat="1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43" fontId="14" fillId="0" borderId="0" xfId="42" applyFont="1" applyAlignment="1">
      <alignment horizontal="left"/>
    </xf>
    <xf numFmtId="43" fontId="16" fillId="0" borderId="0" xfId="42" applyFont="1" applyAlignment="1">
      <alignment/>
    </xf>
    <xf numFmtId="43" fontId="18" fillId="0" borderId="0" xfId="42" applyFont="1" applyAlignment="1">
      <alignment/>
    </xf>
    <xf numFmtId="43" fontId="14" fillId="0" borderId="0" xfId="42" applyFont="1" applyAlignment="1">
      <alignment horizontal="center"/>
    </xf>
    <xf numFmtId="43" fontId="19" fillId="0" borderId="0" xfId="42" applyFont="1" applyAlignment="1">
      <alignment horizontal="center"/>
    </xf>
    <xf numFmtId="43" fontId="0" fillId="0" borderId="0" xfId="42" applyFont="1" applyAlignment="1">
      <alignment/>
    </xf>
    <xf numFmtId="43" fontId="20" fillId="0" borderId="0" xfId="42" applyFont="1" applyAlignment="1">
      <alignment/>
    </xf>
    <xf numFmtId="43" fontId="19" fillId="0" borderId="0" xfId="42" applyFont="1" applyBorder="1" applyAlignment="1">
      <alignment/>
    </xf>
    <xf numFmtId="43" fontId="18" fillId="0" borderId="0" xfId="42" applyFont="1" applyAlignment="1">
      <alignment/>
    </xf>
    <xf numFmtId="43" fontId="0" fillId="0" borderId="11" xfId="42" applyFont="1" applyBorder="1" applyAlignment="1">
      <alignment/>
    </xf>
    <xf numFmtId="167" fontId="12" fillId="0" borderId="0" xfId="0" applyNumberFormat="1" applyFont="1" applyBorder="1" applyAlignment="1">
      <alignment horizontal="center"/>
    </xf>
    <xf numFmtId="166" fontId="5" fillId="0" borderId="0" xfId="42" applyNumberFormat="1" applyFont="1" applyAlignment="1" quotePrefix="1">
      <alignment/>
    </xf>
    <xf numFmtId="14" fontId="0" fillId="0" borderId="0" xfId="0" applyNumberFormat="1" applyFont="1" applyAlignment="1" quotePrefix="1">
      <alignment horizontal="center"/>
    </xf>
    <xf numFmtId="43" fontId="0" fillId="0" borderId="0" xfId="42" applyFont="1" applyAlignment="1">
      <alignment/>
    </xf>
    <xf numFmtId="43" fontId="0" fillId="0" borderId="0" xfId="42" applyFont="1" applyAlignment="1">
      <alignment horizontal="right"/>
    </xf>
    <xf numFmtId="0" fontId="0" fillId="0" borderId="0" xfId="0" applyFont="1" applyAlignment="1">
      <alignment horizontal="center"/>
    </xf>
    <xf numFmtId="43" fontId="15" fillId="0" borderId="0" xfId="42" applyFont="1" applyAlignment="1">
      <alignment horizontal="center"/>
    </xf>
    <xf numFmtId="43" fontId="69" fillId="0" borderId="0" xfId="42" applyFont="1" applyAlignment="1">
      <alignment/>
    </xf>
    <xf numFmtId="43" fontId="0" fillId="0" borderId="0" xfId="42" applyFont="1" applyBorder="1" applyAlignment="1">
      <alignment horizontal="center"/>
    </xf>
    <xf numFmtId="0" fontId="0" fillId="0" borderId="0" xfId="0" applyAlignment="1">
      <alignment/>
    </xf>
    <xf numFmtId="167" fontId="0" fillId="0" borderId="0" xfId="0" applyNumberFormat="1" applyFont="1" applyAlignment="1">
      <alignment horizontal="center"/>
    </xf>
    <xf numFmtId="43" fontId="17" fillId="0" borderId="0" xfId="42" applyFont="1" applyAlignment="1">
      <alignment/>
    </xf>
    <xf numFmtId="43" fontId="70" fillId="0" borderId="0" xfId="42" applyFont="1" applyAlignment="1">
      <alignment/>
    </xf>
    <xf numFmtId="43" fontId="69" fillId="0" borderId="0" xfId="42" applyFont="1" applyBorder="1" applyAlignment="1">
      <alignment/>
    </xf>
    <xf numFmtId="43" fontId="69" fillId="0" borderId="0" xfId="42" applyFont="1" applyBorder="1" applyAlignment="1">
      <alignment horizontal="center"/>
    </xf>
    <xf numFmtId="43" fontId="71" fillId="0" borderId="0" xfId="42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42" applyFont="1" applyAlignment="1">
      <alignment horizontal="center"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14" fillId="0" borderId="0" xfId="42" applyFont="1" applyBorder="1" applyAlignment="1">
      <alignment horizontal="center"/>
    </xf>
    <xf numFmtId="43" fontId="19" fillId="0" borderId="10" xfId="42" applyFont="1" applyBorder="1" applyAlignment="1">
      <alignment horizontal="center"/>
    </xf>
    <xf numFmtId="43" fontId="72" fillId="0" borderId="0" xfId="42" applyFont="1" applyBorder="1" applyAlignment="1">
      <alignment horizontal="center"/>
    </xf>
    <xf numFmtId="0" fontId="0" fillId="0" borderId="0" xfId="0" applyFont="1" applyAlignment="1" quotePrefix="1">
      <alignment horizontal="center"/>
    </xf>
    <xf numFmtId="43" fontId="73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75" fillId="0" borderId="0" xfId="42" applyFont="1" applyAlignment="1">
      <alignment/>
    </xf>
    <xf numFmtId="0" fontId="0" fillId="0" borderId="0" xfId="0" applyFont="1" applyAlignment="1">
      <alignment/>
    </xf>
    <xf numFmtId="43" fontId="76" fillId="0" borderId="0" xfId="42" applyFont="1" applyBorder="1" applyAlignment="1">
      <alignment horizontal="center"/>
    </xf>
    <xf numFmtId="43" fontId="69" fillId="0" borderId="0" xfId="42" applyFont="1" applyBorder="1" applyAlignment="1">
      <alignment horizontal="center"/>
    </xf>
    <xf numFmtId="43" fontId="0" fillId="0" borderId="11" xfId="42" applyFont="1" applyBorder="1" applyAlignment="1">
      <alignment horizontal="center"/>
    </xf>
    <xf numFmtId="43" fontId="0" fillId="0" borderId="0" xfId="42" applyFont="1" applyAlignment="1">
      <alignment horizontal="center"/>
    </xf>
    <xf numFmtId="43" fontId="19" fillId="0" borderId="0" xfId="42" applyFont="1" applyBorder="1" applyAlignment="1">
      <alignment horizontal="center"/>
    </xf>
    <xf numFmtId="43" fontId="20" fillId="0" borderId="0" xfId="42" applyFont="1" applyAlignment="1">
      <alignment horizontal="center"/>
    </xf>
    <xf numFmtId="43" fontId="10" fillId="0" borderId="0" xfId="42" applyFont="1" applyAlignment="1">
      <alignment horizontal="center"/>
    </xf>
    <xf numFmtId="43" fontId="8" fillId="0" borderId="0" xfId="42" applyFont="1" applyAlignment="1">
      <alignment horizontal="center"/>
    </xf>
    <xf numFmtId="43" fontId="7" fillId="0" borderId="0" xfId="42" applyFont="1" applyAlignment="1">
      <alignment horizontal="center"/>
    </xf>
    <xf numFmtId="43" fontId="5" fillId="0" borderId="0" xfId="42" applyFont="1" applyAlignment="1">
      <alignment horizontal="center"/>
    </xf>
    <xf numFmtId="43" fontId="5" fillId="0" borderId="12" xfId="42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42" applyFont="1" applyBorder="1" applyAlignment="1">
      <alignment/>
    </xf>
    <xf numFmtId="43" fontId="77" fillId="0" borderId="0" xfId="42" applyFont="1" applyAlignment="1">
      <alignment/>
    </xf>
    <xf numFmtId="14" fontId="0" fillId="0" borderId="0" xfId="0" applyNumberFormat="1" applyFont="1" applyAlignment="1">
      <alignment horizontal="center"/>
    </xf>
    <xf numFmtId="167" fontId="0" fillId="0" borderId="0" xfId="0" applyNumberFormat="1" applyFont="1" applyAlignment="1" quotePrefix="1">
      <alignment horizontal="center"/>
    </xf>
    <xf numFmtId="43" fontId="15" fillId="0" borderId="0" xfId="42" applyFont="1" applyBorder="1" applyAlignment="1">
      <alignment/>
    </xf>
    <xf numFmtId="43" fontId="15" fillId="0" borderId="0" xfId="42" applyFont="1" applyBorder="1" applyAlignment="1">
      <alignment horizontal="center"/>
    </xf>
    <xf numFmtId="43" fontId="78" fillId="0" borderId="0" xfId="42" applyFont="1" applyBorder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0" xfId="42" applyFont="1" applyBorder="1" applyAlignment="1">
      <alignment/>
    </xf>
    <xf numFmtId="43" fontId="79" fillId="0" borderId="0" xfId="42" applyFont="1" applyAlignment="1">
      <alignment/>
    </xf>
    <xf numFmtId="43" fontId="80" fillId="0" borderId="0" xfId="42" applyFont="1" applyBorder="1" applyAlignment="1">
      <alignment horizontal="center"/>
    </xf>
    <xf numFmtId="43" fontId="81" fillId="0" borderId="0" xfId="42" applyFont="1" applyBorder="1" applyAlignment="1">
      <alignment horizontal="center"/>
    </xf>
    <xf numFmtId="43" fontId="71" fillId="0" borderId="0" xfId="42" applyFont="1" applyBorder="1" applyAlignment="1">
      <alignment/>
    </xf>
    <xf numFmtId="43" fontId="11" fillId="0" borderId="0" xfId="42" applyFont="1" applyAlignment="1">
      <alignment horizontal="center"/>
    </xf>
    <xf numFmtId="43" fontId="69" fillId="0" borderId="0" xfId="42" applyFont="1" applyBorder="1" applyAlignment="1">
      <alignment horizontal="center"/>
    </xf>
    <xf numFmtId="169" fontId="82" fillId="0" borderId="0" xfId="0" applyNumberFormat="1" applyFont="1" applyAlignment="1" quotePrefix="1">
      <alignment horizontal="center"/>
    </xf>
    <xf numFmtId="43" fontId="69" fillId="0" borderId="0" xfId="42" applyFont="1" applyBorder="1" applyAlignment="1">
      <alignment horizontal="center"/>
    </xf>
    <xf numFmtId="43" fontId="69" fillId="0" borderId="0" xfId="42" applyFont="1" applyBorder="1" applyAlignment="1">
      <alignment horizontal="center"/>
    </xf>
    <xf numFmtId="43" fontId="69" fillId="0" borderId="0" xfId="42" applyFont="1" applyBorder="1" applyAlignment="1">
      <alignment horizontal="center"/>
    </xf>
    <xf numFmtId="43" fontId="69" fillId="0" borderId="0" xfId="42" applyFont="1" applyBorder="1" applyAlignment="1">
      <alignment horizontal="center"/>
    </xf>
    <xf numFmtId="43" fontId="78" fillId="0" borderId="0" xfId="42" applyFont="1" applyBorder="1" applyAlignment="1">
      <alignment horizontal="center"/>
    </xf>
    <xf numFmtId="43" fontId="69" fillId="0" borderId="0" xfId="42" applyFont="1" applyBorder="1" applyAlignment="1">
      <alignment horizontal="center"/>
    </xf>
    <xf numFmtId="43" fontId="83" fillId="0" borderId="0" xfId="42" applyFont="1" applyBorder="1" applyAlignment="1">
      <alignment horizontal="center"/>
    </xf>
    <xf numFmtId="43" fontId="83" fillId="0" borderId="0" xfId="42" applyFont="1" applyBorder="1" applyAlignment="1">
      <alignment/>
    </xf>
    <xf numFmtId="43" fontId="83" fillId="0" borderId="0" xfId="42" applyFont="1" applyBorder="1" applyAlignment="1">
      <alignment/>
    </xf>
    <xf numFmtId="43" fontId="78" fillId="0" borderId="0" xfId="42" applyFont="1" applyBorder="1" applyAlignment="1">
      <alignment horizontal="center"/>
    </xf>
    <xf numFmtId="43" fontId="84" fillId="0" borderId="0" xfId="42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43" fontId="69" fillId="0" borderId="0" xfId="42" applyFont="1" applyBorder="1" applyAlignment="1">
      <alignment horizontal="center"/>
    </xf>
    <xf numFmtId="43" fontId="69" fillId="0" borderId="13" xfId="42" applyFont="1" applyBorder="1" applyAlignment="1">
      <alignment horizontal="center"/>
    </xf>
    <xf numFmtId="43" fontId="85" fillId="0" borderId="0" xfId="42" applyFont="1" applyBorder="1" applyAlignment="1">
      <alignment horizontal="center"/>
    </xf>
    <xf numFmtId="43" fontId="69" fillId="0" borderId="0" xfId="42" applyFont="1" applyBorder="1" applyAlignment="1">
      <alignment horizontal="center"/>
    </xf>
    <xf numFmtId="43" fontId="0" fillId="0" borderId="13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69" fillId="0" borderId="0" xfId="42" applyFont="1" applyBorder="1" applyAlignment="1">
      <alignment horizontal="center"/>
    </xf>
    <xf numFmtId="43" fontId="78" fillId="0" borderId="0" xfId="42" applyFont="1" applyBorder="1" applyAlignment="1">
      <alignment horizontal="center"/>
    </xf>
    <xf numFmtId="43" fontId="50" fillId="0" borderId="0" xfId="42" applyFont="1" applyAlignment="1">
      <alignment horizontal="center"/>
    </xf>
    <xf numFmtId="43" fontId="86" fillId="0" borderId="0" xfId="42" applyFont="1" applyBorder="1" applyAlignment="1">
      <alignment horizontal="center"/>
    </xf>
    <xf numFmtId="43" fontId="87" fillId="0" borderId="10" xfId="42" applyFont="1" applyBorder="1" applyAlignment="1">
      <alignment horizontal="center"/>
    </xf>
    <xf numFmtId="43" fontId="10" fillId="0" borderId="0" xfId="42" applyFont="1" applyBorder="1" applyAlignment="1">
      <alignment horizontal="center"/>
    </xf>
    <xf numFmtId="43" fontId="80" fillId="0" borderId="0" xfId="42" applyFont="1" applyBorder="1" applyAlignment="1">
      <alignment horizontal="center"/>
    </xf>
    <xf numFmtId="43" fontId="88" fillId="0" borderId="0" xfId="42" applyFont="1" applyBorder="1" applyAlignment="1">
      <alignment horizontal="center"/>
    </xf>
    <xf numFmtId="43" fontId="78" fillId="0" borderId="13" xfId="42" applyFont="1" applyBorder="1" applyAlignment="1">
      <alignment horizontal="center"/>
    </xf>
    <xf numFmtId="43" fontId="83" fillId="0" borderId="0" xfId="42" applyFont="1" applyBorder="1" applyAlignment="1">
      <alignment horizontal="center"/>
    </xf>
    <xf numFmtId="43" fontId="72" fillId="0" borderId="0" xfId="42" applyFont="1" applyBorder="1" applyAlignment="1">
      <alignment horizontal="center"/>
    </xf>
    <xf numFmtId="43" fontId="89" fillId="0" borderId="0" xfId="42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43" fontId="90" fillId="0" borderId="0" xfId="42" applyFont="1" applyBorder="1" applyAlignment="1">
      <alignment horizontal="center"/>
    </xf>
    <xf numFmtId="43" fontId="84" fillId="0" borderId="0" xfId="42" applyFont="1" applyAlignment="1">
      <alignment horizontal="center"/>
    </xf>
    <xf numFmtId="43" fontId="81" fillId="0" borderId="0" xfId="42" applyFont="1" applyBorder="1" applyAlignment="1">
      <alignment horizontal="center"/>
    </xf>
    <xf numFmtId="43" fontId="91" fillId="0" borderId="10" xfId="42" applyFont="1" applyBorder="1" applyAlignment="1">
      <alignment horizontal="center"/>
    </xf>
    <xf numFmtId="43" fontId="92" fillId="0" borderId="0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view="pageBreakPreview" zoomScaleSheetLayoutView="100" zoomScalePageLayoutView="0" workbookViewId="0" topLeftCell="A6">
      <selection activeCell="G87" sqref="G87"/>
    </sheetView>
  </sheetViews>
  <sheetFormatPr defaultColWidth="9.140625" defaultRowHeight="12.75"/>
  <cols>
    <col min="1" max="1" width="20.7109375" style="0" customWidth="1"/>
    <col min="2" max="2" width="10.421875" style="0" customWidth="1"/>
    <col min="3" max="3" width="26.00390625" style="0" customWidth="1"/>
    <col min="4" max="4" width="10.8515625" style="0" bestFit="1" customWidth="1"/>
    <col min="5" max="6" width="9.28125" style="0" bestFit="1" customWidth="1"/>
    <col min="7" max="7" width="29.8515625" style="0" customWidth="1"/>
    <col min="8" max="8" width="13.7109375" style="64" customWidth="1"/>
    <col min="9" max="9" width="13.7109375" style="0" customWidth="1"/>
    <col min="10" max="10" width="11.421875" style="0" customWidth="1"/>
    <col min="11" max="11" width="11.28125" style="0" customWidth="1"/>
  </cols>
  <sheetData>
    <row r="1" spans="1:6" ht="20.25">
      <c r="A1" s="3" t="s">
        <v>0</v>
      </c>
      <c r="B1" s="3"/>
      <c r="C1" s="3"/>
      <c r="D1" s="3"/>
      <c r="E1" s="3"/>
      <c r="F1" s="3"/>
    </row>
    <row r="2" spans="1:8" ht="18">
      <c r="A2" s="1" t="s">
        <v>1</v>
      </c>
      <c r="D2" s="2" t="s">
        <v>73</v>
      </c>
      <c r="H2" s="64" t="s">
        <v>68</v>
      </c>
    </row>
    <row r="3" ht="12.75">
      <c r="H3" s="64" t="s">
        <v>69</v>
      </c>
    </row>
    <row r="4" spans="1:11" ht="12.75">
      <c r="A4" s="8"/>
      <c r="B4" s="8" t="s">
        <v>2</v>
      </c>
      <c r="C4" s="21">
        <v>2018</v>
      </c>
      <c r="D4" s="8" t="s">
        <v>3</v>
      </c>
      <c r="E4" s="8" t="s">
        <v>4</v>
      </c>
      <c r="F4" s="120" t="s">
        <v>5</v>
      </c>
      <c r="G4" s="8"/>
      <c r="H4" s="53" t="s">
        <v>70</v>
      </c>
      <c r="I4" s="10"/>
      <c r="J4" s="10"/>
      <c r="K4" s="10"/>
    </row>
    <row r="5" spans="1:11" ht="12.75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1" t="s">
        <v>118</v>
      </c>
      <c r="G5" s="66" t="s">
        <v>60</v>
      </c>
      <c r="H5" s="12" t="s">
        <v>11</v>
      </c>
      <c r="I5" s="14"/>
      <c r="J5" s="14"/>
      <c r="K5" s="12" t="s">
        <v>12</v>
      </c>
    </row>
    <row r="6" spans="1:11" ht="12.75">
      <c r="A6" s="92" t="s">
        <v>74</v>
      </c>
      <c r="B6" s="51">
        <v>40</v>
      </c>
      <c r="C6" s="42"/>
      <c r="D6" s="56">
        <v>40</v>
      </c>
      <c r="E6" s="63"/>
      <c r="F6" s="63"/>
      <c r="G6" s="129" t="s">
        <v>129</v>
      </c>
      <c r="H6" s="129"/>
      <c r="I6" s="129"/>
      <c r="J6" s="51"/>
      <c r="K6" s="65">
        <f>B6-D6-E6-F6</f>
        <v>0</v>
      </c>
    </row>
    <row r="7" spans="1:11" ht="12.75">
      <c r="A7" s="92" t="s">
        <v>77</v>
      </c>
      <c r="B7" s="51">
        <v>40</v>
      </c>
      <c r="C7" s="42"/>
      <c r="D7" s="56">
        <v>40</v>
      </c>
      <c r="E7" s="63"/>
      <c r="F7" s="63"/>
      <c r="G7" s="129" t="s">
        <v>130</v>
      </c>
      <c r="H7" s="129"/>
      <c r="I7" s="129"/>
      <c r="J7" s="51"/>
      <c r="K7" s="65">
        <f aca="true" t="shared" si="0" ref="K7:K12">B7-C7-D7-E7-F7-J7</f>
        <v>0</v>
      </c>
    </row>
    <row r="8" spans="1:11" ht="12.75">
      <c r="A8" s="92" t="s">
        <v>78</v>
      </c>
      <c r="B8" s="51">
        <v>40</v>
      </c>
      <c r="C8" s="42"/>
      <c r="D8" s="56">
        <v>40</v>
      </c>
      <c r="E8" s="63"/>
      <c r="F8" s="63"/>
      <c r="G8" s="129" t="s">
        <v>131</v>
      </c>
      <c r="H8" s="129"/>
      <c r="I8" s="129"/>
      <c r="J8" s="51"/>
      <c r="K8" s="65">
        <f t="shared" si="0"/>
        <v>0</v>
      </c>
    </row>
    <row r="9" spans="1:11" ht="12.75">
      <c r="A9" s="92" t="s">
        <v>78</v>
      </c>
      <c r="B9" s="51">
        <v>40</v>
      </c>
      <c r="C9" s="42"/>
      <c r="D9" s="56">
        <v>40</v>
      </c>
      <c r="E9" s="63"/>
      <c r="F9" s="63"/>
      <c r="G9" s="129" t="s">
        <v>132</v>
      </c>
      <c r="H9" s="129"/>
      <c r="I9" s="129"/>
      <c r="J9" s="51"/>
      <c r="K9" s="65">
        <f t="shared" si="0"/>
        <v>0</v>
      </c>
    </row>
    <row r="10" spans="1:11" ht="12.75">
      <c r="A10" s="92" t="s">
        <v>79</v>
      </c>
      <c r="B10" s="51">
        <v>40</v>
      </c>
      <c r="C10" s="42"/>
      <c r="D10" s="56">
        <v>40</v>
      </c>
      <c r="E10" s="63"/>
      <c r="F10" s="63"/>
      <c r="G10" s="129" t="s">
        <v>133</v>
      </c>
      <c r="H10" s="129"/>
      <c r="I10" s="129"/>
      <c r="J10" s="51"/>
      <c r="K10" s="65">
        <f t="shared" si="0"/>
        <v>0</v>
      </c>
    </row>
    <row r="11" spans="1:11" ht="12.75">
      <c r="A11" s="92" t="s">
        <v>80</v>
      </c>
      <c r="B11" s="51">
        <v>40</v>
      </c>
      <c r="C11" s="42"/>
      <c r="D11" s="56">
        <v>40</v>
      </c>
      <c r="E11" s="63"/>
      <c r="F11" s="63"/>
      <c r="G11" s="129" t="s">
        <v>132</v>
      </c>
      <c r="H11" s="129"/>
      <c r="I11" s="129"/>
      <c r="J11" s="51"/>
      <c r="K11" s="65">
        <f t="shared" si="0"/>
        <v>0</v>
      </c>
    </row>
    <row r="12" spans="1:11" ht="12.75">
      <c r="A12" s="92" t="s">
        <v>82</v>
      </c>
      <c r="B12" s="51">
        <v>40</v>
      </c>
      <c r="C12" s="42"/>
      <c r="D12" s="56">
        <v>40</v>
      </c>
      <c r="E12" s="63"/>
      <c r="F12" s="63"/>
      <c r="G12" s="129" t="s">
        <v>130</v>
      </c>
      <c r="H12" s="129"/>
      <c r="I12" s="129"/>
      <c r="J12" s="51"/>
      <c r="K12" s="65">
        <f t="shared" si="0"/>
        <v>0</v>
      </c>
    </row>
    <row r="13" spans="1:11" ht="12.75">
      <c r="A13" s="92" t="s">
        <v>83</v>
      </c>
      <c r="B13" s="51">
        <v>40</v>
      </c>
      <c r="C13" s="42"/>
      <c r="D13" s="56">
        <v>40</v>
      </c>
      <c r="E13" s="63"/>
      <c r="F13" s="63"/>
      <c r="G13" s="129" t="s">
        <v>129</v>
      </c>
      <c r="H13" s="129"/>
      <c r="I13" s="129"/>
      <c r="J13" s="51"/>
      <c r="K13" s="65">
        <f>B13-D13-E13-F13</f>
        <v>0</v>
      </c>
    </row>
    <row r="14" spans="1:11" ht="13.5" thickBot="1">
      <c r="A14" s="10" t="s">
        <v>13</v>
      </c>
      <c r="B14" s="19">
        <f>SUM(B6:B13)</f>
        <v>320</v>
      </c>
      <c r="C14" s="19">
        <f>SUM(C6:C13)</f>
        <v>0</v>
      </c>
      <c r="D14" s="19">
        <f>SUM(D6:D13)</f>
        <v>320</v>
      </c>
      <c r="E14" s="19">
        <f aca="true" t="shared" si="1" ref="E14:K14">SUM(E6:E13)</f>
        <v>0</v>
      </c>
      <c r="F14" s="19">
        <f t="shared" si="1"/>
        <v>0</v>
      </c>
      <c r="G14" s="19">
        <f t="shared" si="1"/>
        <v>0</v>
      </c>
      <c r="H14" s="19">
        <f t="shared" si="1"/>
        <v>0</v>
      </c>
      <c r="I14" s="19">
        <f t="shared" si="1"/>
        <v>0</v>
      </c>
      <c r="J14" s="19">
        <f t="shared" si="1"/>
        <v>0</v>
      </c>
      <c r="K14" s="19">
        <f t="shared" si="1"/>
        <v>0</v>
      </c>
    </row>
    <row r="15" spans="1:11" ht="13.5" thickTop="1">
      <c r="A15" s="92" t="s">
        <v>84</v>
      </c>
      <c r="B15" s="51">
        <v>40</v>
      </c>
      <c r="C15" s="42"/>
      <c r="D15" s="56">
        <v>40</v>
      </c>
      <c r="E15" s="63"/>
      <c r="F15" s="63"/>
      <c r="G15" s="129" t="s">
        <v>132</v>
      </c>
      <c r="H15" s="129"/>
      <c r="I15" s="129"/>
      <c r="J15" s="51"/>
      <c r="K15" s="65">
        <f>B15-C15-D15-E15-F15-J15</f>
        <v>0</v>
      </c>
    </row>
    <row r="16" spans="1:11" ht="12.75">
      <c r="A16" s="92" t="s">
        <v>85</v>
      </c>
      <c r="B16" s="51">
        <v>40</v>
      </c>
      <c r="C16" s="42"/>
      <c r="D16" s="56">
        <v>40</v>
      </c>
      <c r="E16" s="63"/>
      <c r="F16" s="63"/>
      <c r="G16" s="129" t="s">
        <v>132</v>
      </c>
      <c r="H16" s="129"/>
      <c r="I16" s="129"/>
      <c r="J16" s="51"/>
      <c r="K16" s="65">
        <f>B16-C16-D16-E16-F16-J16</f>
        <v>0</v>
      </c>
    </row>
    <row r="17" spans="1:11" ht="12.75">
      <c r="A17" s="92" t="s">
        <v>85</v>
      </c>
      <c r="B17" s="51">
        <v>80</v>
      </c>
      <c r="C17" s="42"/>
      <c r="D17" s="56">
        <v>80</v>
      </c>
      <c r="E17" s="63"/>
      <c r="F17" s="63"/>
      <c r="G17" s="129" t="s">
        <v>134</v>
      </c>
      <c r="H17" s="129"/>
      <c r="I17" s="129"/>
      <c r="J17" s="51"/>
      <c r="K17" s="65">
        <f>B17-C17-D17-E17-F17-J17</f>
        <v>0</v>
      </c>
    </row>
    <row r="18" spans="1:11" ht="12.75">
      <c r="A18" s="92" t="s">
        <v>85</v>
      </c>
      <c r="B18" s="51">
        <v>40</v>
      </c>
      <c r="C18" s="42"/>
      <c r="D18" s="56">
        <v>40</v>
      </c>
      <c r="E18" s="63"/>
      <c r="F18" s="63"/>
      <c r="G18" s="139" t="s">
        <v>132</v>
      </c>
      <c r="H18" s="139"/>
      <c r="I18" s="139"/>
      <c r="J18" s="51"/>
      <c r="K18" s="65">
        <f>B18-C18-D18-E18-F18-J18</f>
        <v>0</v>
      </c>
    </row>
    <row r="19" spans="1:11" ht="12.75">
      <c r="A19" s="92" t="s">
        <v>86</v>
      </c>
      <c r="B19" s="51">
        <v>60</v>
      </c>
      <c r="C19" s="42"/>
      <c r="D19" s="56">
        <v>60</v>
      </c>
      <c r="E19" s="63"/>
      <c r="F19" s="63"/>
      <c r="G19" s="141" t="s">
        <v>135</v>
      </c>
      <c r="H19" s="141"/>
      <c r="I19" s="141"/>
      <c r="J19" s="51"/>
      <c r="K19" s="65">
        <f>B19-C19-D19-E19-F19-J19</f>
        <v>0</v>
      </c>
    </row>
    <row r="20" spans="1:11" ht="13.5" thickBot="1">
      <c r="A20" s="10" t="s">
        <v>14</v>
      </c>
      <c r="B20" s="19">
        <f aca="true" t="shared" si="2" ref="B20:K20">SUM(B15:B19)</f>
        <v>260</v>
      </c>
      <c r="C20" s="19">
        <f t="shared" si="2"/>
        <v>0</v>
      </c>
      <c r="D20" s="19">
        <f t="shared" si="2"/>
        <v>260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78">
        <f t="shared" si="2"/>
        <v>0</v>
      </c>
      <c r="I20" s="19">
        <f t="shared" si="2"/>
        <v>0</v>
      </c>
      <c r="J20" s="19">
        <f t="shared" si="2"/>
        <v>0</v>
      </c>
      <c r="K20" s="19">
        <f t="shared" si="2"/>
        <v>0</v>
      </c>
    </row>
    <row r="21" spans="1:11" ht="13.5" thickTop="1">
      <c r="A21" s="92" t="s">
        <v>87</v>
      </c>
      <c r="B21" s="51">
        <v>20</v>
      </c>
      <c r="C21" s="42"/>
      <c r="D21" s="56">
        <v>20</v>
      </c>
      <c r="E21" s="63"/>
      <c r="F21" s="63"/>
      <c r="G21" s="141" t="s">
        <v>136</v>
      </c>
      <c r="H21" s="141"/>
      <c r="I21" s="141"/>
      <c r="J21" s="51"/>
      <c r="K21" s="65">
        <f>B21-C21-D21-E21-F21-J21</f>
        <v>0</v>
      </c>
    </row>
    <row r="22" spans="1:11" ht="12.75">
      <c r="A22" s="92" t="s">
        <v>88</v>
      </c>
      <c r="B22" s="51">
        <v>40</v>
      </c>
      <c r="C22" s="42"/>
      <c r="D22" s="56">
        <v>40</v>
      </c>
      <c r="E22" s="63"/>
      <c r="F22" s="63"/>
      <c r="G22" s="129" t="s">
        <v>130</v>
      </c>
      <c r="H22" s="129"/>
      <c r="I22" s="129"/>
      <c r="J22" s="51"/>
      <c r="K22" s="65">
        <f>B22-C22-D22-E22-F22-J22</f>
        <v>0</v>
      </c>
    </row>
    <row r="23" spans="1:11" ht="12.75">
      <c r="A23" s="92" t="s">
        <v>88</v>
      </c>
      <c r="B23" s="51">
        <v>40</v>
      </c>
      <c r="C23" s="42"/>
      <c r="D23" s="56">
        <v>40</v>
      </c>
      <c r="E23" s="63"/>
      <c r="F23" s="63"/>
      <c r="G23" s="129" t="s">
        <v>132</v>
      </c>
      <c r="H23" s="129"/>
      <c r="I23" s="129"/>
      <c r="J23" s="51"/>
      <c r="K23" s="65">
        <f>B23-C23-D23-E23-F23-J23</f>
        <v>0</v>
      </c>
    </row>
    <row r="24" spans="1:11" ht="12.75">
      <c r="A24" s="92"/>
      <c r="B24" s="56"/>
      <c r="C24" s="35"/>
      <c r="D24" s="56"/>
      <c r="E24" s="89"/>
      <c r="F24" s="89"/>
      <c r="G24" s="140"/>
      <c r="H24" s="140"/>
      <c r="I24" s="140"/>
      <c r="J24" s="89"/>
      <c r="K24" s="65"/>
    </row>
    <row r="25" spans="1:11" ht="12.75">
      <c r="A25" s="37"/>
      <c r="B25" s="11"/>
      <c r="C25" s="41"/>
      <c r="D25" s="11"/>
      <c r="E25" s="11"/>
      <c r="F25" s="11"/>
      <c r="G25" s="51"/>
      <c r="H25" s="9"/>
      <c r="I25" s="11"/>
      <c r="J25" s="11"/>
      <c r="K25" s="65"/>
    </row>
    <row r="26" spans="1:11" ht="13.5" thickBot="1">
      <c r="A26" s="10" t="s">
        <v>15</v>
      </c>
      <c r="B26" s="19">
        <f>SUM(B21:B25)</f>
        <v>100</v>
      </c>
      <c r="C26" s="19">
        <f aca="true" t="shared" si="3" ref="C26:K26">SUM(C21:C25)</f>
        <v>0</v>
      </c>
      <c r="D26" s="19">
        <f t="shared" si="3"/>
        <v>100</v>
      </c>
      <c r="E26" s="19">
        <f t="shared" si="3"/>
        <v>0</v>
      </c>
      <c r="F26" s="19">
        <f t="shared" si="3"/>
        <v>0</v>
      </c>
      <c r="G26" s="19">
        <f t="shared" si="3"/>
        <v>0</v>
      </c>
      <c r="H26" s="19">
        <f t="shared" si="3"/>
        <v>0</v>
      </c>
      <c r="I26" s="19">
        <f t="shared" si="3"/>
        <v>0</v>
      </c>
      <c r="J26" s="19">
        <f t="shared" si="3"/>
        <v>0</v>
      </c>
      <c r="K26" s="19">
        <f t="shared" si="3"/>
        <v>0</v>
      </c>
    </row>
    <row r="27" spans="1:11" ht="13.5" thickTop="1">
      <c r="A27" s="92" t="s">
        <v>91</v>
      </c>
      <c r="B27" s="51">
        <v>40</v>
      </c>
      <c r="C27" s="42"/>
      <c r="D27" s="56">
        <v>40</v>
      </c>
      <c r="E27" s="63"/>
      <c r="F27" s="63"/>
      <c r="G27" s="129" t="s">
        <v>133</v>
      </c>
      <c r="H27" s="129"/>
      <c r="I27" s="129"/>
      <c r="J27" s="51"/>
      <c r="K27" s="65">
        <f>B27-C27-D27-E27-F27-J27</f>
        <v>0</v>
      </c>
    </row>
    <row r="28" spans="1:11" ht="12.75">
      <c r="A28" s="92" t="s">
        <v>91</v>
      </c>
      <c r="B28" s="51">
        <v>40</v>
      </c>
      <c r="C28" s="42"/>
      <c r="D28" s="56">
        <v>40</v>
      </c>
      <c r="E28" s="63"/>
      <c r="F28" s="63"/>
      <c r="G28" s="129" t="s">
        <v>130</v>
      </c>
      <c r="H28" s="129"/>
      <c r="I28" s="129"/>
      <c r="J28" s="51"/>
      <c r="K28" s="65">
        <f>B28-C28-D28-E28-F28-J28</f>
        <v>0</v>
      </c>
    </row>
    <row r="29" spans="1:11" ht="12.75">
      <c r="A29" s="92" t="s">
        <v>92</v>
      </c>
      <c r="B29" s="51">
        <v>40</v>
      </c>
      <c r="C29" s="42"/>
      <c r="D29" s="56">
        <v>40</v>
      </c>
      <c r="E29" s="63"/>
      <c r="F29" s="63"/>
      <c r="G29" s="129" t="s">
        <v>132</v>
      </c>
      <c r="H29" s="129"/>
      <c r="I29" s="129"/>
      <c r="J29" s="51"/>
      <c r="K29" s="65">
        <f>B29-C29-D29-E29-F29-J29</f>
        <v>0</v>
      </c>
    </row>
    <row r="30" spans="1:11" ht="12.75">
      <c r="A30" s="92" t="s">
        <v>93</v>
      </c>
      <c r="B30" s="51">
        <v>40</v>
      </c>
      <c r="C30" s="42"/>
      <c r="D30" s="56">
        <v>40</v>
      </c>
      <c r="E30" s="63"/>
      <c r="F30" s="63"/>
      <c r="G30" s="129" t="s">
        <v>137</v>
      </c>
      <c r="H30" s="129"/>
      <c r="I30" s="129"/>
      <c r="J30" s="51"/>
      <c r="K30" s="65">
        <f>B30-D30-E30-F30</f>
        <v>0</v>
      </c>
    </row>
    <row r="31" spans="1:11" ht="12.75">
      <c r="A31" s="92"/>
      <c r="B31" s="51"/>
      <c r="C31" s="42"/>
      <c r="D31" s="56"/>
      <c r="E31" s="63"/>
      <c r="F31" s="63"/>
      <c r="G31" s="95"/>
      <c r="H31" s="95"/>
      <c r="I31" s="95"/>
      <c r="J31" s="51"/>
      <c r="K31" s="65"/>
    </row>
    <row r="32" spans="1:11" ht="12.75">
      <c r="A32" s="92"/>
      <c r="B32" s="51"/>
      <c r="C32" s="42"/>
      <c r="D32" s="56"/>
      <c r="E32" s="63"/>
      <c r="F32" s="63"/>
      <c r="G32" s="129"/>
      <c r="H32" s="129"/>
      <c r="I32" s="129"/>
      <c r="J32" s="51"/>
      <c r="K32" s="65"/>
    </row>
    <row r="33" spans="1:11" ht="12.75">
      <c r="A33" s="92"/>
      <c r="B33" s="51"/>
      <c r="C33" s="42"/>
      <c r="D33" s="56"/>
      <c r="E33" s="63"/>
      <c r="F33" s="63"/>
      <c r="G33" s="129"/>
      <c r="H33" s="129"/>
      <c r="I33" s="129"/>
      <c r="J33" s="51"/>
      <c r="K33" s="65"/>
    </row>
    <row r="34" spans="1:11" ht="13.5" thickBot="1">
      <c r="A34" s="10" t="s">
        <v>16</v>
      </c>
      <c r="B34" s="19">
        <f aca="true" t="shared" si="4" ref="B34:K34">SUM(B27:B33)</f>
        <v>160</v>
      </c>
      <c r="C34" s="19">
        <f t="shared" si="4"/>
        <v>0</v>
      </c>
      <c r="D34" s="19">
        <f t="shared" si="4"/>
        <v>160</v>
      </c>
      <c r="E34" s="19">
        <f t="shared" si="4"/>
        <v>0</v>
      </c>
      <c r="F34" s="19">
        <f t="shared" si="4"/>
        <v>0</v>
      </c>
      <c r="G34" s="19">
        <f t="shared" si="4"/>
        <v>0</v>
      </c>
      <c r="H34" s="78">
        <f t="shared" si="4"/>
        <v>0</v>
      </c>
      <c r="I34" s="19">
        <f t="shared" si="4"/>
        <v>0</v>
      </c>
      <c r="J34" s="19">
        <f t="shared" si="4"/>
        <v>0</v>
      </c>
      <c r="K34" s="19">
        <f t="shared" si="4"/>
        <v>0</v>
      </c>
    </row>
    <row r="35" spans="1:11" ht="13.5" thickTop="1">
      <c r="A35" s="92" t="s">
        <v>94</v>
      </c>
      <c r="B35" s="51">
        <v>40</v>
      </c>
      <c r="C35" s="42"/>
      <c r="D35" s="56">
        <v>40</v>
      </c>
      <c r="E35" s="63"/>
      <c r="F35" s="63"/>
      <c r="G35" s="129" t="s">
        <v>132</v>
      </c>
      <c r="H35" s="129"/>
      <c r="I35" s="129"/>
      <c r="J35" s="51"/>
      <c r="K35" s="65">
        <f>B35-C35-D35-E35-F35-J35</f>
        <v>0</v>
      </c>
    </row>
    <row r="36" spans="1:11" ht="12.75">
      <c r="A36" s="92" t="s">
        <v>95</v>
      </c>
      <c r="B36" s="51">
        <v>33.65</v>
      </c>
      <c r="C36" s="42"/>
      <c r="D36" s="56"/>
      <c r="E36" s="63"/>
      <c r="F36" s="63"/>
      <c r="G36" s="112"/>
      <c r="H36" s="56">
        <v>33.65</v>
      </c>
      <c r="I36" s="112"/>
      <c r="J36" s="51"/>
      <c r="K36" s="65">
        <f>B36-C36-D36-E36-F36-H36-J36</f>
        <v>0</v>
      </c>
    </row>
    <row r="37" spans="1:11" ht="12.75">
      <c r="A37" s="92" t="s">
        <v>96</v>
      </c>
      <c r="B37" s="51">
        <v>40</v>
      </c>
      <c r="C37" s="42"/>
      <c r="D37" s="56">
        <v>40</v>
      </c>
      <c r="E37" s="63"/>
      <c r="F37" s="63"/>
      <c r="G37" s="129" t="s">
        <v>132</v>
      </c>
      <c r="H37" s="129"/>
      <c r="I37" s="129"/>
      <c r="J37" s="51"/>
      <c r="K37" s="65">
        <f>B37-C37-D37-E37-F37-J37</f>
        <v>0</v>
      </c>
    </row>
    <row r="38" spans="1:11" ht="12.75">
      <c r="A38" s="92" t="s">
        <v>97</v>
      </c>
      <c r="B38" s="51">
        <v>40</v>
      </c>
      <c r="C38" s="42"/>
      <c r="D38" s="56">
        <v>40</v>
      </c>
      <c r="E38" s="63"/>
      <c r="F38" s="63"/>
      <c r="G38" s="129" t="s">
        <v>132</v>
      </c>
      <c r="H38" s="129"/>
      <c r="I38" s="129"/>
      <c r="J38" s="51"/>
      <c r="K38" s="65">
        <f>B38-C38-D38-E38-F38-J38</f>
        <v>0</v>
      </c>
    </row>
    <row r="39" spans="1:11" ht="12.75">
      <c r="A39" s="92" t="s">
        <v>97</v>
      </c>
      <c r="B39" s="51">
        <v>80</v>
      </c>
      <c r="C39" s="42"/>
      <c r="D39" s="56">
        <v>80</v>
      </c>
      <c r="E39" s="63"/>
      <c r="F39" s="63"/>
      <c r="G39" s="129" t="s">
        <v>138</v>
      </c>
      <c r="H39" s="129"/>
      <c r="I39" s="129"/>
      <c r="J39" s="51"/>
      <c r="K39" s="65">
        <f>B39-C39-D39-E39-F39-J39</f>
        <v>0</v>
      </c>
    </row>
    <row r="40" spans="1:11" ht="13.5" thickBot="1">
      <c r="A40" s="10" t="s">
        <v>50</v>
      </c>
      <c r="B40" s="19">
        <f aca="true" t="shared" si="5" ref="B40:K40">SUM(B35:B39)</f>
        <v>233.65</v>
      </c>
      <c r="C40" s="19">
        <f t="shared" si="5"/>
        <v>0</v>
      </c>
      <c r="D40" s="19">
        <f t="shared" si="5"/>
        <v>200</v>
      </c>
      <c r="E40" s="19">
        <f t="shared" si="5"/>
        <v>0</v>
      </c>
      <c r="F40" s="19">
        <f t="shared" si="5"/>
        <v>0</v>
      </c>
      <c r="G40" s="19">
        <f t="shared" si="5"/>
        <v>0</v>
      </c>
      <c r="H40" s="78">
        <f t="shared" si="5"/>
        <v>33.65</v>
      </c>
      <c r="I40" s="19">
        <f t="shared" si="5"/>
        <v>0</v>
      </c>
      <c r="J40" s="19">
        <f t="shared" si="5"/>
        <v>0</v>
      </c>
      <c r="K40" s="19">
        <f t="shared" si="5"/>
        <v>0</v>
      </c>
    </row>
    <row r="41" spans="1:11" s="57" customFormat="1" ht="13.5" thickTop="1">
      <c r="A41" s="92"/>
      <c r="B41" s="56"/>
      <c r="C41" s="35"/>
      <c r="D41" s="56"/>
      <c r="E41" s="89"/>
      <c r="F41" s="89"/>
      <c r="G41" s="129"/>
      <c r="H41" s="129"/>
      <c r="I41" s="129"/>
      <c r="J41" s="89"/>
      <c r="K41" s="65"/>
    </row>
    <row r="42" spans="1:11" s="57" customFormat="1" ht="12.75">
      <c r="A42" s="107" t="s">
        <v>72</v>
      </c>
      <c r="B42" s="51"/>
      <c r="C42" s="42"/>
      <c r="D42" s="56"/>
      <c r="E42" s="63"/>
      <c r="F42" s="63"/>
      <c r="G42" s="129"/>
      <c r="H42" s="129"/>
      <c r="I42" s="129"/>
      <c r="J42" s="51"/>
      <c r="K42" s="65"/>
    </row>
    <row r="43" spans="1:11" s="57" customFormat="1" ht="12.75">
      <c r="A43" s="92"/>
      <c r="B43" s="51"/>
      <c r="C43" s="42"/>
      <c r="D43" s="56"/>
      <c r="E43" s="63"/>
      <c r="F43" s="63"/>
      <c r="G43" s="129"/>
      <c r="H43" s="129"/>
      <c r="I43" s="129"/>
      <c r="J43" s="51"/>
      <c r="K43" s="65"/>
    </row>
    <row r="44" spans="1:11" ht="12.75">
      <c r="A44" s="92"/>
      <c r="B44" s="51"/>
      <c r="C44" s="42"/>
      <c r="D44" s="56"/>
      <c r="E44" s="63"/>
      <c r="F44" s="63"/>
      <c r="G44" s="129"/>
      <c r="H44" s="129"/>
      <c r="I44" s="129"/>
      <c r="J44" s="51"/>
      <c r="K44" s="65"/>
    </row>
    <row r="45" spans="1:11" ht="12.75">
      <c r="A45" s="92"/>
      <c r="B45" s="51"/>
      <c r="C45" s="42"/>
      <c r="D45" s="56"/>
      <c r="E45" s="63"/>
      <c r="F45" s="63"/>
      <c r="G45" s="129"/>
      <c r="H45" s="129"/>
      <c r="I45" s="129"/>
      <c r="J45" s="51"/>
      <c r="K45" s="65"/>
    </row>
    <row r="46" spans="1:11" ht="13.5" thickBot="1">
      <c r="A46" s="10" t="s">
        <v>17</v>
      </c>
      <c r="B46" s="19">
        <f aca="true" t="shared" si="6" ref="B46:K46">SUM(B41:B45)</f>
        <v>0</v>
      </c>
      <c r="C46" s="19">
        <f t="shared" si="6"/>
        <v>0</v>
      </c>
      <c r="D46" s="19">
        <f t="shared" si="6"/>
        <v>0</v>
      </c>
      <c r="E46" s="19">
        <f t="shared" si="6"/>
        <v>0</v>
      </c>
      <c r="F46" s="19">
        <f t="shared" si="6"/>
        <v>0</v>
      </c>
      <c r="G46" s="19">
        <f t="shared" si="6"/>
        <v>0</v>
      </c>
      <c r="H46" s="19">
        <f t="shared" si="6"/>
        <v>0</v>
      </c>
      <c r="I46" s="19">
        <f t="shared" si="6"/>
        <v>0</v>
      </c>
      <c r="J46" s="19">
        <f t="shared" si="6"/>
        <v>0</v>
      </c>
      <c r="K46" s="19">
        <f t="shared" si="6"/>
        <v>0</v>
      </c>
    </row>
    <row r="47" spans="1:11" ht="13.5" thickTop="1">
      <c r="A47" s="92"/>
      <c r="B47" s="56"/>
      <c r="C47" s="35"/>
      <c r="D47" s="56"/>
      <c r="E47" s="89"/>
      <c r="F47" s="89"/>
      <c r="G47" s="129"/>
      <c r="H47" s="129"/>
      <c r="I47" s="129"/>
      <c r="J47" s="89"/>
      <c r="K47" s="65"/>
    </row>
    <row r="48" spans="1:11" ht="12.75">
      <c r="A48" s="92" t="s">
        <v>106</v>
      </c>
      <c r="B48" s="51">
        <v>40</v>
      </c>
      <c r="C48" s="42"/>
      <c r="D48" s="56">
        <v>40</v>
      </c>
      <c r="E48" s="63"/>
      <c r="F48" s="63"/>
      <c r="G48" s="129" t="s">
        <v>139</v>
      </c>
      <c r="H48" s="129"/>
      <c r="I48" s="129"/>
      <c r="J48" s="51"/>
      <c r="K48" s="65">
        <f>B48-D48-E48-F48</f>
        <v>0</v>
      </c>
    </row>
    <row r="49" spans="1:11" ht="12.75">
      <c r="A49" s="92" t="s">
        <v>107</v>
      </c>
      <c r="B49" s="51">
        <v>19.62</v>
      </c>
      <c r="C49" s="42"/>
      <c r="D49" s="56"/>
      <c r="E49" s="63"/>
      <c r="F49" s="63"/>
      <c r="G49" s="117"/>
      <c r="H49" s="56">
        <v>19.62</v>
      </c>
      <c r="I49" s="117"/>
      <c r="J49" s="51"/>
      <c r="K49" s="65">
        <f>B49-C49-D49-E49-F49-H49-J49</f>
        <v>0</v>
      </c>
    </row>
    <row r="50" spans="1:11" ht="12.75">
      <c r="A50" s="92"/>
      <c r="B50" s="51"/>
      <c r="C50" s="42"/>
      <c r="D50" s="56"/>
      <c r="E50" s="63"/>
      <c r="F50" s="63"/>
      <c r="G50" s="95"/>
      <c r="H50" s="95"/>
      <c r="I50" s="95"/>
      <c r="J50" s="51"/>
      <c r="K50" s="65"/>
    </row>
    <row r="51" spans="1:11" ht="12.75">
      <c r="A51" s="31"/>
      <c r="B51" s="51"/>
      <c r="C51" s="42"/>
      <c r="D51" s="56"/>
      <c r="E51" s="63"/>
      <c r="F51" s="63"/>
      <c r="G51" s="129"/>
      <c r="H51" s="129"/>
      <c r="I51" s="129"/>
      <c r="J51" s="51"/>
      <c r="K51" s="65"/>
    </row>
    <row r="52" spans="1:11" ht="13.5" thickBot="1">
      <c r="A52" s="10" t="s">
        <v>18</v>
      </c>
      <c r="B52" s="19">
        <f aca="true" t="shared" si="7" ref="B52:K52">SUM(B47:B51)</f>
        <v>59.620000000000005</v>
      </c>
      <c r="C52" s="19">
        <f t="shared" si="7"/>
        <v>0</v>
      </c>
      <c r="D52" s="19">
        <f t="shared" si="7"/>
        <v>40</v>
      </c>
      <c r="E52" s="19">
        <f t="shared" si="7"/>
        <v>0</v>
      </c>
      <c r="F52" s="19">
        <f t="shared" si="7"/>
        <v>0</v>
      </c>
      <c r="G52" s="19">
        <f t="shared" si="7"/>
        <v>0</v>
      </c>
      <c r="H52" s="78">
        <f t="shared" si="7"/>
        <v>19.62</v>
      </c>
      <c r="I52" s="19">
        <f t="shared" si="7"/>
        <v>0</v>
      </c>
      <c r="J52" s="19">
        <f t="shared" si="7"/>
        <v>0</v>
      </c>
      <c r="K52" s="19">
        <f t="shared" si="7"/>
        <v>0</v>
      </c>
    </row>
    <row r="53" spans="1:11" ht="13.5" thickTop="1">
      <c r="A53" s="92" t="s">
        <v>108</v>
      </c>
      <c r="B53" s="51">
        <v>40</v>
      </c>
      <c r="C53" s="42"/>
      <c r="D53" s="56">
        <v>40</v>
      </c>
      <c r="E53" s="63"/>
      <c r="F53" s="63"/>
      <c r="G53" s="129" t="s">
        <v>132</v>
      </c>
      <c r="H53" s="129"/>
      <c r="I53" s="129"/>
      <c r="J53" s="51"/>
      <c r="K53" s="65">
        <f>B53-C53-D53-E53-F53-J53</f>
        <v>0</v>
      </c>
    </row>
    <row r="54" spans="1:11" ht="12.75">
      <c r="A54" s="92" t="s">
        <v>109</v>
      </c>
      <c r="B54" s="51">
        <v>40</v>
      </c>
      <c r="C54" s="42"/>
      <c r="D54" s="56">
        <v>40</v>
      </c>
      <c r="E54" s="63"/>
      <c r="F54" s="63"/>
      <c r="G54" s="129" t="s">
        <v>139</v>
      </c>
      <c r="H54" s="129"/>
      <c r="I54" s="129"/>
      <c r="J54" s="51"/>
      <c r="K54" s="65">
        <f>B54-C54-D54-E54-F54-J54</f>
        <v>0</v>
      </c>
    </row>
    <row r="55" spans="1:11" ht="12.75">
      <c r="A55" s="92" t="s">
        <v>110</v>
      </c>
      <c r="B55" s="51">
        <v>40</v>
      </c>
      <c r="C55" s="42"/>
      <c r="D55" s="56">
        <v>40</v>
      </c>
      <c r="E55" s="63"/>
      <c r="F55" s="63"/>
      <c r="G55" s="129" t="s">
        <v>133</v>
      </c>
      <c r="H55" s="129"/>
      <c r="I55" s="129"/>
      <c r="J55" s="51"/>
      <c r="K55" s="65">
        <f>B55-C55-D55-E55-F55-J55</f>
        <v>0</v>
      </c>
    </row>
    <row r="56" spans="1:11" ht="13.5" thickBot="1">
      <c r="A56" s="10" t="s">
        <v>19</v>
      </c>
      <c r="B56" s="19">
        <f>SUM(B53:B55)</f>
        <v>120</v>
      </c>
      <c r="C56" s="19">
        <f>SUM(C53:C55)</f>
        <v>0</v>
      </c>
      <c r="D56" s="19">
        <f>SUM(D53:D55)</f>
        <v>120</v>
      </c>
      <c r="E56" s="19">
        <f aca="true" t="shared" si="8" ref="E56:K56">SUM(E53:E55)</f>
        <v>0</v>
      </c>
      <c r="F56" s="19">
        <f t="shared" si="8"/>
        <v>0</v>
      </c>
      <c r="G56" s="19">
        <f t="shared" si="8"/>
        <v>0</v>
      </c>
      <c r="H56" s="19">
        <f t="shared" si="8"/>
        <v>0</v>
      </c>
      <c r="I56" s="19">
        <f t="shared" si="8"/>
        <v>0</v>
      </c>
      <c r="J56" s="19">
        <f t="shared" si="8"/>
        <v>0</v>
      </c>
      <c r="K56" s="19">
        <f t="shared" si="8"/>
        <v>0</v>
      </c>
    </row>
    <row r="57" spans="1:11" ht="13.5" thickTop="1">
      <c r="A57" s="50">
        <v>43363</v>
      </c>
      <c r="B57" s="51">
        <v>40</v>
      </c>
      <c r="C57" s="42"/>
      <c r="D57" s="56">
        <v>40</v>
      </c>
      <c r="E57" s="63"/>
      <c r="F57" s="63"/>
      <c r="G57" s="129" t="s">
        <v>140</v>
      </c>
      <c r="H57" s="129"/>
      <c r="I57" s="129"/>
      <c r="J57" s="51"/>
      <c r="K57" s="65">
        <f>B57-C57-D57-E57-F57-J57</f>
        <v>0</v>
      </c>
    </row>
    <row r="58" spans="1:11" ht="12.75">
      <c r="A58" s="50">
        <v>43363</v>
      </c>
      <c r="B58" s="51">
        <v>20</v>
      </c>
      <c r="C58" s="42"/>
      <c r="D58" s="56">
        <v>20</v>
      </c>
      <c r="E58" s="63"/>
      <c r="F58" s="63"/>
      <c r="G58" s="129" t="s">
        <v>141</v>
      </c>
      <c r="H58" s="129"/>
      <c r="I58" s="129"/>
      <c r="J58" s="51"/>
      <c r="K58" s="65">
        <f>B58-C58-D58-E58-F58-J58</f>
        <v>0</v>
      </c>
    </row>
    <row r="59" spans="1:11" ht="12.75">
      <c r="A59" s="92" t="s">
        <v>117</v>
      </c>
      <c r="B59" s="51">
        <v>40</v>
      </c>
      <c r="C59" s="42"/>
      <c r="D59" s="56">
        <v>40</v>
      </c>
      <c r="E59" s="63"/>
      <c r="F59" s="63"/>
      <c r="G59" s="129" t="s">
        <v>132</v>
      </c>
      <c r="H59" s="129"/>
      <c r="I59" s="129"/>
      <c r="J59" s="51"/>
      <c r="K59" s="65">
        <f>B59-C59-D59-E59-F59-J59</f>
        <v>0</v>
      </c>
    </row>
    <row r="60" spans="1:11" ht="12.75">
      <c r="A60" s="119">
        <v>43365</v>
      </c>
      <c r="B60" s="16">
        <v>1075</v>
      </c>
      <c r="C60" s="145" t="s">
        <v>119</v>
      </c>
      <c r="D60" s="145"/>
      <c r="E60" s="145"/>
      <c r="F60" s="16">
        <v>600</v>
      </c>
      <c r="G60" s="16">
        <v>475</v>
      </c>
      <c r="H60" s="16"/>
      <c r="I60" s="16"/>
      <c r="J60" s="16"/>
      <c r="K60" s="65">
        <f>B60-F60-G60-J60</f>
        <v>0</v>
      </c>
    </row>
    <row r="61" spans="1:11" ht="12.75">
      <c r="A61" s="10"/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12.75">
      <c r="A62" s="107"/>
      <c r="B62" s="11"/>
      <c r="C62" s="11"/>
      <c r="D62" s="11"/>
      <c r="E62" s="11"/>
      <c r="F62" s="11"/>
      <c r="G62" s="11"/>
      <c r="H62" s="9"/>
      <c r="I62" s="11"/>
      <c r="J62" s="11"/>
      <c r="K62" s="18">
        <f>B62-C62-D62-E62-F62-G62-H62-I62</f>
        <v>0</v>
      </c>
    </row>
    <row r="63" spans="1:11" ht="15" customHeight="1" thickBot="1">
      <c r="A63" s="10" t="s">
        <v>20</v>
      </c>
      <c r="B63" s="19">
        <f aca="true" t="shared" si="9" ref="B63:J63">SUM(B57:B62)</f>
        <v>1175</v>
      </c>
      <c r="C63" s="19">
        <f t="shared" si="9"/>
        <v>0</v>
      </c>
      <c r="D63" s="19">
        <f t="shared" si="9"/>
        <v>100</v>
      </c>
      <c r="E63" s="19">
        <f t="shared" si="9"/>
        <v>0</v>
      </c>
      <c r="F63" s="19">
        <f t="shared" si="9"/>
        <v>600</v>
      </c>
      <c r="G63" s="19">
        <f>SUM(G57:G62)</f>
        <v>475</v>
      </c>
      <c r="H63" s="19">
        <f t="shared" si="9"/>
        <v>0</v>
      </c>
      <c r="I63" s="19">
        <f t="shared" si="9"/>
        <v>0</v>
      </c>
      <c r="J63" s="19">
        <f t="shared" si="9"/>
        <v>0</v>
      </c>
      <c r="K63" s="19">
        <f>SUM(K57:K62)</f>
        <v>0</v>
      </c>
    </row>
    <row r="64" spans="1:11" ht="13.5" thickTop="1">
      <c r="A64" s="107"/>
      <c r="B64" s="11"/>
      <c r="C64" s="65"/>
      <c r="D64" s="11"/>
      <c r="E64" s="11"/>
      <c r="F64" s="11"/>
      <c r="G64" s="11"/>
      <c r="H64" s="9"/>
      <c r="I64" s="11"/>
      <c r="J64" s="11"/>
      <c r="K64" s="18">
        <f>B64-D64-E64-F64-H64-I64</f>
        <v>0</v>
      </c>
    </row>
    <row r="65" spans="1:11" ht="12.75">
      <c r="A65" s="107" t="s">
        <v>72</v>
      </c>
      <c r="B65" s="11"/>
      <c r="C65" s="42"/>
      <c r="D65" s="11"/>
      <c r="E65" s="11"/>
      <c r="F65" s="11"/>
      <c r="G65" s="11"/>
      <c r="H65" s="9"/>
      <c r="I65" s="11"/>
      <c r="J65" s="11"/>
      <c r="K65" s="18">
        <f>B65-D65-E65-F65-G65-H65-I65</f>
        <v>0</v>
      </c>
    </row>
    <row r="66" spans="1:11" ht="13.5" thickBot="1">
      <c r="A66" s="10" t="s">
        <v>21</v>
      </c>
      <c r="B66" s="19">
        <f aca="true" t="shared" si="10" ref="B66:K66">SUM(B64:B65)</f>
        <v>0</v>
      </c>
      <c r="C66" s="19">
        <f t="shared" si="10"/>
        <v>0</v>
      </c>
      <c r="D66" s="19">
        <f t="shared" si="10"/>
        <v>0</v>
      </c>
      <c r="E66" s="19">
        <f t="shared" si="10"/>
        <v>0</v>
      </c>
      <c r="F66" s="19">
        <f t="shared" si="10"/>
        <v>0</v>
      </c>
      <c r="G66" s="19">
        <f t="shared" si="10"/>
        <v>0</v>
      </c>
      <c r="H66" s="78">
        <f t="shared" si="10"/>
        <v>0</v>
      </c>
      <c r="I66" s="19">
        <f t="shared" si="10"/>
        <v>0</v>
      </c>
      <c r="J66" s="19">
        <f t="shared" si="10"/>
        <v>0</v>
      </c>
      <c r="K66" s="19">
        <f t="shared" si="10"/>
        <v>0</v>
      </c>
    </row>
    <row r="67" spans="1:11" ht="13.5" thickTop="1">
      <c r="A67" s="92" t="s">
        <v>121</v>
      </c>
      <c r="B67" s="51">
        <v>40</v>
      </c>
      <c r="C67" s="42"/>
      <c r="D67" s="56">
        <v>40</v>
      </c>
      <c r="E67" s="63"/>
      <c r="F67" s="63"/>
      <c r="G67" s="129" t="s">
        <v>130</v>
      </c>
      <c r="H67" s="129"/>
      <c r="I67" s="129"/>
      <c r="J67" s="51"/>
      <c r="K67" s="65">
        <f>B67-C67-D67-E67-F67-J67</f>
        <v>0</v>
      </c>
    </row>
    <row r="68" spans="1:11" s="64" customFormat="1" ht="12.75">
      <c r="A68" s="92" t="s">
        <v>122</v>
      </c>
      <c r="B68" s="51">
        <v>16.86</v>
      </c>
      <c r="C68" s="38"/>
      <c r="D68" s="51"/>
      <c r="E68" s="51"/>
      <c r="F68" s="51"/>
      <c r="G68" s="51"/>
      <c r="H68" s="65">
        <v>16.86</v>
      </c>
      <c r="I68" s="51"/>
      <c r="J68" s="51"/>
      <c r="K68" s="52">
        <f>B68-D68-E68-F68-G68-H68-I68</f>
        <v>0</v>
      </c>
    </row>
    <row r="69" spans="1:11" ht="12.75">
      <c r="A69" s="92" t="s">
        <v>122</v>
      </c>
      <c r="B69" s="11">
        <v>5024.95</v>
      </c>
      <c r="C69" s="144" t="s">
        <v>123</v>
      </c>
      <c r="D69" s="144"/>
      <c r="E69" s="144"/>
      <c r="F69" s="144"/>
      <c r="G69" s="11">
        <v>5024.95</v>
      </c>
      <c r="H69" s="9"/>
      <c r="I69" s="11"/>
      <c r="J69" s="11"/>
      <c r="K69" s="52">
        <f>B69-G69-H69-I69</f>
        <v>0</v>
      </c>
    </row>
    <row r="70" spans="1:11" ht="13.5" thickBot="1">
      <c r="A70" s="10" t="s">
        <v>22</v>
      </c>
      <c r="B70" s="19">
        <f aca="true" t="shared" si="11" ref="B70:K70">SUM(B67:B69)</f>
        <v>5081.8099999999995</v>
      </c>
      <c r="C70" s="19">
        <f t="shared" si="11"/>
        <v>0</v>
      </c>
      <c r="D70" s="19">
        <f t="shared" si="11"/>
        <v>40</v>
      </c>
      <c r="E70" s="19">
        <f t="shared" si="11"/>
        <v>0</v>
      </c>
      <c r="F70" s="19">
        <f t="shared" si="11"/>
        <v>0</v>
      </c>
      <c r="G70" s="19">
        <f t="shared" si="11"/>
        <v>5024.95</v>
      </c>
      <c r="H70" s="78">
        <f t="shared" si="11"/>
        <v>16.86</v>
      </c>
      <c r="I70" s="19">
        <f t="shared" si="11"/>
        <v>0</v>
      </c>
      <c r="J70" s="19">
        <f t="shared" si="11"/>
        <v>0</v>
      </c>
      <c r="K70" s="19">
        <f t="shared" si="11"/>
        <v>0</v>
      </c>
    </row>
    <row r="71" spans="1:11" ht="13.5" thickTop="1">
      <c r="A71" s="92"/>
      <c r="B71" s="51"/>
      <c r="C71" s="42"/>
      <c r="D71" s="56"/>
      <c r="E71" s="63"/>
      <c r="F71" s="63"/>
      <c r="G71" s="136"/>
      <c r="H71" s="136"/>
      <c r="I71" s="136"/>
      <c r="J71" s="51"/>
      <c r="K71" s="65"/>
    </row>
    <row r="72" spans="1:11" ht="12.75">
      <c r="A72" s="92"/>
      <c r="B72" s="51"/>
      <c r="C72" s="42"/>
      <c r="D72" s="56"/>
      <c r="E72" s="63"/>
      <c r="F72" s="63"/>
      <c r="G72" s="129"/>
      <c r="H72" s="129"/>
      <c r="I72" s="129"/>
      <c r="J72" s="51"/>
      <c r="K72" s="65"/>
    </row>
    <row r="73" spans="1:11" ht="12.75">
      <c r="A73" s="92"/>
      <c r="B73" s="56"/>
      <c r="C73" s="35"/>
      <c r="D73" s="56"/>
      <c r="E73" s="89"/>
      <c r="F73" s="89"/>
      <c r="G73" s="129"/>
      <c r="H73" s="129"/>
      <c r="I73" s="129"/>
      <c r="J73" s="89"/>
      <c r="K73" s="65"/>
    </row>
    <row r="74" spans="1:11" ht="13.5" thickBot="1">
      <c r="A74" s="10" t="s">
        <v>23</v>
      </c>
      <c r="B74" s="19">
        <f>SUM(B73:B73)</f>
        <v>0</v>
      </c>
      <c r="C74" s="19">
        <f>SUM(C73:C73)</f>
        <v>0</v>
      </c>
      <c r="D74" s="19">
        <f>SUM(D71:D73)</f>
        <v>0</v>
      </c>
      <c r="E74" s="19">
        <f aca="true" t="shared" si="12" ref="E74:K74">SUM(E73:E73)</f>
        <v>0</v>
      </c>
      <c r="F74" s="19">
        <f t="shared" si="12"/>
        <v>0</v>
      </c>
      <c r="G74" s="19">
        <f t="shared" si="12"/>
        <v>0</v>
      </c>
      <c r="H74" s="78">
        <f t="shared" si="12"/>
        <v>0</v>
      </c>
      <c r="I74" s="19">
        <f t="shared" si="12"/>
        <v>0</v>
      </c>
      <c r="J74" s="19">
        <f t="shared" si="12"/>
        <v>0</v>
      </c>
      <c r="K74" s="19">
        <f t="shared" si="12"/>
        <v>0</v>
      </c>
    </row>
    <row r="75" spans="1:11" ht="13.5" thickTop="1">
      <c r="A75" s="10"/>
      <c r="B75" s="11"/>
      <c r="C75" s="11"/>
      <c r="D75" s="11"/>
      <c r="E75" s="11"/>
      <c r="F75" s="11"/>
      <c r="G75" s="11"/>
      <c r="H75" s="9"/>
      <c r="I75" s="11"/>
      <c r="J75" s="11"/>
      <c r="K75" s="11"/>
    </row>
    <row r="76" spans="1:11" ht="13.5" thickBot="1">
      <c r="A76" s="10" t="s">
        <v>24</v>
      </c>
      <c r="B76" s="19">
        <f aca="true" t="shared" si="13" ref="B76:J76">B14+B20+B26+B34+B40+B46+B52+B56+B63+B66+B70+B74</f>
        <v>7510.08</v>
      </c>
      <c r="C76" s="19">
        <f t="shared" si="13"/>
        <v>0</v>
      </c>
      <c r="D76" s="19">
        <f t="shared" si="13"/>
        <v>1340</v>
      </c>
      <c r="E76" s="19">
        <f t="shared" si="13"/>
        <v>0</v>
      </c>
      <c r="F76" s="19">
        <f t="shared" si="13"/>
        <v>600</v>
      </c>
      <c r="G76" s="19">
        <f t="shared" si="13"/>
        <v>5499.95</v>
      </c>
      <c r="H76" s="78">
        <f t="shared" si="13"/>
        <v>70.13</v>
      </c>
      <c r="I76" s="19">
        <f t="shared" si="13"/>
        <v>0</v>
      </c>
      <c r="J76" s="19">
        <f t="shared" si="13"/>
        <v>0</v>
      </c>
      <c r="K76" s="19">
        <f>K14+K20+K26+K34+K40+K46+K52+K56+K63+K66+K70+K74</f>
        <v>0</v>
      </c>
    </row>
    <row r="77" spans="2:11" ht="13.5" thickTop="1">
      <c r="B77" s="4"/>
      <c r="C77" s="4"/>
      <c r="D77" s="4"/>
      <c r="E77" s="4"/>
      <c r="F77" s="4"/>
      <c r="G77" s="4"/>
      <c r="H77" s="79"/>
      <c r="I77" s="4"/>
      <c r="J77" s="4"/>
      <c r="K77" s="4"/>
    </row>
    <row r="78" spans="2:11" ht="12.75">
      <c r="B78" s="4"/>
      <c r="C78" s="4"/>
      <c r="D78" s="4"/>
      <c r="E78" s="4"/>
      <c r="F78" s="4"/>
      <c r="G78" s="4"/>
      <c r="H78" s="79"/>
      <c r="I78" s="4"/>
      <c r="J78" s="4"/>
      <c r="K78" s="4"/>
    </row>
    <row r="79" spans="1:11" ht="20.25">
      <c r="A79" s="3" t="s">
        <v>0</v>
      </c>
      <c r="B79" s="6"/>
      <c r="C79" s="6"/>
      <c r="D79" s="6"/>
      <c r="E79" s="6"/>
      <c r="F79" s="6"/>
      <c r="G79" s="4"/>
      <c r="H79" s="79"/>
      <c r="I79" s="4"/>
      <c r="J79" s="4"/>
      <c r="K79" s="4"/>
    </row>
    <row r="80" spans="1:11" ht="18">
      <c r="A80" s="1" t="s">
        <v>25</v>
      </c>
      <c r="B80" s="4"/>
      <c r="C80" s="4"/>
      <c r="D80" s="2" t="s">
        <v>81</v>
      </c>
      <c r="E80" s="4"/>
      <c r="F80" s="4"/>
      <c r="G80" s="4"/>
      <c r="H80" s="79"/>
      <c r="I80" s="4"/>
      <c r="J80" s="4"/>
      <c r="K80" s="4"/>
    </row>
    <row r="81" spans="2:11" ht="12.75">
      <c r="B81" s="4"/>
      <c r="C81" s="4"/>
      <c r="D81" s="4"/>
      <c r="E81" s="4"/>
      <c r="F81" s="4"/>
      <c r="G81" s="4"/>
      <c r="H81" s="65" t="s">
        <v>64</v>
      </c>
      <c r="I81" s="4"/>
      <c r="J81" s="4"/>
      <c r="K81" s="4"/>
    </row>
    <row r="82" spans="1:11" ht="12.75">
      <c r="A82" s="8"/>
      <c r="B82" s="9" t="s">
        <v>26</v>
      </c>
      <c r="C82" s="9" t="s">
        <v>27</v>
      </c>
      <c r="D82" s="9" t="s">
        <v>27</v>
      </c>
      <c r="E82" s="9" t="s">
        <v>28</v>
      </c>
      <c r="F82" s="9" t="s">
        <v>29</v>
      </c>
      <c r="G82" s="8" t="s">
        <v>30</v>
      </c>
      <c r="H82" s="68" t="s">
        <v>65</v>
      </c>
      <c r="I82" s="9" t="s">
        <v>31</v>
      </c>
      <c r="J82" s="65" t="s">
        <v>62</v>
      </c>
      <c r="K82" s="11"/>
    </row>
    <row r="83" spans="1:11" ht="12.75">
      <c r="A83" s="12" t="s">
        <v>51</v>
      </c>
      <c r="B83" s="13" t="s">
        <v>7</v>
      </c>
      <c r="C83" s="13" t="s">
        <v>32</v>
      </c>
      <c r="D83" s="13" t="s">
        <v>49</v>
      </c>
      <c r="E83" s="13" t="s">
        <v>33</v>
      </c>
      <c r="F83" s="13" t="s">
        <v>8</v>
      </c>
      <c r="G83" s="12" t="s">
        <v>34</v>
      </c>
      <c r="H83" s="69" t="s">
        <v>66</v>
      </c>
      <c r="I83" s="13" t="s">
        <v>35</v>
      </c>
      <c r="J83" s="67" t="s">
        <v>63</v>
      </c>
      <c r="K83" s="13" t="s">
        <v>12</v>
      </c>
    </row>
    <row r="84" spans="1:11" ht="12.75">
      <c r="A84" s="91">
        <v>43109</v>
      </c>
      <c r="B84" s="89">
        <v>13.59</v>
      </c>
      <c r="C84" s="89"/>
      <c r="D84" s="89"/>
      <c r="E84" s="89">
        <v>13.59</v>
      </c>
      <c r="F84" s="93"/>
      <c r="G84" s="93"/>
      <c r="H84" s="94"/>
      <c r="I84" s="93"/>
      <c r="J84" s="93"/>
      <c r="K84" s="89">
        <f>B84-E84-I84</f>
        <v>0</v>
      </c>
    </row>
    <row r="85" spans="1:11" ht="12.75">
      <c r="A85" s="58" t="s">
        <v>75</v>
      </c>
      <c r="B85" s="51">
        <v>28.55</v>
      </c>
      <c r="C85" s="128" t="s">
        <v>76</v>
      </c>
      <c r="D85" s="128"/>
      <c r="E85" s="128"/>
      <c r="F85" s="128"/>
      <c r="G85" s="128"/>
      <c r="H85" s="110"/>
      <c r="I85" s="61">
        <v>28.55</v>
      </c>
      <c r="J85" s="89"/>
      <c r="K85" s="89">
        <f>B85-H85-I85</f>
        <v>0</v>
      </c>
    </row>
    <row r="86" spans="1:11" ht="12.75">
      <c r="A86" s="91"/>
      <c r="B86" s="51"/>
      <c r="C86" s="59"/>
      <c r="D86" s="39"/>
      <c r="E86" s="51"/>
      <c r="F86" s="51"/>
      <c r="G86" s="138"/>
      <c r="H86" s="138"/>
      <c r="I86" s="138"/>
      <c r="J86" s="70"/>
      <c r="K86" s="18"/>
    </row>
    <row r="87" spans="1:11" ht="12.75">
      <c r="A87" s="71"/>
      <c r="B87" s="11"/>
      <c r="C87" s="11"/>
      <c r="D87" s="11"/>
      <c r="E87" s="11"/>
      <c r="F87" s="11"/>
      <c r="G87" s="11"/>
      <c r="H87" s="9"/>
      <c r="I87" s="43"/>
      <c r="J87" s="11"/>
      <c r="K87" s="18"/>
    </row>
    <row r="88" spans="1:11" ht="13.5" thickBot="1">
      <c r="A88" s="10" t="s">
        <v>13</v>
      </c>
      <c r="B88" s="19">
        <f>SUM(B84:B87)</f>
        <v>42.14</v>
      </c>
      <c r="C88" s="19">
        <f aca="true" t="shared" si="14" ref="C88:K88">SUM(C84:C87)</f>
        <v>0</v>
      </c>
      <c r="D88" s="19">
        <f t="shared" si="14"/>
        <v>0</v>
      </c>
      <c r="E88" s="19">
        <f t="shared" si="14"/>
        <v>13.59</v>
      </c>
      <c r="F88" s="19">
        <f t="shared" si="14"/>
        <v>0</v>
      </c>
      <c r="G88" s="19">
        <f>SUM(G85:G87)</f>
        <v>0</v>
      </c>
      <c r="H88" s="78">
        <f>SUM(H85:H87)</f>
        <v>0</v>
      </c>
      <c r="I88" s="47">
        <f>SUM(I84:I87)</f>
        <v>28.55</v>
      </c>
      <c r="J88" s="19">
        <f>SUM(J84:J87)</f>
        <v>0</v>
      </c>
      <c r="K88" s="19">
        <f t="shared" si="14"/>
        <v>0</v>
      </c>
    </row>
    <row r="89" spans="1:11" ht="13.5" thickTop="1">
      <c r="A89" s="91">
        <v>43138</v>
      </c>
      <c r="B89" s="89">
        <v>17.08</v>
      </c>
      <c r="C89" s="89"/>
      <c r="D89" s="89"/>
      <c r="E89" s="89">
        <v>17.08</v>
      </c>
      <c r="F89" s="93"/>
      <c r="G89" s="93"/>
      <c r="H89" s="94"/>
      <c r="I89" s="93"/>
      <c r="J89" s="93"/>
      <c r="K89" s="89">
        <f>B89-E89-I89</f>
        <v>0</v>
      </c>
    </row>
    <row r="90" spans="1:11" ht="12.75">
      <c r="A90" s="48"/>
      <c r="B90" s="51"/>
      <c r="C90" s="72"/>
      <c r="D90" s="72"/>
      <c r="E90" s="72"/>
      <c r="F90" s="72"/>
      <c r="G90" s="134"/>
      <c r="H90" s="134"/>
      <c r="I90" s="134"/>
      <c r="J90" s="134"/>
      <c r="K90" s="18"/>
    </row>
    <row r="91" spans="1:11" ht="12.75">
      <c r="A91" s="53"/>
      <c r="B91" s="51"/>
      <c r="C91" s="74"/>
      <c r="D91" s="51"/>
      <c r="E91" s="51"/>
      <c r="F91" s="33"/>
      <c r="G91" s="135"/>
      <c r="H91" s="135"/>
      <c r="I91" s="135"/>
      <c r="J91" s="135"/>
      <c r="K91" s="18"/>
    </row>
    <row r="92" spans="1:11" ht="12.75">
      <c r="A92" s="53"/>
      <c r="B92" s="51"/>
      <c r="C92" s="51"/>
      <c r="D92" s="51"/>
      <c r="E92" s="51"/>
      <c r="F92" s="33"/>
      <c r="G92" s="54"/>
      <c r="H92" s="65"/>
      <c r="I92" s="51"/>
      <c r="J92" s="51"/>
      <c r="K92" s="18"/>
    </row>
    <row r="93" spans="1:11" ht="12.75">
      <c r="A93" s="50"/>
      <c r="B93" s="51"/>
      <c r="C93" s="73"/>
      <c r="D93" s="73"/>
      <c r="E93" s="73"/>
      <c r="F93" s="73"/>
      <c r="G93" s="73"/>
      <c r="H93" s="73"/>
      <c r="I93" s="51"/>
      <c r="J93" s="51"/>
      <c r="K93" s="18"/>
    </row>
    <row r="94" spans="1:11" ht="13.5" thickBot="1">
      <c r="A94" s="10" t="s">
        <v>14</v>
      </c>
      <c r="B94" s="19">
        <f aca="true" t="shared" si="15" ref="B94:K94">SUM(B89:B93)</f>
        <v>17.08</v>
      </c>
      <c r="C94" s="19">
        <f t="shared" si="15"/>
        <v>0</v>
      </c>
      <c r="D94" s="19">
        <f t="shared" si="15"/>
        <v>0</v>
      </c>
      <c r="E94" s="19">
        <f t="shared" si="15"/>
        <v>17.08</v>
      </c>
      <c r="F94" s="19">
        <f t="shared" si="15"/>
        <v>0</v>
      </c>
      <c r="G94" s="19">
        <f t="shared" si="15"/>
        <v>0</v>
      </c>
      <c r="H94" s="78">
        <f t="shared" si="15"/>
        <v>0</v>
      </c>
      <c r="I94" s="19">
        <f t="shared" si="15"/>
        <v>0</v>
      </c>
      <c r="J94" s="19">
        <f t="shared" si="15"/>
        <v>0</v>
      </c>
      <c r="K94" s="19">
        <f t="shared" si="15"/>
        <v>0</v>
      </c>
    </row>
    <row r="95" spans="1:11" ht="13.5" thickTop="1">
      <c r="A95" s="91">
        <v>43166</v>
      </c>
      <c r="B95" s="89">
        <v>17.26</v>
      </c>
      <c r="C95" s="89"/>
      <c r="D95" s="89"/>
      <c r="E95" s="89">
        <v>17.26</v>
      </c>
      <c r="F95" s="93"/>
      <c r="G95" s="93"/>
      <c r="H95" s="94"/>
      <c r="I95" s="93"/>
      <c r="J95" s="93"/>
      <c r="K95" s="89">
        <f>B95-E95-I95</f>
        <v>0</v>
      </c>
    </row>
    <row r="96" spans="1:11" ht="12.75">
      <c r="A96" s="58" t="s">
        <v>90</v>
      </c>
      <c r="B96" s="51">
        <v>105</v>
      </c>
      <c r="C96" s="128" t="s">
        <v>89</v>
      </c>
      <c r="D96" s="128"/>
      <c r="E96" s="128"/>
      <c r="F96" s="128"/>
      <c r="G96" s="128"/>
      <c r="H96" s="111"/>
      <c r="I96" s="61">
        <v>105</v>
      </c>
      <c r="J96" s="89"/>
      <c r="K96" s="89">
        <f>B96-H96-I96</f>
        <v>0</v>
      </c>
    </row>
    <row r="97" spans="1:11" ht="12.75">
      <c r="A97" s="53"/>
      <c r="B97" s="51"/>
      <c r="C97" s="74"/>
      <c r="D97" s="51"/>
      <c r="E97" s="51"/>
      <c r="F97" s="33"/>
      <c r="G97" s="135"/>
      <c r="H97" s="135"/>
      <c r="I97" s="135"/>
      <c r="J97" s="135"/>
      <c r="K97" s="52"/>
    </row>
    <row r="98" spans="1:11" ht="12.75">
      <c r="A98" s="53"/>
      <c r="B98" s="51"/>
      <c r="C98" s="51"/>
      <c r="D98" s="51"/>
      <c r="E98" s="51"/>
      <c r="F98" s="33"/>
      <c r="G98" s="54"/>
      <c r="H98" s="65"/>
      <c r="I98" s="51"/>
      <c r="J98" s="51"/>
      <c r="K98" s="18"/>
    </row>
    <row r="99" spans="1:11" ht="12.75">
      <c r="A99" s="50"/>
      <c r="B99" s="51"/>
      <c r="C99" s="73"/>
      <c r="D99" s="73"/>
      <c r="E99" s="73"/>
      <c r="F99" s="73"/>
      <c r="G99" s="73"/>
      <c r="H99" s="73"/>
      <c r="I99" s="51"/>
      <c r="J99" s="51"/>
      <c r="K99" s="52"/>
    </row>
    <row r="100" spans="1:11" ht="13.5" thickBot="1">
      <c r="A100" s="75" t="s">
        <v>15</v>
      </c>
      <c r="B100" s="19">
        <f aca="true" t="shared" si="16" ref="B100:K100">SUM(B95:B99)</f>
        <v>122.26</v>
      </c>
      <c r="C100" s="19">
        <f t="shared" si="16"/>
        <v>0</v>
      </c>
      <c r="D100" s="19">
        <f t="shared" si="16"/>
        <v>0</v>
      </c>
      <c r="E100" s="19">
        <f t="shared" si="16"/>
        <v>17.26</v>
      </c>
      <c r="F100" s="19">
        <f t="shared" si="16"/>
        <v>0</v>
      </c>
      <c r="G100" s="19">
        <f t="shared" si="16"/>
        <v>0</v>
      </c>
      <c r="H100" s="78">
        <f t="shared" si="16"/>
        <v>0</v>
      </c>
      <c r="I100" s="19">
        <f t="shared" si="16"/>
        <v>105</v>
      </c>
      <c r="J100" s="19">
        <f t="shared" si="16"/>
        <v>0</v>
      </c>
      <c r="K100" s="19">
        <f t="shared" si="16"/>
        <v>0</v>
      </c>
    </row>
    <row r="101" spans="1:11" ht="13.5" thickTop="1">
      <c r="A101" s="91">
        <v>43196</v>
      </c>
      <c r="B101" s="89">
        <v>13.01</v>
      </c>
      <c r="C101" s="89"/>
      <c r="D101" s="89"/>
      <c r="E101" s="89">
        <v>13.01</v>
      </c>
      <c r="F101" s="93"/>
      <c r="G101" s="93"/>
      <c r="H101" s="94"/>
      <c r="I101" s="93"/>
      <c r="J101" s="93"/>
      <c r="K101" s="89">
        <f>B101-E101-I101</f>
        <v>0</v>
      </c>
    </row>
    <row r="102" spans="1:11" ht="12.75">
      <c r="A102" s="48"/>
      <c r="B102" s="51"/>
      <c r="C102" s="51"/>
      <c r="D102" s="51"/>
      <c r="E102" s="51"/>
      <c r="F102" s="51"/>
      <c r="G102" s="51"/>
      <c r="H102" s="65"/>
      <c r="I102" s="51"/>
      <c r="J102" s="51"/>
      <c r="K102" s="52"/>
    </row>
    <row r="103" spans="1:11" ht="12.75">
      <c r="A103" s="96"/>
      <c r="B103" s="51"/>
      <c r="C103" s="51"/>
      <c r="D103" s="51"/>
      <c r="E103" s="51"/>
      <c r="F103" s="51"/>
      <c r="G103" s="51"/>
      <c r="H103" s="65"/>
      <c r="I103" s="51"/>
      <c r="J103" s="51"/>
      <c r="K103" s="52"/>
    </row>
    <row r="104" spans="1:11" ht="12.75">
      <c r="A104" s="97"/>
      <c r="B104" s="51"/>
      <c r="C104" s="51"/>
      <c r="D104" s="51"/>
      <c r="E104" s="51"/>
      <c r="F104" s="51"/>
      <c r="G104" s="51"/>
      <c r="H104" s="65"/>
      <c r="I104" s="51"/>
      <c r="J104" s="51"/>
      <c r="K104" s="52"/>
    </row>
    <row r="105" spans="1:11" ht="13.5" thickBot="1">
      <c r="A105" s="75" t="s">
        <v>16</v>
      </c>
      <c r="B105" s="98">
        <f>SUM(B101:B104)</f>
        <v>13.01</v>
      </c>
      <c r="C105" s="98">
        <f>SUM(C101:C104)</f>
        <v>0</v>
      </c>
      <c r="D105" s="98">
        <f>SUM(D101:D104)</f>
        <v>0</v>
      </c>
      <c r="E105" s="98">
        <f aca="true" t="shared" si="17" ref="E105:K105">SUM(E101:E104)</f>
        <v>13.01</v>
      </c>
      <c r="F105" s="98">
        <f t="shared" si="17"/>
        <v>0</v>
      </c>
      <c r="G105" s="98">
        <f t="shared" si="17"/>
        <v>0</v>
      </c>
      <c r="H105" s="98">
        <f t="shared" si="17"/>
        <v>0</v>
      </c>
      <c r="I105" s="98">
        <f t="shared" si="17"/>
        <v>0</v>
      </c>
      <c r="J105" s="98">
        <f t="shared" si="17"/>
        <v>0</v>
      </c>
      <c r="K105" s="98">
        <f t="shared" si="17"/>
        <v>0</v>
      </c>
    </row>
    <row r="106" spans="1:11" ht="13.5" thickTop="1">
      <c r="A106" s="91">
        <v>43228</v>
      </c>
      <c r="B106" s="89">
        <v>15.09</v>
      </c>
      <c r="C106" s="89"/>
      <c r="D106" s="89"/>
      <c r="E106" s="89">
        <v>15.09</v>
      </c>
      <c r="F106" s="93"/>
      <c r="G106" s="93"/>
      <c r="H106" s="94"/>
      <c r="I106" s="93"/>
      <c r="J106" s="93"/>
      <c r="K106" s="89">
        <f>B106-E106-I106</f>
        <v>0</v>
      </c>
    </row>
    <row r="107" spans="1:11" ht="12.75">
      <c r="A107" s="48"/>
      <c r="B107" s="11"/>
      <c r="C107" s="11"/>
      <c r="D107" s="11"/>
      <c r="E107" s="11"/>
      <c r="F107" s="11"/>
      <c r="G107" s="45"/>
      <c r="H107" s="80"/>
      <c r="I107" s="45"/>
      <c r="J107" s="45"/>
      <c r="K107" s="18"/>
    </row>
    <row r="108" spans="1:11" ht="12.75">
      <c r="A108" s="8"/>
      <c r="B108" s="11"/>
      <c r="C108" s="11"/>
      <c r="D108" s="44"/>
      <c r="E108" s="44"/>
      <c r="F108" s="44"/>
      <c r="G108" s="44"/>
      <c r="H108" s="81"/>
      <c r="I108" s="40"/>
      <c r="J108" s="11"/>
      <c r="K108" s="18"/>
    </row>
    <row r="109" spans="1:11" ht="12.75">
      <c r="A109" s="22"/>
      <c r="B109" s="11"/>
      <c r="C109" s="11"/>
      <c r="D109" s="11"/>
      <c r="E109" s="11"/>
      <c r="F109" s="11"/>
      <c r="G109" s="11"/>
      <c r="H109" s="9"/>
      <c r="I109" s="11"/>
      <c r="J109" s="11"/>
      <c r="K109" s="18"/>
    </row>
    <row r="110" spans="1:11" ht="13.5" thickBot="1">
      <c r="A110" s="10" t="s">
        <v>47</v>
      </c>
      <c r="B110" s="19">
        <f>SUM(B106:B109)</f>
        <v>15.09</v>
      </c>
      <c r="C110" s="19">
        <f aca="true" t="shared" si="18" ref="C110:K110">SUM(C106:C109)</f>
        <v>0</v>
      </c>
      <c r="D110" s="19">
        <f t="shared" si="18"/>
        <v>0</v>
      </c>
      <c r="E110" s="19">
        <f t="shared" si="18"/>
        <v>15.09</v>
      </c>
      <c r="F110" s="19">
        <f t="shared" si="18"/>
        <v>0</v>
      </c>
      <c r="G110" s="19">
        <f t="shared" si="18"/>
        <v>0</v>
      </c>
      <c r="H110" s="78">
        <f t="shared" si="18"/>
        <v>0</v>
      </c>
      <c r="I110" s="19">
        <f t="shared" si="18"/>
        <v>0</v>
      </c>
      <c r="J110" s="19">
        <f t="shared" si="18"/>
        <v>0</v>
      </c>
      <c r="K110" s="19">
        <f t="shared" si="18"/>
        <v>0</v>
      </c>
    </row>
    <row r="111" spans="1:11" ht="13.5" thickTop="1">
      <c r="A111" s="58" t="s">
        <v>98</v>
      </c>
      <c r="B111" s="51">
        <v>200</v>
      </c>
      <c r="C111" s="137" t="s">
        <v>99</v>
      </c>
      <c r="D111" s="137"/>
      <c r="E111" s="137"/>
      <c r="F111" s="137"/>
      <c r="G111" s="137"/>
      <c r="H111" s="114"/>
      <c r="I111" s="115"/>
      <c r="J111" s="115">
        <v>200</v>
      </c>
      <c r="K111" s="116">
        <f>B111-H111-I111-J111</f>
        <v>0</v>
      </c>
    </row>
    <row r="112" spans="1:11" ht="12.75">
      <c r="A112" s="58" t="s">
        <v>101</v>
      </c>
      <c r="B112" s="51">
        <v>200</v>
      </c>
      <c r="C112" s="137" t="s">
        <v>100</v>
      </c>
      <c r="D112" s="137"/>
      <c r="E112" s="137"/>
      <c r="F112" s="137"/>
      <c r="G112" s="137"/>
      <c r="H112" s="114"/>
      <c r="I112" s="115"/>
      <c r="J112" s="115">
        <v>200</v>
      </c>
      <c r="K112" s="116">
        <f>B112-H112-I112-J112</f>
        <v>0</v>
      </c>
    </row>
    <row r="113" spans="1:11" ht="12.75">
      <c r="A113" s="58" t="s">
        <v>103</v>
      </c>
      <c r="B113" s="51">
        <v>31.61</v>
      </c>
      <c r="C113" s="137" t="s">
        <v>102</v>
      </c>
      <c r="D113" s="137"/>
      <c r="E113" s="137"/>
      <c r="F113" s="137"/>
      <c r="G113" s="137"/>
      <c r="H113" s="114"/>
      <c r="I113" s="115"/>
      <c r="J113" s="115">
        <v>31.61</v>
      </c>
      <c r="K113" s="116">
        <f>B113-H113-I113-J113</f>
        <v>0</v>
      </c>
    </row>
    <row r="114" spans="1:11" ht="12.75">
      <c r="A114" s="58" t="s">
        <v>104</v>
      </c>
      <c r="B114" s="51">
        <v>23.8</v>
      </c>
      <c r="C114" s="128" t="s">
        <v>89</v>
      </c>
      <c r="D114" s="128"/>
      <c r="E114" s="128"/>
      <c r="F114" s="128"/>
      <c r="G114" s="128"/>
      <c r="H114" s="113"/>
      <c r="I114" s="61">
        <v>23.8</v>
      </c>
      <c r="J114" s="89"/>
      <c r="K114" s="89">
        <f>B114-H114-I114</f>
        <v>0</v>
      </c>
    </row>
    <row r="115" spans="1:11" ht="12.75">
      <c r="A115" s="91">
        <v>43258</v>
      </c>
      <c r="B115" s="89">
        <v>13.64</v>
      </c>
      <c r="C115" s="89"/>
      <c r="D115" s="89"/>
      <c r="E115" s="89">
        <v>13.64</v>
      </c>
      <c r="F115" s="93"/>
      <c r="G115" s="93"/>
      <c r="H115" s="94"/>
      <c r="I115" s="93"/>
      <c r="J115" s="93"/>
      <c r="K115" s="89">
        <f>B115-E115-I115</f>
        <v>0</v>
      </c>
    </row>
    <row r="116" spans="1:11" ht="13.5" thickBot="1">
      <c r="A116" s="10" t="s">
        <v>17</v>
      </c>
      <c r="B116" s="98">
        <f>SUM(B111:B115)</f>
        <v>469.05</v>
      </c>
      <c r="C116" s="19">
        <f aca="true" t="shared" si="19" ref="C116:K116">SUM(C111:C114)</f>
        <v>0</v>
      </c>
      <c r="D116" s="19">
        <f t="shared" si="19"/>
        <v>0</v>
      </c>
      <c r="E116" s="19">
        <f>SUM(E115)</f>
        <v>13.64</v>
      </c>
      <c r="F116" s="19">
        <f t="shared" si="19"/>
        <v>0</v>
      </c>
      <c r="G116" s="19">
        <f t="shared" si="19"/>
        <v>0</v>
      </c>
      <c r="H116" s="78">
        <f t="shared" si="19"/>
        <v>0</v>
      </c>
      <c r="I116" s="19">
        <f>SUM(I112:I115)</f>
        <v>23.8</v>
      </c>
      <c r="J116" s="19">
        <f t="shared" si="19"/>
        <v>431.61</v>
      </c>
      <c r="K116" s="19">
        <f t="shared" si="19"/>
        <v>0</v>
      </c>
    </row>
    <row r="117" spans="1:11" ht="13.5" thickTop="1">
      <c r="A117" s="91">
        <v>43287</v>
      </c>
      <c r="B117" s="89">
        <v>15.43</v>
      </c>
      <c r="C117" s="89"/>
      <c r="D117" s="89"/>
      <c r="E117" s="89">
        <v>15.43</v>
      </c>
      <c r="F117" s="93"/>
      <c r="G117" s="93"/>
      <c r="H117" s="94"/>
      <c r="I117" s="93"/>
      <c r="J117" s="93"/>
      <c r="K117" s="89">
        <f>B117-E117-I117</f>
        <v>0</v>
      </c>
    </row>
    <row r="118" spans="1:11" ht="12.75">
      <c r="A118" s="58"/>
      <c r="B118" s="51"/>
      <c r="C118" s="51"/>
      <c r="D118" s="93"/>
      <c r="E118" s="100"/>
      <c r="F118" s="133"/>
      <c r="G118" s="133"/>
      <c r="H118" s="82"/>
      <c r="I118" s="51"/>
      <c r="J118" s="51"/>
      <c r="K118" s="52"/>
    </row>
    <row r="119" spans="1:11" ht="12.75">
      <c r="A119" s="53"/>
      <c r="B119" s="51"/>
      <c r="C119" s="101"/>
      <c r="D119" s="39"/>
      <c r="E119" s="51"/>
      <c r="F119" s="51"/>
      <c r="G119" s="102"/>
      <c r="H119" s="102"/>
      <c r="I119" s="102"/>
      <c r="J119" s="102"/>
      <c r="K119" s="52"/>
    </row>
    <row r="120" spans="1:11" ht="12.75">
      <c r="A120" s="58"/>
      <c r="B120" s="51"/>
      <c r="C120" s="51"/>
      <c r="D120" s="93"/>
      <c r="E120" s="93"/>
      <c r="F120" s="93"/>
      <c r="G120" s="93"/>
      <c r="H120" s="82"/>
      <c r="I120" s="51"/>
      <c r="J120" s="51"/>
      <c r="K120" s="52"/>
    </row>
    <row r="121" spans="1:11" ht="13.5" thickBot="1">
      <c r="A121" s="75" t="s">
        <v>18</v>
      </c>
      <c r="B121" s="98">
        <f aca="true" t="shared" si="20" ref="B121:G121">SUM(B117:B120)</f>
        <v>15.43</v>
      </c>
      <c r="C121" s="98">
        <f t="shared" si="20"/>
        <v>0</v>
      </c>
      <c r="D121" s="98">
        <f t="shared" si="20"/>
        <v>0</v>
      </c>
      <c r="E121" s="98">
        <f t="shared" si="20"/>
        <v>15.43</v>
      </c>
      <c r="F121" s="98">
        <f t="shared" si="20"/>
        <v>0</v>
      </c>
      <c r="G121" s="98">
        <f t="shared" si="20"/>
        <v>0</v>
      </c>
      <c r="H121" s="99"/>
      <c r="I121" s="98">
        <f>SUM(I117:I120)</f>
        <v>0</v>
      </c>
      <c r="J121" s="98">
        <f>SUM(J117:J120)</f>
        <v>0</v>
      </c>
      <c r="K121" s="98">
        <f>SUM(K117:K120)</f>
        <v>0</v>
      </c>
    </row>
    <row r="122" spans="1:11" ht="13.5" thickTop="1">
      <c r="A122" s="91">
        <v>43319</v>
      </c>
      <c r="B122" s="89">
        <v>14.05</v>
      </c>
      <c r="C122" s="89"/>
      <c r="D122" s="89"/>
      <c r="E122" s="89">
        <v>14.05</v>
      </c>
      <c r="F122" s="93"/>
      <c r="G122" s="93"/>
      <c r="H122" s="94"/>
      <c r="I122" s="93"/>
      <c r="J122" s="93"/>
      <c r="K122" s="89">
        <f>B122-E122-I122</f>
        <v>0</v>
      </c>
    </row>
    <row r="123" spans="1:11" ht="12.75">
      <c r="A123" s="58"/>
      <c r="B123" s="51"/>
      <c r="C123" s="103"/>
      <c r="D123" s="103"/>
      <c r="E123" s="56"/>
      <c r="F123" s="103"/>
      <c r="G123" s="103"/>
      <c r="H123" s="104"/>
      <c r="I123" s="89"/>
      <c r="J123" s="51"/>
      <c r="K123" s="52"/>
    </row>
    <row r="124" spans="1:11" ht="12.75">
      <c r="A124" s="58"/>
      <c r="B124" s="51"/>
      <c r="C124" s="143"/>
      <c r="D124" s="143"/>
      <c r="E124" s="143"/>
      <c r="F124" s="143"/>
      <c r="G124" s="143"/>
      <c r="H124" s="104"/>
      <c r="I124" s="89"/>
      <c r="J124" s="51"/>
      <c r="K124" s="52"/>
    </row>
    <row r="125" spans="1:11" ht="12.75">
      <c r="A125" s="36"/>
      <c r="B125" s="11"/>
      <c r="C125" s="43"/>
      <c r="D125" s="43"/>
      <c r="E125" s="43"/>
      <c r="F125" s="43"/>
      <c r="G125" s="43"/>
      <c r="H125" s="9"/>
      <c r="I125" s="11"/>
      <c r="J125" s="11"/>
      <c r="K125" s="18"/>
    </row>
    <row r="126" spans="1:11" ht="12.75">
      <c r="A126" s="17"/>
      <c r="B126" s="11"/>
      <c r="C126" s="11"/>
      <c r="D126" s="11"/>
      <c r="E126" s="11"/>
      <c r="F126" s="11"/>
      <c r="G126" s="11"/>
      <c r="H126" s="9"/>
      <c r="I126" s="11"/>
      <c r="J126" s="11"/>
      <c r="K126" s="18"/>
    </row>
    <row r="127" spans="1:11" ht="12.75">
      <c r="A127" s="17"/>
      <c r="B127" s="11"/>
      <c r="C127" s="11"/>
      <c r="D127" s="11"/>
      <c r="E127" s="11"/>
      <c r="F127" s="11"/>
      <c r="G127" s="11"/>
      <c r="H127" s="9"/>
      <c r="I127" s="11"/>
      <c r="J127" s="11"/>
      <c r="K127" s="18"/>
    </row>
    <row r="128" spans="1:11" ht="13.5" thickBot="1">
      <c r="A128" s="10" t="s">
        <v>19</v>
      </c>
      <c r="B128" s="19">
        <f>SUM(B122:B127)</f>
        <v>14.05</v>
      </c>
      <c r="C128" s="19">
        <f aca="true" t="shared" si="21" ref="C128:K128">SUM(C122:C127)</f>
        <v>0</v>
      </c>
      <c r="D128" s="19">
        <f t="shared" si="21"/>
        <v>0</v>
      </c>
      <c r="E128" s="19">
        <f t="shared" si="21"/>
        <v>14.05</v>
      </c>
      <c r="F128" s="19">
        <f t="shared" si="21"/>
        <v>0</v>
      </c>
      <c r="G128" s="19">
        <f t="shared" si="21"/>
        <v>0</v>
      </c>
      <c r="H128" s="78">
        <f>SUM(H122:H127)</f>
        <v>0</v>
      </c>
      <c r="I128" s="19">
        <f t="shared" si="21"/>
        <v>0</v>
      </c>
      <c r="J128" s="19">
        <f t="shared" si="21"/>
        <v>0</v>
      </c>
      <c r="K128" s="19">
        <f t="shared" si="21"/>
        <v>0</v>
      </c>
    </row>
    <row r="129" spans="1:11" ht="13.5" thickTop="1">
      <c r="A129" s="91">
        <v>43349</v>
      </c>
      <c r="B129" s="89">
        <v>16.37</v>
      </c>
      <c r="C129" s="89"/>
      <c r="D129" s="89"/>
      <c r="E129" s="89">
        <v>16.37</v>
      </c>
      <c r="F129" s="93"/>
      <c r="G129" s="93"/>
      <c r="H129" s="94"/>
      <c r="I129" s="93"/>
      <c r="J129" s="93"/>
      <c r="K129" s="89">
        <f>B129-E129-I129</f>
        <v>0</v>
      </c>
    </row>
    <row r="130" spans="1:11" ht="12.75">
      <c r="A130" s="58" t="s">
        <v>112</v>
      </c>
      <c r="B130" s="51">
        <v>150</v>
      </c>
      <c r="C130" s="128" t="s">
        <v>111</v>
      </c>
      <c r="D130" s="128"/>
      <c r="E130" s="128"/>
      <c r="F130" s="128"/>
      <c r="G130" s="128"/>
      <c r="H130" s="105">
        <v>150</v>
      </c>
      <c r="I130" s="105"/>
      <c r="J130" s="105"/>
      <c r="K130" s="52">
        <f>B130-H130-I130-J130</f>
        <v>0</v>
      </c>
    </row>
    <row r="131" spans="1:11" ht="12.75">
      <c r="A131" s="58" t="s">
        <v>113</v>
      </c>
      <c r="B131" s="51">
        <v>90</v>
      </c>
      <c r="C131" s="142" t="s">
        <v>114</v>
      </c>
      <c r="D131" s="142"/>
      <c r="E131" s="142"/>
      <c r="F131" s="142"/>
      <c r="G131" s="142"/>
      <c r="H131" s="118">
        <v>90</v>
      </c>
      <c r="I131" s="60"/>
      <c r="J131" s="46"/>
      <c r="K131" s="52">
        <f>B131-H131-I131-J131</f>
        <v>0</v>
      </c>
    </row>
    <row r="132" spans="1:11" ht="12.75">
      <c r="A132" s="58" t="s">
        <v>115</v>
      </c>
      <c r="B132" s="51">
        <v>57</v>
      </c>
      <c r="C132" s="128" t="s">
        <v>116</v>
      </c>
      <c r="D132" s="128"/>
      <c r="E132" s="128"/>
      <c r="F132" s="128"/>
      <c r="G132" s="128"/>
      <c r="H132" s="105">
        <v>57</v>
      </c>
      <c r="I132" s="105"/>
      <c r="J132" s="105"/>
      <c r="K132" s="52">
        <f>B132-H132-I132-J132</f>
        <v>0</v>
      </c>
    </row>
    <row r="133" spans="1:11" ht="12.75">
      <c r="A133" s="58"/>
      <c r="B133" s="51"/>
      <c r="C133" s="128"/>
      <c r="D133" s="128"/>
      <c r="E133" s="128"/>
      <c r="F133" s="128"/>
      <c r="G133" s="128"/>
      <c r="H133" s="105"/>
      <c r="I133" s="105"/>
      <c r="J133" s="105"/>
      <c r="K133" s="52"/>
    </row>
    <row r="134" spans="1:11" ht="12.75">
      <c r="A134" s="58"/>
      <c r="B134" s="51"/>
      <c r="C134" s="127"/>
      <c r="D134" s="127"/>
      <c r="E134" s="106"/>
      <c r="F134" s="106"/>
      <c r="G134" s="106"/>
      <c r="H134" s="105"/>
      <c r="I134" s="105"/>
      <c r="J134" s="105"/>
      <c r="K134" s="52"/>
    </row>
    <row r="135" spans="1:11" ht="13.5" thickBot="1">
      <c r="A135" s="10" t="s">
        <v>20</v>
      </c>
      <c r="B135" s="19">
        <f>SUM(B129:B134)</f>
        <v>313.37</v>
      </c>
      <c r="C135" s="19">
        <f aca="true" t="shared" si="22" ref="C135:K135">SUM(C129:C134)</f>
        <v>0</v>
      </c>
      <c r="D135" s="19">
        <f t="shared" si="22"/>
        <v>0</v>
      </c>
      <c r="E135" s="19">
        <f t="shared" si="22"/>
        <v>16.37</v>
      </c>
      <c r="F135" s="19">
        <f t="shared" si="22"/>
        <v>0</v>
      </c>
      <c r="G135" s="19">
        <f t="shared" si="22"/>
        <v>0</v>
      </c>
      <c r="H135" s="19">
        <f t="shared" si="22"/>
        <v>297</v>
      </c>
      <c r="I135" s="19">
        <f t="shared" si="22"/>
        <v>0</v>
      </c>
      <c r="J135" s="19">
        <f t="shared" si="22"/>
        <v>0</v>
      </c>
      <c r="K135" s="19">
        <f t="shared" si="22"/>
        <v>0</v>
      </c>
    </row>
    <row r="136" spans="1:11" ht="13.5" thickTop="1">
      <c r="A136" s="91">
        <v>43383</v>
      </c>
      <c r="B136" s="89">
        <v>183.97</v>
      </c>
      <c r="C136" s="89"/>
      <c r="D136" s="89"/>
      <c r="E136" s="89">
        <v>183.97</v>
      </c>
      <c r="F136" s="93"/>
      <c r="G136" s="93"/>
      <c r="H136" s="94"/>
      <c r="I136" s="93"/>
      <c r="J136" s="93"/>
      <c r="K136" s="89">
        <f>B136-E136-I136</f>
        <v>0</v>
      </c>
    </row>
    <row r="137" spans="1:11" ht="12.75">
      <c r="A137" s="10"/>
      <c r="B137" s="16"/>
      <c r="C137" s="16"/>
      <c r="D137" s="16"/>
      <c r="E137" s="16"/>
      <c r="F137" s="16"/>
      <c r="G137" s="16"/>
      <c r="H137" s="15"/>
      <c r="I137" s="16"/>
      <c r="J137" s="16"/>
      <c r="K137" s="16"/>
    </row>
    <row r="138" spans="1:11" ht="12.75">
      <c r="A138" s="8"/>
      <c r="B138" s="51"/>
      <c r="C138" s="11"/>
      <c r="D138" s="40"/>
      <c r="E138" s="76"/>
      <c r="F138" s="131"/>
      <c r="G138" s="131"/>
      <c r="H138" s="131"/>
      <c r="I138" s="131"/>
      <c r="J138" s="131"/>
      <c r="K138" s="18"/>
    </row>
    <row r="139" spans="1:11" ht="13.5" thickBot="1">
      <c r="A139" s="10" t="s">
        <v>21</v>
      </c>
      <c r="B139" s="19">
        <f aca="true" t="shared" si="23" ref="B139:K139">SUM(B136:B138)</f>
        <v>183.97</v>
      </c>
      <c r="C139" s="19">
        <f t="shared" si="23"/>
        <v>0</v>
      </c>
      <c r="D139" s="19">
        <f t="shared" si="23"/>
        <v>0</v>
      </c>
      <c r="E139" s="19">
        <f t="shared" si="23"/>
        <v>183.97</v>
      </c>
      <c r="F139" s="19">
        <f t="shared" si="23"/>
        <v>0</v>
      </c>
      <c r="G139" s="19">
        <f t="shared" si="23"/>
        <v>0</v>
      </c>
      <c r="H139" s="78">
        <f t="shared" si="23"/>
        <v>0</v>
      </c>
      <c r="I139" s="19">
        <f t="shared" si="23"/>
        <v>0</v>
      </c>
      <c r="J139" s="19">
        <f t="shared" si="23"/>
        <v>0</v>
      </c>
      <c r="K139" s="19">
        <f t="shared" si="23"/>
        <v>0</v>
      </c>
    </row>
    <row r="140" spans="1:11" ht="13.5" thickTop="1">
      <c r="A140" s="91">
        <v>43410</v>
      </c>
      <c r="B140" s="51">
        <v>12.51</v>
      </c>
      <c r="C140" s="123"/>
      <c r="D140" s="123"/>
      <c r="E140" s="123">
        <v>12.51</v>
      </c>
      <c r="F140" s="123"/>
      <c r="G140" s="108"/>
      <c r="H140" s="108"/>
      <c r="I140" s="61"/>
      <c r="J140" s="89"/>
      <c r="K140" s="89">
        <f>B140-E140-I140</f>
        <v>0</v>
      </c>
    </row>
    <row r="141" spans="1:11" ht="12.75">
      <c r="A141" s="58" t="s">
        <v>125</v>
      </c>
      <c r="B141" s="51">
        <v>6274.95</v>
      </c>
      <c r="C141" s="128" t="s">
        <v>126</v>
      </c>
      <c r="D141" s="128"/>
      <c r="E141" s="128"/>
      <c r="F141" s="128"/>
      <c r="G141" s="122">
        <v>6274.95</v>
      </c>
      <c r="H141" s="122"/>
      <c r="I141" s="61"/>
      <c r="J141" s="89"/>
      <c r="K141" s="89">
        <f>B141-G141-I141</f>
        <v>0</v>
      </c>
    </row>
    <row r="142" spans="1:11" ht="12.75">
      <c r="A142" s="58"/>
      <c r="B142" s="51"/>
      <c r="C142" s="128"/>
      <c r="D142" s="128"/>
      <c r="E142" s="128"/>
      <c r="F142" s="128"/>
      <c r="G142" s="128"/>
      <c r="H142" s="128"/>
      <c r="I142" s="55"/>
      <c r="J142" s="11"/>
      <c r="K142" s="89">
        <f>B142-E142-I142</f>
        <v>0</v>
      </c>
    </row>
    <row r="143" spans="1:11" ht="12.75">
      <c r="A143" s="58"/>
      <c r="B143" s="51"/>
      <c r="C143" s="62"/>
      <c r="D143" s="62"/>
      <c r="E143" s="62"/>
      <c r="F143" s="62"/>
      <c r="G143" s="62"/>
      <c r="H143" s="77"/>
      <c r="I143" s="61"/>
      <c r="J143" s="11"/>
      <c r="K143" s="89">
        <f>B143-E143-I143</f>
        <v>0</v>
      </c>
    </row>
    <row r="144" spans="1:11" ht="12.75">
      <c r="A144" s="21"/>
      <c r="B144" s="9"/>
      <c r="C144" s="9"/>
      <c r="D144" s="9"/>
      <c r="E144" s="9"/>
      <c r="F144" s="9"/>
      <c r="G144" s="9"/>
      <c r="H144" s="9"/>
      <c r="I144" s="9"/>
      <c r="J144" s="9"/>
      <c r="K144" s="89">
        <f>B144-E144-I144</f>
        <v>0</v>
      </c>
    </row>
    <row r="145" spans="1:11" s="64" customFormat="1" ht="13.5" thickBot="1">
      <c r="A145" s="10" t="s">
        <v>22</v>
      </c>
      <c r="B145" s="19">
        <f aca="true" t="shared" si="24" ref="B145:K145">SUM(B140:B144)</f>
        <v>6287.46</v>
      </c>
      <c r="C145" s="19">
        <f t="shared" si="24"/>
        <v>0</v>
      </c>
      <c r="D145" s="19">
        <f t="shared" si="24"/>
        <v>0</v>
      </c>
      <c r="E145" s="19">
        <f t="shared" si="24"/>
        <v>12.51</v>
      </c>
      <c r="F145" s="19">
        <f t="shared" si="24"/>
        <v>0</v>
      </c>
      <c r="G145" s="19">
        <f t="shared" si="24"/>
        <v>6274.95</v>
      </c>
      <c r="H145" s="78">
        <f t="shared" si="24"/>
        <v>0</v>
      </c>
      <c r="I145" s="19">
        <f t="shared" si="24"/>
        <v>0</v>
      </c>
      <c r="J145" s="19">
        <f t="shared" si="24"/>
        <v>0</v>
      </c>
      <c r="K145" s="19">
        <f t="shared" si="24"/>
        <v>0</v>
      </c>
    </row>
    <row r="146" spans="1:11" ht="13.5" thickTop="1">
      <c r="A146" s="91">
        <v>43441</v>
      </c>
      <c r="B146" s="51">
        <v>12.5</v>
      </c>
      <c r="C146" s="123"/>
      <c r="D146" s="123"/>
      <c r="E146" s="126">
        <v>12.5</v>
      </c>
      <c r="F146" s="123"/>
      <c r="G146" s="125"/>
      <c r="H146" s="125"/>
      <c r="I146" s="61"/>
      <c r="J146" s="89"/>
      <c r="K146" s="89">
        <f>B146-E146-I146</f>
        <v>0</v>
      </c>
    </row>
    <row r="147" spans="1:11" ht="12.75">
      <c r="A147" s="58" t="s">
        <v>127</v>
      </c>
      <c r="B147" s="51">
        <v>65</v>
      </c>
      <c r="C147" s="124" t="s">
        <v>128</v>
      </c>
      <c r="D147" s="124"/>
      <c r="E147" s="124"/>
      <c r="F147" s="124">
        <v>65</v>
      </c>
      <c r="G147" s="124"/>
      <c r="H147" s="124"/>
      <c r="I147" s="61"/>
      <c r="J147" s="89"/>
      <c r="K147" s="89">
        <f>B147-F147-I147</f>
        <v>0</v>
      </c>
    </row>
    <row r="148" spans="1:11" ht="12.75">
      <c r="A148" s="58"/>
      <c r="B148" s="51"/>
      <c r="C148" s="128"/>
      <c r="D148" s="128"/>
      <c r="E148" s="128"/>
      <c r="F148" s="128"/>
      <c r="G148" s="128"/>
      <c r="H148" s="109"/>
      <c r="I148" s="61"/>
      <c r="J148" s="89"/>
      <c r="K148" s="89"/>
    </row>
    <row r="149" spans="1:11" ht="12.75">
      <c r="A149" s="58"/>
      <c r="B149" s="11"/>
      <c r="C149" s="90"/>
      <c r="D149" s="11"/>
      <c r="E149" s="11"/>
      <c r="F149" s="11"/>
      <c r="G149" s="132"/>
      <c r="H149" s="132"/>
      <c r="I149" s="132"/>
      <c r="J149" s="132"/>
      <c r="K149" s="18"/>
    </row>
    <row r="150" spans="1:11" ht="13.5" thickBot="1">
      <c r="A150" s="10" t="s">
        <v>23</v>
      </c>
      <c r="B150" s="19">
        <f aca="true" t="shared" si="25" ref="B150:K150">SUM(B146:B149)</f>
        <v>77.5</v>
      </c>
      <c r="C150" s="19">
        <f t="shared" si="25"/>
        <v>0</v>
      </c>
      <c r="D150" s="19">
        <f t="shared" si="25"/>
        <v>0</v>
      </c>
      <c r="E150" s="19">
        <f t="shared" si="25"/>
        <v>12.5</v>
      </c>
      <c r="F150" s="19">
        <f t="shared" si="25"/>
        <v>65</v>
      </c>
      <c r="G150" s="19">
        <f t="shared" si="25"/>
        <v>0</v>
      </c>
      <c r="H150" s="78">
        <f t="shared" si="25"/>
        <v>0</v>
      </c>
      <c r="I150" s="19">
        <f t="shared" si="25"/>
        <v>0</v>
      </c>
      <c r="J150" s="19">
        <f t="shared" si="25"/>
        <v>0</v>
      </c>
      <c r="K150" s="19">
        <f t="shared" si="25"/>
        <v>0</v>
      </c>
    </row>
    <row r="151" spans="1:11" ht="13.5" thickTop="1">
      <c r="A151" s="10"/>
      <c r="B151" s="11"/>
      <c r="C151" s="11"/>
      <c r="D151" s="11"/>
      <c r="E151" s="11"/>
      <c r="F151" s="11"/>
      <c r="G151" s="11"/>
      <c r="H151" s="9"/>
      <c r="I151" s="11"/>
      <c r="J151" s="11"/>
      <c r="K151" s="11"/>
    </row>
    <row r="152" spans="1:11" ht="13.5" thickBot="1">
      <c r="A152" s="10"/>
      <c r="B152" s="19">
        <f aca="true" t="shared" si="26" ref="B152:G152">B88+B94+B100+B105+B110+B116+B121+B128+B135+B139+B145+B150</f>
        <v>7570.41</v>
      </c>
      <c r="C152" s="19">
        <f t="shared" si="26"/>
        <v>0</v>
      </c>
      <c r="D152" s="19">
        <f t="shared" si="26"/>
        <v>0</v>
      </c>
      <c r="E152" s="19">
        <f t="shared" si="26"/>
        <v>344.5</v>
      </c>
      <c r="F152" s="19">
        <f t="shared" si="26"/>
        <v>65</v>
      </c>
      <c r="G152" s="19">
        <f t="shared" si="26"/>
        <v>6274.95</v>
      </c>
      <c r="H152" s="78">
        <f>H88+H94+H100+H105+H110+H116+H121+H128+H135+H139+H145</f>
        <v>297</v>
      </c>
      <c r="I152" s="19">
        <f>I88+I94+I100+I105+I110+I116+I121+I128+I135+I139+I145+I150</f>
        <v>157.35000000000002</v>
      </c>
      <c r="J152" s="19">
        <f>J88+J94+J100+J105+J110+J116+J121+J128+J135+J139+J145+J150</f>
        <v>431.61</v>
      </c>
      <c r="K152" s="20">
        <f>B152-C152-D152-E152-F152-G152-H152-I152-J152</f>
        <v>0</v>
      </c>
    </row>
    <row r="153" spans="2:11" ht="13.5" thickTop="1">
      <c r="B153" s="4"/>
      <c r="C153" s="4"/>
      <c r="D153" s="4"/>
      <c r="E153" s="4"/>
      <c r="F153" s="4"/>
      <c r="G153" s="4"/>
      <c r="H153" s="79"/>
      <c r="I153" s="4"/>
      <c r="J153" s="4"/>
      <c r="K153" s="4"/>
    </row>
    <row r="154" spans="2:11" ht="12.75">
      <c r="B154" s="4"/>
      <c r="C154" s="4"/>
      <c r="D154" s="4"/>
      <c r="E154" s="4"/>
      <c r="F154" s="4"/>
      <c r="G154" s="4"/>
      <c r="H154" s="79"/>
      <c r="I154" s="4"/>
      <c r="J154" s="4"/>
      <c r="K154" s="4"/>
    </row>
    <row r="155" spans="2:11" ht="12.75">
      <c r="B155" s="4"/>
      <c r="C155" s="4"/>
      <c r="D155" s="4"/>
      <c r="E155" s="4"/>
      <c r="F155" s="4"/>
      <c r="G155" s="4"/>
      <c r="H155" s="79"/>
      <c r="I155" s="4"/>
      <c r="J155" s="4"/>
      <c r="K155" s="4"/>
    </row>
    <row r="156" spans="2:11" ht="12.75">
      <c r="B156" s="4"/>
      <c r="C156" s="4"/>
      <c r="D156" s="4"/>
      <c r="E156" s="4"/>
      <c r="F156" s="4"/>
      <c r="G156" s="4"/>
      <c r="H156" s="79"/>
      <c r="I156" s="4"/>
      <c r="J156" s="4"/>
      <c r="K156" s="4"/>
    </row>
    <row r="157" spans="2:11" ht="12.75">
      <c r="B157" s="4"/>
      <c r="C157" s="4"/>
      <c r="D157" s="4"/>
      <c r="E157" s="4"/>
      <c r="F157" s="4"/>
      <c r="G157" s="4"/>
      <c r="H157" s="79"/>
      <c r="I157" s="4"/>
      <c r="J157" s="4"/>
      <c r="K157" s="4"/>
    </row>
    <row r="158" spans="2:11" ht="12.75">
      <c r="B158" s="4"/>
      <c r="C158" s="4"/>
      <c r="D158" s="4"/>
      <c r="E158" s="4"/>
      <c r="F158" s="4"/>
      <c r="G158" s="4"/>
      <c r="H158" s="79"/>
      <c r="I158" s="4"/>
      <c r="J158" s="4"/>
      <c r="K158" s="4"/>
    </row>
    <row r="159" spans="2:11" ht="12.75">
      <c r="B159" s="4"/>
      <c r="C159" s="4"/>
      <c r="D159" s="4"/>
      <c r="E159" s="4"/>
      <c r="F159" s="4"/>
      <c r="G159" s="4"/>
      <c r="H159" s="79"/>
      <c r="I159" s="4"/>
      <c r="J159" s="4"/>
      <c r="K159" s="4"/>
    </row>
    <row r="160" spans="2:11" ht="12.75">
      <c r="B160" s="4"/>
      <c r="C160" s="4"/>
      <c r="D160" s="4"/>
      <c r="E160" s="4"/>
      <c r="F160" s="4"/>
      <c r="G160" s="4"/>
      <c r="H160" s="79"/>
      <c r="I160" s="4"/>
      <c r="J160" s="4"/>
      <c r="K160" s="4"/>
    </row>
    <row r="161" spans="2:11" ht="12.75">
      <c r="B161" s="4"/>
      <c r="C161" s="4"/>
      <c r="D161" s="4"/>
      <c r="E161" s="4"/>
      <c r="F161" s="4"/>
      <c r="G161" s="4"/>
      <c r="H161" s="79"/>
      <c r="I161" s="4"/>
      <c r="J161" s="4"/>
      <c r="K161" s="4"/>
    </row>
    <row r="162" spans="2:11" ht="12.75">
      <c r="B162" s="4"/>
      <c r="C162" s="4"/>
      <c r="D162" s="4"/>
      <c r="E162" s="4"/>
      <c r="F162" s="4"/>
      <c r="G162" s="4"/>
      <c r="H162" s="79"/>
      <c r="I162" s="4"/>
      <c r="J162" s="4"/>
      <c r="K162" s="4"/>
    </row>
    <row r="163" spans="1:11" ht="20.25">
      <c r="A163" s="28" t="s">
        <v>0</v>
      </c>
      <c r="B163" s="29"/>
      <c r="C163" s="29"/>
      <c r="D163" s="29"/>
      <c r="E163" s="29"/>
      <c r="F163" s="29"/>
      <c r="G163" s="29"/>
      <c r="H163" s="83"/>
      <c r="I163" s="29"/>
      <c r="J163" s="4"/>
      <c r="K163" s="4"/>
    </row>
    <row r="164" spans="1:11" ht="20.25">
      <c r="A164" s="28"/>
      <c r="B164" s="29"/>
      <c r="C164" s="29"/>
      <c r="D164" s="29"/>
      <c r="E164" s="29"/>
      <c r="F164" s="29"/>
      <c r="G164" s="29"/>
      <c r="H164" s="83"/>
      <c r="I164" s="29"/>
      <c r="J164" s="4"/>
      <c r="K164" s="4"/>
    </row>
    <row r="165" spans="1:11" ht="20.25">
      <c r="A165" s="28" t="s">
        <v>36</v>
      </c>
      <c r="B165" s="29"/>
      <c r="C165" s="29"/>
      <c r="D165" s="29"/>
      <c r="E165" s="29"/>
      <c r="F165" s="29" t="s">
        <v>48</v>
      </c>
      <c r="G165" s="30">
        <v>43465</v>
      </c>
      <c r="H165" s="83"/>
      <c r="I165" s="29"/>
      <c r="J165" s="4"/>
      <c r="K165" s="4"/>
    </row>
    <row r="166" spans="1:11" ht="18">
      <c r="A166" s="25"/>
      <c r="B166" s="26"/>
      <c r="C166" s="26"/>
      <c r="D166" s="26"/>
      <c r="E166" s="26"/>
      <c r="F166" s="26"/>
      <c r="G166" s="27"/>
      <c r="H166" s="84"/>
      <c r="I166" s="26"/>
      <c r="J166" s="4"/>
      <c r="K166" s="4"/>
    </row>
    <row r="167" spans="1:11" ht="15">
      <c r="A167" s="2"/>
      <c r="B167" s="7"/>
      <c r="C167" s="7"/>
      <c r="D167" s="7"/>
      <c r="E167" s="7"/>
      <c r="F167" s="7"/>
      <c r="G167" s="7"/>
      <c r="H167" s="85"/>
      <c r="I167" s="7"/>
      <c r="J167" s="4"/>
      <c r="K167" s="4"/>
    </row>
    <row r="168" spans="1:11" ht="15">
      <c r="A168" s="2" t="s">
        <v>37</v>
      </c>
      <c r="B168" s="7"/>
      <c r="C168" s="49">
        <v>43101</v>
      </c>
      <c r="D168" s="7"/>
      <c r="E168" s="7"/>
      <c r="F168" s="7"/>
      <c r="G168" s="7"/>
      <c r="H168" s="85"/>
      <c r="I168" s="7">
        <v>4008.48</v>
      </c>
      <c r="J168" s="4"/>
      <c r="K168" s="4"/>
    </row>
    <row r="169" spans="1:11" ht="15">
      <c r="A169" s="2"/>
      <c r="B169" s="7"/>
      <c r="C169" s="7"/>
      <c r="D169" s="7"/>
      <c r="E169" s="7"/>
      <c r="F169" s="7"/>
      <c r="G169" s="7"/>
      <c r="H169" s="85"/>
      <c r="I169" s="7"/>
      <c r="J169" s="4"/>
      <c r="K169" s="4"/>
    </row>
    <row r="170" spans="1:11" ht="15.75">
      <c r="A170" s="2" t="s">
        <v>38</v>
      </c>
      <c r="B170" s="7"/>
      <c r="C170" s="7"/>
      <c r="D170" s="7"/>
      <c r="E170" s="7"/>
      <c r="F170" s="7"/>
      <c r="G170" s="34"/>
      <c r="H170" s="85"/>
      <c r="I170" s="7"/>
      <c r="J170" s="4"/>
      <c r="K170" s="4"/>
    </row>
    <row r="171" spans="1:11" ht="15">
      <c r="A171" s="2" t="s">
        <v>59</v>
      </c>
      <c r="B171" s="7"/>
      <c r="C171" s="7"/>
      <c r="D171" s="7"/>
      <c r="E171" s="7"/>
      <c r="F171" s="7"/>
      <c r="G171" s="7"/>
      <c r="H171" s="85">
        <f>+C76</f>
        <v>0</v>
      </c>
      <c r="I171" s="7"/>
      <c r="J171" s="4"/>
      <c r="K171" s="4"/>
    </row>
    <row r="172" spans="1:11" ht="15.75">
      <c r="A172" s="2" t="s">
        <v>105</v>
      </c>
      <c r="B172" s="7"/>
      <c r="C172" s="7"/>
      <c r="D172" s="130"/>
      <c r="E172" s="130"/>
      <c r="F172" s="130"/>
      <c r="G172" s="130"/>
      <c r="H172" s="85">
        <f>+D76</f>
        <v>1340</v>
      </c>
      <c r="I172" s="7"/>
      <c r="J172" s="4"/>
      <c r="K172" s="4"/>
    </row>
    <row r="173" spans="1:11" ht="15">
      <c r="A173" s="2" t="s">
        <v>39</v>
      </c>
      <c r="B173" s="7"/>
      <c r="C173" s="7"/>
      <c r="D173" s="7"/>
      <c r="E173" s="7"/>
      <c r="F173" s="7"/>
      <c r="G173" s="7"/>
      <c r="H173" s="85">
        <f>+E76</f>
        <v>0</v>
      </c>
      <c r="I173" s="7"/>
      <c r="J173" s="4"/>
      <c r="K173" s="4"/>
    </row>
    <row r="174" spans="1:11" ht="15">
      <c r="A174" s="2" t="s">
        <v>120</v>
      </c>
      <c r="B174" s="7"/>
      <c r="C174" s="7"/>
      <c r="D174" s="7"/>
      <c r="E174" s="7"/>
      <c r="F174" s="7"/>
      <c r="G174" s="23" t="s">
        <v>40</v>
      </c>
      <c r="H174" s="85">
        <f>+F76</f>
        <v>600</v>
      </c>
      <c r="I174" s="7"/>
      <c r="J174" s="4"/>
      <c r="K174" s="4"/>
    </row>
    <row r="175" spans="1:11" ht="15">
      <c r="A175" s="2" t="s">
        <v>61</v>
      </c>
      <c r="B175" s="7"/>
      <c r="C175" s="7"/>
      <c r="D175" s="7"/>
      <c r="E175" s="7"/>
      <c r="F175" s="7"/>
      <c r="G175" s="7"/>
      <c r="H175" s="85">
        <f>G76</f>
        <v>5499.95</v>
      </c>
      <c r="I175" s="7"/>
      <c r="J175" s="4"/>
      <c r="K175" s="4"/>
    </row>
    <row r="176" spans="1:11" ht="15">
      <c r="A176" s="2" t="s">
        <v>67</v>
      </c>
      <c r="B176" s="7"/>
      <c r="C176" s="7"/>
      <c r="D176" s="7"/>
      <c r="E176" s="7"/>
      <c r="F176" s="7"/>
      <c r="G176" s="7"/>
      <c r="H176" s="85">
        <f>+H76</f>
        <v>70.13</v>
      </c>
      <c r="I176" s="7"/>
      <c r="J176" s="4"/>
      <c r="K176" s="4"/>
    </row>
    <row r="177" spans="1:11" ht="15.75" thickBot="1">
      <c r="A177" s="2"/>
      <c r="B177" s="7"/>
      <c r="C177" s="7"/>
      <c r="D177" s="7"/>
      <c r="E177" s="7"/>
      <c r="F177" s="7"/>
      <c r="G177" s="7"/>
      <c r="H177" s="86"/>
      <c r="I177" s="7"/>
      <c r="J177" s="4"/>
      <c r="K177" s="4"/>
    </row>
    <row r="178" spans="1:11" ht="15">
      <c r="A178" s="2" t="s">
        <v>41</v>
      </c>
      <c r="B178" s="7"/>
      <c r="C178" s="7"/>
      <c r="D178" s="7"/>
      <c r="E178" s="7"/>
      <c r="F178" s="7"/>
      <c r="G178" s="7"/>
      <c r="H178" s="87"/>
      <c r="I178" s="7">
        <f>SUM(H171:H177)</f>
        <v>7510.08</v>
      </c>
      <c r="J178" s="4"/>
      <c r="K178" s="4"/>
    </row>
    <row r="179" spans="1:11" ht="15">
      <c r="A179" s="2"/>
      <c r="B179" s="7"/>
      <c r="C179" s="7"/>
      <c r="D179" s="7"/>
      <c r="E179" s="7"/>
      <c r="F179" s="7"/>
      <c r="G179" s="7"/>
      <c r="H179" s="87"/>
      <c r="I179" s="7"/>
      <c r="J179" s="4"/>
      <c r="K179" s="4"/>
    </row>
    <row r="180" spans="1:11" ht="15">
      <c r="A180" s="2"/>
      <c r="B180" s="7"/>
      <c r="C180" s="7"/>
      <c r="D180" s="7"/>
      <c r="E180" s="7"/>
      <c r="F180" s="7"/>
      <c r="G180" s="7"/>
      <c r="H180" s="87"/>
      <c r="I180" s="7"/>
      <c r="J180" s="4"/>
      <c r="K180" s="4"/>
    </row>
    <row r="181" spans="1:11" ht="15">
      <c r="A181" s="2"/>
      <c r="B181" s="7"/>
      <c r="C181" s="7"/>
      <c r="D181" s="7"/>
      <c r="E181" s="7"/>
      <c r="F181" s="7"/>
      <c r="G181" s="7"/>
      <c r="H181" s="87"/>
      <c r="I181" s="7"/>
      <c r="J181" s="4"/>
      <c r="K181" s="4"/>
    </row>
    <row r="182" spans="1:11" ht="15.75">
      <c r="A182" s="2" t="s">
        <v>42</v>
      </c>
      <c r="B182" s="7"/>
      <c r="C182" s="7"/>
      <c r="D182" s="7"/>
      <c r="E182" s="7"/>
      <c r="F182" s="7"/>
      <c r="G182" s="34"/>
      <c r="H182" s="85"/>
      <c r="I182" s="7"/>
      <c r="J182" s="4"/>
      <c r="K182" s="4"/>
    </row>
    <row r="183" spans="1:11" ht="15">
      <c r="A183" s="2" t="s">
        <v>43</v>
      </c>
      <c r="B183" s="7"/>
      <c r="C183" s="7"/>
      <c r="D183" s="7"/>
      <c r="E183" s="7"/>
      <c r="F183" s="7"/>
      <c r="G183" s="7"/>
      <c r="H183" s="85">
        <f>+C152</f>
        <v>0</v>
      </c>
      <c r="I183" s="7"/>
      <c r="J183" s="4"/>
      <c r="K183" s="4"/>
    </row>
    <row r="184" spans="1:11" ht="15">
      <c r="A184" s="2" t="s">
        <v>52</v>
      </c>
      <c r="B184" s="7"/>
      <c r="C184" s="7"/>
      <c r="D184" s="7"/>
      <c r="E184" s="7"/>
      <c r="F184" s="7"/>
      <c r="G184" s="7"/>
      <c r="H184" s="85">
        <f>H133</f>
        <v>0</v>
      </c>
      <c r="I184" s="7"/>
      <c r="J184" s="4"/>
      <c r="K184" s="4"/>
    </row>
    <row r="185" spans="1:11" ht="15">
      <c r="A185" s="2" t="s">
        <v>53</v>
      </c>
      <c r="B185" s="7"/>
      <c r="C185" s="7"/>
      <c r="D185" s="7"/>
      <c r="E185" s="7"/>
      <c r="F185" s="7"/>
      <c r="G185" s="7"/>
      <c r="H185" s="85">
        <f>D152</f>
        <v>0</v>
      </c>
      <c r="I185" s="7"/>
      <c r="J185" s="4"/>
      <c r="K185" s="4"/>
    </row>
    <row r="186" spans="1:11" ht="15">
      <c r="A186" s="2" t="s">
        <v>44</v>
      </c>
      <c r="B186" s="7"/>
      <c r="C186" s="7"/>
      <c r="D186" s="7"/>
      <c r="E186" s="7"/>
      <c r="F186" s="7"/>
      <c r="G186" s="7"/>
      <c r="H186" s="85">
        <f>+E152</f>
        <v>344.5</v>
      </c>
      <c r="I186" s="7"/>
      <c r="J186" s="4"/>
      <c r="K186" s="4"/>
    </row>
    <row r="187" spans="1:11" ht="15">
      <c r="A187" s="2" t="s">
        <v>54</v>
      </c>
      <c r="B187" s="7"/>
      <c r="C187" s="7"/>
      <c r="D187" s="7"/>
      <c r="E187" s="7"/>
      <c r="F187" s="7"/>
      <c r="G187" s="7"/>
      <c r="H187" s="85">
        <f>F152</f>
        <v>65</v>
      </c>
      <c r="I187" s="7"/>
      <c r="J187" s="4"/>
      <c r="K187" s="4"/>
    </row>
    <row r="188" spans="1:11" ht="15">
      <c r="A188" s="2" t="s">
        <v>55</v>
      </c>
      <c r="B188" s="7"/>
      <c r="C188" s="7"/>
      <c r="D188" s="7"/>
      <c r="E188" s="7"/>
      <c r="F188" s="7"/>
      <c r="G188" s="7"/>
      <c r="H188" s="85">
        <f>+J152</f>
        <v>431.61</v>
      </c>
      <c r="I188" s="7"/>
      <c r="J188" s="4"/>
      <c r="K188" s="4"/>
    </row>
    <row r="189" spans="1:11" ht="15">
      <c r="A189" s="2" t="s">
        <v>56</v>
      </c>
      <c r="B189" s="7"/>
      <c r="C189" s="7"/>
      <c r="D189" s="7"/>
      <c r="E189" s="7"/>
      <c r="F189" s="7"/>
      <c r="G189" s="7"/>
      <c r="H189" s="85">
        <f>H128</f>
        <v>0</v>
      </c>
      <c r="I189" s="7"/>
      <c r="J189" s="4"/>
      <c r="K189" s="4"/>
    </row>
    <row r="190" spans="1:11" ht="15">
      <c r="A190" s="2" t="s">
        <v>58</v>
      </c>
      <c r="B190" s="7"/>
      <c r="C190" s="7"/>
      <c r="D190" s="7"/>
      <c r="E190" s="7"/>
      <c r="F190" s="7"/>
      <c r="G190" s="7"/>
      <c r="H190" s="87">
        <f>H152</f>
        <v>297</v>
      </c>
      <c r="I190" s="7"/>
      <c r="J190" s="4"/>
      <c r="K190" s="4"/>
    </row>
    <row r="191" spans="1:11" ht="15">
      <c r="A191" s="2" t="s">
        <v>57</v>
      </c>
      <c r="B191" s="7"/>
      <c r="C191" s="7"/>
      <c r="D191" s="7"/>
      <c r="E191" s="7"/>
      <c r="F191" s="7"/>
      <c r="G191" s="7"/>
      <c r="H191" s="87">
        <f>H85+H147+H148</f>
        <v>0</v>
      </c>
      <c r="I191" s="7"/>
      <c r="J191" s="4"/>
      <c r="K191" s="4"/>
    </row>
    <row r="192" spans="1:11" ht="15">
      <c r="A192" s="2" t="s">
        <v>71</v>
      </c>
      <c r="B192" s="7"/>
      <c r="C192" s="7"/>
      <c r="D192" s="7"/>
      <c r="E192" s="7"/>
      <c r="F192" s="7"/>
      <c r="G192" s="7"/>
      <c r="H192" s="87">
        <f>I152</f>
        <v>157.35000000000002</v>
      </c>
      <c r="I192" s="7"/>
      <c r="J192" s="4"/>
      <c r="K192" s="4"/>
    </row>
    <row r="193" spans="1:11" ht="15">
      <c r="A193" s="2" t="s">
        <v>124</v>
      </c>
      <c r="B193" s="7"/>
      <c r="C193" s="7"/>
      <c r="D193" s="7"/>
      <c r="E193" s="7"/>
      <c r="F193" s="7"/>
      <c r="G193" s="7"/>
      <c r="H193" s="85">
        <f>G152</f>
        <v>6274.95</v>
      </c>
      <c r="I193" s="7"/>
      <c r="J193" s="4"/>
      <c r="K193" s="4"/>
    </row>
    <row r="194" spans="1:11" ht="15.75">
      <c r="A194" s="2" t="s">
        <v>45</v>
      </c>
      <c r="B194" s="7"/>
      <c r="C194" s="32">
        <v>43465</v>
      </c>
      <c r="D194" s="7"/>
      <c r="E194" s="7"/>
      <c r="F194" s="7"/>
      <c r="G194" s="7"/>
      <c r="H194" s="85"/>
      <c r="I194" s="7">
        <f>SUM(H184:H193)</f>
        <v>7570.41</v>
      </c>
      <c r="J194" s="5"/>
      <c r="K194" s="4"/>
    </row>
    <row r="195" spans="1:9" ht="15">
      <c r="A195" s="2"/>
      <c r="B195" s="2"/>
      <c r="C195" s="2"/>
      <c r="D195" s="2"/>
      <c r="E195" s="2"/>
      <c r="F195" s="2"/>
      <c r="G195" s="2"/>
      <c r="H195" s="88"/>
      <c r="I195" s="2"/>
    </row>
    <row r="196" spans="1:9" ht="15.75" thickBot="1">
      <c r="A196" s="2"/>
      <c r="B196" s="2"/>
      <c r="C196" s="2"/>
      <c r="D196" s="2"/>
      <c r="E196" s="2"/>
      <c r="F196" s="2"/>
      <c r="G196" s="2"/>
      <c r="H196" s="88"/>
      <c r="I196" s="24">
        <f>+I168+I178-I194</f>
        <v>3948.1499999999996</v>
      </c>
    </row>
    <row r="197" spans="1:9" ht="15.75" thickTop="1">
      <c r="A197" s="2"/>
      <c r="B197" s="2"/>
      <c r="C197" s="2"/>
      <c r="D197" s="2"/>
      <c r="E197" s="2"/>
      <c r="F197" s="2"/>
      <c r="G197" s="2"/>
      <c r="H197" s="88"/>
      <c r="I197" s="2"/>
    </row>
    <row r="198" spans="1:9" ht="15">
      <c r="A198" s="2"/>
      <c r="B198" s="2"/>
      <c r="C198" s="2"/>
      <c r="D198" s="2"/>
      <c r="E198" s="2"/>
      <c r="F198" s="2"/>
      <c r="G198" s="2"/>
      <c r="H198" s="88"/>
      <c r="I198" s="2"/>
    </row>
    <row r="200" ht="12.75">
      <c r="H200" s="64" t="s">
        <v>46</v>
      </c>
    </row>
  </sheetData>
  <sheetProtection/>
  <mergeCells count="70">
    <mergeCell ref="C141:F141"/>
    <mergeCell ref="C131:G131"/>
    <mergeCell ref="C132:G132"/>
    <mergeCell ref="C124:G124"/>
    <mergeCell ref="G32:I32"/>
    <mergeCell ref="G35:I35"/>
    <mergeCell ref="C69:F69"/>
    <mergeCell ref="G59:I59"/>
    <mergeCell ref="C60:E60"/>
    <mergeCell ref="C111:G111"/>
    <mergeCell ref="G12:I12"/>
    <mergeCell ref="G13:I13"/>
    <mergeCell ref="G23:I23"/>
    <mergeCell ref="G29:I29"/>
    <mergeCell ref="G38:I38"/>
    <mergeCell ref="G27:I27"/>
    <mergeCell ref="G21:I21"/>
    <mergeCell ref="G30:I30"/>
    <mergeCell ref="G15:I15"/>
    <mergeCell ref="G16:I16"/>
    <mergeCell ref="C96:G96"/>
    <mergeCell ref="G37:I37"/>
    <mergeCell ref="G19:I19"/>
    <mergeCell ref="G28:I28"/>
    <mergeCell ref="C130:G130"/>
    <mergeCell ref="C112:G112"/>
    <mergeCell ref="G47:I47"/>
    <mergeCell ref="G58:I58"/>
    <mergeCell ref="G33:I33"/>
    <mergeCell ref="G55:I55"/>
    <mergeCell ref="G42:I42"/>
    <mergeCell ref="C113:G113"/>
    <mergeCell ref="G86:I86"/>
    <mergeCell ref="C114:G114"/>
    <mergeCell ref="C85:G85"/>
    <mergeCell ref="G18:I18"/>
    <mergeCell ref="G24:I24"/>
    <mergeCell ref="G41:I41"/>
    <mergeCell ref="G22:I22"/>
    <mergeCell ref="G51:I51"/>
    <mergeCell ref="F118:G118"/>
    <mergeCell ref="G90:J90"/>
    <mergeCell ref="G48:I48"/>
    <mergeCell ref="G45:I45"/>
    <mergeCell ref="G73:I73"/>
    <mergeCell ref="G44:I44"/>
    <mergeCell ref="G97:J97"/>
    <mergeCell ref="G91:J91"/>
    <mergeCell ref="G71:I71"/>
    <mergeCell ref="G54:I54"/>
    <mergeCell ref="G43:I43"/>
    <mergeCell ref="G72:I72"/>
    <mergeCell ref="G57:I57"/>
    <mergeCell ref="G67:I67"/>
    <mergeCell ref="G39:I39"/>
    <mergeCell ref="D172:G172"/>
    <mergeCell ref="F138:J138"/>
    <mergeCell ref="C142:H142"/>
    <mergeCell ref="G149:J149"/>
    <mergeCell ref="G53:I53"/>
    <mergeCell ref="C134:D134"/>
    <mergeCell ref="C133:G133"/>
    <mergeCell ref="C148:G148"/>
    <mergeCell ref="G6:I6"/>
    <mergeCell ref="G10:I10"/>
    <mergeCell ref="G11:I11"/>
    <mergeCell ref="G7:I7"/>
    <mergeCell ref="G8:I8"/>
    <mergeCell ref="G17:I17"/>
    <mergeCell ref="G9:I9"/>
  </mergeCells>
  <printOptions/>
  <pageMargins left="0.5" right="0.25" top="0.5" bottom="0.25" header="0.25" footer="0.25"/>
  <pageSetup horizontalDpi="300" verticalDpi="300" orientation="portrait" scale="60" r:id="rId1"/>
  <ignoredErrors>
    <ignoredError sqref="K20 I116 H152 K14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Copy</dc:creator>
  <cp:keywords/>
  <dc:description/>
  <cp:lastModifiedBy>William Stacy</cp:lastModifiedBy>
  <cp:lastPrinted>2019-01-21T20:49:18Z</cp:lastPrinted>
  <dcterms:created xsi:type="dcterms:W3CDTF">1998-09-16T14:32:43Z</dcterms:created>
  <dcterms:modified xsi:type="dcterms:W3CDTF">2019-01-22T15:54:46Z</dcterms:modified>
  <cp:category/>
  <cp:version/>
  <cp:contentType/>
  <cp:contentStatus/>
</cp:coreProperties>
</file>