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395" windowHeight="89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'Sheet1'!$A$1:$K$109,'Sheet1'!$A$112:$K$206,'Sheet1'!$A$217:$K$253</definedName>
  </definedNames>
  <calcPr fullCalcOnLoad="1"/>
</workbook>
</file>

<file path=xl/sharedStrings.xml><?xml version="1.0" encoding="utf-8"?>
<sst xmlns="http://schemas.openxmlformats.org/spreadsheetml/2006/main" count="237" uniqueCount="178">
  <si>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</si>
  <si>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</si>
  <si>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</si>
  <si>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</si>
  <si>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</si>
  <si>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</si>
  <si>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</si>
  <si>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</si>
  <si>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</si>
  <si>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</si>
  <si>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</si>
  <si>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Shirts Etc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</si>
  <si>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</si>
  <si>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</si>
  <si>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</si>
  <si>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</si>
  <si>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</si>
  <si>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</si>
  <si>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</si>
  <si>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</si>
  <si>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</si>
  <si>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</si>
  <si>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</si>
  <si>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</si>
  <si>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</si>
  <si>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</si>
  <si>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</si>
  <si>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</si>
  <si>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</si>
  <si>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</si>
  <si>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</si>
  <si>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</si>
  <si>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</si>
  <si>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</si>
  <si>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</si>
  <si>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</si>
  <si>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</si>
  <si>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</si>
  <si>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</si>
  <si>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</si>
  <si>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</si>
  <si>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</si>
  <si>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</si>
  <si>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</si>
  <si>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</si>
  <si>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 xml:space="preserve">   Total Cash Disbursements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</si>
  <si>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</si>
  <si>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</si>
  <si>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</si>
  <si>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</si>
  <si>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</si>
  <si>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</si>
  <si>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</si>
  <si>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</si>
  <si>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</si>
  <si>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</si>
  <si>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</si>
  <si>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>Miscellaneous</t>
  </si>
  <si>
    <t>Training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</si>
  <si>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</si>
  <si>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</si>
  <si>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</si>
  <si>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</si>
  <si>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</si>
  <si>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</si>
  <si>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</si>
  <si>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>No Activity</t>
  </si>
  <si>
    <t>October</t>
  </si>
  <si>
    <t>Includes $89 Annual &amp; $90 Regulatory Accounting Assistance Program (RAAP) Fees</t>
  </si>
  <si>
    <t xml:space="preserve">   Web Site  &amp;  Software</t>
  </si>
  <si>
    <t>Includes web-site domain name &amp; web hosting fees</t>
  </si>
  <si>
    <t>FOR EVERY $40.00 IN CERT/RE-CERT FEES PAID, $20.00 GOES TO USATF AND $20.00 TO SWTFOA</t>
  </si>
  <si>
    <t>Ck to X for award plaques for SWTFOA Annual Meeting</t>
  </si>
  <si>
    <t>Meet</t>
  </si>
  <si>
    <t>USATF has not invoiced SWTFOA for cert fees for officials certified since June '17</t>
  </si>
  <si>
    <t xml:space="preserve">1 CC @ $40 each new cert </t>
  </si>
  <si>
    <t xml:space="preserve">1 check @ $40 each new cert </t>
  </si>
  <si>
    <t>1 CC @ $40 each new cert</t>
  </si>
  <si>
    <t xml:space="preserve">2 CC @ $40 each new cert </t>
  </si>
  <si>
    <r>
      <t xml:space="preserve">   SWTFOA Annual Meet Expenses</t>
    </r>
    <r>
      <rPr>
        <b/>
        <sz val="12"/>
        <rFont val="Calibri"/>
        <family val="2"/>
      </rPr>
      <t>†</t>
    </r>
  </si>
  <si>
    <t>Year  2018-2019</t>
  </si>
  <si>
    <t>Year 2018-2019</t>
  </si>
  <si>
    <t>2018 &amp; 2019</t>
  </si>
  <si>
    <t>9/21/2018</t>
  </si>
  <si>
    <t>pins ($600) + Baylor Use of SWTFOA Leica Distos ($475)</t>
  </si>
  <si>
    <t xml:space="preserve">2 transfers @ $20 each - check </t>
  </si>
  <si>
    <t xml:space="preserve">1 transfer @ $20 each - CC </t>
  </si>
  <si>
    <t>9/17/2018  0827</t>
  </si>
  <si>
    <t>Ck to Browning Trophies &amp; Awards for award plaques for SWTFOA Annual Meeting</t>
  </si>
  <si>
    <t>9/17/2018  0828</t>
  </si>
  <si>
    <t>Reimbursement Ck to Chuck Estill for cost of Special Recognition Award for Doc Tyson</t>
  </si>
  <si>
    <t>11/14/2018</t>
  </si>
  <si>
    <t>11/21/2018</t>
  </si>
  <si>
    <t>Check from Chris Marcellus for four Gill timers</t>
  </si>
  <si>
    <t>11/25/2018  0829</t>
  </si>
  <si>
    <t>Five Gill Timers and Countdown Display</t>
  </si>
  <si>
    <t>12/9/2018  0830</t>
  </si>
  <si>
    <t xml:space="preserve"> 2019 SW Assn Dues </t>
  </si>
  <si>
    <t>1/7/2019</t>
  </si>
  <si>
    <t>1/15/2019</t>
  </si>
  <si>
    <t>1/18/2019</t>
  </si>
  <si>
    <t>1/19/2019</t>
  </si>
  <si>
    <t>1/21/2019</t>
  </si>
  <si>
    <t>1/26/2019</t>
  </si>
  <si>
    <t>1/28/2019</t>
  </si>
  <si>
    <t>1/31/2019</t>
  </si>
  <si>
    <t xml:space="preserve">1 CC @ $20 each transfer </t>
  </si>
  <si>
    <t xml:space="preserve"> -   </t>
  </si>
  <si>
    <t>1/21/2019  0831</t>
  </si>
  <si>
    <t xml:space="preserve">Ck to Xactrak (Mark Stephens) for camera laser with Tripod and Bag </t>
  </si>
  <si>
    <t>2/5/2019</t>
  </si>
  <si>
    <t>2/6/2019</t>
  </si>
  <si>
    <t>2/11/2019</t>
  </si>
  <si>
    <t>2/13/2019</t>
  </si>
  <si>
    <t xml:space="preserve"> 1 CC @ $40 each re-cert </t>
  </si>
  <si>
    <t>2/3/2019  0832</t>
  </si>
  <si>
    <t xml:space="preserve"> Ck to Mica Barton - Partial Reimbursement - 2018 USATF Annual Meeting - Columbus </t>
  </si>
  <si>
    <t>2/18/2019  0833</t>
  </si>
  <si>
    <t xml:space="preserve"> Check to Chris Marcellus - Mileage to Training Clinic (Baylor - Nov '18 - 184 miles x [$0.54/mile]) </t>
  </si>
  <si>
    <t>2/18/2019  0834</t>
  </si>
  <si>
    <t xml:space="preserve"> Check to George Young - Mileage to Training Clinic (Baylor - Nov '18 - 463 miles x [$0.54/mile]) </t>
  </si>
  <si>
    <t>3/1/2019</t>
  </si>
  <si>
    <t>3/?/2019</t>
  </si>
  <si>
    <t>3/5/2019</t>
  </si>
  <si>
    <t>3/14/2019</t>
  </si>
  <si>
    <t>vendor payment (Oklahoma vendor set up credit)</t>
  </si>
  <si>
    <t>3/15/2019</t>
  </si>
  <si>
    <t>3/17/2019</t>
  </si>
  <si>
    <t>3/18/2019</t>
  </si>
  <si>
    <t>3/25/2019</t>
  </si>
  <si>
    <t xml:space="preserve"> 1 cash @ $40 each new cert </t>
  </si>
  <si>
    <t xml:space="preserve"> 1 cash @ $40 each re-cert </t>
  </si>
  <si>
    <t>4/16/2019</t>
  </si>
  <si>
    <t>4/4/2019 0835</t>
  </si>
  <si>
    <t>Reimbursement Ck to Chuck Estill for new SWTFOA Pins (100)</t>
  </si>
  <si>
    <t>5/1/2019 (4/30/2019)</t>
  </si>
  <si>
    <t>5/1/2019</t>
  </si>
  <si>
    <t>5/16/2019</t>
  </si>
  <si>
    <t>Baylor T&amp;F's Use of Lasers for Baylor &amp; Michael Johnson Invites</t>
  </si>
  <si>
    <t>5/17/2019</t>
  </si>
  <si>
    <t>OU T&amp;F's Use of Timers for John Jacobs Invite &amp; Big XII Outdoor</t>
  </si>
  <si>
    <t>5/20/2019</t>
  </si>
  <si>
    <t>5/22/2019</t>
  </si>
  <si>
    <t>5/24/2019</t>
  </si>
  <si>
    <t xml:space="preserve">1 CC @ $40 each new cert   </t>
  </si>
  <si>
    <t>6/10/2019</t>
  </si>
  <si>
    <t>6/19/2019</t>
  </si>
  <si>
    <t xml:space="preserve">1 CC @ $40 each new cert  </t>
  </si>
  <si>
    <t>6/2/2019 0836</t>
  </si>
  <si>
    <t xml:space="preserve"> Ck to John Turek cover cost of two Texas Greatest Athlete trainers</t>
  </si>
  <si>
    <t>6/2/2019 0837</t>
  </si>
  <si>
    <t xml:space="preserve"> Ck to George Young to cover travel expenses, in part, to Texas Greatest Athlete </t>
  </si>
  <si>
    <t>6/2/2019 0838</t>
  </si>
  <si>
    <t xml:space="preserve"> Ck to Gary Rush to cover travel expenses, in part, to Texas Greatest Athlete </t>
  </si>
  <si>
    <t>6/2/2019 0839</t>
  </si>
  <si>
    <t xml:space="preserve"> Ck to Allen Dews to cover travel expenses, in part, to Texas Greatest Athlete </t>
  </si>
  <si>
    <t xml:space="preserve"> Ck to Chuck Estill - Reimbursement for Training Flyers - Texas Greatest Athlete Starter's Clinic </t>
  </si>
  <si>
    <t>6/25/2019  0840</t>
  </si>
  <si>
    <t>7/1/2019</t>
  </si>
  <si>
    <t>7/5/2019</t>
  </si>
  <si>
    <t>UNT T&amp;F's Use of SWTFOA Timers for North Texas Classic on 4-6-19</t>
  </si>
  <si>
    <t>8/29/2019 0804</t>
  </si>
  <si>
    <t xml:space="preserve"> Reimburse Ck to Jim Carlisle written by Jim Carlisle for Hotel Expenses - EDM Clinic Coppell HS 8-24-19</t>
  </si>
  <si>
    <t>9/14/2019</t>
  </si>
  <si>
    <t>9/17/2019  08XX</t>
  </si>
  <si>
    <t>9/17/2019  0841</t>
  </si>
  <si>
    <t>Check to Tim Odie - Recipient - 2019 Chester Bradley Honorarium</t>
  </si>
  <si>
    <t xml:space="preserve">   2018-2019 Membership Certification Fees Received</t>
  </si>
  <si>
    <t>35 officials @ $40 each paid cert fees + four cash transfers @ $20.00 ea + one vendor reimbursement @ $0.01 ea</t>
  </si>
  <si>
    <t xml:space="preserve">   Equipment Check (Gill Timers)</t>
  </si>
  <si>
    <t>Verticals Training Clinics 11/18/18 + TGA 6/1-2/19 + EDM Training Clinic 8/24/19</t>
  </si>
  <si>
    <r>
      <t xml:space="preserve">   </t>
    </r>
    <r>
      <rPr>
        <b/>
        <sz val="12"/>
        <color indexed="10"/>
        <rFont val="Arial"/>
        <family val="2"/>
      </rPr>
      <t>Use of Timers/Lasers</t>
    </r>
  </si>
  <si>
    <r>
      <t xml:space="preserve">   Sale of Jackets, Shirts, Sweatsuits Or </t>
    </r>
    <r>
      <rPr>
        <b/>
        <sz val="12"/>
        <color indexed="10"/>
        <rFont val="Arial"/>
        <family val="2"/>
      </rPr>
      <t>SWTFOA Pins</t>
    </r>
  </si>
  <si>
    <t xml:space="preserve">   2018 USATF Annual Meet Reimburse</t>
  </si>
  <si>
    <r>
      <t xml:space="preserve">   Equipment Purchase </t>
    </r>
    <r>
      <rPr>
        <b/>
        <sz val="12"/>
        <color indexed="10"/>
        <rFont val="Arial"/>
        <family val="2"/>
      </rPr>
      <t>(Five Gill Timers + Xactrak Camera/Tripod)</t>
    </r>
  </si>
  <si>
    <t>Chester Bradley Honorarium</t>
  </si>
  <si>
    <r>
      <t xml:space="preserve">   </t>
    </r>
    <r>
      <rPr>
        <b/>
        <sz val="12"/>
        <color indexed="10"/>
        <rFont val="Arial"/>
        <family val="2"/>
      </rPr>
      <t>SWTFOA Pins</t>
    </r>
  </si>
  <si>
    <r>
      <rPr>
        <b/>
        <vertAlign val="superscript"/>
        <sz val="14"/>
        <rFont val="Arial"/>
        <family val="2"/>
      </rPr>
      <t>†</t>
    </r>
    <r>
      <rPr>
        <b/>
        <sz val="12"/>
        <rFont val="Arial"/>
        <family val="2"/>
      </rPr>
      <t>Does not include expenses (purchase of awards, etc.) for 2019 SWTFOA Annual Meeting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</si>
</sst>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</numFmts>
  <fonts count="10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56"/>
      <name val="Arial"/>
      <family val="2"/>
    </font>
    <font>
      <sz val="10"/>
      <color indexed="48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9"/>
      <color indexed="58"/>
      <name val="Arial"/>
      <family val="2"/>
    </font>
    <font>
      <sz val="9"/>
      <color indexed="62"/>
      <name val="Arial"/>
      <family val="2"/>
    </font>
    <font>
      <sz val="9"/>
      <color indexed="17"/>
      <name val="Arial"/>
      <family val="2"/>
    </font>
    <font>
      <sz val="9"/>
      <color indexed="12"/>
      <name val="Arial"/>
      <family val="2"/>
    </font>
    <font>
      <sz val="9"/>
      <color indexed="51"/>
      <name val="Arial"/>
      <family val="2"/>
    </font>
    <font>
      <sz val="9"/>
      <color indexed="10"/>
      <name val="Arial"/>
      <family val="2"/>
    </font>
    <font>
      <sz val="9"/>
      <color indexed="60"/>
      <name val="Arial"/>
      <family val="2"/>
    </font>
    <font>
      <sz val="10"/>
      <color indexed="5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CC0066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theme="9" tint="-0.4999699890613556"/>
      <name val="Arial"/>
      <family val="2"/>
    </font>
    <font>
      <sz val="10"/>
      <color rgb="FF006600"/>
      <name val="Arial"/>
      <family val="2"/>
    </font>
    <font>
      <sz val="9"/>
      <color rgb="FF003300"/>
      <name val="Arial"/>
      <family val="2"/>
    </font>
    <font>
      <sz val="10"/>
      <color rgb="FFCC00CC"/>
      <name val="Arial"/>
      <family val="2"/>
    </font>
    <font>
      <sz val="10"/>
      <color rgb="FFFF00FF"/>
      <name val="Arial"/>
      <family val="2"/>
    </font>
    <font>
      <sz val="9"/>
      <color rgb="FFFF00FF"/>
      <name val="Arial"/>
      <family val="2"/>
    </font>
    <font>
      <sz val="10"/>
      <color rgb="FFFF0066"/>
      <name val="Arial"/>
      <family val="2"/>
    </font>
    <font>
      <sz val="9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008000"/>
      <name val="Arial"/>
      <family val="2"/>
    </font>
    <font>
      <b/>
      <sz val="12"/>
      <color rgb="FFFF0000"/>
      <name val="Arial"/>
      <family val="2"/>
    </font>
    <font>
      <sz val="9"/>
      <color theme="9" tint="-0.4999699890613556"/>
      <name val="Arial"/>
      <family val="2"/>
    </font>
    <font>
      <sz val="9"/>
      <color rgb="FFFF0066"/>
      <name val="Arial"/>
      <family val="2"/>
    </font>
    <font>
      <sz val="9"/>
      <color theme="6" tint="-0.24997000396251678"/>
      <name val="Arial"/>
      <family val="2"/>
    </font>
    <font>
      <sz val="9"/>
      <color theme="6" tint="-0.4999699890613556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9"/>
      <color rgb="FF006600"/>
      <name val="Arial"/>
      <family val="2"/>
    </font>
    <font>
      <sz val="9"/>
      <color rgb="FF009999"/>
      <name val="Arial"/>
      <family val="2"/>
    </font>
    <font>
      <sz val="10"/>
      <color rgb="FF003300"/>
      <name val="Arial"/>
      <family val="2"/>
    </font>
    <font>
      <sz val="10"/>
      <color rgb="FF663300"/>
      <name val="Arial"/>
      <family val="2"/>
    </font>
    <font>
      <sz val="10"/>
      <color theme="7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43" fontId="7" fillId="0" borderId="0" xfId="42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9" fontId="0" fillId="0" borderId="0" xfId="0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3" fillId="0" borderId="0" xfId="42" applyFont="1" applyAlignment="1">
      <alignment horizontal="center"/>
    </xf>
    <xf numFmtId="43" fontId="14" fillId="0" borderId="0" xfId="42" applyFont="1" applyAlignment="1">
      <alignment/>
    </xf>
    <xf numFmtId="14" fontId="0" fillId="0" borderId="0" xfId="0" applyNumberFormat="1" applyFont="1" applyBorder="1" applyAlignment="1">
      <alignment horizontal="center"/>
    </xf>
    <xf numFmtId="43" fontId="14" fillId="0" borderId="0" xfId="42" applyFont="1" applyAlignment="1">
      <alignment horizontal="left"/>
    </xf>
    <xf numFmtId="43" fontId="16" fillId="0" borderId="0" xfId="42" applyFont="1" applyAlignment="1">
      <alignment/>
    </xf>
    <xf numFmtId="43" fontId="18" fillId="0" borderId="0" xfId="42" applyFont="1" applyAlignment="1">
      <alignment/>
    </xf>
    <xf numFmtId="43" fontId="14" fillId="0" borderId="0" xfId="42" applyFont="1" applyAlignment="1">
      <alignment horizontal="center"/>
    </xf>
    <xf numFmtId="43" fontId="19" fillId="0" borderId="0" xfId="42" applyFont="1" applyAlignment="1">
      <alignment horizontal="center"/>
    </xf>
    <xf numFmtId="43" fontId="0" fillId="0" borderId="0" xfId="42" applyFont="1" applyAlignment="1">
      <alignment/>
    </xf>
    <xf numFmtId="43" fontId="20" fillId="0" borderId="0" xfId="42" applyFont="1" applyAlignment="1">
      <alignment/>
    </xf>
    <xf numFmtId="43" fontId="19" fillId="0" borderId="0" xfId="42" applyFont="1" applyBorder="1" applyAlignment="1">
      <alignment/>
    </xf>
    <xf numFmtId="43" fontId="18" fillId="0" borderId="0" xfId="42" applyFont="1" applyAlignment="1">
      <alignment/>
    </xf>
    <xf numFmtId="43" fontId="0" fillId="0" borderId="11" xfId="42" applyFont="1" applyBorder="1" applyAlignment="1">
      <alignment/>
    </xf>
    <xf numFmtId="167" fontId="12" fillId="0" borderId="0" xfId="0" applyNumberFormat="1" applyFont="1" applyBorder="1" applyAlignment="1">
      <alignment horizontal="center"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5" fillId="0" borderId="0" xfId="42" applyFont="1" applyAlignment="1">
      <alignment horizontal="center"/>
    </xf>
    <xf numFmtId="43" fontId="77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43" fontId="0" fillId="0" borderId="12" xfId="42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43" fontId="17" fillId="0" borderId="0" xfId="42" applyFont="1" applyAlignment="1">
      <alignment/>
    </xf>
    <xf numFmtId="43" fontId="78" fillId="0" borderId="0" xfId="42" applyFont="1" applyAlignment="1">
      <alignment/>
    </xf>
    <xf numFmtId="43" fontId="79" fillId="0" borderId="0" xfId="42" applyFont="1" applyAlignment="1">
      <alignment/>
    </xf>
    <xf numFmtId="43" fontId="77" fillId="0" borderId="0" xfId="42" applyFont="1" applyBorder="1" applyAlignment="1">
      <alignment/>
    </xf>
    <xf numFmtId="43" fontId="77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43" fontId="19" fillId="0" borderId="10" xfId="42" applyFont="1" applyBorder="1" applyAlignment="1">
      <alignment horizontal="center"/>
    </xf>
    <xf numFmtId="43" fontId="81" fillId="0" borderId="0" xfId="42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82" fillId="0" borderId="0" xfId="42" applyFont="1" applyBorder="1" applyAlignment="1">
      <alignment horizontal="center"/>
    </xf>
    <xf numFmtId="43" fontId="83" fillId="0" borderId="0" xfId="42" applyFont="1" applyAlignment="1">
      <alignment/>
    </xf>
    <xf numFmtId="0" fontId="0" fillId="0" borderId="0" xfId="0" applyFont="1" applyAlignment="1">
      <alignment/>
    </xf>
    <xf numFmtId="43" fontId="84" fillId="0" borderId="0" xfId="42" applyFont="1" applyBorder="1" applyAlignment="1">
      <alignment horizontal="center"/>
    </xf>
    <xf numFmtId="43" fontId="85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79" fillId="0" borderId="0" xfId="42" applyFont="1" applyAlignment="1">
      <alignment horizontal="center"/>
    </xf>
    <xf numFmtId="43" fontId="77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9" fillId="0" borderId="0" xfId="42" applyFont="1" applyBorder="1" applyAlignment="1">
      <alignment horizontal="center"/>
    </xf>
    <xf numFmtId="43" fontId="20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77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86" fillId="0" borderId="0" xfId="42" applyFont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5" fillId="0" borderId="0" xfId="42" applyFont="1" applyBorder="1" applyAlignment="1">
      <alignment/>
    </xf>
    <xf numFmtId="43" fontId="15" fillId="0" borderId="0" xfId="42" applyFont="1" applyBorder="1" applyAlignment="1">
      <alignment horizontal="center"/>
    </xf>
    <xf numFmtId="43" fontId="87" fillId="0" borderId="0" xfId="42" applyFont="1" applyBorder="1" applyAlignment="1">
      <alignment/>
    </xf>
    <xf numFmtId="43" fontId="88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89" fillId="0" borderId="0" xfId="42" applyFont="1" applyAlignment="1">
      <alignment/>
    </xf>
    <xf numFmtId="43" fontId="90" fillId="0" borderId="0" xfId="42" applyFont="1" applyBorder="1" applyAlignment="1">
      <alignment horizontal="center"/>
    </xf>
    <xf numFmtId="43" fontId="91" fillId="0" borderId="0" xfId="42" applyFont="1" applyBorder="1" applyAlignment="1">
      <alignment/>
    </xf>
    <xf numFmtId="43" fontId="80" fillId="0" borderId="0" xfId="42" applyFont="1" applyBorder="1" applyAlignment="1">
      <alignment/>
    </xf>
    <xf numFmtId="43" fontId="92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11" fillId="0" borderId="0" xfId="42" applyFont="1" applyAlignment="1">
      <alignment horizontal="center"/>
    </xf>
    <xf numFmtId="43" fontId="87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9" fillId="0" borderId="0" xfId="42" applyFont="1" applyAlignment="1">
      <alignment horizontal="center"/>
    </xf>
    <xf numFmtId="43" fontId="88" fillId="0" borderId="0" xfId="42" applyFont="1" applyBorder="1" applyAlignment="1">
      <alignment horizontal="center"/>
    </xf>
    <xf numFmtId="167" fontId="93" fillId="0" borderId="0" xfId="0" applyNumberFormat="1" applyFont="1" applyBorder="1" applyAlignment="1">
      <alignment horizontal="center"/>
    </xf>
    <xf numFmtId="167" fontId="93" fillId="0" borderId="0" xfId="0" applyNumberFormat="1" applyFont="1" applyAlignment="1" quotePrefix="1">
      <alignment horizontal="center"/>
    </xf>
    <xf numFmtId="43" fontId="21" fillId="0" borderId="0" xfId="42" applyFont="1" applyAlignment="1">
      <alignment horizontal="center"/>
    </xf>
    <xf numFmtId="43" fontId="9" fillId="0" borderId="0" xfId="42" applyFont="1" applyAlignment="1">
      <alignment horizontal="center"/>
    </xf>
    <xf numFmtId="43" fontId="1" fillId="0" borderId="0" xfId="42" applyFont="1" applyAlignment="1">
      <alignment horizontal="center"/>
    </xf>
    <xf numFmtId="0" fontId="5" fillId="0" borderId="0" xfId="0" applyFont="1" applyAlignment="1" quotePrefix="1">
      <alignment/>
    </xf>
    <xf numFmtId="43" fontId="77" fillId="0" borderId="0" xfId="42" applyFont="1" applyBorder="1" applyAlignment="1">
      <alignment horizontal="center"/>
    </xf>
    <xf numFmtId="43" fontId="87" fillId="0" borderId="0" xfId="42" applyFont="1" applyBorder="1" applyAlignment="1">
      <alignment horizontal="center"/>
    </xf>
    <xf numFmtId="43" fontId="94" fillId="0" borderId="0" xfId="42" applyFont="1" applyBorder="1" applyAlignment="1">
      <alignment horizontal="center"/>
    </xf>
    <xf numFmtId="43" fontId="79" fillId="0" borderId="0" xfId="42" applyFont="1" applyAlignment="1">
      <alignment horizontal="center"/>
    </xf>
    <xf numFmtId="43" fontId="81" fillId="0" borderId="0" xfId="42" applyFont="1" applyBorder="1" applyAlignment="1">
      <alignment horizontal="center"/>
    </xf>
    <xf numFmtId="43" fontId="1" fillId="0" borderId="0" xfId="42" applyFont="1" applyAlignment="1">
      <alignment horizontal="center"/>
    </xf>
    <xf numFmtId="43" fontId="9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22" fillId="0" borderId="0" xfId="42" applyFont="1" applyAlignment="1">
      <alignment horizontal="center"/>
    </xf>
    <xf numFmtId="43" fontId="77" fillId="0" borderId="0" xfId="42" applyFont="1" applyBorder="1" applyAlignment="1">
      <alignment horizontal="center"/>
    </xf>
    <xf numFmtId="166" fontId="7" fillId="0" borderId="14" xfId="42" applyNumberFormat="1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43" fontId="95" fillId="0" borderId="0" xfId="42" applyFont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96" fillId="0" borderId="0" xfId="42" applyFont="1" applyBorder="1" applyAlignment="1">
      <alignment horizontal="center"/>
    </xf>
    <xf numFmtId="43" fontId="97" fillId="0" borderId="10" xfId="42" applyFont="1" applyBorder="1" applyAlignment="1">
      <alignment horizontal="center"/>
    </xf>
    <xf numFmtId="43" fontId="88" fillId="0" borderId="0" xfId="42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87" fillId="0" borderId="0" xfId="42" applyFont="1" applyBorder="1" applyAlignment="1">
      <alignment horizontal="center"/>
    </xf>
    <xf numFmtId="43" fontId="19" fillId="0" borderId="0" xfId="42" applyFont="1" applyAlignment="1">
      <alignment horizontal="center"/>
    </xf>
    <xf numFmtId="43" fontId="19" fillId="0" borderId="0" xfId="42" applyFont="1" applyAlignment="1">
      <alignment horizontal="left"/>
    </xf>
    <xf numFmtId="43" fontId="19" fillId="0" borderId="12" xfId="42" applyFont="1" applyBorder="1" applyAlignment="1">
      <alignment horizontal="center"/>
    </xf>
    <xf numFmtId="43" fontId="91" fillId="0" borderId="0" xfId="42" applyFont="1" applyBorder="1" applyAlignment="1">
      <alignment horizontal="center"/>
    </xf>
    <xf numFmtId="43" fontId="98" fillId="0" borderId="0" xfId="42" applyFont="1" applyBorder="1" applyAlignment="1">
      <alignment horizontal="center"/>
    </xf>
    <xf numFmtId="43" fontId="99" fillId="0" borderId="0" xfId="42" applyFont="1" applyBorder="1" applyAlignment="1">
      <alignment horizontal="center"/>
    </xf>
    <xf numFmtId="43" fontId="100" fillId="0" borderId="0" xfId="42" applyFont="1" applyBorder="1" applyAlignment="1">
      <alignment horizontal="center"/>
    </xf>
    <xf numFmtId="43" fontId="101" fillId="0" borderId="0" xfId="42" applyFont="1" applyBorder="1" applyAlignment="1">
      <alignment horizontal="center"/>
    </xf>
    <xf numFmtId="43" fontId="98" fillId="0" borderId="10" xfId="42" applyFont="1" applyBorder="1" applyAlignment="1">
      <alignment horizontal="center"/>
    </xf>
    <xf numFmtId="43" fontId="102" fillId="0" borderId="0" xfId="42" applyFont="1" applyBorder="1" applyAlignment="1">
      <alignment horizontal="center"/>
    </xf>
    <xf numFmtId="43" fontId="79" fillId="0" borderId="0" xfId="42" applyFont="1" applyAlignment="1">
      <alignment horizontal="center"/>
    </xf>
    <xf numFmtId="43" fontId="10" fillId="0" borderId="0" xfId="42" applyFont="1" applyBorder="1" applyAlignment="1">
      <alignment horizontal="center"/>
    </xf>
    <xf numFmtId="43" fontId="81" fillId="0" borderId="0" xfId="42" applyFont="1" applyBorder="1" applyAlignment="1">
      <alignment horizontal="center"/>
    </xf>
    <xf numFmtId="43" fontId="102" fillId="0" borderId="10" xfId="42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92" fillId="0" borderId="0" xfId="42" applyFont="1" applyBorder="1" applyAlignment="1">
      <alignment horizontal="center"/>
    </xf>
    <xf numFmtId="43" fontId="103" fillId="0" borderId="0" xfId="42" applyFont="1" applyBorder="1" applyAlignment="1">
      <alignment horizontal="center"/>
    </xf>
    <xf numFmtId="43" fontId="104" fillId="0" borderId="0" xfId="42" applyFont="1" applyBorder="1" applyAlignment="1">
      <alignment horizontal="center"/>
    </xf>
    <xf numFmtId="43" fontId="77" fillId="0" borderId="12" xfId="42" applyFont="1" applyBorder="1" applyAlignment="1">
      <alignment horizontal="center"/>
    </xf>
    <xf numFmtId="169" fontId="93" fillId="0" borderId="0" xfId="0" applyNumberFormat="1" applyFont="1" applyAlignment="1" quotePrefix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3" fontId="101" fillId="0" borderId="0" xfId="42" applyFont="1" applyFill="1" applyBorder="1" applyAlignment="1">
      <alignment horizontal="center"/>
    </xf>
    <xf numFmtId="43" fontId="77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43" fontId="101" fillId="0" borderId="0" xfId="42" applyFont="1" applyFill="1" applyBorder="1" applyAlignment="1">
      <alignment horizontal="center"/>
    </xf>
    <xf numFmtId="43" fontId="77" fillId="0" borderId="0" xfId="42" applyFont="1" applyFill="1" applyBorder="1" applyAlignment="1">
      <alignment/>
    </xf>
    <xf numFmtId="43" fontId="0" fillId="0" borderId="0" xfId="42" applyFont="1" applyFill="1" applyBorder="1" applyAlignment="1">
      <alignment vertical="center"/>
    </xf>
    <xf numFmtId="167" fontId="0" fillId="0" borderId="0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43" fontId="90" fillId="0" borderId="0" xfId="42" applyFont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167" fontId="81" fillId="0" borderId="0" xfId="0" applyNumberFormat="1" applyFont="1" applyAlignment="1" quotePrefix="1">
      <alignment horizontal="center"/>
    </xf>
    <xf numFmtId="43" fontId="81" fillId="0" borderId="0" xfId="42" applyFont="1" applyAlignment="1">
      <alignment/>
    </xf>
    <xf numFmtId="43" fontId="100" fillId="0" borderId="0" xfId="42" applyFont="1" applyAlignment="1">
      <alignment horizontal="center"/>
    </xf>
    <xf numFmtId="43" fontId="81" fillId="0" borderId="0" xfId="42" applyFont="1" applyAlignment="1">
      <alignment horizontal="center"/>
    </xf>
    <xf numFmtId="43" fontId="101" fillId="0" borderId="0" xfId="42" applyFont="1" applyAlignment="1">
      <alignment horizontal="center"/>
    </xf>
    <xf numFmtId="43" fontId="100" fillId="0" borderId="0" xfId="42" applyFont="1" applyAlignment="1">
      <alignment horizontal="center"/>
    </xf>
    <xf numFmtId="43" fontId="101" fillId="0" borderId="0" xfId="42" applyFont="1" applyAlignment="1">
      <alignment horizontal="center"/>
    </xf>
    <xf numFmtId="16" fontId="0" fillId="0" borderId="0" xfId="0" applyNumberFormat="1" applyFont="1" applyAlignment="1" quotePrefix="1">
      <alignment/>
    </xf>
    <xf numFmtId="43" fontId="105" fillId="0" borderId="0" xfId="42" applyFont="1" applyBorder="1" applyAlignment="1">
      <alignment horizontal="center"/>
    </xf>
    <xf numFmtId="43" fontId="105" fillId="0" borderId="0" xfId="42" applyFont="1" applyBorder="1" applyAlignment="1">
      <alignment/>
    </xf>
    <xf numFmtId="43" fontId="81" fillId="0" borderId="0" xfId="42" applyFont="1" applyBorder="1" applyAlignment="1">
      <alignment/>
    </xf>
    <xf numFmtId="43" fontId="106" fillId="0" borderId="0" xfId="42" applyFont="1" applyBorder="1" applyAlignment="1">
      <alignment horizontal="center"/>
    </xf>
    <xf numFmtId="43" fontId="106" fillId="0" borderId="0" xfId="42" applyFont="1" applyBorder="1" applyAlignment="1">
      <alignment/>
    </xf>
    <xf numFmtId="43" fontId="86" fillId="0" borderId="0" xfId="42" applyFont="1" applyBorder="1" applyAlignment="1">
      <alignment horizontal="center"/>
    </xf>
    <xf numFmtId="43" fontId="86" fillId="0" borderId="0" xfId="42" applyFont="1" applyBorder="1" applyAlignment="1">
      <alignment/>
    </xf>
    <xf numFmtId="43" fontId="87" fillId="0" borderId="0" xfId="42" applyFont="1" applyAlignment="1">
      <alignment horizontal="center"/>
    </xf>
    <xf numFmtId="43" fontId="104" fillId="0" borderId="0" xfId="42" applyFont="1" applyBorder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"/>
  <sheetViews>
    <sheetView tabSelected="1" view="pageBreakPreview" zoomScale="75" zoomScaleSheetLayoutView="75" zoomScalePageLayoutView="0" workbookViewId="0" topLeftCell="A213">
      <selection activeCell="G248" sqref="G248"/>
    </sheetView>
  </sheetViews>
  <sheetFormatPr defaultColWidth="9.140625" defaultRowHeight="12.75"/>
  <cols>
    <col min="1" max="1" width="20.7109375" style="0" customWidth="1"/>
    <col min="2" max="2" width="24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32.28125" style="0" customWidth="1"/>
    <col min="8" max="8" width="13.7109375" style="63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6" ht="20.25">
      <c r="A2" s="1" t="s">
        <v>1</v>
      </c>
      <c r="D2" s="2" t="s">
        <v>80</v>
      </c>
      <c r="E2" s="3"/>
      <c r="F2" s="3"/>
    </row>
    <row r="3" ht="12.75">
      <c r="H3" s="63" t="s">
        <v>63</v>
      </c>
    </row>
    <row r="4" ht="12.75">
      <c r="H4" s="63" t="s">
        <v>64</v>
      </c>
    </row>
    <row r="5" spans="1:11" ht="12.75">
      <c r="A5" s="8"/>
      <c r="B5" s="8" t="s">
        <v>2</v>
      </c>
      <c r="C5" s="70" t="s">
        <v>82</v>
      </c>
      <c r="D5" s="8" t="s">
        <v>3</v>
      </c>
      <c r="E5" s="8" t="s">
        <v>4</v>
      </c>
      <c r="F5" s="10" t="s">
        <v>5</v>
      </c>
      <c r="G5" s="8"/>
      <c r="H5" s="49" t="s">
        <v>65</v>
      </c>
      <c r="I5" s="10"/>
      <c r="J5" s="10"/>
      <c r="K5" s="10"/>
    </row>
    <row r="6" spans="1:11" ht="12.7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4" t="s">
        <v>11</v>
      </c>
      <c r="G6" s="65" t="s">
        <v>57</v>
      </c>
      <c r="H6" s="12" t="s">
        <v>12</v>
      </c>
      <c r="I6" s="14"/>
      <c r="J6" s="14"/>
      <c r="K6" s="12" t="s">
        <v>13</v>
      </c>
    </row>
    <row r="7" spans="1:11" ht="12.75">
      <c r="A7" s="46">
        <v>43363</v>
      </c>
      <c r="B7" s="47">
        <v>40</v>
      </c>
      <c r="C7" s="38"/>
      <c r="D7" s="52">
        <v>40</v>
      </c>
      <c r="E7" s="62"/>
      <c r="F7" s="62"/>
      <c r="G7" s="140" t="s">
        <v>85</v>
      </c>
      <c r="H7" s="140"/>
      <c r="I7" s="140"/>
      <c r="J7" s="47"/>
      <c r="K7" s="64">
        <f>B7-C7-D7-E7-F7-J7</f>
        <v>0</v>
      </c>
    </row>
    <row r="8" spans="1:11" ht="12.75">
      <c r="A8" s="46">
        <v>43363</v>
      </c>
      <c r="B8" s="47">
        <v>20</v>
      </c>
      <c r="C8" s="38"/>
      <c r="D8" s="52">
        <v>20</v>
      </c>
      <c r="E8" s="62"/>
      <c r="F8" s="62"/>
      <c r="G8" s="140" t="s">
        <v>86</v>
      </c>
      <c r="H8" s="140"/>
      <c r="I8" s="140"/>
      <c r="J8" s="47"/>
      <c r="K8" s="64">
        <f>B8-C8-D8-E8-F8-J8</f>
        <v>0</v>
      </c>
    </row>
    <row r="9" spans="1:11" ht="12.75" customHeight="1">
      <c r="A9" s="94" t="s">
        <v>83</v>
      </c>
      <c r="B9" s="47">
        <v>40</v>
      </c>
      <c r="C9" s="38"/>
      <c r="D9" s="52">
        <v>40</v>
      </c>
      <c r="E9" s="62"/>
      <c r="F9" s="62"/>
      <c r="G9" s="140" t="s">
        <v>77</v>
      </c>
      <c r="H9" s="140"/>
      <c r="I9" s="140"/>
      <c r="J9" s="47"/>
      <c r="K9" s="64">
        <f>B9-C9-D9-E9-F9-J9</f>
        <v>0</v>
      </c>
    </row>
    <row r="10" spans="1:11" ht="12.75" customHeight="1">
      <c r="A10" s="93">
        <v>43365</v>
      </c>
      <c r="B10" s="91">
        <v>1075</v>
      </c>
      <c r="C10" s="158" t="s">
        <v>84</v>
      </c>
      <c r="D10" s="158"/>
      <c r="E10" s="158"/>
      <c r="F10" s="91">
        <v>600</v>
      </c>
      <c r="G10" s="91">
        <v>475</v>
      </c>
      <c r="H10" s="91"/>
      <c r="I10" s="91"/>
      <c r="J10" s="91"/>
      <c r="K10" s="64">
        <f>B10-F10-G10-J10</f>
        <v>0</v>
      </c>
    </row>
    <row r="11" spans="1:11" ht="12.75" customHeight="1" thickBot="1">
      <c r="A11" s="73" t="s">
        <v>21</v>
      </c>
      <c r="B11" s="101">
        <f>SUM(B7:B10)</f>
        <v>1175</v>
      </c>
      <c r="C11" s="101">
        <f aca="true" t="shared" si="0" ref="C11:K11">SUM(C9:C10)</f>
        <v>0</v>
      </c>
      <c r="D11" s="101">
        <f>SUM(D7:D9)</f>
        <v>100</v>
      </c>
      <c r="E11" s="101">
        <f t="shared" si="0"/>
        <v>0</v>
      </c>
      <c r="F11" s="101">
        <f t="shared" si="0"/>
        <v>600</v>
      </c>
      <c r="G11" s="101">
        <f t="shared" si="0"/>
        <v>475</v>
      </c>
      <c r="H11" s="102">
        <f>SUM(H9:H10)</f>
        <v>0</v>
      </c>
      <c r="I11" s="101">
        <f t="shared" si="0"/>
        <v>0</v>
      </c>
      <c r="J11" s="101">
        <f t="shared" si="0"/>
        <v>0</v>
      </c>
      <c r="K11" s="101">
        <f t="shared" si="0"/>
        <v>0</v>
      </c>
    </row>
    <row r="12" spans="1:11" ht="12.75" customHeight="1" thickTop="1">
      <c r="A12" s="115" t="s">
        <v>66</v>
      </c>
      <c r="B12" s="47"/>
      <c r="C12" s="64"/>
      <c r="D12" s="47"/>
      <c r="E12" s="47"/>
      <c r="F12" s="47"/>
      <c r="G12" s="47"/>
      <c r="H12" s="64"/>
      <c r="I12" s="47"/>
      <c r="J12" s="47"/>
      <c r="K12" s="48">
        <f>B12-D12-E12-F12-H12-I12</f>
        <v>0</v>
      </c>
    </row>
    <row r="13" spans="1:11" ht="12.75" customHeight="1">
      <c r="A13" s="116" t="s">
        <v>67</v>
      </c>
      <c r="B13" s="47"/>
      <c r="C13" s="47"/>
      <c r="D13" s="47"/>
      <c r="E13" s="47"/>
      <c r="F13" s="47"/>
      <c r="G13" s="117"/>
      <c r="H13" s="64"/>
      <c r="I13" s="47"/>
      <c r="J13" s="47"/>
      <c r="K13" s="48">
        <f>B13-C13-D13-E13-F13-H13-I13</f>
        <v>0</v>
      </c>
    </row>
    <row r="14" spans="1:11" ht="12.75" customHeight="1" thickBot="1">
      <c r="A14" s="73" t="s">
        <v>22</v>
      </c>
      <c r="B14" s="101">
        <f aca="true" t="shared" si="1" ref="B14:K14">SUM(B12:B13)</f>
        <v>0</v>
      </c>
      <c r="C14" s="101">
        <f t="shared" si="1"/>
        <v>0</v>
      </c>
      <c r="D14" s="101">
        <f t="shared" si="1"/>
        <v>0</v>
      </c>
      <c r="E14" s="101">
        <f t="shared" si="1"/>
        <v>0</v>
      </c>
      <c r="F14" s="101">
        <f t="shared" si="1"/>
        <v>0</v>
      </c>
      <c r="G14" s="101">
        <f t="shared" si="1"/>
        <v>0</v>
      </c>
      <c r="H14" s="102">
        <f t="shared" si="1"/>
        <v>0</v>
      </c>
      <c r="I14" s="101">
        <f t="shared" si="1"/>
        <v>0</v>
      </c>
      <c r="J14" s="101">
        <f t="shared" si="1"/>
        <v>0</v>
      </c>
      <c r="K14" s="101">
        <f t="shared" si="1"/>
        <v>0</v>
      </c>
    </row>
    <row r="15" spans="1:11" ht="13.5" thickTop="1">
      <c r="A15" s="94" t="s">
        <v>91</v>
      </c>
      <c r="B15" s="47">
        <v>40</v>
      </c>
      <c r="C15" s="38"/>
      <c r="D15" s="52">
        <v>40</v>
      </c>
      <c r="E15" s="62"/>
      <c r="F15" s="62"/>
      <c r="G15" s="140" t="s">
        <v>76</v>
      </c>
      <c r="H15" s="140"/>
      <c r="I15" s="140"/>
      <c r="J15" s="47"/>
      <c r="K15" s="64">
        <f>B15-C15-D15-E15-F15-J15</f>
        <v>0</v>
      </c>
    </row>
    <row r="16" spans="1:11" s="63" customFormat="1" ht="12.75">
      <c r="A16" s="94" t="s">
        <v>92</v>
      </c>
      <c r="B16" s="47">
        <v>16.86</v>
      </c>
      <c r="C16" s="34"/>
      <c r="D16" s="47"/>
      <c r="E16" s="47"/>
      <c r="F16" s="47"/>
      <c r="G16" s="47"/>
      <c r="H16" s="64">
        <v>16.86</v>
      </c>
      <c r="I16" s="47"/>
      <c r="J16" s="47"/>
      <c r="K16" s="48">
        <f>B16-D16-E16-F16-G16-H16-I16</f>
        <v>0</v>
      </c>
    </row>
    <row r="17" spans="1:11" ht="12.75" customHeight="1">
      <c r="A17" s="94" t="s">
        <v>92</v>
      </c>
      <c r="B17" s="47">
        <v>5024.95</v>
      </c>
      <c r="C17" s="159" t="s">
        <v>93</v>
      </c>
      <c r="D17" s="159"/>
      <c r="E17" s="159"/>
      <c r="F17" s="159"/>
      <c r="G17" s="47">
        <v>5024.95</v>
      </c>
      <c r="H17" s="64"/>
      <c r="I17" s="47"/>
      <c r="J17" s="47"/>
      <c r="K17" s="48">
        <f>B17-G17-H17-I17</f>
        <v>0</v>
      </c>
    </row>
    <row r="18" spans="1:11" ht="12.75" customHeight="1">
      <c r="A18" s="94"/>
      <c r="B18" s="47"/>
      <c r="C18" s="32"/>
      <c r="D18" s="47"/>
      <c r="E18" s="47"/>
      <c r="F18" s="47"/>
      <c r="G18" s="141"/>
      <c r="H18" s="141"/>
      <c r="I18" s="47"/>
      <c r="J18" s="47"/>
      <c r="K18" s="48"/>
    </row>
    <row r="19" spans="1:11" ht="12.75" customHeight="1">
      <c r="A19" s="94"/>
      <c r="B19" s="47"/>
      <c r="C19" s="32"/>
      <c r="D19" s="47"/>
      <c r="E19" s="47"/>
      <c r="F19" s="47"/>
      <c r="G19" s="142"/>
      <c r="H19" s="142"/>
      <c r="I19" s="142"/>
      <c r="J19" s="142"/>
      <c r="K19" s="48"/>
    </row>
    <row r="20" spans="1:11" ht="12.75" customHeight="1" thickBot="1">
      <c r="A20" s="73" t="s">
        <v>23</v>
      </c>
      <c r="B20" s="101">
        <f aca="true" t="shared" si="2" ref="B20:K20">SUM(B15:B19)</f>
        <v>5081.8099999999995</v>
      </c>
      <c r="C20" s="101">
        <f t="shared" si="2"/>
        <v>0</v>
      </c>
      <c r="D20" s="101">
        <f>SUM(D15:D19)</f>
        <v>40</v>
      </c>
      <c r="E20" s="101">
        <f t="shared" si="2"/>
        <v>0</v>
      </c>
      <c r="F20" s="101">
        <f t="shared" si="2"/>
        <v>0</v>
      </c>
      <c r="G20" s="101">
        <f t="shared" si="2"/>
        <v>5024.95</v>
      </c>
      <c r="H20" s="102">
        <f t="shared" si="2"/>
        <v>16.86</v>
      </c>
      <c r="I20" s="101">
        <f t="shared" si="2"/>
        <v>0</v>
      </c>
      <c r="J20" s="101">
        <f t="shared" si="2"/>
        <v>0</v>
      </c>
      <c r="K20" s="101">
        <f t="shared" si="2"/>
        <v>0</v>
      </c>
    </row>
    <row r="21" spans="1:11" ht="12.75" customHeight="1" thickTop="1">
      <c r="A21" s="94"/>
      <c r="B21" s="47"/>
      <c r="C21" s="32"/>
      <c r="D21" s="47"/>
      <c r="E21" s="47"/>
      <c r="F21" s="47"/>
      <c r="G21" s="143"/>
      <c r="H21" s="143"/>
      <c r="I21" s="143"/>
      <c r="J21" s="47"/>
      <c r="K21" s="48"/>
    </row>
    <row r="22" spans="1:11" ht="12.75">
      <c r="A22" s="94"/>
      <c r="B22" s="47"/>
      <c r="C22" s="38"/>
      <c r="D22" s="52"/>
      <c r="E22" s="62"/>
      <c r="F22" s="62"/>
      <c r="G22" s="140"/>
      <c r="H22" s="140"/>
      <c r="I22" s="140"/>
      <c r="J22" s="47"/>
      <c r="K22" s="64"/>
    </row>
    <row r="23" spans="1:11" ht="12.75">
      <c r="A23" s="161" t="s">
        <v>66</v>
      </c>
      <c r="B23" s="47"/>
      <c r="C23" s="38"/>
      <c r="D23" s="52"/>
      <c r="E23" s="62"/>
      <c r="F23" s="62"/>
      <c r="G23" s="140"/>
      <c r="H23" s="140"/>
      <c r="I23" s="140"/>
      <c r="J23" s="47"/>
      <c r="K23" s="64"/>
    </row>
    <row r="24" spans="1:11" ht="12.75">
      <c r="A24" s="94"/>
      <c r="B24" s="52"/>
      <c r="C24" s="32"/>
      <c r="D24" s="52"/>
      <c r="E24" s="91"/>
      <c r="F24" s="91"/>
      <c r="G24" s="140"/>
      <c r="H24" s="140"/>
      <c r="I24" s="140"/>
      <c r="J24" s="91"/>
      <c r="K24" s="64"/>
    </row>
    <row r="25" spans="1:11" ht="12.75" customHeight="1">
      <c r="A25" s="94"/>
      <c r="B25" s="47"/>
      <c r="C25" s="32"/>
      <c r="D25" s="47"/>
      <c r="E25" s="141"/>
      <c r="F25" s="141"/>
      <c r="G25" s="141"/>
      <c r="H25" s="141"/>
      <c r="I25" s="141"/>
      <c r="J25" s="141"/>
      <c r="K25" s="48"/>
    </row>
    <row r="26" spans="1:11" ht="12.75" customHeight="1">
      <c r="A26" s="94"/>
      <c r="B26" s="47"/>
      <c r="C26" s="38"/>
      <c r="D26" s="52"/>
      <c r="E26" s="62"/>
      <c r="F26" s="62"/>
      <c r="G26" s="140"/>
      <c r="H26" s="140"/>
      <c r="I26" s="140"/>
      <c r="J26" s="47"/>
      <c r="K26" s="48"/>
    </row>
    <row r="27" spans="1:11" ht="12.75" customHeight="1">
      <c r="A27" s="46"/>
      <c r="B27" s="47"/>
      <c r="C27" s="38"/>
      <c r="D27" s="52"/>
      <c r="E27" s="62"/>
      <c r="F27" s="62"/>
      <c r="G27" s="137"/>
      <c r="H27" s="137"/>
      <c r="I27" s="137"/>
      <c r="J27" s="47"/>
      <c r="K27" s="48"/>
    </row>
    <row r="28" spans="1:11" ht="12.75" customHeight="1" thickBot="1">
      <c r="A28" s="73" t="s">
        <v>24</v>
      </c>
      <c r="B28" s="101">
        <f>SUM(B21:B27)</f>
        <v>0</v>
      </c>
      <c r="C28" s="101">
        <f aca="true" t="shared" si="3" ref="C28:K28">SUM(C21:C27)</f>
        <v>0</v>
      </c>
      <c r="D28" s="101">
        <f>SUM(D21:D27)</f>
        <v>0</v>
      </c>
      <c r="E28" s="101">
        <f t="shared" si="3"/>
        <v>0</v>
      </c>
      <c r="F28" s="101">
        <f t="shared" si="3"/>
        <v>0</v>
      </c>
      <c r="G28" s="101">
        <f t="shared" si="3"/>
        <v>0</v>
      </c>
      <c r="H28" s="102">
        <f t="shared" si="3"/>
        <v>0</v>
      </c>
      <c r="I28" s="101">
        <f t="shared" si="3"/>
        <v>0</v>
      </c>
      <c r="J28" s="101">
        <f t="shared" si="3"/>
        <v>0</v>
      </c>
      <c r="K28" s="101">
        <f t="shared" si="3"/>
        <v>0</v>
      </c>
    </row>
    <row r="29" spans="1:11" ht="13.5" thickTop="1">
      <c r="A29" s="94" t="s">
        <v>98</v>
      </c>
      <c r="B29" s="47">
        <v>40</v>
      </c>
      <c r="C29" s="38"/>
      <c r="D29" s="52">
        <v>40</v>
      </c>
      <c r="E29" s="62"/>
      <c r="F29" s="62"/>
      <c r="G29" s="140" t="s">
        <v>77</v>
      </c>
      <c r="H29" s="140"/>
      <c r="I29" s="140"/>
      <c r="J29" s="47"/>
      <c r="K29" s="64">
        <f>B29-D29-E29-F29</f>
        <v>0</v>
      </c>
    </row>
    <row r="30" spans="1:11" ht="12.75">
      <c r="A30" s="94" t="s">
        <v>99</v>
      </c>
      <c r="B30" s="47">
        <v>20</v>
      </c>
      <c r="C30" s="38"/>
      <c r="D30" s="52">
        <v>20</v>
      </c>
      <c r="E30" s="62"/>
      <c r="F30" s="62"/>
      <c r="G30" s="140" t="s">
        <v>106</v>
      </c>
      <c r="H30" s="140"/>
      <c r="I30" s="140"/>
      <c r="J30" s="47"/>
      <c r="K30" s="64">
        <f aca="true" t="shared" si="4" ref="K30:K37">B30-C30-D30-E30-F30-J30</f>
        <v>0</v>
      </c>
    </row>
    <row r="31" spans="1:11" ht="12.75">
      <c r="A31" s="94" t="s">
        <v>100</v>
      </c>
      <c r="B31" s="47">
        <v>40</v>
      </c>
      <c r="C31" s="38"/>
      <c r="D31" s="52">
        <v>40</v>
      </c>
      <c r="E31" s="62"/>
      <c r="F31" s="62"/>
      <c r="G31" s="140" t="s">
        <v>75</v>
      </c>
      <c r="H31" s="140"/>
      <c r="I31" s="140"/>
      <c r="J31" s="47"/>
      <c r="K31" s="64">
        <f t="shared" si="4"/>
        <v>0</v>
      </c>
    </row>
    <row r="32" spans="1:11" ht="12.75">
      <c r="A32" s="94" t="s">
        <v>101</v>
      </c>
      <c r="B32" s="47">
        <v>40</v>
      </c>
      <c r="C32" s="38"/>
      <c r="D32" s="52">
        <v>40</v>
      </c>
      <c r="E32" s="62"/>
      <c r="F32" s="62"/>
      <c r="G32" s="140" t="s">
        <v>76</v>
      </c>
      <c r="H32" s="140"/>
      <c r="I32" s="140"/>
      <c r="J32" s="47"/>
      <c r="K32" s="64">
        <f t="shared" si="4"/>
        <v>0</v>
      </c>
    </row>
    <row r="33" spans="1:11" ht="12.75">
      <c r="A33" s="94" t="s">
        <v>101</v>
      </c>
      <c r="B33" s="47">
        <v>40</v>
      </c>
      <c r="C33" s="38"/>
      <c r="D33" s="52">
        <v>40</v>
      </c>
      <c r="E33" s="62"/>
      <c r="F33" s="62"/>
      <c r="G33" s="140" t="s">
        <v>75</v>
      </c>
      <c r="H33" s="140"/>
      <c r="I33" s="140"/>
      <c r="J33" s="47"/>
      <c r="K33" s="64">
        <f t="shared" si="4"/>
        <v>0</v>
      </c>
    </row>
    <row r="34" spans="1:11" ht="12.75">
      <c r="A34" s="94" t="s">
        <v>102</v>
      </c>
      <c r="B34" s="47">
        <v>40</v>
      </c>
      <c r="C34" s="38"/>
      <c r="D34" s="52">
        <v>40</v>
      </c>
      <c r="E34" s="62"/>
      <c r="F34" s="62"/>
      <c r="G34" s="140" t="s">
        <v>75</v>
      </c>
      <c r="H34" s="140"/>
      <c r="I34" s="140"/>
      <c r="J34" s="47"/>
      <c r="K34" s="64">
        <f t="shared" si="4"/>
        <v>0</v>
      </c>
    </row>
    <row r="35" spans="1:11" ht="12.75">
      <c r="A35" s="94" t="s">
        <v>103</v>
      </c>
      <c r="B35" s="47">
        <v>40</v>
      </c>
      <c r="C35" s="38"/>
      <c r="D35" s="52">
        <v>40</v>
      </c>
      <c r="E35" s="62"/>
      <c r="F35" s="62"/>
      <c r="G35" s="140" t="s">
        <v>75</v>
      </c>
      <c r="H35" s="140"/>
      <c r="I35" s="140"/>
      <c r="J35" s="47"/>
      <c r="K35" s="64">
        <f t="shared" si="4"/>
        <v>0</v>
      </c>
    </row>
    <row r="36" spans="1:11" ht="12.75">
      <c r="A36" s="94" t="s">
        <v>104</v>
      </c>
      <c r="B36" s="47">
        <v>40</v>
      </c>
      <c r="C36" s="38"/>
      <c r="D36" s="52">
        <v>40</v>
      </c>
      <c r="E36" s="62"/>
      <c r="F36" s="62"/>
      <c r="G36" s="140" t="s">
        <v>77</v>
      </c>
      <c r="H36" s="140"/>
      <c r="I36" s="140"/>
      <c r="J36" s="47"/>
      <c r="K36" s="64">
        <f t="shared" si="4"/>
        <v>0</v>
      </c>
    </row>
    <row r="37" spans="1:11" ht="12.75">
      <c r="A37" s="94" t="s">
        <v>105</v>
      </c>
      <c r="B37" s="47">
        <v>80</v>
      </c>
      <c r="C37" s="38"/>
      <c r="D37" s="52">
        <v>80</v>
      </c>
      <c r="E37" s="62"/>
      <c r="F37" s="62"/>
      <c r="G37" s="140" t="s">
        <v>78</v>
      </c>
      <c r="H37" s="140"/>
      <c r="I37" s="140"/>
      <c r="J37" s="47"/>
      <c r="K37" s="64">
        <f t="shared" si="4"/>
        <v>0</v>
      </c>
    </row>
    <row r="38" spans="1:11" ht="13.5" thickBot="1">
      <c r="A38" s="10" t="s">
        <v>14</v>
      </c>
      <c r="B38" s="18">
        <f>SUM(B29:B37)</f>
        <v>380</v>
      </c>
      <c r="C38" s="18">
        <f aca="true" t="shared" si="5" ref="C38:J38">SUM(C29:C32)</f>
        <v>0</v>
      </c>
      <c r="D38" s="18">
        <f>SUM(D29:D37)</f>
        <v>380</v>
      </c>
      <c r="E38" s="18">
        <f t="shared" si="5"/>
        <v>0</v>
      </c>
      <c r="F38" s="18">
        <f t="shared" si="5"/>
        <v>0</v>
      </c>
      <c r="G38" s="18">
        <f t="shared" si="5"/>
        <v>0</v>
      </c>
      <c r="H38" s="80">
        <f t="shared" si="5"/>
        <v>0</v>
      </c>
      <c r="I38" s="18">
        <f t="shared" si="5"/>
        <v>0</v>
      </c>
      <c r="J38" s="18">
        <f t="shared" si="5"/>
        <v>0</v>
      </c>
      <c r="K38" s="18">
        <f>SUM(K29:K32)</f>
        <v>0</v>
      </c>
    </row>
    <row r="39" spans="1:11" ht="13.5" thickTop="1">
      <c r="A39" s="94" t="s">
        <v>110</v>
      </c>
      <c r="B39" s="47">
        <v>40</v>
      </c>
      <c r="C39" s="38"/>
      <c r="D39" s="52">
        <v>40</v>
      </c>
      <c r="E39" s="62"/>
      <c r="F39" s="62"/>
      <c r="G39" s="140" t="s">
        <v>75</v>
      </c>
      <c r="H39" s="140"/>
      <c r="I39" s="140"/>
      <c r="J39" s="47"/>
      <c r="K39" s="64">
        <f>B39-C39-D39-E39-F39-J39</f>
        <v>0</v>
      </c>
    </row>
    <row r="40" spans="1:11" ht="12.75">
      <c r="A40" s="94" t="s">
        <v>110</v>
      </c>
      <c r="B40" s="47">
        <v>40</v>
      </c>
      <c r="C40" s="38"/>
      <c r="D40" s="52">
        <v>40</v>
      </c>
      <c r="E40" s="62"/>
      <c r="F40" s="62"/>
      <c r="G40" s="140" t="s">
        <v>75</v>
      </c>
      <c r="H40" s="140"/>
      <c r="I40" s="140"/>
      <c r="J40" s="47"/>
      <c r="K40" s="64">
        <f>B40-C40-D40-E40-F40-J40</f>
        <v>0</v>
      </c>
    </row>
    <row r="41" spans="1:11" ht="12.75">
      <c r="A41" s="94" t="s">
        <v>111</v>
      </c>
      <c r="B41" s="47">
        <v>40</v>
      </c>
      <c r="C41" s="38"/>
      <c r="D41" s="52">
        <v>40</v>
      </c>
      <c r="E41" s="62"/>
      <c r="F41" s="62"/>
      <c r="G41" s="140" t="s">
        <v>75</v>
      </c>
      <c r="H41" s="140"/>
      <c r="I41" s="140"/>
      <c r="J41" s="47"/>
      <c r="K41" s="64">
        <f>B41-C41-D41-E41-F41-J41</f>
        <v>0</v>
      </c>
    </row>
    <row r="42" spans="1:11" ht="12.75">
      <c r="A42" s="94" t="s">
        <v>112</v>
      </c>
      <c r="B42" s="47">
        <v>40</v>
      </c>
      <c r="C42" s="38"/>
      <c r="D42" s="52">
        <v>40</v>
      </c>
      <c r="E42" s="62"/>
      <c r="F42" s="62"/>
      <c r="G42" s="140" t="s">
        <v>75</v>
      </c>
      <c r="H42" s="140"/>
      <c r="I42" s="140"/>
      <c r="J42" s="47"/>
      <c r="K42" s="64">
        <f>B42-C42-D42-E42-F42-J42</f>
        <v>0</v>
      </c>
    </row>
    <row r="43" spans="1:11" ht="12.75">
      <c r="A43" s="94" t="s">
        <v>113</v>
      </c>
      <c r="B43" s="47">
        <v>40</v>
      </c>
      <c r="C43" s="38"/>
      <c r="D43" s="52">
        <v>40</v>
      </c>
      <c r="E43" s="62"/>
      <c r="F43" s="62"/>
      <c r="G43" s="140" t="s">
        <v>114</v>
      </c>
      <c r="H43" s="140"/>
      <c r="I43" s="140"/>
      <c r="J43" s="47"/>
      <c r="K43" s="64">
        <f>B43-C43-D43-E43-F43-J43</f>
        <v>0</v>
      </c>
    </row>
    <row r="44" spans="1:11" ht="12.75">
      <c r="A44" s="94"/>
      <c r="B44" s="52"/>
      <c r="C44" s="32"/>
      <c r="D44" s="52"/>
      <c r="E44" s="91"/>
      <c r="F44" s="91"/>
      <c r="G44" s="139"/>
      <c r="H44" s="139"/>
      <c r="I44" s="139"/>
      <c r="J44" s="91"/>
      <c r="K44" s="64"/>
    </row>
    <row r="45" spans="1:11" ht="12.75">
      <c r="A45" s="94"/>
      <c r="B45" s="47"/>
      <c r="C45" s="38"/>
      <c r="D45" s="52"/>
      <c r="E45" s="62"/>
      <c r="F45" s="62"/>
      <c r="G45" s="97"/>
      <c r="H45" s="97"/>
      <c r="I45" s="97"/>
      <c r="J45" s="47"/>
      <c r="K45" s="64"/>
    </row>
    <row r="46" spans="1:11" ht="13.5" thickBot="1">
      <c r="A46" s="10" t="s">
        <v>15</v>
      </c>
      <c r="B46" s="18">
        <f>SUM(B39:B45)</f>
        <v>200</v>
      </c>
      <c r="C46" s="18">
        <f aca="true" t="shared" si="6" ref="C46:K46">SUM(C39:C45)</f>
        <v>0</v>
      </c>
      <c r="D46" s="18">
        <f>SUM(D39:D45)</f>
        <v>200</v>
      </c>
      <c r="E46" s="18">
        <f t="shared" si="6"/>
        <v>0</v>
      </c>
      <c r="F46" s="18">
        <f t="shared" si="6"/>
        <v>0</v>
      </c>
      <c r="G46" s="18">
        <f t="shared" si="6"/>
        <v>0</v>
      </c>
      <c r="H46" s="80">
        <f t="shared" si="6"/>
        <v>0</v>
      </c>
      <c r="I46" s="18">
        <f t="shared" si="6"/>
        <v>0</v>
      </c>
      <c r="J46" s="18">
        <f t="shared" si="6"/>
        <v>0</v>
      </c>
      <c r="K46" s="18">
        <f t="shared" si="6"/>
        <v>0</v>
      </c>
    </row>
    <row r="47" spans="1:11" ht="13.5" thickTop="1">
      <c r="A47" s="94" t="s">
        <v>121</v>
      </c>
      <c r="B47" s="47">
        <v>40</v>
      </c>
      <c r="C47" s="38"/>
      <c r="D47" s="52">
        <v>40</v>
      </c>
      <c r="E47" s="62"/>
      <c r="F47" s="62"/>
      <c r="G47" s="140" t="s">
        <v>114</v>
      </c>
      <c r="H47" s="140"/>
      <c r="I47" s="140"/>
      <c r="J47" s="47"/>
      <c r="K47" s="64">
        <f>B47-C47-D47-E47-F47-J47</f>
        <v>0</v>
      </c>
    </row>
    <row r="48" spans="1:11" ht="12.75">
      <c r="A48" s="174" t="s">
        <v>122</v>
      </c>
      <c r="B48" s="175">
        <v>40</v>
      </c>
      <c r="C48" s="176"/>
      <c r="D48" s="125">
        <v>40</v>
      </c>
      <c r="E48" s="125"/>
      <c r="F48" s="125"/>
      <c r="G48" s="147" t="s">
        <v>130</v>
      </c>
      <c r="H48" s="147"/>
      <c r="I48" s="147"/>
      <c r="J48" s="175"/>
      <c r="K48" s="177">
        <f>B48-C48-D48-E48-F48-J48</f>
        <v>0</v>
      </c>
    </row>
    <row r="49" spans="1:11" ht="12.75">
      <c r="A49" s="94" t="s">
        <v>123</v>
      </c>
      <c r="B49" s="47">
        <v>33.03</v>
      </c>
      <c r="C49" s="38"/>
      <c r="D49" s="52"/>
      <c r="E49" s="62"/>
      <c r="F49" s="62"/>
      <c r="G49" s="122"/>
      <c r="H49" s="52">
        <v>33.03</v>
      </c>
      <c r="I49" s="122"/>
      <c r="J49" s="47"/>
      <c r="K49" s="64">
        <f>B49-C49-D49-E49-F49-H49-J49</f>
        <v>0</v>
      </c>
    </row>
    <row r="50" spans="1:11" ht="12.75">
      <c r="A50" s="94" t="s">
        <v>123</v>
      </c>
      <c r="B50" s="47">
        <v>40</v>
      </c>
      <c r="C50" s="38"/>
      <c r="D50" s="52">
        <v>40</v>
      </c>
      <c r="E50" s="62"/>
      <c r="F50" s="62"/>
      <c r="G50" s="140" t="s">
        <v>114</v>
      </c>
      <c r="H50" s="140"/>
      <c r="I50" s="140"/>
      <c r="J50" s="47"/>
      <c r="K50" s="64">
        <f aca="true" t="shared" si="7" ref="K50:K56">B50-C50-D50-E50-F50-J50</f>
        <v>0</v>
      </c>
    </row>
    <row r="51" spans="1:11" ht="12.75">
      <c r="A51" s="94" t="s">
        <v>124</v>
      </c>
      <c r="B51" s="47">
        <v>0.01</v>
      </c>
      <c r="C51" s="38"/>
      <c r="D51" s="52">
        <v>0.01</v>
      </c>
      <c r="E51" s="62"/>
      <c r="F51" s="62"/>
      <c r="G51" s="140" t="s">
        <v>125</v>
      </c>
      <c r="H51" s="140"/>
      <c r="I51" s="140"/>
      <c r="J51" s="47"/>
      <c r="K51" s="64">
        <f>B51-C51-D51-E51-F51-J51</f>
        <v>0</v>
      </c>
    </row>
    <row r="52" spans="1:11" ht="12.75">
      <c r="A52" s="94" t="s">
        <v>126</v>
      </c>
      <c r="B52" s="47">
        <v>40</v>
      </c>
      <c r="C52" s="38"/>
      <c r="D52" s="52">
        <v>40</v>
      </c>
      <c r="E52" s="62"/>
      <c r="F52" s="62"/>
      <c r="G52" s="140" t="s">
        <v>114</v>
      </c>
      <c r="H52" s="140"/>
      <c r="I52" s="140"/>
      <c r="J52" s="47"/>
      <c r="K52" s="64">
        <f t="shared" si="7"/>
        <v>0</v>
      </c>
    </row>
    <row r="53" spans="1:11" ht="12.75">
      <c r="A53" s="94" t="s">
        <v>126</v>
      </c>
      <c r="B53" s="47">
        <v>40</v>
      </c>
      <c r="C53" s="38"/>
      <c r="D53" s="52">
        <v>40</v>
      </c>
      <c r="E53" s="62"/>
      <c r="F53" s="62"/>
      <c r="G53" s="140" t="s">
        <v>75</v>
      </c>
      <c r="H53" s="140"/>
      <c r="I53" s="140"/>
      <c r="J53" s="47"/>
      <c r="K53" s="64">
        <f t="shared" si="7"/>
        <v>0</v>
      </c>
    </row>
    <row r="54" spans="1:11" ht="12.75">
      <c r="A54" s="94" t="s">
        <v>127</v>
      </c>
      <c r="B54" s="47">
        <v>40</v>
      </c>
      <c r="C54" s="38"/>
      <c r="D54" s="52">
        <v>40</v>
      </c>
      <c r="E54" s="62"/>
      <c r="F54" s="62"/>
      <c r="G54" s="140" t="s">
        <v>75</v>
      </c>
      <c r="H54" s="140"/>
      <c r="I54" s="140"/>
      <c r="J54" s="47"/>
      <c r="K54" s="64">
        <f t="shared" si="7"/>
        <v>0</v>
      </c>
    </row>
    <row r="55" spans="1:11" ht="12.75">
      <c r="A55" s="94" t="s">
        <v>128</v>
      </c>
      <c r="B55" s="47">
        <v>40</v>
      </c>
      <c r="C55" s="38"/>
      <c r="D55" s="52">
        <v>40</v>
      </c>
      <c r="E55" s="62"/>
      <c r="F55" s="62"/>
      <c r="G55" s="140" t="s">
        <v>75</v>
      </c>
      <c r="H55" s="140"/>
      <c r="I55" s="140"/>
      <c r="J55" s="47"/>
      <c r="K55" s="64">
        <f t="shared" si="7"/>
        <v>0</v>
      </c>
    </row>
    <row r="56" spans="1:11" ht="12.75">
      <c r="A56" s="94" t="s">
        <v>128</v>
      </c>
      <c r="B56" s="47">
        <v>40</v>
      </c>
      <c r="C56" s="38"/>
      <c r="D56" s="52">
        <v>40</v>
      </c>
      <c r="E56" s="62"/>
      <c r="F56" s="62"/>
      <c r="G56" s="140" t="s">
        <v>75</v>
      </c>
      <c r="H56" s="140"/>
      <c r="I56" s="140"/>
      <c r="J56" s="47"/>
      <c r="K56" s="64">
        <f t="shared" si="7"/>
        <v>0</v>
      </c>
    </row>
    <row r="57" spans="1:11" ht="12.75">
      <c r="A57" s="94" t="s">
        <v>129</v>
      </c>
      <c r="B57" s="47">
        <v>40</v>
      </c>
      <c r="C57" s="38"/>
      <c r="D57" s="52">
        <v>40</v>
      </c>
      <c r="E57" s="125"/>
      <c r="F57" s="125"/>
      <c r="G57" s="140" t="s">
        <v>131</v>
      </c>
      <c r="H57" s="140"/>
      <c r="I57" s="140"/>
      <c r="J57" s="175"/>
      <c r="K57" s="64">
        <f>B57-C57-D57-E57-F57-J57</f>
        <v>0</v>
      </c>
    </row>
    <row r="58" spans="1:11" ht="13.5" thickBot="1">
      <c r="A58" s="10" t="s">
        <v>16</v>
      </c>
      <c r="B58" s="18">
        <f>SUM(B47:B57)</f>
        <v>393.03999999999996</v>
      </c>
      <c r="C58" s="18">
        <f aca="true" t="shared" si="8" ref="C58:K58">SUM(C47:C57)</f>
        <v>0</v>
      </c>
      <c r="D58" s="18">
        <f>SUM(D47:D57)</f>
        <v>360.01</v>
      </c>
      <c r="E58" s="18">
        <f t="shared" si="8"/>
        <v>0</v>
      </c>
      <c r="F58" s="18">
        <f t="shared" si="8"/>
        <v>0</v>
      </c>
      <c r="G58" s="18">
        <f t="shared" si="8"/>
        <v>0</v>
      </c>
      <c r="H58" s="18">
        <f t="shared" si="8"/>
        <v>33.03</v>
      </c>
      <c r="I58" s="18">
        <f t="shared" si="8"/>
        <v>0</v>
      </c>
      <c r="J58" s="18">
        <f t="shared" si="8"/>
        <v>0</v>
      </c>
      <c r="K58" s="18">
        <f t="shared" si="8"/>
        <v>0</v>
      </c>
    </row>
    <row r="59" spans="1:11" ht="13.5" thickTop="1">
      <c r="A59" s="94" t="s">
        <v>132</v>
      </c>
      <c r="B59" s="47">
        <v>40</v>
      </c>
      <c r="C59" s="38"/>
      <c r="D59" s="52">
        <v>40</v>
      </c>
      <c r="E59" s="62"/>
      <c r="F59" s="62"/>
      <c r="G59" s="140" t="s">
        <v>75</v>
      </c>
      <c r="H59" s="140"/>
      <c r="I59" s="140"/>
      <c r="J59" s="47"/>
      <c r="K59" s="64">
        <f>B59-C59-D59-E59-F59-J59</f>
        <v>0</v>
      </c>
    </row>
    <row r="60" spans="1:11" ht="12.75">
      <c r="A60" s="94"/>
      <c r="B60" s="47"/>
      <c r="C60" s="38"/>
      <c r="D60" s="52"/>
      <c r="E60" s="62"/>
      <c r="F60" s="62"/>
      <c r="G60" s="140"/>
      <c r="H60" s="140"/>
      <c r="I60" s="140"/>
      <c r="J60" s="47"/>
      <c r="K60" s="64"/>
    </row>
    <row r="61" spans="1:11" ht="12.75">
      <c r="A61" s="94"/>
      <c r="B61" s="47"/>
      <c r="C61" s="38"/>
      <c r="D61" s="52"/>
      <c r="E61" s="62"/>
      <c r="F61" s="62"/>
      <c r="G61" s="140"/>
      <c r="H61" s="140"/>
      <c r="I61" s="140"/>
      <c r="J61" s="47"/>
      <c r="K61" s="64"/>
    </row>
    <row r="62" spans="1:11" ht="12.75">
      <c r="A62" s="94"/>
      <c r="B62" s="47"/>
      <c r="C62" s="38"/>
      <c r="D62" s="52"/>
      <c r="E62" s="62"/>
      <c r="F62" s="62"/>
      <c r="G62" s="140"/>
      <c r="H62" s="140"/>
      <c r="I62" s="140"/>
      <c r="J62" s="47"/>
      <c r="K62" s="64"/>
    </row>
    <row r="63" spans="1:11" ht="13.5" thickBot="1">
      <c r="A63" s="10" t="s">
        <v>17</v>
      </c>
      <c r="B63" s="18">
        <f>SUM(B59:B62)</f>
        <v>40</v>
      </c>
      <c r="C63" s="18">
        <f aca="true" t="shared" si="9" ref="C63:K63">SUM(C59:C62)</f>
        <v>0</v>
      </c>
      <c r="D63" s="18">
        <f>SUM(D59:D62)</f>
        <v>40</v>
      </c>
      <c r="E63" s="18">
        <f t="shared" si="9"/>
        <v>0</v>
      </c>
      <c r="F63" s="18">
        <f t="shared" si="9"/>
        <v>0</v>
      </c>
      <c r="G63" s="18">
        <f t="shared" si="9"/>
        <v>0</v>
      </c>
      <c r="H63" s="80">
        <f t="shared" si="9"/>
        <v>0</v>
      </c>
      <c r="I63" s="18">
        <f t="shared" si="9"/>
        <v>0</v>
      </c>
      <c r="J63" s="18">
        <f t="shared" si="9"/>
        <v>0</v>
      </c>
      <c r="K63" s="18">
        <f t="shared" si="9"/>
        <v>0</v>
      </c>
    </row>
    <row r="64" spans="1:11" ht="13.5" thickTop="1">
      <c r="A64" s="94" t="s">
        <v>135</v>
      </c>
      <c r="B64" s="47">
        <v>40</v>
      </c>
      <c r="C64" s="38"/>
      <c r="D64" s="52">
        <v>40</v>
      </c>
      <c r="E64" s="62"/>
      <c r="F64" s="62"/>
      <c r="G64" s="140" t="s">
        <v>75</v>
      </c>
      <c r="H64" s="140"/>
      <c r="I64" s="140"/>
      <c r="J64" s="47"/>
      <c r="K64" s="64">
        <f>B64-C64-D64-E64-F64-J64</f>
        <v>0</v>
      </c>
    </row>
    <row r="65" spans="1:11" ht="12.75">
      <c r="A65" s="94" t="s">
        <v>136</v>
      </c>
      <c r="B65" s="47">
        <v>40</v>
      </c>
      <c r="C65" s="38"/>
      <c r="D65" s="52">
        <v>40</v>
      </c>
      <c r="E65" s="62"/>
      <c r="F65" s="62"/>
      <c r="G65" s="140" t="s">
        <v>75</v>
      </c>
      <c r="H65" s="140"/>
      <c r="I65" s="140"/>
      <c r="J65" s="47"/>
      <c r="K65" s="64">
        <f>B65-C65-D65-E65-F65-J65</f>
        <v>0</v>
      </c>
    </row>
    <row r="66" spans="1:11" ht="12.75">
      <c r="A66" s="94" t="s">
        <v>136</v>
      </c>
      <c r="B66" s="47">
        <v>40</v>
      </c>
      <c r="C66" s="38"/>
      <c r="D66" s="52">
        <v>40</v>
      </c>
      <c r="E66" s="125"/>
      <c r="F66" s="125"/>
      <c r="G66" s="140" t="s">
        <v>75</v>
      </c>
      <c r="H66" s="140"/>
      <c r="I66" s="140"/>
      <c r="J66" s="175"/>
      <c r="K66" s="64">
        <f>B69-C66-D66-E66-F66-J66</f>
        <v>0</v>
      </c>
    </row>
    <row r="67" spans="1:11" ht="12.75">
      <c r="A67" s="94" t="s">
        <v>137</v>
      </c>
      <c r="B67" s="47">
        <v>500</v>
      </c>
      <c r="C67" s="178" t="s">
        <v>138</v>
      </c>
      <c r="D67" s="178"/>
      <c r="E67" s="178"/>
      <c r="F67" s="178"/>
      <c r="G67" s="121">
        <v>500</v>
      </c>
      <c r="H67" s="122"/>
      <c r="I67" s="122"/>
      <c r="J67" s="47"/>
      <c r="K67" s="64">
        <f>B67-G67-J67</f>
        <v>0</v>
      </c>
    </row>
    <row r="68" spans="1:11" ht="12.75">
      <c r="A68" s="94" t="s">
        <v>139</v>
      </c>
      <c r="B68" s="47">
        <v>250</v>
      </c>
      <c r="C68" s="179" t="s">
        <v>140</v>
      </c>
      <c r="D68" s="178"/>
      <c r="E68" s="178"/>
      <c r="F68" s="178"/>
      <c r="G68" s="125">
        <v>250</v>
      </c>
      <c r="H68" s="122"/>
      <c r="I68" s="122"/>
      <c r="J68" s="47"/>
      <c r="K68" s="64">
        <f>B68-G68-J68</f>
        <v>0</v>
      </c>
    </row>
    <row r="69" spans="1:11" ht="12.75">
      <c r="A69" s="94" t="s">
        <v>141</v>
      </c>
      <c r="B69" s="47">
        <v>40</v>
      </c>
      <c r="C69" s="176"/>
      <c r="D69" s="52">
        <v>40</v>
      </c>
      <c r="E69" s="180"/>
      <c r="F69" s="180"/>
      <c r="G69" s="140" t="s">
        <v>76</v>
      </c>
      <c r="H69" s="140"/>
      <c r="I69" s="140"/>
      <c r="J69" s="47"/>
      <c r="K69" s="64">
        <f>B69-C69-D69-E69-F69-J69</f>
        <v>0</v>
      </c>
    </row>
    <row r="70" spans="1:11" ht="12.75">
      <c r="A70" s="94" t="s">
        <v>142</v>
      </c>
      <c r="B70" s="47">
        <v>40</v>
      </c>
      <c r="C70" s="38"/>
      <c r="D70" s="52">
        <v>40</v>
      </c>
      <c r="E70" s="125"/>
      <c r="F70" s="125"/>
      <c r="G70" s="140" t="s">
        <v>144</v>
      </c>
      <c r="H70" s="140"/>
      <c r="I70" s="140"/>
      <c r="J70" s="175"/>
      <c r="K70" s="64">
        <f>B70-C70-D70-E70-F70-J70</f>
        <v>0</v>
      </c>
    </row>
    <row r="71" spans="1:11" ht="12.75">
      <c r="A71" s="94" t="s">
        <v>143</v>
      </c>
      <c r="B71" s="47">
        <v>40</v>
      </c>
      <c r="C71" s="176"/>
      <c r="D71" s="52">
        <v>40</v>
      </c>
      <c r="E71" s="180"/>
      <c r="F71" s="180"/>
      <c r="G71" s="140" t="s">
        <v>76</v>
      </c>
      <c r="H71" s="140"/>
      <c r="I71" s="140"/>
      <c r="J71" s="47"/>
      <c r="K71" s="64">
        <f>B71-C71-D71-E71-F71-J71</f>
        <v>0</v>
      </c>
    </row>
    <row r="72" spans="1:11" ht="13.5" thickBot="1">
      <c r="A72" s="10" t="s">
        <v>51</v>
      </c>
      <c r="B72" s="18">
        <f>SUM(B64:B71)</f>
        <v>990</v>
      </c>
      <c r="C72" s="18">
        <f>SUM(C64:C71)</f>
        <v>0</v>
      </c>
      <c r="D72" s="18">
        <f>SUM(D64:D71)</f>
        <v>240</v>
      </c>
      <c r="E72" s="18">
        <f>SUM(E64:E71)</f>
        <v>0</v>
      </c>
      <c r="F72" s="18">
        <f>SUM(F64:F71)</f>
        <v>0</v>
      </c>
      <c r="G72" s="18">
        <f>SUM(G64:G71)</f>
        <v>750</v>
      </c>
      <c r="H72" s="80">
        <f>SUM(H64:H71)</f>
        <v>0</v>
      </c>
      <c r="I72" s="18">
        <f>SUM(I64:I71)</f>
        <v>0</v>
      </c>
      <c r="J72" s="18">
        <f>SUM(J64:J71)</f>
        <v>0</v>
      </c>
      <c r="K72" s="18">
        <f>SUM(K64:K71)</f>
        <v>0</v>
      </c>
    </row>
    <row r="73" spans="1:11" s="54" customFormat="1" ht="13.5" thickTop="1">
      <c r="A73" s="94" t="s">
        <v>145</v>
      </c>
      <c r="B73" s="47">
        <v>40</v>
      </c>
      <c r="C73" s="38"/>
      <c r="D73" s="52">
        <v>40</v>
      </c>
      <c r="E73" s="125"/>
      <c r="F73" s="125"/>
      <c r="G73" s="140" t="s">
        <v>75</v>
      </c>
      <c r="H73" s="140"/>
      <c r="I73" s="140"/>
      <c r="J73" s="175"/>
      <c r="K73" s="64">
        <f>B73-C73-D73-E73-F73-J73</f>
        <v>0</v>
      </c>
    </row>
    <row r="74" spans="1:11" s="54" customFormat="1" ht="12.75">
      <c r="A74" s="94" t="s">
        <v>146</v>
      </c>
      <c r="B74" s="47">
        <v>40</v>
      </c>
      <c r="C74" s="38"/>
      <c r="D74" s="52">
        <v>40</v>
      </c>
      <c r="E74" s="125"/>
      <c r="F74" s="125"/>
      <c r="G74" s="140" t="s">
        <v>147</v>
      </c>
      <c r="H74" s="140"/>
      <c r="I74" s="140"/>
      <c r="J74" s="175"/>
      <c r="K74" s="64">
        <f>B74-C74-D74-E74-F74-J74</f>
        <v>0</v>
      </c>
    </row>
    <row r="75" spans="1:11" s="54" customFormat="1" ht="12.75">
      <c r="A75" s="115"/>
      <c r="B75" s="47"/>
      <c r="C75" s="38"/>
      <c r="D75" s="52"/>
      <c r="E75" s="62"/>
      <c r="F75" s="62"/>
      <c r="G75" s="140"/>
      <c r="H75" s="140"/>
      <c r="I75" s="140"/>
      <c r="J75" s="47"/>
      <c r="K75" s="64"/>
    </row>
    <row r="76" spans="1:11" ht="12.75">
      <c r="A76" s="116"/>
      <c r="B76" s="47"/>
      <c r="C76" s="38"/>
      <c r="D76" s="52"/>
      <c r="E76" s="62"/>
      <c r="F76" s="62"/>
      <c r="G76" s="140"/>
      <c r="H76" s="140"/>
      <c r="I76" s="140"/>
      <c r="J76" s="47"/>
      <c r="K76" s="64"/>
    </row>
    <row r="77" spans="1:11" ht="12.75">
      <c r="A77" s="94"/>
      <c r="B77" s="47"/>
      <c r="C77" s="38"/>
      <c r="D77" s="52"/>
      <c r="E77" s="62"/>
      <c r="F77" s="62"/>
      <c r="G77" s="140"/>
      <c r="H77" s="140"/>
      <c r="I77" s="140"/>
      <c r="J77" s="47"/>
      <c r="K77" s="64"/>
    </row>
    <row r="78" spans="1:11" ht="12.75">
      <c r="A78" s="94"/>
      <c r="B78" s="52"/>
      <c r="C78" s="32"/>
      <c r="D78" s="52"/>
      <c r="E78" s="91"/>
      <c r="F78" s="91"/>
      <c r="G78" s="140"/>
      <c r="H78" s="140"/>
      <c r="I78" s="140"/>
      <c r="J78" s="91"/>
      <c r="K78" s="64"/>
    </row>
    <row r="79" spans="1:11" ht="12.75">
      <c r="A79" s="94"/>
      <c r="B79" s="47"/>
      <c r="C79" s="38"/>
      <c r="D79" s="52"/>
      <c r="E79" s="62"/>
      <c r="F79" s="62"/>
      <c r="G79" s="140"/>
      <c r="H79" s="140"/>
      <c r="I79" s="140"/>
      <c r="J79" s="47"/>
      <c r="K79" s="64"/>
    </row>
    <row r="80" spans="1:11" ht="12.75">
      <c r="A80" s="94"/>
      <c r="B80" s="47"/>
      <c r="C80" s="38"/>
      <c r="D80" s="52"/>
      <c r="E80" s="62"/>
      <c r="F80" s="62"/>
      <c r="G80" s="140"/>
      <c r="H80" s="140"/>
      <c r="I80" s="140"/>
      <c r="J80" s="47"/>
      <c r="K80" s="64"/>
    </row>
    <row r="81" spans="1:11" ht="12.75">
      <c r="A81" s="94"/>
      <c r="B81" s="47"/>
      <c r="C81" s="38"/>
      <c r="D81" s="52"/>
      <c r="E81" s="62"/>
      <c r="F81" s="62"/>
      <c r="G81" s="140"/>
      <c r="H81" s="140"/>
      <c r="I81" s="140"/>
      <c r="J81" s="47"/>
      <c r="K81" s="64"/>
    </row>
    <row r="82" spans="1:11" ht="12.75">
      <c r="A82" s="94"/>
      <c r="B82" s="47"/>
      <c r="C82" s="38"/>
      <c r="D82" s="52"/>
      <c r="E82" s="62"/>
      <c r="F82" s="62"/>
      <c r="G82" s="140"/>
      <c r="H82" s="140"/>
      <c r="I82" s="140"/>
      <c r="J82" s="47"/>
      <c r="K82" s="64"/>
    </row>
    <row r="83" spans="1:11" ht="12.75">
      <c r="A83" s="94"/>
      <c r="B83" s="47"/>
      <c r="C83" s="38"/>
      <c r="D83" s="52"/>
      <c r="E83" s="62"/>
      <c r="F83" s="62"/>
      <c r="G83" s="140"/>
      <c r="H83" s="140"/>
      <c r="I83" s="140"/>
      <c r="J83" s="47"/>
      <c r="K83" s="64"/>
    </row>
    <row r="84" spans="1:11" ht="13.5" thickBot="1">
      <c r="A84" s="10" t="s">
        <v>18</v>
      </c>
      <c r="B84" s="18">
        <f>SUM(B73:B83)</f>
        <v>80</v>
      </c>
      <c r="C84" s="18">
        <f aca="true" t="shared" si="10" ref="C84:K84">SUM(C73:C83)</f>
        <v>0</v>
      </c>
      <c r="D84" s="18">
        <f>SUM(D73:D83)</f>
        <v>80</v>
      </c>
      <c r="E84" s="18">
        <f t="shared" si="10"/>
        <v>0</v>
      </c>
      <c r="F84" s="18">
        <f t="shared" si="10"/>
        <v>0</v>
      </c>
      <c r="G84" s="18">
        <f t="shared" si="10"/>
        <v>0</v>
      </c>
      <c r="H84" s="18">
        <f t="shared" si="10"/>
        <v>0</v>
      </c>
      <c r="I84" s="18">
        <f t="shared" si="10"/>
        <v>0</v>
      </c>
      <c r="J84" s="18">
        <f t="shared" si="10"/>
        <v>0</v>
      </c>
      <c r="K84" s="18">
        <f t="shared" si="10"/>
        <v>0</v>
      </c>
    </row>
    <row r="85" spans="1:11" ht="13.5" thickTop="1">
      <c r="A85" s="94" t="s">
        <v>158</v>
      </c>
      <c r="B85" s="47">
        <v>40</v>
      </c>
      <c r="C85" s="38"/>
      <c r="D85" s="52">
        <v>40</v>
      </c>
      <c r="E85" s="62"/>
      <c r="F85" s="62"/>
      <c r="G85" s="140" t="s">
        <v>75</v>
      </c>
      <c r="H85" s="140"/>
      <c r="I85" s="140"/>
      <c r="J85" s="47"/>
      <c r="K85" s="64">
        <f>B85-C85-D85-E85-F85-J85</f>
        <v>0</v>
      </c>
    </row>
    <row r="86" spans="1:11" ht="12.75">
      <c r="A86" s="94" t="s">
        <v>159</v>
      </c>
      <c r="B86" s="47">
        <v>200</v>
      </c>
      <c r="C86" s="189" t="s">
        <v>160</v>
      </c>
      <c r="D86" s="189"/>
      <c r="E86" s="189"/>
      <c r="F86" s="189"/>
      <c r="G86" s="190">
        <v>200</v>
      </c>
      <c r="H86" s="122"/>
      <c r="I86" s="122"/>
      <c r="J86" s="47"/>
      <c r="K86" s="64">
        <f>B86-G86-J86</f>
        <v>0</v>
      </c>
    </row>
    <row r="87" spans="1:11" ht="12.75">
      <c r="A87" s="94"/>
      <c r="B87" s="47"/>
      <c r="C87" s="38"/>
      <c r="D87" s="52"/>
      <c r="E87" s="62"/>
      <c r="F87" s="62"/>
      <c r="G87" s="111"/>
      <c r="H87" s="52"/>
      <c r="I87" s="111"/>
      <c r="J87" s="47"/>
      <c r="K87" s="64"/>
    </row>
    <row r="88" spans="1:11" ht="12.75">
      <c r="A88" s="94"/>
      <c r="B88" s="47"/>
      <c r="C88" s="38"/>
      <c r="D88" s="52"/>
      <c r="E88" s="62"/>
      <c r="F88" s="62"/>
      <c r="G88" s="97"/>
      <c r="H88" s="97"/>
      <c r="I88" s="97"/>
      <c r="J88" s="47"/>
      <c r="K88" s="64"/>
    </row>
    <row r="89" spans="1:11" ht="12.75">
      <c r="A89" s="28"/>
      <c r="B89" s="47"/>
      <c r="C89" s="38"/>
      <c r="D89" s="52"/>
      <c r="E89" s="62"/>
      <c r="F89" s="62"/>
      <c r="G89" s="140"/>
      <c r="H89" s="140"/>
      <c r="I89" s="140"/>
      <c r="J89" s="47"/>
      <c r="K89" s="64"/>
    </row>
    <row r="90" spans="1:11" ht="13.5" thickBot="1">
      <c r="A90" s="10" t="s">
        <v>19</v>
      </c>
      <c r="B90" s="18">
        <f>SUM(B85:B89)</f>
        <v>240</v>
      </c>
      <c r="C90" s="18">
        <f aca="true" t="shared" si="11" ref="C90:K90">SUM(C85:C89)</f>
        <v>0</v>
      </c>
      <c r="D90" s="18">
        <f>SUM(D85:D89)</f>
        <v>40</v>
      </c>
      <c r="E90" s="18">
        <f t="shared" si="11"/>
        <v>0</v>
      </c>
      <c r="F90" s="18">
        <f t="shared" si="11"/>
        <v>0</v>
      </c>
      <c r="G90" s="18">
        <f t="shared" si="11"/>
        <v>200</v>
      </c>
      <c r="H90" s="80">
        <f t="shared" si="11"/>
        <v>0</v>
      </c>
      <c r="I90" s="18">
        <f t="shared" si="11"/>
        <v>0</v>
      </c>
      <c r="J90" s="18">
        <f t="shared" si="11"/>
        <v>0</v>
      </c>
      <c r="K90" s="18">
        <f t="shared" si="11"/>
        <v>0</v>
      </c>
    </row>
    <row r="91" spans="1:11" ht="13.5" thickTop="1">
      <c r="A91" s="94"/>
      <c r="B91" s="47"/>
      <c r="C91" s="38"/>
      <c r="D91" s="52"/>
      <c r="E91" s="62"/>
      <c r="F91" s="62"/>
      <c r="G91" s="140"/>
      <c r="H91" s="140"/>
      <c r="I91" s="140"/>
      <c r="J91" s="47"/>
      <c r="K91" s="64"/>
    </row>
    <row r="92" spans="1:11" ht="12.75">
      <c r="A92" s="161" t="s">
        <v>66</v>
      </c>
      <c r="B92" s="47"/>
      <c r="C92" s="38"/>
      <c r="D92" s="52"/>
      <c r="E92" s="62"/>
      <c r="F92" s="62"/>
      <c r="G92" s="140"/>
      <c r="H92" s="140"/>
      <c r="I92" s="140"/>
      <c r="J92" s="47"/>
      <c r="K92" s="64"/>
    </row>
    <row r="93" spans="1:11" ht="12.75">
      <c r="A93" s="94"/>
      <c r="B93" s="47"/>
      <c r="C93" s="38"/>
      <c r="D93" s="52"/>
      <c r="E93" s="62"/>
      <c r="F93" s="62"/>
      <c r="G93" s="140"/>
      <c r="H93" s="140"/>
      <c r="I93" s="140"/>
      <c r="J93" s="47"/>
      <c r="K93" s="64"/>
    </row>
    <row r="94" spans="1:11" ht="13.5" thickBot="1">
      <c r="A94" s="10" t="s">
        <v>20</v>
      </c>
      <c r="B94" s="18">
        <f>SUM(B91:B93)</f>
        <v>0</v>
      </c>
      <c r="C94" s="18">
        <f>SUM(C91:C92)</f>
        <v>0</v>
      </c>
      <c r="D94" s="18">
        <f>SUM(D91:D93)</f>
        <v>0</v>
      </c>
      <c r="E94" s="18">
        <f>SUM(E91:E92)</f>
        <v>0</v>
      </c>
      <c r="F94" s="18">
        <f>SUM(F91:F92)</f>
        <v>0</v>
      </c>
      <c r="G94" s="18">
        <f>SUM(G93:G93)</f>
        <v>0</v>
      </c>
      <c r="H94" s="18">
        <f>SUM(H91:H92)</f>
        <v>0</v>
      </c>
      <c r="I94" s="18">
        <f>SUM(I91:I92)</f>
        <v>0</v>
      </c>
      <c r="J94" s="18">
        <f>SUM(J91:J92)</f>
        <v>0</v>
      </c>
      <c r="K94" s="18">
        <f>SUM(K91:K92)</f>
        <v>0</v>
      </c>
    </row>
    <row r="95" spans="1:11" ht="13.5" thickTop="1">
      <c r="A95" s="94" t="s">
        <v>163</v>
      </c>
      <c r="B95" s="47">
        <v>32.33</v>
      </c>
      <c r="C95" s="38"/>
      <c r="D95" s="52"/>
      <c r="E95" s="62"/>
      <c r="F95" s="62"/>
      <c r="G95" s="122"/>
      <c r="H95" s="52">
        <v>32.33</v>
      </c>
      <c r="I95" s="122"/>
      <c r="J95" s="47"/>
      <c r="K95" s="64">
        <f>B95-C95-D95-E95-F95-H95-J95</f>
        <v>0</v>
      </c>
    </row>
    <row r="96" spans="1:11" ht="12.75">
      <c r="A96" s="27"/>
      <c r="B96" s="11"/>
      <c r="C96" s="11"/>
      <c r="D96" s="11"/>
      <c r="E96" s="11"/>
      <c r="F96" s="11"/>
      <c r="G96" s="11"/>
      <c r="H96" s="9"/>
      <c r="I96" s="11"/>
      <c r="J96" s="11"/>
      <c r="K96" s="17">
        <f>B96-C96-D96-E96-F96-G96-H96-I96</f>
        <v>0</v>
      </c>
    </row>
    <row r="97" spans="1:11" ht="15" customHeight="1" thickBot="1">
      <c r="A97" s="10" t="s">
        <v>21</v>
      </c>
      <c r="B97" s="80">
        <f aca="true" t="shared" si="12" ref="B97:G97">SUM(B95:B96)</f>
        <v>32.33</v>
      </c>
      <c r="C97" s="80">
        <f t="shared" si="12"/>
        <v>0</v>
      </c>
      <c r="D97" s="80">
        <f t="shared" si="12"/>
        <v>0</v>
      </c>
      <c r="E97" s="80">
        <f t="shared" si="12"/>
        <v>0</v>
      </c>
      <c r="F97" s="80">
        <f t="shared" si="12"/>
        <v>0</v>
      </c>
      <c r="G97" s="80">
        <f t="shared" si="12"/>
        <v>0</v>
      </c>
      <c r="H97" s="80">
        <f>SUM(H95:H96)</f>
        <v>32.33</v>
      </c>
      <c r="I97" s="80">
        <f>SUM(I95:I96)</f>
        <v>0</v>
      </c>
      <c r="J97" s="80">
        <f>SUM(J95:J96)</f>
        <v>0</v>
      </c>
      <c r="K97" s="80">
        <f>SUM(K95:K96)</f>
        <v>0</v>
      </c>
    </row>
    <row r="98" spans="1:11" ht="13.5" thickTop="1">
      <c r="A98" s="33"/>
      <c r="B98" s="11"/>
      <c r="C98" s="64"/>
      <c r="D98" s="11"/>
      <c r="E98" s="11"/>
      <c r="F98" s="11"/>
      <c r="G98" s="11"/>
      <c r="H98" s="9"/>
      <c r="I98" s="11"/>
      <c r="J98" s="11"/>
      <c r="K98" s="17">
        <f>B98-D98-E98-F98-H98-I98</f>
        <v>0</v>
      </c>
    </row>
    <row r="99" spans="1:11" ht="12.75">
      <c r="A99" s="33"/>
      <c r="B99" s="11"/>
      <c r="C99" s="38"/>
      <c r="D99" s="11"/>
      <c r="E99" s="11"/>
      <c r="F99" s="11"/>
      <c r="G99" s="11"/>
      <c r="H99" s="9"/>
      <c r="I99" s="11"/>
      <c r="J99" s="11"/>
      <c r="K99" s="17">
        <f>B99-D99-E99-F99-G99-H99-I99</f>
        <v>0</v>
      </c>
    </row>
    <row r="100" spans="1:11" ht="13.5" thickBot="1">
      <c r="A100" s="10" t="s">
        <v>22</v>
      </c>
      <c r="B100" s="18">
        <f aca="true" t="shared" si="13" ref="B100:K100">SUM(B98:B99)</f>
        <v>0</v>
      </c>
      <c r="C100" s="18">
        <f t="shared" si="13"/>
        <v>0</v>
      </c>
      <c r="D100" s="18">
        <f t="shared" si="13"/>
        <v>0</v>
      </c>
      <c r="E100" s="18">
        <f t="shared" si="13"/>
        <v>0</v>
      </c>
      <c r="F100" s="18">
        <f t="shared" si="13"/>
        <v>0</v>
      </c>
      <c r="G100" s="18">
        <f t="shared" si="13"/>
        <v>0</v>
      </c>
      <c r="H100" s="80">
        <f t="shared" si="13"/>
        <v>0</v>
      </c>
      <c r="I100" s="18">
        <f t="shared" si="13"/>
        <v>0</v>
      </c>
      <c r="J100" s="18">
        <f t="shared" si="13"/>
        <v>0</v>
      </c>
      <c r="K100" s="18">
        <f t="shared" si="13"/>
        <v>0</v>
      </c>
    </row>
    <row r="101" spans="1:11" ht="13.5" thickTop="1">
      <c r="A101" s="33"/>
      <c r="B101" s="9"/>
      <c r="C101" s="9"/>
      <c r="D101" s="9"/>
      <c r="E101" s="9"/>
      <c r="F101" s="77"/>
      <c r="G101" s="55"/>
      <c r="H101" s="55"/>
      <c r="I101" s="55"/>
      <c r="J101" s="55"/>
      <c r="K101" s="17">
        <f>B101-C101-D101-E101-F101-G101-H101-I101</f>
        <v>0</v>
      </c>
    </row>
    <row r="102" spans="1:11" s="63" customFormat="1" ht="12.75">
      <c r="A102" s="27"/>
      <c r="B102" s="11">
        <v>0</v>
      </c>
      <c r="C102" s="11"/>
      <c r="D102" s="11">
        <v>0</v>
      </c>
      <c r="E102" s="11"/>
      <c r="F102" s="11"/>
      <c r="G102" s="11"/>
      <c r="H102" s="9"/>
      <c r="I102" s="11"/>
      <c r="J102" s="11"/>
      <c r="K102" s="17">
        <f>B102-C102-D102-E102-F102-G102-H102-I102</f>
        <v>0</v>
      </c>
    </row>
    <row r="103" spans="1:11" ht="12.75">
      <c r="A103" s="27"/>
      <c r="B103" s="11">
        <v>0</v>
      </c>
      <c r="C103" s="11"/>
      <c r="D103" s="11">
        <v>0</v>
      </c>
      <c r="E103" s="11"/>
      <c r="F103" s="11"/>
      <c r="G103" s="11"/>
      <c r="H103" s="9"/>
      <c r="I103" s="11"/>
      <c r="J103" s="11"/>
      <c r="K103" s="17">
        <f>B103-C103-D103-E103-F103-G103-H103-I103</f>
        <v>0</v>
      </c>
    </row>
    <row r="104" spans="1:11" ht="13.5" thickBot="1">
      <c r="A104" s="10" t="s">
        <v>23</v>
      </c>
      <c r="B104" s="18">
        <f aca="true" t="shared" si="14" ref="B104:K104">SUM(B101:B103)</f>
        <v>0</v>
      </c>
      <c r="C104" s="18">
        <f t="shared" si="14"/>
        <v>0</v>
      </c>
      <c r="D104" s="18">
        <f t="shared" si="14"/>
        <v>0</v>
      </c>
      <c r="E104" s="18">
        <f t="shared" si="14"/>
        <v>0</v>
      </c>
      <c r="F104" s="18">
        <f t="shared" si="14"/>
        <v>0</v>
      </c>
      <c r="G104" s="18">
        <f t="shared" si="14"/>
        <v>0</v>
      </c>
      <c r="H104" s="80">
        <f t="shared" si="14"/>
        <v>0</v>
      </c>
      <c r="I104" s="18">
        <f t="shared" si="14"/>
        <v>0</v>
      </c>
      <c r="J104" s="18">
        <f t="shared" si="14"/>
        <v>0</v>
      </c>
      <c r="K104" s="18">
        <f t="shared" si="14"/>
        <v>0</v>
      </c>
    </row>
    <row r="105" spans="1:11" ht="13.5" thickTop="1">
      <c r="A105" s="46"/>
      <c r="B105" s="11"/>
      <c r="C105" s="37"/>
      <c r="D105" s="11"/>
      <c r="E105" s="62"/>
      <c r="F105" s="62"/>
      <c r="G105" s="62"/>
      <c r="H105" s="62"/>
      <c r="I105" s="47"/>
      <c r="J105" s="47"/>
      <c r="K105" s="17">
        <f>B105-D105-E105-F105-G105-H105-I105</f>
        <v>0</v>
      </c>
    </row>
    <row r="106" spans="1:11" ht="12.75">
      <c r="A106" s="46"/>
      <c r="B106" s="47"/>
      <c r="C106" s="38"/>
      <c r="D106" s="52"/>
      <c r="E106" s="62"/>
      <c r="F106" s="62"/>
      <c r="G106" s="62"/>
      <c r="H106" s="62"/>
      <c r="I106" s="47"/>
      <c r="J106" s="47"/>
      <c r="K106" s="17">
        <f>B106-D106-E106-F106-G106-H106-I106</f>
        <v>0</v>
      </c>
    </row>
    <row r="107" spans="1:11" ht="13.5" thickBot="1">
      <c r="A107" s="10" t="s">
        <v>24</v>
      </c>
      <c r="B107" s="18">
        <f aca="true" t="shared" si="15" ref="B107:K107">SUM(B105:B106)</f>
        <v>0</v>
      </c>
      <c r="C107" s="18">
        <f t="shared" si="15"/>
        <v>0</v>
      </c>
      <c r="D107" s="18">
        <f t="shared" si="15"/>
        <v>0</v>
      </c>
      <c r="E107" s="18">
        <f t="shared" si="15"/>
        <v>0</v>
      </c>
      <c r="F107" s="18">
        <f t="shared" si="15"/>
        <v>0</v>
      </c>
      <c r="G107" s="18">
        <f t="shared" si="15"/>
        <v>0</v>
      </c>
      <c r="H107" s="80">
        <f t="shared" si="15"/>
        <v>0</v>
      </c>
      <c r="I107" s="18">
        <f t="shared" si="15"/>
        <v>0</v>
      </c>
      <c r="J107" s="18">
        <f t="shared" si="15"/>
        <v>0</v>
      </c>
      <c r="K107" s="18">
        <f t="shared" si="15"/>
        <v>0</v>
      </c>
    </row>
    <row r="108" spans="1:11" ht="13.5" thickTop="1">
      <c r="A108" s="10"/>
      <c r="B108" s="11"/>
      <c r="C108" s="11"/>
      <c r="D108" s="11"/>
      <c r="E108" s="11"/>
      <c r="F108" s="11"/>
      <c r="G108" s="11"/>
      <c r="H108" s="9"/>
      <c r="I108" s="11"/>
      <c r="J108" s="11"/>
      <c r="K108" s="11"/>
    </row>
    <row r="109" spans="1:11" ht="13.5" thickBot="1">
      <c r="A109" s="10" t="s">
        <v>25</v>
      </c>
      <c r="B109" s="18">
        <f>B11+B20+B28+B38+B46+B58+B63+B72+B84+B90+B94+B97+B100+B104+B107</f>
        <v>8612.179999999998</v>
      </c>
      <c r="C109" s="18">
        <f>C38+C46+C58+C63+C72+C84+C90+C94+C97+C100+C104+C107</f>
        <v>0</v>
      </c>
      <c r="D109" s="18">
        <f>D11+D20+D28+D38+D46+D58+D63+D72+D84+D90+D94+D97+D100+D104+D107</f>
        <v>1480.01</v>
      </c>
      <c r="E109" s="18">
        <f>E38+E46+E58+E63+E72+E84+E90+E94+E97+E100+E104+E107</f>
        <v>0</v>
      </c>
      <c r="F109" s="18">
        <f>F38+F46+F58+F63+F72+F84+F90+F94+F97+F100+F104+F107</f>
        <v>0</v>
      </c>
      <c r="G109" s="18">
        <f>G11+G38+G46+G58+G63+G72+G84+G90+G94+G97+G100+G104+G107</f>
        <v>1425</v>
      </c>
      <c r="H109" s="80">
        <f>H11+H14+H20+H28+H38+H46+H58+H63+H72+H84+H90+H94+H97+H100+H104+H107</f>
        <v>82.22</v>
      </c>
      <c r="I109" s="18">
        <f>I38+I46+I58+I63+I72+I84+I90+I94+I97+I100+I104+I107</f>
        <v>0</v>
      </c>
      <c r="J109" s="18">
        <f>J38+J46+J58+J63+J72+J84+J90+J94+J97+J100+J104+J107</f>
        <v>0</v>
      </c>
      <c r="K109" s="18">
        <f>K38+K46+K58+K63+K72+K84+K90+K94+K97+K100+K104+K107</f>
        <v>0</v>
      </c>
    </row>
    <row r="110" spans="2:11" ht="13.5" thickTop="1">
      <c r="B110" s="4"/>
      <c r="C110" s="4"/>
      <c r="D110" s="4"/>
      <c r="E110" s="4"/>
      <c r="F110" s="4"/>
      <c r="G110" s="4"/>
      <c r="H110" s="81"/>
      <c r="I110" s="4"/>
      <c r="J110" s="4"/>
      <c r="K110" s="4"/>
    </row>
    <row r="111" spans="2:11" ht="12.75">
      <c r="B111" s="4"/>
      <c r="C111" s="4"/>
      <c r="D111" s="4"/>
      <c r="E111" s="4"/>
      <c r="F111" s="4"/>
      <c r="G111" s="4"/>
      <c r="H111" s="81"/>
      <c r="I111" s="4"/>
      <c r="J111" s="4"/>
      <c r="K111" s="4"/>
    </row>
    <row r="112" spans="1:11" ht="20.25">
      <c r="A112" s="3" t="s">
        <v>0</v>
      </c>
      <c r="B112" s="6"/>
      <c r="C112" s="6"/>
      <c r="D112" s="6"/>
      <c r="E112" s="6"/>
      <c r="F112" s="6"/>
      <c r="G112" s="4"/>
      <c r="H112" s="81"/>
      <c r="I112" s="4"/>
      <c r="J112" s="4"/>
      <c r="K112" s="4"/>
    </row>
    <row r="113" spans="1:11" ht="18">
      <c r="A113" s="1" t="s">
        <v>26</v>
      </c>
      <c r="B113" s="4"/>
      <c r="C113" s="4"/>
      <c r="D113" s="2" t="s">
        <v>81</v>
      </c>
      <c r="E113" s="4"/>
      <c r="F113" s="4"/>
      <c r="G113" s="4"/>
      <c r="H113" s="81"/>
      <c r="I113" s="4"/>
      <c r="J113" s="4"/>
      <c r="K113" s="4"/>
    </row>
    <row r="114" spans="2:11" ht="12.75">
      <c r="B114" s="4"/>
      <c r="C114" s="4"/>
      <c r="D114" s="4"/>
      <c r="E114" s="4"/>
      <c r="F114" s="4"/>
      <c r="G114" s="4"/>
      <c r="H114" s="64" t="s">
        <v>59</v>
      </c>
      <c r="I114" s="4"/>
      <c r="J114" s="4"/>
      <c r="K114" s="4"/>
    </row>
    <row r="115" spans="1:11" ht="12.75">
      <c r="A115" s="8"/>
      <c r="B115" s="9" t="s">
        <v>27</v>
      </c>
      <c r="C115" s="9" t="s">
        <v>28</v>
      </c>
      <c r="D115" s="9" t="s">
        <v>28</v>
      </c>
      <c r="E115" s="9" t="s">
        <v>29</v>
      </c>
      <c r="F115" s="9" t="s">
        <v>30</v>
      </c>
      <c r="G115" s="8" t="s">
        <v>31</v>
      </c>
      <c r="H115" s="67" t="s">
        <v>60</v>
      </c>
      <c r="I115" s="9" t="s">
        <v>32</v>
      </c>
      <c r="J115" s="64" t="s">
        <v>58</v>
      </c>
      <c r="K115" s="11"/>
    </row>
    <row r="116" spans="1:11" ht="12.75">
      <c r="A116" s="12" t="s">
        <v>52</v>
      </c>
      <c r="B116" s="13" t="s">
        <v>7</v>
      </c>
      <c r="C116" s="13" t="s">
        <v>33</v>
      </c>
      <c r="D116" s="13" t="s">
        <v>50</v>
      </c>
      <c r="E116" s="13" t="s">
        <v>34</v>
      </c>
      <c r="F116" s="13" t="s">
        <v>8</v>
      </c>
      <c r="G116" s="12" t="s">
        <v>35</v>
      </c>
      <c r="H116" s="68" t="s">
        <v>61</v>
      </c>
      <c r="I116" s="13" t="s">
        <v>36</v>
      </c>
      <c r="J116" s="66" t="s">
        <v>73</v>
      </c>
      <c r="K116" s="13" t="s">
        <v>13</v>
      </c>
    </row>
    <row r="117" spans="1:11" ht="12.75">
      <c r="A117" s="56"/>
      <c r="B117" s="47"/>
      <c r="C117" s="114"/>
      <c r="D117" s="114"/>
      <c r="E117" s="52"/>
      <c r="F117" s="114"/>
      <c r="G117" s="114"/>
      <c r="H117" s="112"/>
      <c r="I117" s="98"/>
      <c r="J117" s="91"/>
      <c r="K117" s="48"/>
    </row>
    <row r="118" spans="1:11" ht="12.75">
      <c r="A118" s="56"/>
      <c r="B118" s="47"/>
      <c r="C118" s="138"/>
      <c r="D118" s="138"/>
      <c r="E118" s="138"/>
      <c r="F118" s="138"/>
      <c r="G118" s="138"/>
      <c r="H118" s="112"/>
      <c r="I118" s="98"/>
      <c r="J118" s="91"/>
      <c r="K118" s="91"/>
    </row>
    <row r="119" spans="1:11" ht="12.75">
      <c r="A119" s="56"/>
      <c r="B119" s="47"/>
      <c r="C119" s="151"/>
      <c r="D119" s="151"/>
      <c r="E119" s="151"/>
      <c r="F119" s="151"/>
      <c r="G119" s="151"/>
      <c r="H119" s="113"/>
      <c r="I119" s="58"/>
      <c r="J119" s="42"/>
      <c r="K119" s="48"/>
    </row>
    <row r="120" spans="1:11" ht="12.75">
      <c r="A120" s="56"/>
      <c r="B120" s="47"/>
      <c r="C120" s="130"/>
      <c r="D120" s="130"/>
      <c r="E120" s="130"/>
      <c r="F120" s="130"/>
      <c r="G120" s="130"/>
      <c r="H120" s="110"/>
      <c r="I120" s="110"/>
      <c r="J120" s="110"/>
      <c r="K120" s="48"/>
    </row>
    <row r="121" spans="1:11" ht="12.75">
      <c r="A121" s="56" t="s">
        <v>87</v>
      </c>
      <c r="B121" s="47">
        <v>90</v>
      </c>
      <c r="C121" s="151" t="s">
        <v>88</v>
      </c>
      <c r="D121" s="151"/>
      <c r="E121" s="151"/>
      <c r="F121" s="151"/>
      <c r="G121" s="151"/>
      <c r="H121" s="124">
        <v>90</v>
      </c>
      <c r="I121" s="58"/>
      <c r="J121" s="42"/>
      <c r="K121" s="48">
        <f>B121-H121-I121-J121</f>
        <v>0</v>
      </c>
    </row>
    <row r="122" spans="1:11" ht="12.75">
      <c r="A122" s="56" t="s">
        <v>89</v>
      </c>
      <c r="B122" s="47">
        <v>57</v>
      </c>
      <c r="C122" s="130" t="s">
        <v>90</v>
      </c>
      <c r="D122" s="130"/>
      <c r="E122" s="130"/>
      <c r="F122" s="130"/>
      <c r="G122" s="130"/>
      <c r="H122" s="110">
        <v>57</v>
      </c>
      <c r="I122" s="110"/>
      <c r="J122" s="110"/>
      <c r="K122" s="48">
        <f>B122-H122-I122-J122</f>
        <v>0</v>
      </c>
    </row>
    <row r="123" spans="1:11" ht="13.5" thickBot="1">
      <c r="A123" s="73" t="s">
        <v>21</v>
      </c>
      <c r="B123" s="101">
        <f aca="true" t="shared" si="16" ref="B123:K123">SUM(B117:B122)</f>
        <v>147</v>
      </c>
      <c r="C123" s="101">
        <f t="shared" si="16"/>
        <v>0</v>
      </c>
      <c r="D123" s="101">
        <f t="shared" si="16"/>
        <v>0</v>
      </c>
      <c r="E123" s="101">
        <f t="shared" si="16"/>
        <v>0</v>
      </c>
      <c r="F123" s="101">
        <f t="shared" si="16"/>
        <v>0</v>
      </c>
      <c r="G123" s="101">
        <f t="shared" si="16"/>
        <v>0</v>
      </c>
      <c r="H123" s="101">
        <f t="shared" si="16"/>
        <v>147</v>
      </c>
      <c r="I123" s="101">
        <f t="shared" si="16"/>
        <v>0</v>
      </c>
      <c r="J123" s="101">
        <f t="shared" si="16"/>
        <v>0</v>
      </c>
      <c r="K123" s="101">
        <f t="shared" si="16"/>
        <v>0</v>
      </c>
    </row>
    <row r="124" spans="1:11" ht="13.5" thickTop="1">
      <c r="A124" s="93">
        <v>43383</v>
      </c>
      <c r="B124" s="91">
        <v>183.97</v>
      </c>
      <c r="C124" s="91"/>
      <c r="D124" s="91"/>
      <c r="E124" s="91">
        <v>183.97</v>
      </c>
      <c r="F124" s="95"/>
      <c r="G124" s="95"/>
      <c r="H124" s="96"/>
      <c r="I124" s="95"/>
      <c r="J124" s="95"/>
      <c r="K124" s="91">
        <f>B124-E124-I124</f>
        <v>0</v>
      </c>
    </row>
    <row r="125" spans="1:11" ht="12.75">
      <c r="A125" s="56"/>
      <c r="B125" s="47"/>
      <c r="C125" s="144"/>
      <c r="D125" s="144"/>
      <c r="E125" s="144"/>
      <c r="F125" s="144"/>
      <c r="G125" s="144"/>
      <c r="H125" s="106"/>
      <c r="I125" s="91"/>
      <c r="J125" s="47"/>
      <c r="K125" s="48"/>
    </row>
    <row r="126" spans="1:11" ht="12.75">
      <c r="A126" s="49"/>
      <c r="B126" s="47"/>
      <c r="C126" s="47"/>
      <c r="D126" s="36"/>
      <c r="E126" s="74"/>
      <c r="F126" s="145"/>
      <c r="G126" s="145"/>
      <c r="H126" s="145"/>
      <c r="I126" s="145"/>
      <c r="J126" s="145"/>
      <c r="K126" s="48">
        <f>B126-H126-I126-J126</f>
        <v>0</v>
      </c>
    </row>
    <row r="127" spans="1:11" ht="13.5" thickBot="1">
      <c r="A127" s="73" t="s">
        <v>22</v>
      </c>
      <c r="B127" s="101">
        <f aca="true" t="shared" si="17" ref="B127:K127">SUM(B124:B126)</f>
        <v>183.97</v>
      </c>
      <c r="C127" s="101">
        <f t="shared" si="17"/>
        <v>0</v>
      </c>
      <c r="D127" s="101">
        <f t="shared" si="17"/>
        <v>0</v>
      </c>
      <c r="E127" s="101">
        <f t="shared" si="17"/>
        <v>183.97</v>
      </c>
      <c r="F127" s="101">
        <f t="shared" si="17"/>
        <v>0</v>
      </c>
      <c r="G127" s="101">
        <f t="shared" si="17"/>
        <v>0</v>
      </c>
      <c r="H127" s="102">
        <f t="shared" si="17"/>
        <v>0</v>
      </c>
      <c r="I127" s="101">
        <f t="shared" si="17"/>
        <v>0</v>
      </c>
      <c r="J127" s="101">
        <f t="shared" si="17"/>
        <v>0</v>
      </c>
      <c r="K127" s="101">
        <f t="shared" si="17"/>
        <v>0</v>
      </c>
    </row>
    <row r="128" spans="1:11" ht="13.5" thickTop="1">
      <c r="A128" s="93">
        <v>43410</v>
      </c>
      <c r="B128" s="47">
        <v>12.51</v>
      </c>
      <c r="C128" s="160"/>
      <c r="D128" s="160"/>
      <c r="E128" s="160">
        <v>12.51</v>
      </c>
      <c r="F128" s="160"/>
      <c r="G128" s="121"/>
      <c r="H128" s="121"/>
      <c r="I128" s="60"/>
      <c r="J128" s="91"/>
      <c r="K128" s="91">
        <f>B128-E128-I128</f>
        <v>0</v>
      </c>
    </row>
    <row r="129" spans="1:11" s="63" customFormat="1" ht="12.75">
      <c r="A129" s="56" t="s">
        <v>94</v>
      </c>
      <c r="B129" s="47">
        <v>6274.95</v>
      </c>
      <c r="C129" s="130" t="s">
        <v>95</v>
      </c>
      <c r="D129" s="130"/>
      <c r="E129" s="130"/>
      <c r="F129" s="130"/>
      <c r="G129" s="121">
        <v>6274.95</v>
      </c>
      <c r="H129" s="121"/>
      <c r="I129" s="60"/>
      <c r="J129" s="91"/>
      <c r="K129" s="91">
        <f>B129-G129-I129</f>
        <v>0</v>
      </c>
    </row>
    <row r="130" spans="1:11" ht="12.75">
      <c r="A130" s="56"/>
      <c r="B130" s="47"/>
      <c r="C130" s="148"/>
      <c r="D130" s="148"/>
      <c r="E130" s="148"/>
      <c r="F130" s="148"/>
      <c r="G130" s="148"/>
      <c r="H130" s="109"/>
      <c r="I130" s="60"/>
      <c r="J130" s="47"/>
      <c r="K130" s="48"/>
    </row>
    <row r="131" spans="1:11" ht="13.5" thickBot="1">
      <c r="A131" s="73" t="s">
        <v>23</v>
      </c>
      <c r="B131" s="101">
        <f aca="true" t="shared" si="18" ref="B131:K131">SUM(B128:B130)</f>
        <v>6287.46</v>
      </c>
      <c r="C131" s="101">
        <f t="shared" si="18"/>
        <v>0</v>
      </c>
      <c r="D131" s="101">
        <f t="shared" si="18"/>
        <v>0</v>
      </c>
      <c r="E131" s="101">
        <f t="shared" si="18"/>
        <v>12.51</v>
      </c>
      <c r="F131" s="101">
        <f t="shared" si="18"/>
        <v>0</v>
      </c>
      <c r="G131" s="101">
        <f t="shared" si="18"/>
        <v>6274.95</v>
      </c>
      <c r="H131" s="101">
        <f t="shared" si="18"/>
        <v>0</v>
      </c>
      <c r="I131" s="101">
        <f t="shared" si="18"/>
        <v>0</v>
      </c>
      <c r="J131" s="101">
        <f t="shared" si="18"/>
        <v>0</v>
      </c>
      <c r="K131" s="101">
        <f t="shared" si="18"/>
        <v>0</v>
      </c>
    </row>
    <row r="132" spans="1:11" ht="13.5" thickTop="1">
      <c r="A132" s="93">
        <v>43441</v>
      </c>
      <c r="B132" s="47">
        <v>12.5</v>
      </c>
      <c r="C132" s="160"/>
      <c r="D132" s="160"/>
      <c r="E132" s="77">
        <v>12.5</v>
      </c>
      <c r="F132" s="160"/>
      <c r="G132" s="121"/>
      <c r="H132" s="121"/>
      <c r="I132" s="60"/>
      <c r="J132" s="91"/>
      <c r="K132" s="91">
        <f>B132-E132-I132</f>
        <v>0</v>
      </c>
    </row>
    <row r="133" spans="1:11" ht="12.75">
      <c r="A133" s="56" t="s">
        <v>96</v>
      </c>
      <c r="B133" s="47">
        <v>65</v>
      </c>
      <c r="C133" s="123" t="s">
        <v>97</v>
      </c>
      <c r="D133" s="123"/>
      <c r="E133" s="123"/>
      <c r="F133" s="123">
        <v>65</v>
      </c>
      <c r="G133" s="123"/>
      <c r="H133" s="123"/>
      <c r="I133" s="60"/>
      <c r="J133" s="91"/>
      <c r="K133" s="91">
        <f>B133-F133-I133</f>
        <v>0</v>
      </c>
    </row>
    <row r="134" spans="1:11" ht="12.75">
      <c r="A134" s="56"/>
      <c r="B134" s="47"/>
      <c r="C134" s="130"/>
      <c r="D134" s="130"/>
      <c r="E134" s="130"/>
      <c r="F134" s="130"/>
      <c r="G134" s="130"/>
      <c r="H134" s="112"/>
      <c r="I134" s="60"/>
      <c r="J134" s="91"/>
      <c r="K134" s="91"/>
    </row>
    <row r="135" spans="1:11" ht="12.75">
      <c r="A135" s="56"/>
      <c r="B135" s="47"/>
      <c r="C135" s="92"/>
      <c r="D135" s="47"/>
      <c r="E135" s="47"/>
      <c r="F135" s="47"/>
      <c r="G135" s="154"/>
      <c r="H135" s="154"/>
      <c r="I135" s="154"/>
      <c r="J135" s="154"/>
      <c r="K135" s="48">
        <f>B135-C135-D135-E135-F135</f>
        <v>0</v>
      </c>
    </row>
    <row r="136" spans="1:11" ht="12.75">
      <c r="A136" s="56"/>
      <c r="B136" s="47"/>
      <c r="C136" s="130"/>
      <c r="D136" s="130"/>
      <c r="E136" s="130"/>
      <c r="F136" s="130"/>
      <c r="G136" s="130"/>
      <c r="H136" s="109"/>
      <c r="I136" s="60"/>
      <c r="J136" s="91"/>
      <c r="K136" s="91"/>
    </row>
    <row r="137" spans="1:11" ht="12.75">
      <c r="A137" s="56"/>
      <c r="B137" s="47"/>
      <c r="C137" s="148"/>
      <c r="D137" s="148"/>
      <c r="E137" s="148"/>
      <c r="F137" s="148"/>
      <c r="G137" s="148"/>
      <c r="H137" s="109"/>
      <c r="I137" s="60"/>
      <c r="J137" s="47"/>
      <c r="K137" s="48"/>
    </row>
    <row r="138" spans="1:11" ht="13.5" thickBot="1">
      <c r="A138" s="73" t="s">
        <v>24</v>
      </c>
      <c r="B138" s="101">
        <f aca="true" t="shared" si="19" ref="B138:K138">SUM(B132:B137)</f>
        <v>77.5</v>
      </c>
      <c r="C138" s="101">
        <f t="shared" si="19"/>
        <v>0</v>
      </c>
      <c r="D138" s="101">
        <f t="shared" si="19"/>
        <v>0</v>
      </c>
      <c r="E138" s="101">
        <f t="shared" si="19"/>
        <v>12.5</v>
      </c>
      <c r="F138" s="101">
        <f t="shared" si="19"/>
        <v>65</v>
      </c>
      <c r="G138" s="101">
        <f t="shared" si="19"/>
        <v>0</v>
      </c>
      <c r="H138" s="102">
        <f t="shared" si="19"/>
        <v>0</v>
      </c>
      <c r="I138" s="101">
        <f t="shared" si="19"/>
        <v>0</v>
      </c>
      <c r="J138" s="101">
        <f t="shared" si="19"/>
        <v>0</v>
      </c>
      <c r="K138" s="101">
        <f t="shared" si="19"/>
        <v>0</v>
      </c>
    </row>
    <row r="139" spans="1:11" ht="13.5" thickTop="1">
      <c r="A139" s="162">
        <v>43473</v>
      </c>
      <c r="B139" s="163">
        <v>12.5</v>
      </c>
      <c r="C139" s="164"/>
      <c r="D139" s="164"/>
      <c r="E139" s="165">
        <v>12.5</v>
      </c>
      <c r="F139" s="164"/>
      <c r="G139" s="165"/>
      <c r="H139" s="165"/>
      <c r="I139" s="165"/>
      <c r="J139" s="163"/>
      <c r="K139" s="163" t="s">
        <v>107</v>
      </c>
    </row>
    <row r="140" spans="1:11" ht="12.75">
      <c r="A140" s="162" t="s">
        <v>108</v>
      </c>
      <c r="B140" s="166">
        <v>475</v>
      </c>
      <c r="C140" s="167" t="s">
        <v>109</v>
      </c>
      <c r="D140" s="167"/>
      <c r="E140" s="167"/>
      <c r="F140" s="167"/>
      <c r="G140" s="165">
        <v>475</v>
      </c>
      <c r="H140" s="165"/>
      <c r="I140" s="168"/>
      <c r="J140" s="166"/>
      <c r="K140" s="169">
        <f>B140-G140-I140</f>
        <v>0</v>
      </c>
    </row>
    <row r="141" spans="1:11" ht="12.75">
      <c r="A141" s="93"/>
      <c r="B141" s="47"/>
      <c r="C141" s="57"/>
      <c r="D141" s="35"/>
      <c r="E141" s="47"/>
      <c r="F141" s="47"/>
      <c r="G141" s="153"/>
      <c r="H141" s="153"/>
      <c r="I141" s="153"/>
      <c r="J141" s="69"/>
      <c r="K141" s="17"/>
    </row>
    <row r="142" spans="1:11" ht="12.75">
      <c r="A142" s="70"/>
      <c r="B142" s="11"/>
      <c r="C142" s="11"/>
      <c r="D142" s="11"/>
      <c r="E142" s="11"/>
      <c r="F142" s="11"/>
      <c r="G142" s="11"/>
      <c r="H142" s="9"/>
      <c r="I142" s="39"/>
      <c r="J142" s="11"/>
      <c r="K142" s="17"/>
    </row>
    <row r="143" spans="1:11" ht="13.5" thickBot="1">
      <c r="A143" s="10" t="s">
        <v>14</v>
      </c>
      <c r="B143" s="18">
        <f>SUM(B139:B142)</f>
        <v>487.5</v>
      </c>
      <c r="C143" s="18">
        <f aca="true" t="shared" si="20" ref="C143:K143">SUM(C139:C142)</f>
        <v>0</v>
      </c>
      <c r="D143" s="18">
        <f t="shared" si="20"/>
        <v>0</v>
      </c>
      <c r="E143" s="18">
        <f t="shared" si="20"/>
        <v>12.5</v>
      </c>
      <c r="F143" s="18">
        <f t="shared" si="20"/>
        <v>0</v>
      </c>
      <c r="G143" s="18">
        <f>SUM(G140:G142)</f>
        <v>475</v>
      </c>
      <c r="H143" s="80">
        <f>SUM(H140:H142)</f>
        <v>0</v>
      </c>
      <c r="I143" s="43">
        <f>SUM(I139:I142)</f>
        <v>0</v>
      </c>
      <c r="J143" s="18">
        <f>SUM(J139:J142)</f>
        <v>0</v>
      </c>
      <c r="K143" s="18">
        <f t="shared" si="20"/>
        <v>0</v>
      </c>
    </row>
    <row r="144" spans="1:11" ht="13.5" thickTop="1">
      <c r="A144" s="170" t="s">
        <v>115</v>
      </c>
      <c r="B144" s="171">
        <v>200</v>
      </c>
      <c r="C144" s="130" t="s">
        <v>116</v>
      </c>
      <c r="D144" s="130"/>
      <c r="E144" s="130"/>
      <c r="F144" s="130"/>
      <c r="G144" s="130"/>
      <c r="H144" s="60">
        <v>200</v>
      </c>
      <c r="I144" s="172"/>
      <c r="J144" s="172"/>
      <c r="K144" s="91">
        <f>B144-E144-H144-I144</f>
        <v>0</v>
      </c>
    </row>
    <row r="145" spans="1:11" ht="12.75">
      <c r="A145" s="173">
        <v>43502</v>
      </c>
      <c r="B145" s="163">
        <v>24.84</v>
      </c>
      <c r="C145" s="164"/>
      <c r="D145" s="164"/>
      <c r="E145" s="165">
        <v>24.84</v>
      </c>
      <c r="F145" s="164"/>
      <c r="G145" s="165"/>
      <c r="H145" s="165"/>
      <c r="I145" s="165"/>
      <c r="J145" s="163"/>
      <c r="K145" s="91">
        <f>B145-E145-H145-I145</f>
        <v>0</v>
      </c>
    </row>
    <row r="146" spans="1:11" ht="12.75">
      <c r="A146" s="56" t="s">
        <v>117</v>
      </c>
      <c r="B146" s="47">
        <v>99.36</v>
      </c>
      <c r="C146" s="130" t="s">
        <v>118</v>
      </c>
      <c r="D146" s="130"/>
      <c r="E146" s="130"/>
      <c r="F146" s="130"/>
      <c r="G146" s="130"/>
      <c r="H146" s="110">
        <v>99.36</v>
      </c>
      <c r="I146" s="110"/>
      <c r="J146" s="110"/>
      <c r="K146" s="48">
        <f>B146-H146-I146-J146</f>
        <v>0</v>
      </c>
    </row>
    <row r="147" spans="1:11" ht="12.75">
      <c r="A147" s="56" t="s">
        <v>119</v>
      </c>
      <c r="B147" s="47">
        <v>250.02</v>
      </c>
      <c r="C147" s="130" t="s">
        <v>120</v>
      </c>
      <c r="D147" s="130"/>
      <c r="E147" s="130"/>
      <c r="F147" s="130"/>
      <c r="G147" s="130"/>
      <c r="H147" s="110">
        <v>250.02</v>
      </c>
      <c r="I147" s="110"/>
      <c r="J147" s="110"/>
      <c r="K147" s="48">
        <f>B147-H147-I147-J147</f>
        <v>0</v>
      </c>
    </row>
    <row r="148" spans="1:11" ht="12.75">
      <c r="A148" s="46"/>
      <c r="B148" s="47"/>
      <c r="C148" s="71"/>
      <c r="D148" s="71"/>
      <c r="E148" s="71"/>
      <c r="F148" s="71"/>
      <c r="G148" s="71"/>
      <c r="H148" s="71"/>
      <c r="I148" s="47"/>
      <c r="J148" s="47"/>
      <c r="K148" s="17">
        <f>B148-C148-D148-E148-F148-G148-H148-I148-J148</f>
        <v>0</v>
      </c>
    </row>
    <row r="149" spans="1:11" ht="13.5" thickBot="1">
      <c r="A149" s="10" t="s">
        <v>15</v>
      </c>
      <c r="B149" s="18">
        <f aca="true" t="shared" si="21" ref="B149:K149">SUM(B144:B148)</f>
        <v>574.22</v>
      </c>
      <c r="C149" s="18">
        <f t="shared" si="21"/>
        <v>0</v>
      </c>
      <c r="D149" s="18">
        <f t="shared" si="21"/>
        <v>0</v>
      </c>
      <c r="E149" s="18">
        <f t="shared" si="21"/>
        <v>24.84</v>
      </c>
      <c r="F149" s="18">
        <f t="shared" si="21"/>
        <v>0</v>
      </c>
      <c r="G149" s="18">
        <f t="shared" si="21"/>
        <v>0</v>
      </c>
      <c r="H149" s="80">
        <f t="shared" si="21"/>
        <v>549.38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3.5" thickTop="1">
      <c r="A150" s="173">
        <v>43531</v>
      </c>
      <c r="B150" s="163">
        <v>18.12</v>
      </c>
      <c r="C150" s="164"/>
      <c r="D150" s="164"/>
      <c r="E150" s="165">
        <v>18.12</v>
      </c>
      <c r="F150" s="164"/>
      <c r="G150" s="165"/>
      <c r="H150" s="165"/>
      <c r="I150" s="165"/>
      <c r="J150" s="163"/>
      <c r="K150" s="91">
        <f>B150-E150-H150-I150</f>
        <v>0</v>
      </c>
    </row>
    <row r="151" spans="1:11" ht="12.75">
      <c r="A151" s="56"/>
      <c r="B151" s="47"/>
      <c r="C151" s="130"/>
      <c r="D151" s="130"/>
      <c r="E151" s="130"/>
      <c r="F151" s="130"/>
      <c r="G151" s="130"/>
      <c r="H151" s="121"/>
      <c r="I151" s="60"/>
      <c r="J151" s="91"/>
      <c r="K151" s="91">
        <f>B151-H151-I151</f>
        <v>0</v>
      </c>
    </row>
    <row r="152" spans="1:11" ht="12.75">
      <c r="A152" s="49"/>
      <c r="B152" s="47"/>
      <c r="C152" s="72"/>
      <c r="D152" s="47"/>
      <c r="E152" s="47"/>
      <c r="F152" s="30"/>
      <c r="G152" s="146"/>
      <c r="H152" s="146"/>
      <c r="I152" s="146"/>
      <c r="J152" s="146"/>
      <c r="K152" s="48"/>
    </row>
    <row r="153" spans="1:11" ht="12.75">
      <c r="A153" s="49"/>
      <c r="B153" s="47"/>
      <c r="C153" s="47"/>
      <c r="D153" s="47"/>
      <c r="E153" s="47"/>
      <c r="F153" s="30"/>
      <c r="G153" s="50"/>
      <c r="H153" s="64"/>
      <c r="I153" s="47"/>
      <c r="J153" s="47"/>
      <c r="K153" s="48"/>
    </row>
    <row r="154" spans="1:11" ht="12.75">
      <c r="A154" s="46"/>
      <c r="B154" s="47"/>
      <c r="C154" s="71"/>
      <c r="D154" s="71"/>
      <c r="E154" s="71"/>
      <c r="F154" s="71"/>
      <c r="G154" s="71"/>
      <c r="H154" s="71"/>
      <c r="I154" s="47"/>
      <c r="J154" s="47"/>
      <c r="K154" s="48"/>
    </row>
    <row r="155" spans="1:11" ht="13.5" thickBot="1">
      <c r="A155" s="73" t="s">
        <v>16</v>
      </c>
      <c r="B155" s="101">
        <f>SUM(B150:B154)</f>
        <v>18.12</v>
      </c>
      <c r="C155" s="101">
        <f>SUM(C150:C154)</f>
        <v>0</v>
      </c>
      <c r="D155" s="101">
        <f>SUM(D150:D154)</f>
        <v>0</v>
      </c>
      <c r="E155" s="101">
        <f>SUM(E150:E154)</f>
        <v>18.12</v>
      </c>
      <c r="F155" s="101">
        <f>SUM(F150:F154)</f>
        <v>0</v>
      </c>
      <c r="G155" s="101">
        <f>SUM(G150:G154)</f>
        <v>0</v>
      </c>
      <c r="H155" s="102">
        <f>SUM(H150:H154)</f>
        <v>0</v>
      </c>
      <c r="I155" s="101">
        <f>SUM(I150:I154)</f>
        <v>0</v>
      </c>
      <c r="J155" s="101">
        <f>SUM(J150:J154)</f>
        <v>0</v>
      </c>
      <c r="K155" s="101">
        <f>SUM(K150:K154)</f>
        <v>0</v>
      </c>
    </row>
    <row r="156" spans="1:11" ht="13.5" thickTop="1">
      <c r="A156" s="56" t="s">
        <v>133</v>
      </c>
      <c r="B156" s="47">
        <v>475</v>
      </c>
      <c r="C156" s="138" t="s">
        <v>134</v>
      </c>
      <c r="D156" s="138"/>
      <c r="E156" s="138"/>
      <c r="F156" s="138"/>
      <c r="G156" s="138"/>
      <c r="H156" s="121"/>
      <c r="I156" s="98">
        <v>475</v>
      </c>
      <c r="J156" s="91"/>
      <c r="K156" s="91">
        <f>B156-H156-I156</f>
        <v>0</v>
      </c>
    </row>
    <row r="157" spans="1:11" ht="12.75">
      <c r="A157" s="173">
        <v>43563</v>
      </c>
      <c r="B157" s="163">
        <v>21.54</v>
      </c>
      <c r="C157" s="164"/>
      <c r="D157" s="164"/>
      <c r="E157" s="165">
        <v>21.54</v>
      </c>
      <c r="F157" s="164"/>
      <c r="G157" s="165"/>
      <c r="H157" s="165"/>
      <c r="I157" s="165"/>
      <c r="J157" s="163"/>
      <c r="K157" s="91">
        <f>B157-E157-H157-I157</f>
        <v>0</v>
      </c>
    </row>
    <row r="158" spans="1:11" ht="12.75">
      <c r="A158" s="99"/>
      <c r="B158" s="47">
        <v>0</v>
      </c>
      <c r="C158" s="47"/>
      <c r="D158" s="47"/>
      <c r="E158" s="47"/>
      <c r="F158" s="47"/>
      <c r="G158" s="47"/>
      <c r="H158" s="64">
        <v>0</v>
      </c>
      <c r="I158" s="47"/>
      <c r="J158" s="47"/>
      <c r="K158" s="48">
        <f>B158-C158-D158-E158-F158-G158-H158-I158-J158</f>
        <v>0</v>
      </c>
    </row>
    <row r="159" spans="1:11" ht="12.75">
      <c r="A159" s="100"/>
      <c r="B159" s="47"/>
      <c r="C159" s="47"/>
      <c r="D159" s="47"/>
      <c r="E159" s="47"/>
      <c r="F159" s="47"/>
      <c r="G159" s="47"/>
      <c r="H159" s="64"/>
      <c r="I159" s="47"/>
      <c r="J159" s="47"/>
      <c r="K159" s="48">
        <f>B159-C159-D159-E159-F159-G159-H159-I159-J159</f>
        <v>0</v>
      </c>
    </row>
    <row r="160" spans="1:11" ht="13.5" thickBot="1">
      <c r="A160" s="73" t="s">
        <v>17</v>
      </c>
      <c r="B160" s="101">
        <f>SUM(B156:B159)</f>
        <v>496.54</v>
      </c>
      <c r="C160" s="101">
        <f aca="true" t="shared" si="22" ref="C160:K160">SUM(C157:C159)</f>
        <v>0</v>
      </c>
      <c r="D160" s="101">
        <f t="shared" si="22"/>
        <v>0</v>
      </c>
      <c r="E160" s="101">
        <f>SUM(E156:E159)</f>
        <v>21.54</v>
      </c>
      <c r="F160" s="101">
        <f t="shared" si="22"/>
        <v>0</v>
      </c>
      <c r="G160" s="101">
        <f t="shared" si="22"/>
        <v>0</v>
      </c>
      <c r="H160" s="102">
        <f t="shared" si="22"/>
        <v>0</v>
      </c>
      <c r="I160" s="101">
        <f>SUM(I156:I159)</f>
        <v>475</v>
      </c>
      <c r="J160" s="101">
        <f t="shared" si="22"/>
        <v>0</v>
      </c>
      <c r="K160" s="101">
        <f t="shared" si="22"/>
        <v>0</v>
      </c>
    </row>
    <row r="161" spans="1:11" ht="13.5" thickTop="1">
      <c r="A161" s="173">
        <v>43592</v>
      </c>
      <c r="B161" s="163">
        <v>172.69</v>
      </c>
      <c r="C161" s="164"/>
      <c r="D161" s="164"/>
      <c r="E161" s="165">
        <v>172.69</v>
      </c>
      <c r="F161" s="164"/>
      <c r="G161" s="165"/>
      <c r="H161" s="165"/>
      <c r="I161" s="165"/>
      <c r="J161" s="163"/>
      <c r="K161" s="91">
        <f>B161-E161-H161-I161</f>
        <v>0</v>
      </c>
    </row>
    <row r="162" spans="1:11" ht="12.75">
      <c r="A162" s="44"/>
      <c r="B162" s="47"/>
      <c r="C162" s="47"/>
      <c r="D162" s="47"/>
      <c r="E162" s="47"/>
      <c r="F162" s="47"/>
      <c r="G162" s="41"/>
      <c r="H162" s="82"/>
      <c r="I162" s="41"/>
      <c r="J162" s="41"/>
      <c r="K162" s="48"/>
    </row>
    <row r="163" spans="1:11" ht="12.75">
      <c r="A163" s="49"/>
      <c r="B163" s="47"/>
      <c r="C163" s="47"/>
      <c r="D163" s="40"/>
      <c r="E163" s="40"/>
      <c r="F163" s="40"/>
      <c r="G163" s="40"/>
      <c r="H163" s="83"/>
      <c r="I163" s="36"/>
      <c r="J163" s="47"/>
      <c r="K163" s="48"/>
    </row>
    <row r="164" spans="1:11" ht="12.75">
      <c r="A164" s="181"/>
      <c r="B164" s="47"/>
      <c r="C164" s="47"/>
      <c r="D164" s="47"/>
      <c r="E164" s="47"/>
      <c r="F164" s="47"/>
      <c r="G164" s="47"/>
      <c r="H164" s="64"/>
      <c r="I164" s="47"/>
      <c r="J164" s="47"/>
      <c r="K164" s="48"/>
    </row>
    <row r="165" spans="1:11" ht="13.5" thickBot="1">
      <c r="A165" s="10" t="s">
        <v>48</v>
      </c>
      <c r="B165" s="18">
        <f aca="true" t="shared" si="23" ref="B165:K165">SUM(B161:B164)</f>
        <v>172.69</v>
      </c>
      <c r="C165" s="18">
        <f t="shared" si="23"/>
        <v>0</v>
      </c>
      <c r="D165" s="18">
        <f t="shared" si="23"/>
        <v>0</v>
      </c>
      <c r="E165" s="18">
        <f t="shared" si="23"/>
        <v>172.69</v>
      </c>
      <c r="F165" s="18">
        <f t="shared" si="23"/>
        <v>0</v>
      </c>
      <c r="G165" s="18">
        <f t="shared" si="23"/>
        <v>0</v>
      </c>
      <c r="H165" s="80">
        <f t="shared" si="23"/>
        <v>0</v>
      </c>
      <c r="I165" s="18">
        <f t="shared" si="23"/>
        <v>0</v>
      </c>
      <c r="J165" s="18">
        <f t="shared" si="23"/>
        <v>0</v>
      </c>
      <c r="K165" s="18">
        <f t="shared" si="23"/>
        <v>0</v>
      </c>
    </row>
    <row r="166" spans="1:11" ht="13.5" thickTop="1">
      <c r="A166" s="56" t="s">
        <v>148</v>
      </c>
      <c r="B166" s="47">
        <v>300</v>
      </c>
      <c r="C166" s="182" t="s">
        <v>149</v>
      </c>
      <c r="D166" s="182"/>
      <c r="E166" s="182"/>
      <c r="F166" s="182"/>
      <c r="G166" s="182"/>
      <c r="H166" s="121"/>
      <c r="I166" s="183"/>
      <c r="J166" s="183">
        <v>300</v>
      </c>
      <c r="K166" s="91">
        <f>B166-H166-I166-J166</f>
        <v>0</v>
      </c>
    </row>
    <row r="167" spans="1:11" ht="12.75">
      <c r="A167" s="56" t="s">
        <v>150</v>
      </c>
      <c r="B167" s="47">
        <v>70</v>
      </c>
      <c r="C167" s="153" t="s">
        <v>151</v>
      </c>
      <c r="D167" s="153"/>
      <c r="E167" s="153"/>
      <c r="F167" s="153"/>
      <c r="G167" s="153"/>
      <c r="H167" s="121"/>
      <c r="I167" s="183"/>
      <c r="J167" s="184">
        <v>70</v>
      </c>
      <c r="K167" s="91">
        <f>B167-H167-I167-J167</f>
        <v>0</v>
      </c>
    </row>
    <row r="168" spans="1:11" ht="12.75">
      <c r="A168" s="56" t="s">
        <v>152</v>
      </c>
      <c r="B168" s="47">
        <v>70</v>
      </c>
      <c r="C168" s="185" t="s">
        <v>153</v>
      </c>
      <c r="D168" s="185"/>
      <c r="E168" s="185"/>
      <c r="F168" s="185"/>
      <c r="G168" s="185"/>
      <c r="H168" s="121"/>
      <c r="I168" s="183"/>
      <c r="J168" s="186">
        <v>70</v>
      </c>
      <c r="K168" s="91">
        <f>B168-H168-I168-J168</f>
        <v>0</v>
      </c>
    </row>
    <row r="169" spans="1:11" ht="12.75">
      <c r="A169" s="56" t="s">
        <v>154</v>
      </c>
      <c r="B169" s="47">
        <v>70</v>
      </c>
      <c r="C169" s="187" t="s">
        <v>155</v>
      </c>
      <c r="D169" s="187"/>
      <c r="E169" s="187"/>
      <c r="F169" s="187"/>
      <c r="G169" s="187"/>
      <c r="H169" s="121"/>
      <c r="I169" s="183"/>
      <c r="J169" s="188">
        <v>70</v>
      </c>
      <c r="K169" s="91">
        <f>B169-H169-I169-J169</f>
        <v>0</v>
      </c>
    </row>
    <row r="170" spans="1:11" ht="12.75">
      <c r="A170" s="173">
        <v>43622</v>
      </c>
      <c r="B170" s="163">
        <v>28.41</v>
      </c>
      <c r="C170" s="164"/>
      <c r="D170" s="164"/>
      <c r="E170" s="165">
        <v>28.41</v>
      </c>
      <c r="F170" s="164"/>
      <c r="G170" s="165"/>
      <c r="H170" s="165"/>
      <c r="I170" s="165"/>
      <c r="J170" s="163"/>
      <c r="K170" s="91">
        <f>B170-E170-H170-I170</f>
        <v>0</v>
      </c>
    </row>
    <row r="171" spans="1:11" ht="12.75">
      <c r="A171" s="93" t="s">
        <v>157</v>
      </c>
      <c r="B171" s="91">
        <v>50.66</v>
      </c>
      <c r="C171" s="91" t="s">
        <v>156</v>
      </c>
      <c r="D171" s="91"/>
      <c r="E171" s="91"/>
      <c r="F171" s="95"/>
      <c r="G171" s="95"/>
      <c r="H171" s="96"/>
      <c r="I171" s="95"/>
      <c r="J171" s="103">
        <v>50.66</v>
      </c>
      <c r="K171" s="91">
        <f>B171-H171-I171-J171</f>
        <v>0</v>
      </c>
    </row>
    <row r="172" spans="1:11" ht="13.5" thickBot="1">
      <c r="A172" s="10" t="s">
        <v>18</v>
      </c>
      <c r="B172" s="18">
        <f>SUM(B166:B171)</f>
        <v>589.0699999999999</v>
      </c>
      <c r="C172" s="18">
        <f aca="true" t="shared" si="24" ref="C172:K172">SUM(C166:C171)</f>
        <v>0</v>
      </c>
      <c r="D172" s="18">
        <f t="shared" si="24"/>
        <v>0</v>
      </c>
      <c r="E172" s="18">
        <f t="shared" si="24"/>
        <v>28.41</v>
      </c>
      <c r="F172" s="18">
        <f t="shared" si="24"/>
        <v>0</v>
      </c>
      <c r="G172" s="18">
        <f t="shared" si="24"/>
        <v>0</v>
      </c>
      <c r="H172" s="80">
        <f t="shared" si="24"/>
        <v>0</v>
      </c>
      <c r="I172" s="18">
        <f t="shared" si="24"/>
        <v>0</v>
      </c>
      <c r="J172" s="18">
        <f t="shared" si="24"/>
        <v>560.66</v>
      </c>
      <c r="K172" s="18">
        <f t="shared" si="24"/>
        <v>0</v>
      </c>
    </row>
    <row r="173" spans="1:11" ht="13.5" thickTop="1">
      <c r="A173" s="173">
        <v>43651</v>
      </c>
      <c r="B173" s="163">
        <v>25.25</v>
      </c>
      <c r="C173" s="164"/>
      <c r="D173" s="164"/>
      <c r="E173" s="165">
        <v>25.25</v>
      </c>
      <c r="F173" s="164"/>
      <c r="G173" s="165"/>
      <c r="H173" s="165"/>
      <c r="I173" s="165"/>
      <c r="J173" s="163"/>
      <c r="K173" s="91">
        <f>B173-E173-H173-I173</f>
        <v>0</v>
      </c>
    </row>
    <row r="174" spans="1:11" ht="12.75">
      <c r="A174" s="56"/>
      <c r="B174" s="47"/>
      <c r="C174" s="47"/>
      <c r="D174" s="95"/>
      <c r="E174" s="103"/>
      <c r="F174" s="152"/>
      <c r="G174" s="152"/>
      <c r="H174" s="84"/>
      <c r="I174" s="47"/>
      <c r="J174" s="47"/>
      <c r="K174" s="48"/>
    </row>
    <row r="175" spans="1:11" ht="12.75">
      <c r="A175" s="56"/>
      <c r="B175" s="47"/>
      <c r="C175" s="47"/>
      <c r="D175" s="95"/>
      <c r="E175" s="103"/>
      <c r="F175" s="152"/>
      <c r="G175" s="152"/>
      <c r="H175" s="84"/>
      <c r="I175" s="47"/>
      <c r="J175" s="47"/>
      <c r="K175" s="48"/>
    </row>
    <row r="176" spans="1:11" ht="12.75">
      <c r="A176" s="49"/>
      <c r="B176" s="47"/>
      <c r="C176" s="104"/>
      <c r="D176" s="35"/>
      <c r="E176" s="47"/>
      <c r="F176" s="47"/>
      <c r="G176" s="105"/>
      <c r="H176" s="105"/>
      <c r="I176" s="105"/>
      <c r="J176" s="105"/>
      <c r="K176" s="48"/>
    </row>
    <row r="177" spans="1:11" ht="12.75">
      <c r="A177" s="56"/>
      <c r="B177" s="47"/>
      <c r="C177" s="47"/>
      <c r="D177" s="95"/>
      <c r="E177" s="95"/>
      <c r="F177" s="95"/>
      <c r="G177" s="95"/>
      <c r="H177" s="84"/>
      <c r="I177" s="47"/>
      <c r="J177" s="47"/>
      <c r="K177" s="48"/>
    </row>
    <row r="178" spans="1:11" ht="13.5" thickBot="1">
      <c r="A178" s="73" t="s">
        <v>19</v>
      </c>
      <c r="B178" s="101">
        <f>SUM(B173:B177)</f>
        <v>25.25</v>
      </c>
      <c r="C178" s="101">
        <f aca="true" t="shared" si="25" ref="C178:K178">SUM(C173:C177)</f>
        <v>0</v>
      </c>
      <c r="D178" s="101">
        <f t="shared" si="25"/>
        <v>0</v>
      </c>
      <c r="E178" s="101">
        <f t="shared" si="25"/>
        <v>25.25</v>
      </c>
      <c r="F178" s="101">
        <f>SUM(F173:F177)</f>
        <v>0</v>
      </c>
      <c r="G178" s="101">
        <f t="shared" si="25"/>
        <v>0</v>
      </c>
      <c r="H178" s="102"/>
      <c r="I178" s="101">
        <f t="shared" si="25"/>
        <v>0</v>
      </c>
      <c r="J178" s="101">
        <f t="shared" si="25"/>
        <v>0</v>
      </c>
      <c r="K178" s="101">
        <f t="shared" si="25"/>
        <v>0</v>
      </c>
    </row>
    <row r="179" spans="1:11" ht="13.5" thickTop="1">
      <c r="A179" s="173">
        <v>43683</v>
      </c>
      <c r="B179" s="163">
        <v>23.57</v>
      </c>
      <c r="C179" s="164"/>
      <c r="D179" s="164"/>
      <c r="E179" s="165">
        <v>23.57</v>
      </c>
      <c r="F179" s="164"/>
      <c r="G179" s="165"/>
      <c r="H179" s="165"/>
      <c r="I179" s="165"/>
      <c r="J179" s="163"/>
      <c r="K179" s="91">
        <f>B179-E179-H179-I179</f>
        <v>0</v>
      </c>
    </row>
    <row r="180" spans="1:11" ht="12.75">
      <c r="A180" s="56" t="s">
        <v>161</v>
      </c>
      <c r="B180" s="47">
        <v>145.77</v>
      </c>
      <c r="C180" s="148" t="s">
        <v>162</v>
      </c>
      <c r="D180" s="148"/>
      <c r="E180" s="148"/>
      <c r="F180" s="148"/>
      <c r="G180" s="148"/>
      <c r="H180" s="121"/>
      <c r="I180" s="183"/>
      <c r="J180" s="186">
        <v>145.77</v>
      </c>
      <c r="K180" s="91">
        <f>B180-E180-I180-J180</f>
        <v>0</v>
      </c>
    </row>
    <row r="181" spans="1:11" ht="12.75">
      <c r="A181" s="56"/>
      <c r="B181" s="47"/>
      <c r="C181" s="157"/>
      <c r="D181" s="157"/>
      <c r="E181" s="157"/>
      <c r="F181" s="157"/>
      <c r="G181" s="157"/>
      <c r="H181" s="107"/>
      <c r="I181" s="91"/>
      <c r="J181" s="47"/>
      <c r="K181" s="48"/>
    </row>
    <row r="182" spans="1:11" ht="12.75">
      <c r="A182" s="56"/>
      <c r="B182" s="47"/>
      <c r="C182" s="108"/>
      <c r="D182" s="108"/>
      <c r="E182" s="108"/>
      <c r="F182" s="108"/>
      <c r="G182" s="108"/>
      <c r="H182" s="107"/>
      <c r="I182" s="91"/>
      <c r="J182" s="47"/>
      <c r="K182" s="48"/>
    </row>
    <row r="183" spans="1:11" ht="13.5" thickBot="1">
      <c r="A183" s="10" t="s">
        <v>20</v>
      </c>
      <c r="B183" s="18">
        <f aca="true" t="shared" si="26" ref="B183:K183">SUM(B179:B181)</f>
        <v>169.34</v>
      </c>
      <c r="C183" s="18">
        <f t="shared" si="26"/>
        <v>0</v>
      </c>
      <c r="D183" s="18">
        <f t="shared" si="26"/>
        <v>0</v>
      </c>
      <c r="E183" s="18">
        <f t="shared" si="26"/>
        <v>23.57</v>
      </c>
      <c r="F183" s="18">
        <f t="shared" si="26"/>
        <v>0</v>
      </c>
      <c r="G183" s="18">
        <f t="shared" si="26"/>
        <v>0</v>
      </c>
      <c r="H183" s="80">
        <f t="shared" si="26"/>
        <v>0</v>
      </c>
      <c r="I183" s="18">
        <f t="shared" si="26"/>
        <v>0</v>
      </c>
      <c r="J183" s="18">
        <f t="shared" si="26"/>
        <v>145.77</v>
      </c>
      <c r="K183" s="18">
        <f t="shared" si="26"/>
        <v>0</v>
      </c>
    </row>
    <row r="184" spans="1:11" ht="13.5" thickTop="1">
      <c r="A184" s="56"/>
      <c r="B184" s="47"/>
      <c r="C184" s="151"/>
      <c r="D184" s="151"/>
      <c r="E184" s="151"/>
      <c r="F184" s="151"/>
      <c r="G184" s="151"/>
      <c r="H184" s="78"/>
      <c r="I184" s="59"/>
      <c r="J184" s="47"/>
      <c r="K184" s="48"/>
    </row>
    <row r="185" spans="1:11" ht="12.75">
      <c r="A185" s="56" t="s">
        <v>165</v>
      </c>
      <c r="B185" s="47">
        <v>150</v>
      </c>
      <c r="C185" s="130" t="s">
        <v>166</v>
      </c>
      <c r="D185" s="130"/>
      <c r="E185" s="130"/>
      <c r="F185" s="130"/>
      <c r="G185" s="130"/>
      <c r="H185" s="110">
        <v>150</v>
      </c>
      <c r="I185" s="110"/>
      <c r="J185" s="110"/>
      <c r="K185" s="48">
        <f>B185-H185-I185-J185</f>
        <v>0</v>
      </c>
    </row>
    <row r="186" spans="1:11" ht="12.75">
      <c r="A186" s="56" t="s">
        <v>164</v>
      </c>
      <c r="B186" s="47">
        <v>0</v>
      </c>
      <c r="C186" s="151" t="s">
        <v>72</v>
      </c>
      <c r="D186" s="151"/>
      <c r="E186" s="151"/>
      <c r="F186" s="151"/>
      <c r="G186" s="151"/>
      <c r="H186" s="124">
        <v>0</v>
      </c>
      <c r="I186" s="58"/>
      <c r="J186" s="42"/>
      <c r="K186" s="48">
        <f>B186-H186-I186-J186</f>
        <v>0</v>
      </c>
    </row>
    <row r="187" spans="1:11" ht="12.75">
      <c r="A187" s="56"/>
      <c r="B187" s="47"/>
      <c r="C187" s="130"/>
      <c r="D187" s="130"/>
      <c r="E187" s="130"/>
      <c r="F187" s="130"/>
      <c r="G187" s="130"/>
      <c r="H187" s="110"/>
      <c r="I187" s="110"/>
      <c r="J187" s="110"/>
      <c r="K187" s="48"/>
    </row>
    <row r="188" spans="1:11" ht="12.75">
      <c r="A188" s="56"/>
      <c r="B188" s="47"/>
      <c r="C188" s="109"/>
      <c r="D188" s="109"/>
      <c r="E188" s="109"/>
      <c r="F188" s="109"/>
      <c r="G188" s="109"/>
      <c r="H188" s="110"/>
      <c r="I188" s="110"/>
      <c r="J188" s="110"/>
      <c r="K188" s="48"/>
    </row>
    <row r="189" spans="1:11" ht="13.5" thickBot="1">
      <c r="A189" s="73" t="s">
        <v>21</v>
      </c>
      <c r="B189" s="18">
        <f>SUM(B184:B188)</f>
        <v>150</v>
      </c>
      <c r="C189" s="18">
        <f aca="true" t="shared" si="27" ref="C189:K189">SUM(C184:C188)</f>
        <v>0</v>
      </c>
      <c r="D189" s="18">
        <f t="shared" si="27"/>
        <v>0</v>
      </c>
      <c r="E189" s="18">
        <f t="shared" si="27"/>
        <v>0</v>
      </c>
      <c r="F189" s="18">
        <f t="shared" si="27"/>
        <v>0</v>
      </c>
      <c r="G189" s="18">
        <f t="shared" si="27"/>
        <v>0</v>
      </c>
      <c r="H189" s="18">
        <f t="shared" si="27"/>
        <v>150</v>
      </c>
      <c r="I189" s="18">
        <f t="shared" si="27"/>
        <v>0</v>
      </c>
      <c r="J189" s="18">
        <f t="shared" si="27"/>
        <v>0</v>
      </c>
      <c r="K189" s="18">
        <f t="shared" si="27"/>
        <v>0</v>
      </c>
    </row>
    <row r="190" spans="1:11" ht="13.5" thickTop="1">
      <c r="A190" s="46"/>
      <c r="B190" s="47"/>
      <c r="C190" s="75"/>
      <c r="D190" s="75"/>
      <c r="E190" s="75"/>
      <c r="F190" s="75"/>
      <c r="G190" s="136"/>
      <c r="H190" s="136"/>
      <c r="I190" s="136"/>
      <c r="J190" s="136"/>
      <c r="K190" s="17"/>
    </row>
    <row r="191" spans="1:11" ht="12.75">
      <c r="A191" s="10"/>
      <c r="B191" s="16"/>
      <c r="C191" s="16"/>
      <c r="D191" s="16"/>
      <c r="E191" s="16"/>
      <c r="F191" s="16"/>
      <c r="G191" s="16"/>
      <c r="H191" s="15"/>
      <c r="I191" s="16"/>
      <c r="J191" s="16"/>
      <c r="K191" s="16"/>
    </row>
    <row r="192" spans="1:11" ht="12.75">
      <c r="A192" s="8"/>
      <c r="B192" s="47"/>
      <c r="C192" s="11"/>
      <c r="D192" s="36"/>
      <c r="E192" s="74"/>
      <c r="F192" s="149"/>
      <c r="G192" s="149"/>
      <c r="H192" s="149"/>
      <c r="I192" s="149"/>
      <c r="J192" s="149"/>
      <c r="K192" s="17"/>
    </row>
    <row r="193" spans="1:11" ht="13.5" thickBot="1">
      <c r="A193" s="10" t="s">
        <v>22</v>
      </c>
      <c r="B193" s="18">
        <f aca="true" t="shared" si="28" ref="B193:K193">SUM(B189:B192)</f>
        <v>150</v>
      </c>
      <c r="C193" s="18">
        <f t="shared" si="28"/>
        <v>0</v>
      </c>
      <c r="D193" s="18">
        <f t="shared" si="28"/>
        <v>0</v>
      </c>
      <c r="E193" s="18">
        <f t="shared" si="28"/>
        <v>0</v>
      </c>
      <c r="F193" s="18">
        <f t="shared" si="28"/>
        <v>0</v>
      </c>
      <c r="G193" s="18">
        <f t="shared" si="28"/>
        <v>0</v>
      </c>
      <c r="H193" s="80">
        <f t="shared" si="28"/>
        <v>150</v>
      </c>
      <c r="I193" s="18">
        <f t="shared" si="28"/>
        <v>0</v>
      </c>
      <c r="J193" s="18">
        <f t="shared" si="28"/>
        <v>0</v>
      </c>
      <c r="K193" s="18">
        <f t="shared" si="28"/>
        <v>0</v>
      </c>
    </row>
    <row r="194" spans="1:11" ht="13.5" thickTop="1">
      <c r="A194" s="53"/>
      <c r="B194" s="9"/>
      <c r="C194" s="9"/>
      <c r="D194" s="9"/>
      <c r="E194" s="9"/>
      <c r="F194" s="134"/>
      <c r="G194" s="135"/>
      <c r="H194" s="135"/>
      <c r="I194" s="135"/>
      <c r="J194" s="135"/>
      <c r="K194" s="9">
        <f>B194-C194-D194-E194-F194-G194-H194-I194-J194</f>
        <v>0</v>
      </c>
    </row>
    <row r="195" spans="1:11" s="63" customFormat="1" ht="12.75">
      <c r="A195" s="70"/>
      <c r="B195" s="47"/>
      <c r="C195" s="130"/>
      <c r="D195" s="130"/>
      <c r="E195" s="130"/>
      <c r="F195" s="130"/>
      <c r="G195" s="130"/>
      <c r="H195" s="130"/>
      <c r="I195" s="51"/>
      <c r="J195" s="47"/>
      <c r="K195" s="48">
        <f>B195-C195-D195-E195-F195-G195-H195-I195-J195</f>
        <v>0</v>
      </c>
    </row>
    <row r="196" spans="1:11" ht="12.75">
      <c r="A196" s="56"/>
      <c r="B196" s="47"/>
      <c r="C196" s="130"/>
      <c r="D196" s="130"/>
      <c r="E196" s="130"/>
      <c r="F196" s="130"/>
      <c r="G196" s="130"/>
      <c r="H196" s="130"/>
      <c r="I196" s="51"/>
      <c r="J196" s="11"/>
      <c r="K196" s="9">
        <f>B196-C196-D196-E196-F196-G196-H196-I196-J196</f>
        <v>0</v>
      </c>
    </row>
    <row r="197" spans="1:11" ht="12.75">
      <c r="A197" s="56"/>
      <c r="B197" s="47"/>
      <c r="C197" s="61"/>
      <c r="D197" s="61"/>
      <c r="E197" s="61"/>
      <c r="F197" s="61"/>
      <c r="G197" s="61"/>
      <c r="H197" s="76"/>
      <c r="I197" s="60"/>
      <c r="J197" s="11"/>
      <c r="K197" s="9">
        <f>B197-C197-D197-E197-F197-G197-H197-I197-J197</f>
        <v>0</v>
      </c>
    </row>
    <row r="198" spans="1:11" ht="12.75">
      <c r="A198" s="20"/>
      <c r="B198" s="9"/>
      <c r="C198" s="9"/>
      <c r="D198" s="9"/>
      <c r="E198" s="9"/>
      <c r="F198" s="9"/>
      <c r="G198" s="9"/>
      <c r="H198" s="9"/>
      <c r="I198" s="9"/>
      <c r="J198" s="9"/>
      <c r="K198" s="9">
        <f>B198-C198-D198-E198-F198-G198-H198-I198-J198</f>
        <v>0</v>
      </c>
    </row>
    <row r="199" spans="1:11" s="63" customFormat="1" ht="13.5" thickBot="1">
      <c r="A199" s="10" t="s">
        <v>23</v>
      </c>
      <c r="B199" s="18">
        <f aca="true" t="shared" si="29" ref="B199:K199">SUM(B194:B198)</f>
        <v>0</v>
      </c>
      <c r="C199" s="18">
        <f t="shared" si="29"/>
        <v>0</v>
      </c>
      <c r="D199" s="18">
        <f t="shared" si="29"/>
        <v>0</v>
      </c>
      <c r="E199" s="18">
        <f t="shared" si="29"/>
        <v>0</v>
      </c>
      <c r="F199" s="18">
        <f t="shared" si="29"/>
        <v>0</v>
      </c>
      <c r="G199" s="18">
        <f t="shared" si="29"/>
        <v>0</v>
      </c>
      <c r="H199" s="80">
        <f t="shared" si="29"/>
        <v>0</v>
      </c>
      <c r="I199" s="18">
        <f t="shared" si="29"/>
        <v>0</v>
      </c>
      <c r="J199" s="18">
        <f t="shared" si="29"/>
        <v>0</v>
      </c>
      <c r="K199" s="18">
        <f t="shared" si="29"/>
        <v>0</v>
      </c>
    </row>
    <row r="200" spans="1:11" ht="13.5" thickTop="1">
      <c r="A200" s="56"/>
      <c r="B200" s="47"/>
      <c r="C200" s="130"/>
      <c r="D200" s="130"/>
      <c r="E200" s="130"/>
      <c r="F200" s="130"/>
      <c r="G200" s="130"/>
      <c r="H200" s="79"/>
      <c r="I200" s="60"/>
      <c r="J200" s="91"/>
      <c r="K200" s="91"/>
    </row>
    <row r="201" spans="1:11" ht="12.75">
      <c r="A201" s="56"/>
      <c r="B201" s="47"/>
      <c r="C201" s="130"/>
      <c r="D201" s="130"/>
      <c r="E201" s="130"/>
      <c r="F201" s="130"/>
      <c r="G201" s="130"/>
      <c r="H201" s="79"/>
      <c r="I201" s="60"/>
      <c r="J201" s="91"/>
      <c r="K201" s="91"/>
    </row>
    <row r="202" spans="1:11" ht="12.75">
      <c r="A202" s="56"/>
      <c r="B202" s="47"/>
      <c r="C202" s="130"/>
      <c r="D202" s="130"/>
      <c r="E202" s="130"/>
      <c r="F202" s="130"/>
      <c r="G202" s="130"/>
      <c r="H202" s="90"/>
      <c r="I202" s="60"/>
      <c r="J202" s="91"/>
      <c r="K202" s="91"/>
    </row>
    <row r="203" spans="1:11" ht="12.75">
      <c r="A203" s="56"/>
      <c r="B203" s="11"/>
      <c r="C203" s="92"/>
      <c r="D203" s="11"/>
      <c r="E203" s="11"/>
      <c r="F203" s="11"/>
      <c r="G203" s="150"/>
      <c r="H203" s="150"/>
      <c r="I203" s="150"/>
      <c r="J203" s="150"/>
      <c r="K203" s="17">
        <f>B203-C203-D203-E203-F203</f>
        <v>0</v>
      </c>
    </row>
    <row r="204" spans="1:11" ht="13.5" thickBot="1">
      <c r="A204" s="10" t="s">
        <v>24</v>
      </c>
      <c r="B204" s="18">
        <f>SUM(B200:B203)</f>
        <v>0</v>
      </c>
      <c r="C204" s="18">
        <f>SUM(C200:C203)</f>
        <v>0</v>
      </c>
      <c r="D204" s="18">
        <f>SUM(D200:D203)</f>
        <v>0</v>
      </c>
      <c r="E204" s="18"/>
      <c r="F204" s="18">
        <f aca="true" t="shared" si="30" ref="F204:K204">SUM(F200:F203)</f>
        <v>0</v>
      </c>
      <c r="G204" s="18">
        <f t="shared" si="30"/>
        <v>0</v>
      </c>
      <c r="H204" s="80">
        <f t="shared" si="30"/>
        <v>0</v>
      </c>
      <c r="I204" s="18">
        <f t="shared" si="30"/>
        <v>0</v>
      </c>
      <c r="J204" s="18">
        <f t="shared" si="30"/>
        <v>0</v>
      </c>
      <c r="K204" s="18">
        <f t="shared" si="30"/>
        <v>0</v>
      </c>
    </row>
    <row r="205" spans="1:11" ht="13.5" thickTop="1">
      <c r="A205" s="10"/>
      <c r="B205" s="11"/>
      <c r="C205" s="11"/>
      <c r="D205" s="11"/>
      <c r="E205" s="11"/>
      <c r="F205" s="11"/>
      <c r="G205" s="11"/>
      <c r="H205" s="9"/>
      <c r="I205" s="11"/>
      <c r="J205" s="11"/>
      <c r="K205" s="11"/>
    </row>
    <row r="206" spans="1:11" ht="13.5" thickBot="1">
      <c r="A206" s="10"/>
      <c r="B206" s="18">
        <f>B123+B127+B131+B138+B143+B149+B155+B160+B165+B172+B178+B183+B187+B193+B199+B204</f>
        <v>9378.660000000002</v>
      </c>
      <c r="C206" s="18">
        <f>C123+C127+C131+C138+C143+C149+C155+C160+C165+C172+C178+C183+C189+C193+C199+C204</f>
        <v>0</v>
      </c>
      <c r="D206" s="18">
        <f>D123+D131+D143+D149+D155+D160+D165+D172+D178+D183+D187+D193+D199+D204</f>
        <v>0</v>
      </c>
      <c r="E206" s="18">
        <f>E123+E127+E131+E138+E143+E149+E155+E160+E165+E172+E178+E183+E187+E193+E199+E204</f>
        <v>535.9000000000001</v>
      </c>
      <c r="F206" s="18">
        <f>F143+F149+F155+F160+F165+F172+F178+F183+F187+F193+F199+F204</f>
        <v>0</v>
      </c>
      <c r="G206" s="18">
        <f>G131+G143+G149+G155+G160+G165+G172+G178+G183+G187+G193+G199+G204</f>
        <v>6749.95</v>
      </c>
      <c r="H206" s="80">
        <f>H123+H131+H138+H143+H149+H155+H160+H165+H172+H178+H183+H187+H193+H199</f>
        <v>846.38</v>
      </c>
      <c r="I206" s="18">
        <f>I127+I131+I138+I143+I149+I155+I160+I165+I172+I178+I183+I187+I193+I199+I204</f>
        <v>475</v>
      </c>
      <c r="J206" s="18">
        <f>J143+J149+J155+J160+J165+J172+J178+J183+J187+J193+J199+J204</f>
        <v>706.43</v>
      </c>
      <c r="K206" s="19">
        <f>B206-C206-D206-E206-F206-G206-H206-I206-J206</f>
        <v>65.00000000000216</v>
      </c>
    </row>
    <row r="207" spans="2:11" ht="13.5" thickTop="1">
      <c r="B207" s="4"/>
      <c r="C207" s="4"/>
      <c r="D207" s="4"/>
      <c r="E207" s="4"/>
      <c r="F207" s="4"/>
      <c r="G207" s="4"/>
      <c r="H207" s="81"/>
      <c r="I207" s="4"/>
      <c r="J207" s="4"/>
      <c r="K207" s="4"/>
    </row>
    <row r="208" spans="2:11" ht="12.75">
      <c r="B208" s="4"/>
      <c r="C208" s="4"/>
      <c r="D208" s="4"/>
      <c r="E208" s="4"/>
      <c r="F208" s="4"/>
      <c r="G208" s="4"/>
      <c r="H208" s="81"/>
      <c r="I208" s="4"/>
      <c r="J208" s="4"/>
      <c r="K208" s="4"/>
    </row>
    <row r="209" spans="2:11" ht="12.75">
      <c r="B209" s="4"/>
      <c r="C209" s="4"/>
      <c r="D209" s="4"/>
      <c r="E209" s="4"/>
      <c r="F209" s="4"/>
      <c r="G209" s="4"/>
      <c r="H209" s="81"/>
      <c r="I209" s="4"/>
      <c r="J209" s="4"/>
      <c r="K209" s="4"/>
    </row>
    <row r="210" spans="2:11" ht="12.75">
      <c r="B210" s="4"/>
      <c r="C210" s="4"/>
      <c r="D210" s="4"/>
      <c r="E210" s="4"/>
      <c r="F210" s="4"/>
      <c r="G210" s="4"/>
      <c r="H210" s="81"/>
      <c r="I210" s="4"/>
      <c r="J210" s="4"/>
      <c r="K210" s="4"/>
    </row>
    <row r="211" spans="2:11" ht="12.75">
      <c r="B211" s="4"/>
      <c r="C211" s="4"/>
      <c r="D211" s="4"/>
      <c r="E211" s="4"/>
      <c r="F211" s="4"/>
      <c r="G211" s="4"/>
      <c r="H211" s="81"/>
      <c r="I211" s="4"/>
      <c r="J211" s="4"/>
      <c r="K211" s="4"/>
    </row>
    <row r="212" spans="2:11" ht="12.75">
      <c r="B212" s="4"/>
      <c r="C212" s="4"/>
      <c r="D212" s="4"/>
      <c r="E212" s="4"/>
      <c r="F212" s="4"/>
      <c r="G212" s="4"/>
      <c r="H212" s="81"/>
      <c r="I212" s="4"/>
      <c r="J212" s="4"/>
      <c r="K212" s="4"/>
    </row>
    <row r="213" spans="2:11" ht="12.75">
      <c r="B213" s="4"/>
      <c r="C213" s="4"/>
      <c r="D213" s="4"/>
      <c r="E213" s="4"/>
      <c r="F213" s="4"/>
      <c r="G213" s="4"/>
      <c r="H213" s="81"/>
      <c r="I213" s="4"/>
      <c r="J213" s="4"/>
      <c r="K213" s="4"/>
    </row>
    <row r="214" spans="2:11" ht="12.75">
      <c r="B214" s="4"/>
      <c r="C214" s="4"/>
      <c r="D214" s="4"/>
      <c r="E214" s="4"/>
      <c r="F214" s="4"/>
      <c r="G214" s="4"/>
      <c r="H214" s="81"/>
      <c r="I214" s="4"/>
      <c r="J214" s="4"/>
      <c r="K214" s="4"/>
    </row>
    <row r="215" spans="2:11" ht="12.75">
      <c r="B215" s="4"/>
      <c r="C215" s="4"/>
      <c r="D215" s="4"/>
      <c r="E215" s="4"/>
      <c r="F215" s="4"/>
      <c r="G215" s="4"/>
      <c r="H215" s="81"/>
      <c r="I215" s="4"/>
      <c r="J215" s="4"/>
      <c r="K215" s="4"/>
    </row>
    <row r="216" spans="2:11" ht="12.75">
      <c r="B216" s="4"/>
      <c r="C216" s="4"/>
      <c r="D216" s="4"/>
      <c r="E216" s="4"/>
      <c r="F216" s="4"/>
      <c r="G216" s="4"/>
      <c r="H216" s="81"/>
      <c r="I216" s="4"/>
      <c r="J216" s="4"/>
      <c r="K216" s="4"/>
    </row>
    <row r="217" spans="1:11" ht="20.25">
      <c r="A217" s="24" t="s">
        <v>0</v>
      </c>
      <c r="B217" s="25"/>
      <c r="C217" s="25"/>
      <c r="D217" s="25"/>
      <c r="E217" s="25"/>
      <c r="F217" s="25"/>
      <c r="G217" s="25"/>
      <c r="H217" s="85"/>
      <c r="I217" s="25"/>
      <c r="J217" s="4"/>
      <c r="K217" s="4"/>
    </row>
    <row r="218" spans="1:11" ht="20.25">
      <c r="A218" s="24"/>
      <c r="B218" s="25"/>
      <c r="C218" s="25"/>
      <c r="D218" s="25"/>
      <c r="E218" s="25"/>
      <c r="F218" s="25"/>
      <c r="G218" s="25"/>
      <c r="H218" s="85"/>
      <c r="I218" s="25"/>
      <c r="J218" s="4"/>
      <c r="K218" s="4"/>
    </row>
    <row r="219" spans="1:11" ht="20.25">
      <c r="A219" s="24" t="s">
        <v>37</v>
      </c>
      <c r="B219" s="25"/>
      <c r="C219" s="25"/>
      <c r="D219" s="25"/>
      <c r="E219" s="25"/>
      <c r="F219" s="25" t="s">
        <v>49</v>
      </c>
      <c r="G219" s="26">
        <v>43725</v>
      </c>
      <c r="H219" s="85"/>
      <c r="I219" s="25"/>
      <c r="J219" s="4"/>
      <c r="K219" s="4"/>
    </row>
    <row r="220" spans="1:11" ht="15">
      <c r="A220" s="2"/>
      <c r="B220" s="7"/>
      <c r="C220" s="7"/>
      <c r="D220" s="7"/>
      <c r="E220" s="7"/>
      <c r="F220" s="7"/>
      <c r="G220" s="7"/>
      <c r="H220" s="86"/>
      <c r="I220" s="7"/>
      <c r="J220" s="4"/>
      <c r="K220" s="4"/>
    </row>
    <row r="221" spans="1:11" ht="18">
      <c r="A221" s="2" t="s">
        <v>38</v>
      </c>
      <c r="B221" s="7"/>
      <c r="C221" s="131">
        <v>43360</v>
      </c>
      <c r="D221" s="131"/>
      <c r="E221" s="7"/>
      <c r="F221" s="7"/>
      <c r="G221" s="7"/>
      <c r="H221" s="86"/>
      <c r="I221" s="7">
        <v>4240.27</v>
      </c>
      <c r="J221" s="4"/>
      <c r="K221" s="4"/>
    </row>
    <row r="222" spans="1:11" ht="15">
      <c r="A222" s="2"/>
      <c r="B222" s="7"/>
      <c r="C222" s="45"/>
      <c r="D222" s="7"/>
      <c r="E222" s="7"/>
      <c r="F222" s="7"/>
      <c r="G222" s="7"/>
      <c r="H222" s="86"/>
      <c r="I222" s="7"/>
      <c r="J222" s="4"/>
      <c r="K222" s="4"/>
    </row>
    <row r="223" spans="1:11" ht="18">
      <c r="A223" s="132" t="s">
        <v>71</v>
      </c>
      <c r="B223" s="132"/>
      <c r="C223" s="132"/>
      <c r="D223" s="132"/>
      <c r="E223" s="132"/>
      <c r="F223" s="132"/>
      <c r="G223" s="132"/>
      <c r="H223" s="132"/>
      <c r="I223" s="23"/>
      <c r="J223" s="4"/>
      <c r="K223" s="4"/>
    </row>
    <row r="224" spans="1:11" ht="15">
      <c r="A224" s="2"/>
      <c r="B224" s="7"/>
      <c r="C224" s="7"/>
      <c r="D224" s="7"/>
      <c r="E224" s="7"/>
      <c r="F224" s="7"/>
      <c r="G224" s="7"/>
      <c r="H224" s="86"/>
      <c r="I224" s="7"/>
      <c r="J224" s="4"/>
      <c r="K224" s="4"/>
    </row>
    <row r="225" spans="1:11" ht="15.75">
      <c r="A225" s="2" t="s">
        <v>39</v>
      </c>
      <c r="B225" s="7"/>
      <c r="C225" s="7"/>
      <c r="D225" s="7"/>
      <c r="E225" s="7"/>
      <c r="F225" s="7"/>
      <c r="G225" s="31"/>
      <c r="H225" s="86"/>
      <c r="I225" s="7"/>
      <c r="J225" s="4"/>
      <c r="K225" s="4"/>
    </row>
    <row r="226" spans="1:11" ht="15">
      <c r="A226" s="2" t="s">
        <v>167</v>
      </c>
      <c r="B226" s="7"/>
      <c r="C226" s="7"/>
      <c r="D226" s="7"/>
      <c r="E226" s="7"/>
      <c r="F226" s="7"/>
      <c r="G226" s="7"/>
      <c r="H226" s="86">
        <f>+C109</f>
        <v>0</v>
      </c>
      <c r="I226" s="7"/>
      <c r="J226" s="4"/>
      <c r="K226" s="4"/>
    </row>
    <row r="227" spans="1:11" ht="15.75" customHeight="1">
      <c r="A227" s="127" t="s">
        <v>168</v>
      </c>
      <c r="B227" s="127"/>
      <c r="C227" s="127"/>
      <c r="D227" s="127"/>
      <c r="E227" s="127"/>
      <c r="F227" s="127"/>
      <c r="G227" s="127"/>
      <c r="H227" s="86">
        <f>+D109</f>
        <v>1480.01</v>
      </c>
      <c r="I227" s="7"/>
      <c r="J227" s="4"/>
      <c r="K227" s="4"/>
    </row>
    <row r="228" spans="1:17" ht="15">
      <c r="A228" s="2" t="s">
        <v>169</v>
      </c>
      <c r="B228" s="7"/>
      <c r="C228" s="7"/>
      <c r="D228" s="7"/>
      <c r="E228" s="7"/>
      <c r="F228" s="7"/>
      <c r="G228" s="7"/>
      <c r="H228" s="86">
        <f>G20</f>
        <v>5024.95</v>
      </c>
      <c r="I228" s="7"/>
      <c r="J228" s="4"/>
      <c r="K228" s="126"/>
      <c r="L228" s="126"/>
      <c r="M228" s="126"/>
      <c r="N228" s="126"/>
      <c r="O228" s="126"/>
      <c r="P228" s="126"/>
      <c r="Q228" s="126"/>
    </row>
    <row r="229" spans="1:11" ht="15.75">
      <c r="A229" s="2" t="s">
        <v>172</v>
      </c>
      <c r="B229" s="7"/>
      <c r="C229" s="7"/>
      <c r="D229" s="7"/>
      <c r="E229" s="7"/>
      <c r="F229" s="7"/>
      <c r="G229" s="21" t="s">
        <v>40</v>
      </c>
      <c r="H229" s="86">
        <f>F11</f>
        <v>600</v>
      </c>
      <c r="I229" s="7"/>
      <c r="J229" s="4"/>
      <c r="K229" s="4"/>
    </row>
    <row r="230" spans="1:11" ht="15.75">
      <c r="A230" s="191" t="s">
        <v>171</v>
      </c>
      <c r="B230" s="119"/>
      <c r="C230" s="119"/>
      <c r="D230" s="127"/>
      <c r="E230" s="127"/>
      <c r="F230" s="127"/>
      <c r="G230" s="127"/>
      <c r="H230" s="118">
        <f>G109</f>
        <v>1425</v>
      </c>
      <c r="I230" s="7"/>
      <c r="J230" s="4"/>
      <c r="K230" s="4"/>
    </row>
    <row r="231" spans="1:11" ht="15">
      <c r="A231" s="2" t="s">
        <v>62</v>
      </c>
      <c r="B231" s="7"/>
      <c r="C231" s="7"/>
      <c r="D231" s="7"/>
      <c r="E231" s="7"/>
      <c r="F231" s="7"/>
      <c r="G231" s="7"/>
      <c r="H231" s="86">
        <f>+H109</f>
        <v>82.22</v>
      </c>
      <c r="I231" s="7"/>
      <c r="J231" s="4"/>
      <c r="K231" s="4"/>
    </row>
    <row r="232" spans="1:11" ht="15.75" thickBot="1">
      <c r="A232" s="2"/>
      <c r="B232" s="7"/>
      <c r="C232" s="7"/>
      <c r="D232" s="7"/>
      <c r="E232" s="7"/>
      <c r="F232" s="7"/>
      <c r="G232" s="7"/>
      <c r="H232" s="87"/>
      <c r="I232" s="7"/>
      <c r="J232" s="4"/>
      <c r="K232" s="4"/>
    </row>
    <row r="233" spans="1:11" ht="15">
      <c r="A233" s="2" t="s">
        <v>41</v>
      </c>
      <c r="B233" s="7"/>
      <c r="C233" s="7"/>
      <c r="D233" s="7"/>
      <c r="E233" s="7"/>
      <c r="F233" s="7"/>
      <c r="G233" s="7"/>
      <c r="H233" s="88"/>
      <c r="I233" s="7">
        <f>SUM(H226:H232)</f>
        <v>8612.179999999998</v>
      </c>
      <c r="J233" s="4"/>
      <c r="K233" s="4"/>
    </row>
    <row r="234" spans="1:11" ht="15">
      <c r="A234" s="2"/>
      <c r="B234" s="7"/>
      <c r="C234" s="7"/>
      <c r="D234" s="7"/>
      <c r="E234" s="7"/>
      <c r="F234" s="7"/>
      <c r="G234" s="7"/>
      <c r="H234" s="88"/>
      <c r="I234" s="7"/>
      <c r="J234" s="4"/>
      <c r="K234" s="4"/>
    </row>
    <row r="235" spans="1:11" ht="15">
      <c r="A235" s="2"/>
      <c r="B235" s="7"/>
      <c r="C235" s="7"/>
      <c r="D235" s="7"/>
      <c r="E235" s="7"/>
      <c r="F235" s="7"/>
      <c r="G235" s="7"/>
      <c r="H235" s="88"/>
      <c r="I235" s="7"/>
      <c r="J235" s="4"/>
      <c r="K235" s="4"/>
    </row>
    <row r="236" spans="1:11" ht="15.75">
      <c r="A236" s="2" t="s">
        <v>42</v>
      </c>
      <c r="B236" s="7"/>
      <c r="C236" s="7"/>
      <c r="D236" s="7"/>
      <c r="E236" s="7"/>
      <c r="F236" s="7"/>
      <c r="G236" s="31"/>
      <c r="H236" s="86"/>
      <c r="I236" s="7"/>
      <c r="J236" s="4"/>
      <c r="K236" s="4"/>
    </row>
    <row r="237" spans="1:11" ht="15.75">
      <c r="A237" s="2" t="s">
        <v>43</v>
      </c>
      <c r="B237" s="7"/>
      <c r="C237" s="133" t="s">
        <v>74</v>
      </c>
      <c r="D237" s="133"/>
      <c r="E237" s="133"/>
      <c r="F237" s="133"/>
      <c r="G237" s="133"/>
      <c r="H237" s="86">
        <f>+C206</f>
        <v>0</v>
      </c>
      <c r="I237" s="7"/>
      <c r="J237" s="4"/>
      <c r="K237" s="4"/>
    </row>
    <row r="238" spans="1:11" ht="15">
      <c r="A238" s="2" t="s">
        <v>53</v>
      </c>
      <c r="B238" s="7"/>
      <c r="C238" s="128"/>
      <c r="D238" s="128"/>
      <c r="E238" s="128"/>
      <c r="F238" s="128"/>
      <c r="G238" s="128"/>
      <c r="H238" s="86">
        <f>H130+H137</f>
        <v>0</v>
      </c>
      <c r="I238" s="7">
        <f>H146+H147</f>
        <v>349.38</v>
      </c>
      <c r="J238" s="4"/>
      <c r="K238" s="4"/>
    </row>
    <row r="239" spans="1:11" ht="15.75">
      <c r="A239" s="2" t="s">
        <v>174</v>
      </c>
      <c r="B239" s="7"/>
      <c r="C239" s="86"/>
      <c r="D239" s="86"/>
      <c r="E239" s="86"/>
      <c r="F239" s="86"/>
      <c r="G239" s="86"/>
      <c r="H239" s="86">
        <f>G206</f>
        <v>6749.95</v>
      </c>
      <c r="I239" s="7"/>
      <c r="J239" s="4"/>
      <c r="K239" s="4"/>
    </row>
    <row r="240" spans="1:11" ht="15">
      <c r="A240" s="2" t="s">
        <v>54</v>
      </c>
      <c r="B240" s="7"/>
      <c r="C240" s="7"/>
      <c r="D240" s="7"/>
      <c r="E240" s="7"/>
      <c r="F240" s="7"/>
      <c r="G240" s="7"/>
      <c r="H240" s="86">
        <f>D206</f>
        <v>0</v>
      </c>
      <c r="I240" s="7"/>
      <c r="J240" s="4"/>
      <c r="K240" s="4"/>
    </row>
    <row r="241" spans="1:11" ht="15.75">
      <c r="A241" s="2" t="s">
        <v>44</v>
      </c>
      <c r="B241" s="7"/>
      <c r="C241" s="129" t="s">
        <v>68</v>
      </c>
      <c r="D241" s="129"/>
      <c r="E241" s="129"/>
      <c r="F241" s="129"/>
      <c r="G241" s="129"/>
      <c r="H241" s="86">
        <f>+E206</f>
        <v>535.9000000000001</v>
      </c>
      <c r="I241" s="7"/>
      <c r="J241" s="4"/>
      <c r="K241" s="4"/>
    </row>
    <row r="242" spans="1:11" ht="15">
      <c r="A242" s="2" t="s">
        <v>55</v>
      </c>
      <c r="B242" s="7"/>
      <c r="C242" s="7"/>
      <c r="D242" s="7"/>
      <c r="E242" s="7"/>
      <c r="F242" s="7"/>
      <c r="G242" s="7"/>
      <c r="H242" s="86">
        <f>F138</f>
        <v>65</v>
      </c>
      <c r="I242" s="7"/>
      <c r="J242" s="4"/>
      <c r="K242" s="4"/>
    </row>
    <row r="243" spans="1:11" ht="15.75">
      <c r="A243" s="2" t="s">
        <v>56</v>
      </c>
      <c r="B243" s="7"/>
      <c r="C243" s="127" t="s">
        <v>170</v>
      </c>
      <c r="D243" s="127"/>
      <c r="E243" s="127"/>
      <c r="F243" s="127"/>
      <c r="G243" s="127"/>
      <c r="H243" s="86">
        <f>H146+H147+J172+J183</f>
        <v>1055.81</v>
      </c>
      <c r="I243" s="7"/>
      <c r="J243" s="4"/>
      <c r="K243" s="4"/>
    </row>
    <row r="244" spans="1:11" ht="15.75">
      <c r="A244" s="2" t="s">
        <v>69</v>
      </c>
      <c r="B244" s="7"/>
      <c r="C244" s="127" t="s">
        <v>70</v>
      </c>
      <c r="D244" s="127"/>
      <c r="E244" s="127"/>
      <c r="F244" s="127"/>
      <c r="G244" s="127"/>
      <c r="H244" s="86">
        <f>H118+H183</f>
        <v>0</v>
      </c>
      <c r="I244" s="7"/>
      <c r="J244" s="4"/>
      <c r="K244" s="4"/>
    </row>
    <row r="245" spans="1:11" ht="15.75">
      <c r="A245" s="2" t="s">
        <v>79</v>
      </c>
      <c r="B245" s="7"/>
      <c r="C245" s="127" t="s">
        <v>175</v>
      </c>
      <c r="D245" s="127"/>
      <c r="E245" s="127"/>
      <c r="F245" s="127"/>
      <c r="G245" s="127"/>
      <c r="H245" s="88">
        <f>H189</f>
        <v>150</v>
      </c>
      <c r="I245" s="7"/>
      <c r="J245" s="4"/>
      <c r="K245" s="4"/>
    </row>
    <row r="246" spans="1:11" ht="15.75">
      <c r="A246" s="120" t="s">
        <v>173</v>
      </c>
      <c r="B246" s="7"/>
      <c r="C246" s="118"/>
      <c r="D246" s="118"/>
      <c r="E246" s="118"/>
      <c r="F246" s="118"/>
      <c r="G246" s="118"/>
      <c r="H246" s="88">
        <f>H144</f>
        <v>200</v>
      </c>
      <c r="I246" s="7"/>
      <c r="J246" s="4"/>
      <c r="K246" s="4"/>
    </row>
    <row r="247" spans="1:11" ht="15.75">
      <c r="A247" s="191" t="s">
        <v>176</v>
      </c>
      <c r="B247" s="7"/>
      <c r="C247" s="127"/>
      <c r="D247" s="127"/>
      <c r="E247" s="127"/>
      <c r="F247" s="127"/>
      <c r="G247" s="127"/>
      <c r="H247" s="88">
        <f>I206</f>
        <v>475</v>
      </c>
      <c r="I247" s="7"/>
      <c r="J247" s="4"/>
      <c r="K247" s="4"/>
    </row>
    <row r="248" spans="1:11" ht="15">
      <c r="A248" s="2" t="s">
        <v>45</v>
      </c>
      <c r="B248" s="7"/>
      <c r="C248" s="7"/>
      <c r="D248" s="7"/>
      <c r="E248" s="7"/>
      <c r="F248" s="7"/>
      <c r="G248" s="7"/>
      <c r="H248" s="86"/>
      <c r="I248" s="7">
        <f>SUM(H237:H247)</f>
        <v>9231.66</v>
      </c>
      <c r="J248" s="4"/>
      <c r="K248" s="4"/>
    </row>
    <row r="249" spans="1:11" ht="15">
      <c r="A249" s="2"/>
      <c r="B249" s="7"/>
      <c r="C249" s="7"/>
      <c r="D249" s="7"/>
      <c r="E249" s="7"/>
      <c r="F249" s="7"/>
      <c r="G249" s="7"/>
      <c r="H249" s="86"/>
      <c r="I249" s="7"/>
      <c r="J249" s="4"/>
      <c r="K249" s="4"/>
    </row>
    <row r="250" spans="1:11" ht="16.5" thickBot="1">
      <c r="A250" s="2" t="s">
        <v>46</v>
      </c>
      <c r="B250" s="7"/>
      <c r="C250" s="29">
        <v>43725</v>
      </c>
      <c r="D250" s="7"/>
      <c r="E250" s="7"/>
      <c r="F250" s="7"/>
      <c r="G250" s="7"/>
      <c r="H250" s="86"/>
      <c r="I250" s="22">
        <f>+I221+I233-I248</f>
        <v>3620.789999999999</v>
      </c>
      <c r="J250" s="5"/>
      <c r="K250" s="4"/>
    </row>
    <row r="251" spans="1:9" ht="15.75" thickTop="1">
      <c r="A251" s="2"/>
      <c r="B251" s="2"/>
      <c r="C251" s="2"/>
      <c r="D251" s="2"/>
      <c r="E251" s="2"/>
      <c r="F251" s="2"/>
      <c r="G251" s="2"/>
      <c r="H251" s="89"/>
      <c r="I251" s="2"/>
    </row>
    <row r="252" spans="1:9" ht="19.5" customHeight="1">
      <c r="A252" s="155" t="s">
        <v>177</v>
      </c>
      <c r="B252" s="156"/>
      <c r="C252" s="156"/>
      <c r="D252" s="156"/>
      <c r="E252" s="156"/>
      <c r="F252" s="156"/>
      <c r="G252" s="156"/>
      <c r="H252" s="156"/>
      <c r="I252" s="2"/>
    </row>
    <row r="253" spans="1:9" ht="15">
      <c r="A253" s="2"/>
      <c r="B253" s="2"/>
      <c r="C253" s="2"/>
      <c r="D253" s="2"/>
      <c r="E253" s="2"/>
      <c r="F253" s="2"/>
      <c r="G253" s="2"/>
      <c r="H253" s="89"/>
      <c r="I253" s="2"/>
    </row>
    <row r="254" spans="1:9" ht="15">
      <c r="A254" s="2"/>
      <c r="B254" s="2"/>
      <c r="C254" s="2"/>
      <c r="D254" s="2"/>
      <c r="E254" s="2"/>
      <c r="F254" s="2"/>
      <c r="G254" s="2"/>
      <c r="H254" s="89"/>
      <c r="I254" s="2"/>
    </row>
    <row r="256" ht="12.75">
      <c r="H256" s="63" t="s">
        <v>47</v>
      </c>
    </row>
  </sheetData>
  <sheetProtection/>
  <mergeCells count="124">
    <mergeCell ref="C129:F129"/>
    <mergeCell ref="G36:I36"/>
    <mergeCell ref="C140:F140"/>
    <mergeCell ref="C144:G144"/>
    <mergeCell ref="C146:G146"/>
    <mergeCell ref="C147:G147"/>
    <mergeCell ref="G50:I50"/>
    <mergeCell ref="G51:I51"/>
    <mergeCell ref="G52:I52"/>
    <mergeCell ref="G53:I53"/>
    <mergeCell ref="G7:I7"/>
    <mergeCell ref="G8:I8"/>
    <mergeCell ref="G9:I9"/>
    <mergeCell ref="C10:E10"/>
    <mergeCell ref="C122:G122"/>
    <mergeCell ref="C17:F17"/>
    <mergeCell ref="G54:I54"/>
    <mergeCell ref="G55:I55"/>
    <mergeCell ref="G57:I57"/>
    <mergeCell ref="G65:I65"/>
    <mergeCell ref="A252:H252"/>
    <mergeCell ref="C168:G168"/>
    <mergeCell ref="C169:G169"/>
    <mergeCell ref="G93:I93"/>
    <mergeCell ref="A227:G227"/>
    <mergeCell ref="C181:G181"/>
    <mergeCell ref="F175:G175"/>
    <mergeCell ref="G91:I91"/>
    <mergeCell ref="C185:G185"/>
    <mergeCell ref="G15:I15"/>
    <mergeCell ref="G135:J135"/>
    <mergeCell ref="G33:I33"/>
    <mergeCell ref="C120:G120"/>
    <mergeCell ref="C121:G121"/>
    <mergeCell ref="C119:G119"/>
    <mergeCell ref="G80:I80"/>
    <mergeCell ref="C67:F67"/>
    <mergeCell ref="C68:F68"/>
    <mergeCell ref="C86:F86"/>
    <mergeCell ref="G75:I75"/>
    <mergeCell ref="G92:I92"/>
    <mergeCell ref="G89:I89"/>
    <mergeCell ref="C166:G166"/>
    <mergeCell ref="C167:G167"/>
    <mergeCell ref="G62:I62"/>
    <mergeCell ref="G71:I71"/>
    <mergeCell ref="G76:I76"/>
    <mergeCell ref="C156:G156"/>
    <mergeCell ref="G74:I74"/>
    <mergeCell ref="C200:G200"/>
    <mergeCell ref="G77:I77"/>
    <mergeCell ref="G32:I32"/>
    <mergeCell ref="G39:I39"/>
    <mergeCell ref="G40:I40"/>
    <mergeCell ref="G79:I79"/>
    <mergeCell ref="G64:I64"/>
    <mergeCell ref="G47:I47"/>
    <mergeCell ref="C180:G180"/>
    <mergeCell ref="G83:I83"/>
    <mergeCell ref="G43:I43"/>
    <mergeCell ref="C184:G184"/>
    <mergeCell ref="F174:G174"/>
    <mergeCell ref="G141:I141"/>
    <mergeCell ref="G66:I66"/>
    <mergeCell ref="G81:I81"/>
    <mergeCell ref="G82:I82"/>
    <mergeCell ref="G69:I69"/>
    <mergeCell ref="C196:H196"/>
    <mergeCell ref="C195:H195"/>
    <mergeCell ref="G203:J203"/>
    <mergeCell ref="C134:G134"/>
    <mergeCell ref="C136:G136"/>
    <mergeCell ref="C137:G137"/>
    <mergeCell ref="C151:G151"/>
    <mergeCell ref="G37:I37"/>
    <mergeCell ref="G30:I30"/>
    <mergeCell ref="G31:I31"/>
    <mergeCell ref="G152:J152"/>
    <mergeCell ref="G42:I42"/>
    <mergeCell ref="G41:I41"/>
    <mergeCell ref="C130:G130"/>
    <mergeCell ref="G78:I78"/>
    <mergeCell ref="G21:I21"/>
    <mergeCell ref="G22:I22"/>
    <mergeCell ref="C125:G125"/>
    <mergeCell ref="F126:J126"/>
    <mergeCell ref="G73:I73"/>
    <mergeCell ref="G70:I70"/>
    <mergeCell ref="G44:I44"/>
    <mergeCell ref="G48:I48"/>
    <mergeCell ref="G34:I34"/>
    <mergeCell ref="G23:I23"/>
    <mergeCell ref="G26:I26"/>
    <mergeCell ref="G18:H18"/>
    <mergeCell ref="G19:J19"/>
    <mergeCell ref="G24:I24"/>
    <mergeCell ref="E25:J25"/>
    <mergeCell ref="G27:I27"/>
    <mergeCell ref="C118:G118"/>
    <mergeCell ref="G56:I56"/>
    <mergeCell ref="G59:I59"/>
    <mergeCell ref="G61:I61"/>
    <mergeCell ref="G85:I85"/>
    <mergeCell ref="G60:I60"/>
    <mergeCell ref="G29:I29"/>
    <mergeCell ref="G35:I35"/>
    <mergeCell ref="C186:G186"/>
    <mergeCell ref="C187:G187"/>
    <mergeCell ref="C221:D221"/>
    <mergeCell ref="A223:H223"/>
    <mergeCell ref="C237:G237"/>
    <mergeCell ref="F194:J194"/>
    <mergeCell ref="C201:G201"/>
    <mergeCell ref="G190:J190"/>
    <mergeCell ref="C202:G202"/>
    <mergeCell ref="F192:J192"/>
    <mergeCell ref="K228:Q228"/>
    <mergeCell ref="D230:G230"/>
    <mergeCell ref="C244:G244"/>
    <mergeCell ref="C245:G245"/>
    <mergeCell ref="C247:G247"/>
    <mergeCell ref="C238:G238"/>
    <mergeCell ref="C241:G241"/>
    <mergeCell ref="C243:G243"/>
  </mergeCells>
  <printOptions/>
  <pageMargins left="0.5" right="0.25" top="0.5" bottom="0.25" header="0.25" footer="0.25"/>
  <pageSetup horizontalDpi="300" verticalDpi="300" orientation="landscape" scale="82" r:id="rId1"/>
  <ignoredErrors>
    <ignoredError sqref="K46 E160 D11 I160 K170 C94:D94 G9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george.adams</cp:lastModifiedBy>
  <cp:lastPrinted>2018-09-15T15:53:27Z</cp:lastPrinted>
  <dcterms:created xsi:type="dcterms:W3CDTF">1998-09-16T14:32:43Z</dcterms:created>
  <dcterms:modified xsi:type="dcterms:W3CDTF">2019-09-17T15:32:48Z</dcterms:modified>
  <cp:category/>
  <cp:version/>
  <cp:contentType/>
  <cp:contentStatus/>
</cp:coreProperties>
</file>