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OneDrive\Desktop\MK\SRTIP\"/>
    </mc:Choice>
  </mc:AlternateContent>
  <xr:revisionPtr revIDLastSave="0" documentId="13_ncr:1_{26A51612-C642-4F25-AF92-53C89F1F4D3A}" xr6:coauthVersionLast="47" xr6:coauthVersionMax="47" xr10:uidLastSave="{00000000-0000-0000-0000-000000000000}"/>
  <bookViews>
    <workbookView xWindow="-110" yWindow="-110" windowWidth="19420" windowHeight="10300" activeTab="9" xr2:uid="{46C3DDBC-D4C8-4957-A8CC-D02C94D6AE3C}"/>
  </bookViews>
  <sheets>
    <sheet name="PR" sheetId="1" r:id="rId1"/>
    <sheet name="PRR" sheetId="4" r:id="rId2"/>
    <sheet name="SR" sheetId="2" r:id="rId3"/>
    <sheet name="SRR" sheetId="3" r:id="rId4"/>
    <sheet name="GL" sheetId="5" r:id="rId5"/>
    <sheet name="INV" sheetId="6" r:id="rId6"/>
    <sheet name="TB" sheetId="7" r:id="rId7"/>
    <sheet name="TR" sheetId="8" r:id="rId8"/>
    <sheet name="BS" sheetId="9" r:id="rId9"/>
    <sheet name="CF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0" l="1"/>
  <c r="B9" i="10"/>
  <c r="A9" i="10"/>
  <c r="B8" i="10"/>
  <c r="A8" i="10"/>
  <c r="B7" i="10"/>
  <c r="A7" i="10"/>
  <c r="B6" i="10"/>
  <c r="B5" i="10"/>
  <c r="B19" i="9"/>
  <c r="B17" i="9"/>
  <c r="B14" i="9"/>
  <c r="B13" i="9"/>
  <c r="B7" i="9"/>
  <c r="B6" i="9"/>
  <c r="B9" i="9" s="1"/>
  <c r="D7" i="8"/>
  <c r="D6" i="8"/>
  <c r="D5" i="8"/>
  <c r="C7" i="8"/>
  <c r="C6" i="8"/>
  <c r="C5" i="8"/>
  <c r="E84" i="5"/>
  <c r="E82" i="5"/>
  <c r="E80" i="5"/>
  <c r="H30" i="6"/>
  <c r="H26" i="6"/>
  <c r="H17" i="6"/>
  <c r="H9" i="6"/>
  <c r="K12" i="3"/>
  <c r="J12" i="3"/>
  <c r="H12" i="3"/>
  <c r="J12" i="2"/>
  <c r="K12" i="2"/>
  <c r="H12" i="2"/>
  <c r="B9" i="7"/>
  <c r="B10" i="7" s="1"/>
  <c r="B11" i="7" s="1"/>
  <c r="B12" i="7" s="1"/>
  <c r="B13" i="7" s="1"/>
  <c r="B14" i="7" s="1"/>
  <c r="G89" i="5"/>
  <c r="G90" i="5" s="1"/>
  <c r="G91" i="5" s="1"/>
  <c r="G92" i="5" s="1"/>
  <c r="G93" i="5" s="1"/>
  <c r="G94" i="5" s="1"/>
  <c r="C15" i="7" s="1"/>
  <c r="E94" i="5"/>
  <c r="E93" i="5"/>
  <c r="E92" i="5"/>
  <c r="E91" i="5"/>
  <c r="E90" i="5"/>
  <c r="E89" i="5"/>
  <c r="C89" i="5"/>
  <c r="C90" i="5" s="1"/>
  <c r="C91" i="5" s="1"/>
  <c r="C92" i="5" s="1"/>
  <c r="C93" i="5" s="1"/>
  <c r="C94" i="5" s="1"/>
  <c r="B92" i="5"/>
  <c r="A89" i="5"/>
  <c r="E85" i="5"/>
  <c r="E83" i="5"/>
  <c r="E81" i="5"/>
  <c r="H29" i="6"/>
  <c r="H24" i="6"/>
  <c r="H20" i="6"/>
  <c r="H16" i="6"/>
  <c r="H12" i="6"/>
  <c r="H8" i="6"/>
  <c r="J17" i="1"/>
  <c r="J16" i="1"/>
  <c r="K17" i="1"/>
  <c r="K16" i="1"/>
  <c r="E32" i="5"/>
  <c r="E30" i="5"/>
  <c r="E28" i="5"/>
  <c r="E25" i="5"/>
  <c r="H12" i="4"/>
  <c r="J12" i="4"/>
  <c r="K13" i="1"/>
  <c r="J13" i="1"/>
  <c r="H13" i="1"/>
  <c r="K12" i="4"/>
  <c r="F45" i="5"/>
  <c r="D45" i="5"/>
  <c r="C45" i="5"/>
  <c r="F42" i="5"/>
  <c r="F39" i="5"/>
  <c r="D42" i="5"/>
  <c r="C42" i="5"/>
  <c r="B42" i="5"/>
  <c r="D39" i="5"/>
  <c r="C39" i="5"/>
  <c r="C32" i="5"/>
  <c r="C30" i="5"/>
  <c r="C28" i="5"/>
  <c r="D25" i="5"/>
  <c r="C25" i="5"/>
  <c r="C56" i="5"/>
  <c r="C71" i="5"/>
  <c r="B85" i="5"/>
  <c r="B94" i="5" s="1"/>
  <c r="B84" i="5"/>
  <c r="B93" i="5" s="1"/>
  <c r="B83" i="5"/>
  <c r="B82" i="5"/>
  <c r="B91" i="5" s="1"/>
  <c r="B81" i="5"/>
  <c r="B90" i="5" s="1"/>
  <c r="F26" i="6"/>
  <c r="F25" i="6"/>
  <c r="F21" i="6"/>
  <c r="E21" i="6"/>
  <c r="G16" i="6"/>
  <c r="G17" i="6" s="1"/>
  <c r="G15" i="6"/>
  <c r="F17" i="6"/>
  <c r="F15" i="6"/>
  <c r="G8" i="6"/>
  <c r="G9" i="6" s="1"/>
  <c r="G7" i="6"/>
  <c r="F9" i="6"/>
  <c r="F7" i="6"/>
  <c r="E9" i="6"/>
  <c r="E7" i="6"/>
  <c r="C26" i="6"/>
  <c r="C17" i="6"/>
  <c r="C9" i="6"/>
  <c r="C25" i="6"/>
  <c r="C21" i="6"/>
  <c r="C15" i="6"/>
  <c r="C7" i="6"/>
  <c r="A14" i="7"/>
  <c r="A13" i="7"/>
  <c r="A12" i="7"/>
  <c r="A11" i="7"/>
  <c r="A10" i="7"/>
  <c r="A9" i="7"/>
  <c r="C80" i="5"/>
  <c r="C81" i="5" s="1"/>
  <c r="C82" i="5" s="1"/>
  <c r="C83" i="5" s="1"/>
  <c r="C84" i="5" s="1"/>
  <c r="C85" i="5" s="1"/>
  <c r="E72" i="5"/>
  <c r="E73" i="5"/>
  <c r="E74" i="5"/>
  <c r="E75" i="5"/>
  <c r="E76" i="5"/>
  <c r="E71" i="5"/>
  <c r="D72" i="5"/>
  <c r="D73" i="5"/>
  <c r="D74" i="5"/>
  <c r="D75" i="5"/>
  <c r="D76" i="5"/>
  <c r="D71" i="5"/>
  <c r="B72" i="5"/>
  <c r="B73" i="5"/>
  <c r="B74" i="5"/>
  <c r="B75" i="5"/>
  <c r="B76" i="5"/>
  <c r="B71" i="5"/>
  <c r="A72" i="5"/>
  <c r="A73" i="5"/>
  <c r="A74" i="5"/>
  <c r="A75" i="5"/>
  <c r="A76" i="5"/>
  <c r="A71" i="5"/>
  <c r="F57" i="5"/>
  <c r="F58" i="5"/>
  <c r="F59" i="5"/>
  <c r="F60" i="5"/>
  <c r="F61" i="5"/>
  <c r="F56" i="5"/>
  <c r="D57" i="5"/>
  <c r="D58" i="5"/>
  <c r="D59" i="5"/>
  <c r="D60" i="5"/>
  <c r="D61" i="5"/>
  <c r="D56" i="5"/>
  <c r="B57" i="5"/>
  <c r="B58" i="5"/>
  <c r="B59" i="5"/>
  <c r="B60" i="5"/>
  <c r="B61" i="5"/>
  <c r="B56" i="5"/>
  <c r="A57" i="5"/>
  <c r="A58" i="5"/>
  <c r="A59" i="5"/>
  <c r="A60" i="5"/>
  <c r="A61" i="5"/>
  <c r="A56" i="5"/>
  <c r="F66" i="5"/>
  <c r="F67" i="5"/>
  <c r="F68" i="5"/>
  <c r="F69" i="5"/>
  <c r="F70" i="5"/>
  <c r="F65" i="5"/>
  <c r="G65" i="5" s="1"/>
  <c r="D66" i="5"/>
  <c r="D67" i="5"/>
  <c r="D68" i="5"/>
  <c r="D69" i="5"/>
  <c r="D70" i="5"/>
  <c r="D65" i="5"/>
  <c r="C65" i="5"/>
  <c r="C66" i="5" s="1"/>
  <c r="C67" i="5" s="1"/>
  <c r="C68" i="5" s="1"/>
  <c r="C69" i="5" s="1"/>
  <c r="C70" i="5" s="1"/>
  <c r="B66" i="5"/>
  <c r="B67" i="5"/>
  <c r="B68" i="5"/>
  <c r="B69" i="5"/>
  <c r="B70" i="5"/>
  <c r="B65" i="5"/>
  <c r="A70" i="5"/>
  <c r="A66" i="5"/>
  <c r="A67" i="5"/>
  <c r="A68" i="5"/>
  <c r="A69" i="5"/>
  <c r="A65" i="5"/>
  <c r="E51" i="5"/>
  <c r="E52" i="5"/>
  <c r="E55" i="5"/>
  <c r="E50" i="5"/>
  <c r="G50" i="5" s="1"/>
  <c r="D51" i="5"/>
  <c r="D52" i="5"/>
  <c r="D53" i="5"/>
  <c r="D54" i="5"/>
  <c r="D55" i="5"/>
  <c r="D50" i="5"/>
  <c r="B55" i="5"/>
  <c r="C50" i="5"/>
  <c r="C51" i="5" s="1"/>
  <c r="C52" i="5" s="1"/>
  <c r="C53" i="5" s="1"/>
  <c r="C54" i="5" s="1"/>
  <c r="C55" i="5" s="1"/>
  <c r="B51" i="5"/>
  <c r="B52" i="5"/>
  <c r="B53" i="5"/>
  <c r="B54" i="5"/>
  <c r="B50" i="5"/>
  <c r="A51" i="5"/>
  <c r="A52" i="5"/>
  <c r="A53" i="5"/>
  <c r="A54" i="5"/>
  <c r="A55" i="5"/>
  <c r="A50" i="5"/>
  <c r="E40" i="5"/>
  <c r="E41" i="5"/>
  <c r="E43" i="5"/>
  <c r="E44" i="5"/>
  <c r="E46" i="5"/>
  <c r="E38" i="5"/>
  <c r="G38" i="5" s="1"/>
  <c r="G39" i="5" s="1"/>
  <c r="D40" i="5"/>
  <c r="D41" i="5"/>
  <c r="D43" i="5"/>
  <c r="D44" i="5"/>
  <c r="D46" i="5"/>
  <c r="D38" i="5"/>
  <c r="C38" i="5"/>
  <c r="C40" i="5" s="1"/>
  <c r="C41" i="5" s="1"/>
  <c r="C43" i="5" s="1"/>
  <c r="C44" i="5" s="1"/>
  <c r="C46" i="5" s="1"/>
  <c r="B40" i="5"/>
  <c r="B41" i="5"/>
  <c r="B43" i="5"/>
  <c r="B44" i="5"/>
  <c r="B45" i="5" s="1"/>
  <c r="B46" i="5"/>
  <c r="B38" i="5"/>
  <c r="B39" i="5" s="1"/>
  <c r="A40" i="5"/>
  <c r="A41" i="5"/>
  <c r="A42" i="5" s="1"/>
  <c r="A43" i="5"/>
  <c r="A44" i="5"/>
  <c r="A45" i="5" s="1"/>
  <c r="A46" i="5"/>
  <c r="A38" i="5"/>
  <c r="A39" i="5" s="1"/>
  <c r="F26" i="5"/>
  <c r="F27" i="5"/>
  <c r="F33" i="5"/>
  <c r="F24" i="5"/>
  <c r="G24" i="5" s="1"/>
  <c r="D26" i="5"/>
  <c r="D27" i="5"/>
  <c r="D29" i="5"/>
  <c r="D31" i="5"/>
  <c r="D33" i="5"/>
  <c r="D24" i="5"/>
  <c r="D16" i="5"/>
  <c r="D17" i="5"/>
  <c r="D18" i="5"/>
  <c r="D19" i="5"/>
  <c r="D20" i="5"/>
  <c r="D15" i="5"/>
  <c r="D10" i="5"/>
  <c r="D11" i="5"/>
  <c r="D12" i="5"/>
  <c r="D13" i="5"/>
  <c r="D14" i="5"/>
  <c r="D9" i="5"/>
  <c r="C24" i="5"/>
  <c r="C26" i="5" s="1"/>
  <c r="C27" i="5" s="1"/>
  <c r="C29" i="5" s="1"/>
  <c r="C31" i="5" s="1"/>
  <c r="C33" i="5" s="1"/>
  <c r="B26" i="5"/>
  <c r="B27" i="5"/>
  <c r="B28" i="5" s="1"/>
  <c r="B29" i="5"/>
  <c r="B30" i="5" s="1"/>
  <c r="B31" i="5"/>
  <c r="B32" i="5" s="1"/>
  <c r="B33" i="5"/>
  <c r="B24" i="5"/>
  <c r="A26" i="5"/>
  <c r="A27" i="5"/>
  <c r="A28" i="5" s="1"/>
  <c r="A29" i="5"/>
  <c r="A30" i="5" s="1"/>
  <c r="A31" i="5"/>
  <c r="A32" i="5" s="1"/>
  <c r="A33" i="5"/>
  <c r="A24" i="5"/>
  <c r="A25" i="5" s="1"/>
  <c r="D29" i="6"/>
  <c r="D24" i="6"/>
  <c r="D20" i="6"/>
  <c r="D16" i="6"/>
  <c r="D12" i="6"/>
  <c r="E19" i="6"/>
  <c r="E20" i="6" s="1"/>
  <c r="D8" i="6"/>
  <c r="E11" i="6"/>
  <c r="E12" i="6" s="1"/>
  <c r="E14" i="6"/>
  <c r="E16" i="6" s="1"/>
  <c r="E23" i="6"/>
  <c r="E24" i="6" s="1"/>
  <c r="E28" i="6"/>
  <c r="E29" i="6" s="1"/>
  <c r="E6" i="6"/>
  <c r="E8" i="6" s="1"/>
  <c r="C11" i="6"/>
  <c r="C14" i="6"/>
  <c r="C19" i="6"/>
  <c r="C23" i="6"/>
  <c r="C28" i="6"/>
  <c r="C6" i="6"/>
  <c r="B12" i="6"/>
  <c r="B16" i="6"/>
  <c r="B17" i="6" s="1"/>
  <c r="B20" i="6"/>
  <c r="B21" i="6" s="1"/>
  <c r="B24" i="6"/>
  <c r="B25" i="6" s="1"/>
  <c r="B26" i="6" s="1"/>
  <c r="B29" i="6"/>
  <c r="B8" i="6"/>
  <c r="B9" i="6" s="1"/>
  <c r="B11" i="6"/>
  <c r="A81" i="5" s="1"/>
  <c r="B14" i="6"/>
  <c r="A82" i="5" s="1"/>
  <c r="B19" i="6"/>
  <c r="A83" i="5" s="1"/>
  <c r="B23" i="6"/>
  <c r="A84" i="5" s="1"/>
  <c r="B28" i="6"/>
  <c r="A85" i="5" s="1"/>
  <c r="B6" i="6"/>
  <c r="A80" i="5" s="1"/>
  <c r="A12" i="6"/>
  <c r="A16" i="6"/>
  <c r="A17" i="6" s="1"/>
  <c r="A20" i="6"/>
  <c r="A21" i="6" s="1"/>
  <c r="A24" i="6"/>
  <c r="A25" i="6" s="1"/>
  <c r="A26" i="6" s="1"/>
  <c r="A29" i="6"/>
  <c r="A8" i="6"/>
  <c r="B80" i="5" s="1"/>
  <c r="B89" i="5" s="1"/>
  <c r="A28" i="6"/>
  <c r="A11" i="6"/>
  <c r="A14" i="6"/>
  <c r="A15" i="6" s="1"/>
  <c r="A19" i="6"/>
  <c r="A23" i="6"/>
  <c r="A6" i="6"/>
  <c r="A7" i="6" s="1"/>
  <c r="B16" i="5"/>
  <c r="B17" i="5"/>
  <c r="B18" i="5"/>
  <c r="B19" i="5"/>
  <c r="B20" i="5"/>
  <c r="B15" i="5"/>
  <c r="B10" i="5"/>
  <c r="B11" i="5"/>
  <c r="B12" i="5"/>
  <c r="B13" i="5"/>
  <c r="B14" i="5"/>
  <c r="B9" i="5"/>
  <c r="F12" i="5"/>
  <c r="C15" i="5"/>
  <c r="C16" i="5" s="1"/>
  <c r="C17" i="5" s="1"/>
  <c r="C18" i="5" s="1"/>
  <c r="C19" i="5" s="1"/>
  <c r="C20" i="5" s="1"/>
  <c r="A16" i="5"/>
  <c r="A17" i="5"/>
  <c r="A18" i="5"/>
  <c r="A19" i="5"/>
  <c r="A20" i="5"/>
  <c r="A15" i="5"/>
  <c r="C9" i="5"/>
  <c r="C10" i="5" s="1"/>
  <c r="C11" i="5" s="1"/>
  <c r="C12" i="5" s="1"/>
  <c r="C13" i="5" s="1"/>
  <c r="C14" i="5" s="1"/>
  <c r="H11" i="4"/>
  <c r="K11" i="4" s="1"/>
  <c r="H10" i="4"/>
  <c r="J10" i="4" s="1"/>
  <c r="K10" i="4" s="1"/>
  <c r="H9" i="4"/>
  <c r="J9" i="4" s="1"/>
  <c r="K9" i="4" s="1"/>
  <c r="H8" i="4"/>
  <c r="J8" i="4" s="1"/>
  <c r="K8" i="4" s="1"/>
  <c r="H7" i="4"/>
  <c r="J7" i="4" s="1"/>
  <c r="K7" i="4" s="1"/>
  <c r="H6" i="4"/>
  <c r="J6" i="4" s="1"/>
  <c r="K6" i="4" s="1"/>
  <c r="J7" i="2"/>
  <c r="K7" i="2" s="1"/>
  <c r="J8" i="2"/>
  <c r="K8" i="2" s="1"/>
  <c r="J11" i="2"/>
  <c r="K11" i="2" s="1"/>
  <c r="J7" i="1"/>
  <c r="K7" i="1" s="1"/>
  <c r="J10" i="1"/>
  <c r="K10" i="1" s="1"/>
  <c r="F31" i="5" s="1"/>
  <c r="J6" i="1"/>
  <c r="K6" i="1" s="1"/>
  <c r="H11" i="3"/>
  <c r="H10" i="3"/>
  <c r="E19" i="5" s="1"/>
  <c r="H9" i="3"/>
  <c r="J9" i="3" s="1"/>
  <c r="H8" i="3"/>
  <c r="E17" i="5" s="1"/>
  <c r="H7" i="3"/>
  <c r="E16" i="5" s="1"/>
  <c r="H6" i="3"/>
  <c r="E15" i="5" s="1"/>
  <c r="H11" i="2"/>
  <c r="F14" i="5" s="1"/>
  <c r="H10" i="2"/>
  <c r="F13" i="5" s="1"/>
  <c r="H9" i="2"/>
  <c r="J9" i="2" s="1"/>
  <c r="K9" i="2" s="1"/>
  <c r="H8" i="2"/>
  <c r="F11" i="5" s="1"/>
  <c r="H7" i="2"/>
  <c r="F10" i="5" s="1"/>
  <c r="H6" i="2"/>
  <c r="J6" i="2" s="1"/>
  <c r="K6" i="2" s="1"/>
  <c r="H7" i="1"/>
  <c r="H8" i="1"/>
  <c r="J8" i="1" s="1"/>
  <c r="K8" i="1" s="1"/>
  <c r="H9" i="1"/>
  <c r="J9" i="1" s="1"/>
  <c r="K9" i="1" s="1"/>
  <c r="F29" i="5" s="1"/>
  <c r="H10" i="1"/>
  <c r="H11" i="1"/>
  <c r="K11" i="1" s="1"/>
  <c r="H6" i="1"/>
  <c r="B15" i="9" l="1"/>
  <c r="B21" i="9" s="1"/>
  <c r="G40" i="5"/>
  <c r="G41" i="5" s="1"/>
  <c r="G42" i="5" s="1"/>
  <c r="G43" i="5" s="1"/>
  <c r="G44" i="5" s="1"/>
  <c r="G45" i="5" s="1"/>
  <c r="G46" i="5" s="1"/>
  <c r="G25" i="5"/>
  <c r="G26" i="5" s="1"/>
  <c r="G27" i="5" s="1"/>
  <c r="G28" i="5" s="1"/>
  <c r="G29" i="5" s="1"/>
  <c r="G30" i="5" s="1"/>
  <c r="G31" i="5" s="1"/>
  <c r="G32" i="5" s="1"/>
  <c r="G33" i="5" s="1"/>
  <c r="D10" i="7" s="1"/>
  <c r="C57" i="5"/>
  <c r="C58" i="5" s="1"/>
  <c r="C59" i="5" s="1"/>
  <c r="C60" i="5" s="1"/>
  <c r="C61" i="5" s="1"/>
  <c r="C72" i="5"/>
  <c r="C73" i="5" s="1"/>
  <c r="C74" i="5" s="1"/>
  <c r="C75" i="5" s="1"/>
  <c r="C76" i="5" s="1"/>
  <c r="E54" i="5"/>
  <c r="E53" i="5"/>
  <c r="F24" i="6"/>
  <c r="A9" i="6"/>
  <c r="B15" i="6"/>
  <c r="G80" i="5"/>
  <c r="F16" i="6"/>
  <c r="B7" i="6"/>
  <c r="C11" i="7"/>
  <c r="G66" i="5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D13" i="7" s="1"/>
  <c r="G51" i="5"/>
  <c r="G52" i="5" s="1"/>
  <c r="J7" i="3"/>
  <c r="J10" i="3"/>
  <c r="K10" i="3" s="1"/>
  <c r="K11" i="3"/>
  <c r="E20" i="5"/>
  <c r="K7" i="3"/>
  <c r="J11" i="3"/>
  <c r="J6" i="3"/>
  <c r="K6" i="3" s="1"/>
  <c r="K9" i="3"/>
  <c r="J8" i="3"/>
  <c r="K8" i="3"/>
  <c r="E18" i="5"/>
  <c r="J10" i="2"/>
  <c r="K10" i="2" s="1"/>
  <c r="F9" i="5"/>
  <c r="G9" i="5" s="1"/>
  <c r="G10" i="5" s="1"/>
  <c r="G11" i="5" s="1"/>
  <c r="G12" i="5" s="1"/>
  <c r="G13" i="5" s="1"/>
  <c r="G14" i="5" s="1"/>
  <c r="G15" i="5" s="1"/>
  <c r="G16" i="5" s="1"/>
  <c r="G17" i="5" s="1"/>
  <c r="F28" i="6"/>
  <c r="G28" i="6" s="1"/>
  <c r="F11" i="6"/>
  <c r="G11" i="6" s="1"/>
  <c r="F23" i="6"/>
  <c r="G23" i="6" s="1"/>
  <c r="G24" i="6" s="1"/>
  <c r="G25" i="6" s="1"/>
  <c r="G26" i="6" s="1"/>
  <c r="F8" i="6"/>
  <c r="F12" i="6"/>
  <c r="F29" i="6"/>
  <c r="F19" i="6"/>
  <c r="G19" i="6" s="1"/>
  <c r="G20" i="6" s="1"/>
  <c r="G21" i="6" s="1"/>
  <c r="F20" i="6"/>
  <c r="F14" i="6"/>
  <c r="G14" i="6" s="1"/>
  <c r="F6" i="6"/>
  <c r="G6" i="6" s="1"/>
  <c r="G53" i="5" l="1"/>
  <c r="G54" i="5" s="1"/>
  <c r="G55" i="5" s="1"/>
  <c r="G56" i="5" s="1"/>
  <c r="G57" i="5" s="1"/>
  <c r="G58" i="5" s="1"/>
  <c r="G59" i="5" s="1"/>
  <c r="G60" i="5" s="1"/>
  <c r="G61" i="5" s="1"/>
  <c r="C12" i="7" s="1"/>
  <c r="G81" i="5"/>
  <c r="G82" i="5" s="1"/>
  <c r="G83" i="5" s="1"/>
  <c r="G84" i="5" s="1"/>
  <c r="G85" i="5" s="1"/>
  <c r="C14" i="7" s="1"/>
  <c r="C16" i="7" s="1"/>
  <c r="G18" i="5"/>
  <c r="G19" i="5" s="1"/>
  <c r="G20" i="5" s="1"/>
  <c r="D9" i="7" s="1"/>
  <c r="D16" i="7" s="1"/>
  <c r="G12" i="6"/>
  <c r="G29" i="6" s="1"/>
</calcChain>
</file>

<file path=xl/sharedStrings.xml><?xml version="1.0" encoding="utf-8"?>
<sst xmlns="http://schemas.openxmlformats.org/spreadsheetml/2006/main" count="154" uniqueCount="74">
  <si>
    <t>PURCHASE REGISTER</t>
  </si>
  <si>
    <t xml:space="preserve">Date </t>
  </si>
  <si>
    <t>Purchased from</t>
  </si>
  <si>
    <t>Item name</t>
  </si>
  <si>
    <t>Quantity</t>
  </si>
  <si>
    <t>Rate</t>
  </si>
  <si>
    <t>Value</t>
  </si>
  <si>
    <t>Tax</t>
  </si>
  <si>
    <t>AB &amp; Co</t>
  </si>
  <si>
    <t>CD &amp; co</t>
  </si>
  <si>
    <t>EF &amp; co</t>
  </si>
  <si>
    <t>GH &amp; co</t>
  </si>
  <si>
    <t>IJ &amp; co</t>
  </si>
  <si>
    <t>KL&amp; co</t>
  </si>
  <si>
    <t>AB</t>
  </si>
  <si>
    <t>CD</t>
  </si>
  <si>
    <t>EF</t>
  </si>
  <si>
    <t>GH</t>
  </si>
  <si>
    <t>IJ</t>
  </si>
  <si>
    <t>KL</t>
  </si>
  <si>
    <t>SALES REGISTER</t>
  </si>
  <si>
    <t>Sold to</t>
  </si>
  <si>
    <t>123 &amp; co</t>
  </si>
  <si>
    <t>456 &amp; co</t>
  </si>
  <si>
    <t>678 &amp; co</t>
  </si>
  <si>
    <t>910 &amp; co</t>
  </si>
  <si>
    <t>Total</t>
  </si>
  <si>
    <t>SALES RETURN REGISTER</t>
  </si>
  <si>
    <t>PURCHASE RETURN REGISTER</t>
  </si>
  <si>
    <t>GENERAL LEDGER</t>
  </si>
  <si>
    <t>DATE</t>
  </si>
  <si>
    <t>PARTICULARS</t>
  </si>
  <si>
    <t>DEBIT</t>
  </si>
  <si>
    <t>CREDIT</t>
  </si>
  <si>
    <t>BALANCE</t>
  </si>
  <si>
    <t>POSTED FROM</t>
  </si>
  <si>
    <t>REFERENCE</t>
  </si>
  <si>
    <t xml:space="preserve">DOCUMENT </t>
  </si>
  <si>
    <t>DOCUMENT</t>
  </si>
  <si>
    <t>Document</t>
  </si>
  <si>
    <t>Opening</t>
  </si>
  <si>
    <t>SALES ACCOUNT</t>
  </si>
  <si>
    <t>INVENTORY</t>
  </si>
  <si>
    <t>ITEM NAME</t>
  </si>
  <si>
    <t>PURCHASED</t>
  </si>
  <si>
    <t>SOLD</t>
  </si>
  <si>
    <t>RATE</t>
  </si>
  <si>
    <t>VALUE</t>
  </si>
  <si>
    <t>ACCOUNTS PAYABLE</t>
  </si>
  <si>
    <t>ACCOUNTS RECEIVABLE</t>
  </si>
  <si>
    <t>INPUT TAX</t>
  </si>
  <si>
    <t>OUTPUT TAX</t>
  </si>
  <si>
    <t>COST OF GOODS SOLD</t>
  </si>
  <si>
    <t>TRIAL BALANCE</t>
  </si>
  <si>
    <t>AS ON 6/1/2024</t>
  </si>
  <si>
    <t>ACCOUNT DESCRIPTION</t>
  </si>
  <si>
    <t>DEBIT AMOUNT</t>
  </si>
  <si>
    <t>CREDIT AMOUNT</t>
  </si>
  <si>
    <t xml:space="preserve"> </t>
  </si>
  <si>
    <t>TALLY</t>
  </si>
  <si>
    <t>TRADING ACCOUNT</t>
  </si>
  <si>
    <t>SALES</t>
  </si>
  <si>
    <t>GROSS PROFIT</t>
  </si>
  <si>
    <t>BALANCE SHEET</t>
  </si>
  <si>
    <t>ASSETS</t>
  </si>
  <si>
    <t>TAX PAYABLE</t>
  </si>
  <si>
    <t>INPUT</t>
  </si>
  <si>
    <t>OUPUT</t>
  </si>
  <si>
    <t>PROFIT</t>
  </si>
  <si>
    <t>LIABILITIES</t>
  </si>
  <si>
    <t>TOTAL</t>
  </si>
  <si>
    <t>CASH FLOW</t>
  </si>
  <si>
    <t>CASH ON HAND</t>
  </si>
  <si>
    <t>(ALL THE PROFITS FROM THE BUSINESS ARE RE-INVESTED  IN INVENTORY + RECEIVABLES)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</si>
</sst>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Calibri"/>
      <family val="2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4" fillId="2" borderId="0" xfId="3"/>
    <xf numFmtId="0" fontId="2" fillId="2" borderId="0" xfId="3" applyFont="1"/>
    <xf numFmtId="0" fontId="5" fillId="0" borderId="1" xfId="0" applyFont="1" applyBorder="1"/>
    <xf numFmtId="14" fontId="5" fillId="0" borderId="0" xfId="0" applyNumberFormat="1" applyFont="1" applyAlignment="1">
      <alignment horizontal="left"/>
    </xf>
    <xf numFmtId="0" fontId="2" fillId="2" borderId="0" xfId="3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9" fontId="5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5" fillId="0" borderId="0" xfId="1" applyFont="1"/>
    <xf numFmtId="0" fontId="3" fillId="0" borderId="0" xfId="0" applyFont="1"/>
    <xf numFmtId="0" fontId="5" fillId="0" borderId="2" xfId="0" applyFont="1" applyBorder="1" applyAlignment="1">
      <alignment horizontal="left"/>
    </xf>
    <xf numFmtId="166" fontId="5" fillId="0" borderId="0" xfId="1" applyNumberFormat="1" applyFont="1" applyAlignment="1">
      <alignment horizontal="left"/>
    </xf>
    <xf numFmtId="43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43" fontId="0" fillId="0" borderId="0" xfId="1" applyFont="1"/>
    <xf numFmtId="0" fontId="3" fillId="0" borderId="0" xfId="0" applyFont="1" applyAlignment="1">
      <alignment horizontal="left"/>
    </xf>
    <xf numFmtId="0" fontId="6" fillId="0" borderId="0" xfId="0" applyFont="1"/>
    <xf numFmtId="43" fontId="3" fillId="0" borderId="0" xfId="0" applyNumberFormat="1" applyFont="1"/>
    <xf numFmtId="43" fontId="5" fillId="0" borderId="0" xfId="0" applyNumberFormat="1" applyFont="1"/>
    <xf numFmtId="43" fontId="3" fillId="3" borderId="0" xfId="0" applyNumberFormat="1" applyFont="1" applyFill="1"/>
    <xf numFmtId="0" fontId="3" fillId="3" borderId="0" xfId="0" applyFont="1" applyFill="1"/>
    <xf numFmtId="0" fontId="3" fillId="3" borderId="1" xfId="0" applyFont="1" applyFill="1" applyBorder="1"/>
    <xf numFmtId="43" fontId="3" fillId="3" borderId="1" xfId="0" applyNumberFormat="1" applyFont="1" applyFill="1" applyBorder="1"/>
    <xf numFmtId="9" fontId="0" fillId="0" borderId="0" xfId="2" applyFont="1"/>
    <xf numFmtId="9" fontId="3" fillId="0" borderId="0" xfId="2" applyFont="1"/>
    <xf numFmtId="0" fontId="8" fillId="3" borderId="0" xfId="0" applyFont="1" applyFill="1"/>
    <xf numFmtId="43" fontId="8" fillId="3" borderId="0" xfId="0" applyNumberFormat="1" applyFont="1" applyFill="1"/>
  </cellXfs>
  <cellStyles count="4">
    <cellStyle name="Accent1" xfId="3" builtinId="29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C8714-0B72-455B-9644-F32172F999E6}">
  <dimension ref="A2:K17"/>
  <sheetViews>
    <sheetView showGridLines="0" workbookViewId="0">
      <selection activeCell="H6" sqref="H6:H11"/>
    </sheetView>
  </sheetViews>
  <sheetFormatPr defaultRowHeight="13" x14ac:dyDescent="0.3"/>
  <cols>
    <col min="1" max="1" width="18.81640625" style="8" bestFit="1" customWidth="1"/>
    <col min="2" max="2" width="11.7265625" style="8" customWidth="1"/>
    <col min="3" max="4" width="8.7265625" style="1"/>
    <col min="5" max="5" width="15.453125" style="1" customWidth="1"/>
    <col min="6" max="7" width="8.81640625" style="1" bestFit="1" customWidth="1"/>
    <col min="8" max="8" width="9.1796875" style="1" bestFit="1" customWidth="1"/>
    <col min="9" max="9" width="8.7265625" style="1"/>
    <col min="10" max="10" width="8.81640625" style="1" bestFit="1" customWidth="1"/>
    <col min="11" max="11" width="9.1796875" style="1" bestFit="1" customWidth="1"/>
    <col min="12" max="16384" width="8.7265625" style="1"/>
  </cols>
  <sheetData>
    <row r="2" spans="1:11" ht="14.5" x14ac:dyDescent="0.35">
      <c r="A2" s="6" t="s">
        <v>0</v>
      </c>
      <c r="B2" s="6"/>
    </row>
    <row r="5" spans="1:11" x14ac:dyDescent="0.3">
      <c r="A5" s="7" t="s">
        <v>1</v>
      </c>
      <c r="B5" s="14" t="s">
        <v>37</v>
      </c>
      <c r="C5" s="10" t="s">
        <v>2</v>
      </c>
      <c r="D5" s="11"/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7</v>
      </c>
      <c r="K5" s="4" t="s">
        <v>26</v>
      </c>
    </row>
    <row r="6" spans="1:11" x14ac:dyDescent="0.3">
      <c r="A6" s="5">
        <v>45292</v>
      </c>
      <c r="B6" s="15">
        <v>1</v>
      </c>
      <c r="D6" s="1" t="s">
        <v>8</v>
      </c>
      <c r="E6" s="1" t="s">
        <v>14</v>
      </c>
      <c r="F6" s="12">
        <v>100</v>
      </c>
      <c r="G6" s="12">
        <v>10</v>
      </c>
      <c r="H6" s="12">
        <f>G6*F6</f>
        <v>1000</v>
      </c>
      <c r="I6" s="9">
        <v>0.05</v>
      </c>
      <c r="J6" s="12">
        <f>I6*H6</f>
        <v>50</v>
      </c>
      <c r="K6" s="12">
        <f>J6+H6</f>
        <v>1050</v>
      </c>
    </row>
    <row r="7" spans="1:11" x14ac:dyDescent="0.3">
      <c r="A7" s="5">
        <v>45323</v>
      </c>
      <c r="B7" s="15">
        <v>2</v>
      </c>
      <c r="D7" s="1" t="s">
        <v>9</v>
      </c>
      <c r="E7" s="1" t="s">
        <v>15</v>
      </c>
      <c r="F7" s="12">
        <v>150</v>
      </c>
      <c r="G7" s="12">
        <v>25</v>
      </c>
      <c r="H7" s="12">
        <f t="shared" ref="H7:H11" si="0">G7*F7</f>
        <v>3750</v>
      </c>
      <c r="I7" s="9">
        <v>0.05</v>
      </c>
      <c r="J7" s="12">
        <f t="shared" ref="J7:J10" si="1">I7*H7</f>
        <v>187.5</v>
      </c>
      <c r="K7" s="12">
        <f t="shared" ref="K7:K11" si="2">J7+H7</f>
        <v>3937.5</v>
      </c>
    </row>
    <row r="8" spans="1:11" x14ac:dyDescent="0.3">
      <c r="A8" s="5">
        <v>45352</v>
      </c>
      <c r="B8" s="15">
        <v>3</v>
      </c>
      <c r="D8" s="1" t="s">
        <v>10</v>
      </c>
      <c r="E8" s="1" t="s">
        <v>16</v>
      </c>
      <c r="F8" s="12">
        <v>2500</v>
      </c>
      <c r="G8" s="12">
        <v>10</v>
      </c>
      <c r="H8" s="12">
        <f t="shared" si="0"/>
        <v>25000</v>
      </c>
      <c r="I8" s="9">
        <v>0.05</v>
      </c>
      <c r="J8" s="12">
        <f t="shared" si="1"/>
        <v>1250</v>
      </c>
      <c r="K8" s="12">
        <f t="shared" si="2"/>
        <v>26250</v>
      </c>
    </row>
    <row r="9" spans="1:11" x14ac:dyDescent="0.3">
      <c r="A9" s="5">
        <v>45383</v>
      </c>
      <c r="B9" s="15">
        <v>4</v>
      </c>
      <c r="D9" s="1" t="s">
        <v>11</v>
      </c>
      <c r="E9" s="1" t="s">
        <v>17</v>
      </c>
      <c r="F9" s="12">
        <v>30</v>
      </c>
      <c r="G9" s="12">
        <v>25</v>
      </c>
      <c r="H9" s="12">
        <f t="shared" si="0"/>
        <v>750</v>
      </c>
      <c r="I9" s="1">
        <v>0</v>
      </c>
      <c r="J9" s="12">
        <f t="shared" si="1"/>
        <v>0</v>
      </c>
      <c r="K9" s="12">
        <f t="shared" si="2"/>
        <v>750</v>
      </c>
    </row>
    <row r="10" spans="1:11" x14ac:dyDescent="0.3">
      <c r="A10" s="5">
        <v>45413</v>
      </c>
      <c r="B10" s="15">
        <v>5</v>
      </c>
      <c r="D10" s="1" t="s">
        <v>12</v>
      </c>
      <c r="E10" s="1" t="s">
        <v>18</v>
      </c>
      <c r="F10" s="12">
        <v>150</v>
      </c>
      <c r="G10" s="12">
        <v>50</v>
      </c>
      <c r="H10" s="12">
        <f t="shared" si="0"/>
        <v>7500</v>
      </c>
      <c r="I10" s="9">
        <v>0.05</v>
      </c>
      <c r="J10" s="12">
        <f t="shared" si="1"/>
        <v>375</v>
      </c>
      <c r="K10" s="12">
        <f t="shared" si="2"/>
        <v>7875</v>
      </c>
    </row>
    <row r="11" spans="1:11" x14ac:dyDescent="0.3">
      <c r="A11" s="5">
        <v>45444</v>
      </c>
      <c r="B11" s="15">
        <v>6</v>
      </c>
      <c r="D11" s="1" t="s">
        <v>13</v>
      </c>
      <c r="E11" s="1" t="s">
        <v>19</v>
      </c>
      <c r="F11" s="12">
        <v>1500</v>
      </c>
      <c r="G11" s="12">
        <v>12</v>
      </c>
      <c r="H11" s="12">
        <f t="shared" si="0"/>
        <v>18000</v>
      </c>
      <c r="I11" s="1">
        <v>0</v>
      </c>
      <c r="J11" s="12">
        <v>0</v>
      </c>
      <c r="K11" s="12">
        <f t="shared" si="2"/>
        <v>18000</v>
      </c>
    </row>
    <row r="13" spans="1:11" x14ac:dyDescent="0.3">
      <c r="H13" s="23">
        <f>SUM(H6:H12)</f>
        <v>56000</v>
      </c>
      <c r="J13" s="23">
        <f>SUM(J6:J12)</f>
        <v>1862.5</v>
      </c>
      <c r="K13" s="23">
        <f>SUM(K6:K12)</f>
        <v>57862.5</v>
      </c>
    </row>
    <row r="16" spans="1:11" x14ac:dyDescent="0.3">
      <c r="J16" s="23">
        <f>PRR!J12</f>
        <v>-80</v>
      </c>
      <c r="K16" s="23">
        <f>PRR!K12</f>
        <v>-1805</v>
      </c>
    </row>
    <row r="17" spans="10:11" x14ac:dyDescent="0.3">
      <c r="J17" s="23">
        <f>J13+J16</f>
        <v>1782.5</v>
      </c>
      <c r="K17" s="23">
        <f>K16+K13</f>
        <v>56057.5</v>
      </c>
    </row>
  </sheetData>
  <mergeCells count="1">
    <mergeCell ref="C5:D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314D3-3470-4909-802D-2FE18F3F6A45}">
  <dimension ref="A2:B11"/>
  <sheetViews>
    <sheetView tabSelected="1" workbookViewId="0">
      <selection activeCell="D14" sqref="D14"/>
    </sheetView>
  </sheetViews>
  <sheetFormatPr defaultRowHeight="14.5" x14ac:dyDescent="0.35"/>
  <cols>
    <col min="1" max="1" width="20.81640625" bestFit="1" customWidth="1"/>
    <col min="2" max="2" width="11.81640625" bestFit="1" customWidth="1"/>
  </cols>
  <sheetData>
    <row r="2" spans="1:2" x14ac:dyDescent="0.35">
      <c r="A2" s="2" t="s">
        <v>71</v>
      </c>
    </row>
    <row r="5" spans="1:2" x14ac:dyDescent="0.35">
      <c r="A5" t="s">
        <v>68</v>
      </c>
      <c r="B5" s="16">
        <f>TR!C7</f>
        <v>70050</v>
      </c>
    </row>
    <row r="6" spans="1:2" x14ac:dyDescent="0.35">
      <c r="A6" t="s">
        <v>42</v>
      </c>
      <c r="B6" s="16">
        <f>-BS!B6</f>
        <v>-14225</v>
      </c>
    </row>
    <row r="7" spans="1:2" x14ac:dyDescent="0.35">
      <c r="A7" t="str">
        <f>BS!A7</f>
        <v>ACCOUNTS RECEIVABLE</v>
      </c>
      <c r="B7" s="16">
        <f>-BS!B7</f>
        <v>-114570</v>
      </c>
    </row>
    <row r="8" spans="1:2" x14ac:dyDescent="0.35">
      <c r="A8" t="str">
        <f>BS!A17</f>
        <v>ACCOUNTS PAYABLE</v>
      </c>
      <c r="B8" s="16">
        <f>BS!B17</f>
        <v>56057.5</v>
      </c>
    </row>
    <row r="9" spans="1:2" x14ac:dyDescent="0.35">
      <c r="A9" t="str">
        <f>BS!A12</f>
        <v>TAX PAYABLE</v>
      </c>
      <c r="B9" s="16">
        <f>BS!B15</f>
        <v>2687.5</v>
      </c>
    </row>
    <row r="10" spans="1:2" x14ac:dyDescent="0.35">
      <c r="A10" s="25" t="s">
        <v>72</v>
      </c>
      <c r="B10" s="24">
        <f>SUM(B5:B9)</f>
        <v>0</v>
      </c>
    </row>
    <row r="11" spans="1:2" x14ac:dyDescent="0.35">
      <c r="A11" s="13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FB313-8A34-47FD-ACAA-FADC4CCF78F0}">
  <dimension ref="A2:K16"/>
  <sheetViews>
    <sheetView showGridLines="0" workbookViewId="0">
      <selection activeCell="B17" sqref="B17"/>
    </sheetView>
  </sheetViews>
  <sheetFormatPr defaultRowHeight="13" x14ac:dyDescent="0.3"/>
  <cols>
    <col min="1" max="1" width="26.1796875" style="8" bestFit="1" customWidth="1"/>
    <col min="2" max="2" width="20.1796875" style="8" customWidth="1"/>
    <col min="3" max="4" width="8.7265625" style="1"/>
    <col min="5" max="5" width="15.453125" style="1" customWidth="1"/>
    <col min="6" max="7" width="8.81640625" style="1" bestFit="1" customWidth="1"/>
    <col min="8" max="8" width="9.1796875" style="1" bestFit="1" customWidth="1"/>
    <col min="9" max="9" width="8.7265625" style="1"/>
    <col min="10" max="10" width="8.81640625" style="1" bestFit="1" customWidth="1"/>
    <col min="11" max="11" width="9.1796875" style="1" bestFit="1" customWidth="1"/>
    <col min="12" max="16384" width="8.7265625" style="1"/>
  </cols>
  <sheetData>
    <row r="2" spans="1:11" ht="14.5" x14ac:dyDescent="0.35">
      <c r="A2" s="6" t="s">
        <v>28</v>
      </c>
      <c r="B2" s="6"/>
    </row>
    <row r="5" spans="1:11" x14ac:dyDescent="0.3">
      <c r="A5" s="7" t="s">
        <v>1</v>
      </c>
      <c r="B5" s="14" t="s">
        <v>39</v>
      </c>
      <c r="C5" s="10" t="s">
        <v>2</v>
      </c>
      <c r="D5" s="11"/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7</v>
      </c>
      <c r="K5" s="4" t="s">
        <v>26</v>
      </c>
    </row>
    <row r="6" spans="1:11" x14ac:dyDescent="0.3">
      <c r="A6" s="5">
        <v>45292</v>
      </c>
      <c r="B6" s="15">
        <v>501</v>
      </c>
      <c r="D6" s="1" t="s">
        <v>8</v>
      </c>
      <c r="E6" s="1" t="s">
        <v>14</v>
      </c>
      <c r="F6" s="12">
        <v>-10</v>
      </c>
      <c r="G6" s="12">
        <v>10</v>
      </c>
      <c r="H6" s="12">
        <f>G6*F6</f>
        <v>-100</v>
      </c>
      <c r="I6" s="9">
        <v>0.05</v>
      </c>
      <c r="J6" s="12">
        <f>I6*H6</f>
        <v>-5</v>
      </c>
      <c r="K6" s="12">
        <f>J6+H6</f>
        <v>-105</v>
      </c>
    </row>
    <row r="7" spans="1:11" x14ac:dyDescent="0.3">
      <c r="A7" s="5">
        <v>45323</v>
      </c>
      <c r="B7" s="15">
        <v>502</v>
      </c>
      <c r="D7" s="1" t="s">
        <v>9</v>
      </c>
      <c r="E7" s="1" t="s">
        <v>15</v>
      </c>
      <c r="F7" s="12">
        <v>0</v>
      </c>
      <c r="G7" s="12">
        <v>25</v>
      </c>
      <c r="H7" s="12">
        <f t="shared" ref="H7:H11" si="0">G7*F7</f>
        <v>0</v>
      </c>
      <c r="I7" s="9">
        <v>0.05</v>
      </c>
      <c r="J7" s="12">
        <f t="shared" ref="J7:J10" si="1">I7*H7</f>
        <v>0</v>
      </c>
      <c r="K7" s="12">
        <f t="shared" ref="K7:K11" si="2">J7+H7</f>
        <v>0</v>
      </c>
    </row>
    <row r="8" spans="1:11" x14ac:dyDescent="0.3">
      <c r="A8" s="5">
        <v>45352</v>
      </c>
      <c r="B8" s="15">
        <v>503</v>
      </c>
      <c r="D8" s="1" t="s">
        <v>10</v>
      </c>
      <c r="E8" s="1" t="s">
        <v>16</v>
      </c>
      <c r="F8" s="12">
        <v>-100</v>
      </c>
      <c r="G8" s="12">
        <v>10</v>
      </c>
      <c r="H8" s="12">
        <f t="shared" si="0"/>
        <v>-1000</v>
      </c>
      <c r="I8" s="9">
        <v>0.05</v>
      </c>
      <c r="J8" s="12">
        <f t="shared" si="1"/>
        <v>-50</v>
      </c>
      <c r="K8" s="12">
        <f t="shared" si="2"/>
        <v>-1050</v>
      </c>
    </row>
    <row r="9" spans="1:11" x14ac:dyDescent="0.3">
      <c r="A9" s="5">
        <v>45383</v>
      </c>
      <c r="B9" s="15">
        <v>504</v>
      </c>
      <c r="D9" s="1" t="s">
        <v>11</v>
      </c>
      <c r="E9" s="1" t="s">
        <v>17</v>
      </c>
      <c r="F9" s="12">
        <v>-5</v>
      </c>
      <c r="G9" s="12">
        <v>25</v>
      </c>
      <c r="H9" s="12">
        <f t="shared" si="0"/>
        <v>-125</v>
      </c>
      <c r="I9" s="1">
        <v>0</v>
      </c>
      <c r="J9" s="12">
        <f t="shared" si="1"/>
        <v>0</v>
      </c>
      <c r="K9" s="12">
        <f t="shared" si="2"/>
        <v>-125</v>
      </c>
    </row>
    <row r="10" spans="1:11" x14ac:dyDescent="0.3">
      <c r="A10" s="5">
        <v>45413</v>
      </c>
      <c r="B10" s="15">
        <v>505</v>
      </c>
      <c r="D10" s="1" t="s">
        <v>12</v>
      </c>
      <c r="E10" s="1" t="s">
        <v>18</v>
      </c>
      <c r="F10" s="12">
        <v>-10</v>
      </c>
      <c r="G10" s="12">
        <v>50</v>
      </c>
      <c r="H10" s="12">
        <f t="shared" si="0"/>
        <v>-500</v>
      </c>
      <c r="I10" s="9">
        <v>0.05</v>
      </c>
      <c r="J10" s="12">
        <f t="shared" si="1"/>
        <v>-25</v>
      </c>
      <c r="K10" s="12">
        <f t="shared" si="2"/>
        <v>-525</v>
      </c>
    </row>
    <row r="11" spans="1:11" x14ac:dyDescent="0.3">
      <c r="A11" s="5">
        <v>45444</v>
      </c>
      <c r="B11" s="15">
        <v>506</v>
      </c>
      <c r="D11" s="1" t="s">
        <v>13</v>
      </c>
      <c r="E11" s="1" t="s">
        <v>19</v>
      </c>
      <c r="F11" s="12">
        <v>0</v>
      </c>
      <c r="G11" s="12">
        <v>12</v>
      </c>
      <c r="H11" s="12">
        <f t="shared" si="0"/>
        <v>0</v>
      </c>
      <c r="I11" s="1">
        <v>0</v>
      </c>
      <c r="J11" s="12">
        <v>0</v>
      </c>
      <c r="K11" s="12">
        <f t="shared" si="2"/>
        <v>0</v>
      </c>
    </row>
    <row r="12" spans="1:11" x14ac:dyDescent="0.3">
      <c r="H12" s="23">
        <f>SUM(H6:H11)</f>
        <v>-1725</v>
      </c>
      <c r="J12" s="23">
        <f>SUM(J6:J11)</f>
        <v>-80</v>
      </c>
      <c r="K12" s="23">
        <f>SUM(K6:K11)</f>
        <v>-1805</v>
      </c>
    </row>
    <row r="15" spans="1:11" x14ac:dyDescent="0.3">
      <c r="H15" s="23" t="s">
        <v>58</v>
      </c>
    </row>
    <row r="16" spans="1:11" x14ac:dyDescent="0.3">
      <c r="H16" s="23" t="s">
        <v>58</v>
      </c>
    </row>
  </sheetData>
  <mergeCells count="1">
    <mergeCell ref="C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CE52-8DFE-4D30-AE92-85B1CCD5FCAA}">
  <dimension ref="A2:K12"/>
  <sheetViews>
    <sheetView showGridLines="0" workbookViewId="0">
      <selection activeCell="F8" sqref="F8"/>
    </sheetView>
  </sheetViews>
  <sheetFormatPr defaultRowHeight="13" x14ac:dyDescent="0.3"/>
  <cols>
    <col min="1" max="1" width="18.81640625" style="8" bestFit="1" customWidth="1"/>
    <col min="2" max="2" width="18.81640625" style="8" customWidth="1"/>
    <col min="3" max="4" width="8.7265625" style="1"/>
    <col min="5" max="5" width="15.453125" style="1" customWidth="1"/>
    <col min="6" max="7" width="8.81640625" style="1" bestFit="1" customWidth="1"/>
    <col min="8" max="8" width="10.08984375" style="1" bestFit="1" customWidth="1"/>
    <col min="9" max="9" width="8.7265625" style="1"/>
    <col min="10" max="10" width="8.81640625" style="1" bestFit="1" customWidth="1"/>
    <col min="11" max="11" width="10.08984375" style="1" bestFit="1" customWidth="1"/>
    <col min="12" max="16384" width="8.7265625" style="1"/>
  </cols>
  <sheetData>
    <row r="2" spans="1:11" ht="14.5" x14ac:dyDescent="0.35">
      <c r="A2" s="6" t="s">
        <v>20</v>
      </c>
      <c r="B2" s="6"/>
    </row>
    <row r="5" spans="1:11" x14ac:dyDescent="0.3">
      <c r="A5" s="7" t="s">
        <v>1</v>
      </c>
      <c r="B5" s="14" t="s">
        <v>39</v>
      </c>
      <c r="C5" s="10" t="s">
        <v>21</v>
      </c>
      <c r="D5" s="11"/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7</v>
      </c>
      <c r="K5" s="4" t="s">
        <v>26</v>
      </c>
    </row>
    <row r="6" spans="1:11" x14ac:dyDescent="0.3">
      <c r="A6" s="5">
        <v>45292</v>
      </c>
      <c r="B6" s="15">
        <v>101</v>
      </c>
      <c r="D6" s="1" t="s">
        <v>22</v>
      </c>
      <c r="E6" s="1" t="s">
        <v>14</v>
      </c>
      <c r="F6" s="12">
        <v>50</v>
      </c>
      <c r="G6" s="12">
        <v>15</v>
      </c>
      <c r="H6" s="12">
        <f>G6*F6</f>
        <v>750</v>
      </c>
      <c r="I6" s="9">
        <v>0.05</v>
      </c>
      <c r="J6" s="12">
        <f>I6*H6</f>
        <v>37.5</v>
      </c>
      <c r="K6" s="12">
        <f>J6+H6</f>
        <v>787.5</v>
      </c>
    </row>
    <row r="7" spans="1:11" x14ac:dyDescent="0.3">
      <c r="A7" s="5">
        <v>45323</v>
      </c>
      <c r="B7" s="15">
        <v>102</v>
      </c>
      <c r="D7" s="1" t="s">
        <v>23</v>
      </c>
      <c r="E7" s="1" t="s">
        <v>15</v>
      </c>
      <c r="F7" s="12">
        <v>100</v>
      </c>
      <c r="G7" s="12">
        <v>35</v>
      </c>
      <c r="H7" s="12">
        <f t="shared" ref="H7:H11" si="0">G7*F7</f>
        <v>3500</v>
      </c>
      <c r="I7" s="9">
        <v>0.05</v>
      </c>
      <c r="J7" s="12">
        <f t="shared" ref="J7:J11" si="1">I7*H7</f>
        <v>175</v>
      </c>
      <c r="K7" s="12">
        <f>J7+H7</f>
        <v>3675</v>
      </c>
    </row>
    <row r="8" spans="1:11" x14ac:dyDescent="0.3">
      <c r="A8" s="5">
        <v>45352</v>
      </c>
      <c r="B8" s="15">
        <v>103</v>
      </c>
      <c r="D8" s="1" t="s">
        <v>24</v>
      </c>
      <c r="E8" s="1" t="s">
        <v>16</v>
      </c>
      <c r="F8" s="12">
        <v>2000</v>
      </c>
      <c r="G8" s="12">
        <v>40</v>
      </c>
      <c r="H8" s="12">
        <f t="shared" si="0"/>
        <v>80000</v>
      </c>
      <c r="I8" s="9">
        <v>0.05</v>
      </c>
      <c r="J8" s="12">
        <f t="shared" si="1"/>
        <v>4000</v>
      </c>
      <c r="K8" s="12">
        <f t="shared" ref="K8:K11" si="2">J8+H8</f>
        <v>84000</v>
      </c>
    </row>
    <row r="9" spans="1:11" x14ac:dyDescent="0.3">
      <c r="A9" s="5">
        <v>45383</v>
      </c>
      <c r="B9" s="15">
        <v>104</v>
      </c>
      <c r="D9" s="1" t="s">
        <v>25</v>
      </c>
      <c r="E9" s="1" t="s">
        <v>17</v>
      </c>
      <c r="F9" s="12">
        <v>20</v>
      </c>
      <c r="G9" s="12">
        <v>35</v>
      </c>
      <c r="H9" s="12">
        <f t="shared" si="0"/>
        <v>700</v>
      </c>
      <c r="I9" s="1">
        <v>0</v>
      </c>
      <c r="J9" s="12">
        <f t="shared" si="1"/>
        <v>0</v>
      </c>
      <c r="K9" s="12">
        <f t="shared" si="2"/>
        <v>700</v>
      </c>
    </row>
    <row r="10" spans="1:11" x14ac:dyDescent="0.3">
      <c r="A10" s="5">
        <v>45413</v>
      </c>
      <c r="B10" s="15">
        <v>105</v>
      </c>
      <c r="D10" s="1" t="s">
        <v>22</v>
      </c>
      <c r="E10" s="1" t="s">
        <v>18</v>
      </c>
      <c r="F10" s="12">
        <v>100</v>
      </c>
      <c r="G10" s="12">
        <v>60</v>
      </c>
      <c r="H10" s="12">
        <f t="shared" si="0"/>
        <v>6000</v>
      </c>
      <c r="I10" s="9">
        <v>0.05</v>
      </c>
      <c r="J10" s="12">
        <f t="shared" si="1"/>
        <v>300</v>
      </c>
      <c r="K10" s="12">
        <f t="shared" si="2"/>
        <v>6300</v>
      </c>
    </row>
    <row r="11" spans="1:11" x14ac:dyDescent="0.3">
      <c r="A11" s="5">
        <v>45444</v>
      </c>
      <c r="B11" s="15">
        <v>106</v>
      </c>
      <c r="D11" s="1" t="s">
        <v>23</v>
      </c>
      <c r="E11" s="1" t="s">
        <v>19</v>
      </c>
      <c r="F11" s="12">
        <v>1000</v>
      </c>
      <c r="G11" s="12">
        <v>20</v>
      </c>
      <c r="H11" s="12">
        <f t="shared" si="0"/>
        <v>20000</v>
      </c>
      <c r="I11" s="1">
        <v>0</v>
      </c>
      <c r="J11" s="12">
        <f t="shared" si="1"/>
        <v>0</v>
      </c>
      <c r="K11" s="12">
        <f t="shared" si="2"/>
        <v>20000</v>
      </c>
    </row>
    <row r="12" spans="1:11" x14ac:dyDescent="0.3">
      <c r="B12" s="15"/>
      <c r="H12" s="23">
        <f>SUM(H6:H11)</f>
        <v>110950</v>
      </c>
      <c r="J12" s="23">
        <f>SUM(J6:J11)</f>
        <v>4512.5</v>
      </c>
      <c r="K12" s="23">
        <f>SUM(K6:K11)</f>
        <v>115462.5</v>
      </c>
    </row>
  </sheetData>
  <mergeCells count="1">
    <mergeCell ref="C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0A351-6EA1-4C12-9C01-5CB55E4A6C0C}">
  <dimension ref="A2:K12"/>
  <sheetViews>
    <sheetView showGridLines="0" workbookViewId="0">
      <selection activeCell="H12" sqref="H12"/>
    </sheetView>
  </sheetViews>
  <sheetFormatPr defaultRowHeight="13" x14ac:dyDescent="0.3"/>
  <cols>
    <col min="1" max="1" width="22" style="8" bestFit="1" customWidth="1"/>
    <col min="2" max="2" width="10.81640625" style="8" customWidth="1"/>
    <col min="3" max="4" width="8.7265625" style="1"/>
    <col min="5" max="5" width="15.453125" style="1" customWidth="1"/>
    <col min="6" max="16384" width="8.7265625" style="1"/>
  </cols>
  <sheetData>
    <row r="2" spans="1:11" ht="14.5" x14ac:dyDescent="0.35">
      <c r="A2" s="6" t="s">
        <v>27</v>
      </c>
      <c r="B2" s="6"/>
    </row>
    <row r="5" spans="1:11" x14ac:dyDescent="0.3">
      <c r="A5" s="7" t="s">
        <v>1</v>
      </c>
      <c r="B5" s="14" t="s">
        <v>39</v>
      </c>
      <c r="C5" s="10" t="s">
        <v>21</v>
      </c>
      <c r="D5" s="11"/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7</v>
      </c>
      <c r="K5" s="4" t="s">
        <v>26</v>
      </c>
    </row>
    <row r="6" spans="1:11" x14ac:dyDescent="0.3">
      <c r="A6" s="5">
        <v>45292</v>
      </c>
      <c r="B6" s="15">
        <v>201</v>
      </c>
      <c r="D6" s="1" t="s">
        <v>22</v>
      </c>
      <c r="E6" s="1" t="s">
        <v>14</v>
      </c>
      <c r="F6" s="12">
        <v>-10</v>
      </c>
      <c r="G6" s="12">
        <v>15</v>
      </c>
      <c r="H6" s="12">
        <f>G6*F6</f>
        <v>-150</v>
      </c>
      <c r="I6" s="9">
        <v>0.05</v>
      </c>
      <c r="J6" s="12">
        <f>I6*H6</f>
        <v>-7.5</v>
      </c>
      <c r="K6" s="12">
        <f>H6+J6</f>
        <v>-157.5</v>
      </c>
    </row>
    <row r="7" spans="1:11" x14ac:dyDescent="0.3">
      <c r="A7" s="5">
        <v>45323</v>
      </c>
      <c r="B7" s="15">
        <v>202</v>
      </c>
      <c r="D7" s="1" t="s">
        <v>23</v>
      </c>
      <c r="E7" s="1" t="s">
        <v>15</v>
      </c>
      <c r="F7" s="12">
        <v>0</v>
      </c>
      <c r="G7" s="12">
        <v>35</v>
      </c>
      <c r="H7" s="12">
        <f t="shared" ref="H7:H11" si="0">G7*F7</f>
        <v>0</v>
      </c>
      <c r="I7" s="9">
        <v>0.05</v>
      </c>
      <c r="J7" s="12">
        <f>I7*H7</f>
        <v>0</v>
      </c>
      <c r="K7" s="12">
        <f t="shared" ref="K7:K11" si="1">H7+J7</f>
        <v>0</v>
      </c>
    </row>
    <row r="8" spans="1:11" x14ac:dyDescent="0.3">
      <c r="A8" s="5">
        <v>45352</v>
      </c>
      <c r="B8" s="15">
        <v>203</v>
      </c>
      <c r="D8" s="1" t="s">
        <v>24</v>
      </c>
      <c r="E8" s="1" t="s">
        <v>16</v>
      </c>
      <c r="F8" s="12">
        <v>-10</v>
      </c>
      <c r="G8" s="12">
        <v>40</v>
      </c>
      <c r="H8" s="12">
        <f t="shared" si="0"/>
        <v>-400</v>
      </c>
      <c r="I8" s="9">
        <v>0.05</v>
      </c>
      <c r="J8" s="12">
        <f>I8*H8</f>
        <v>-20</v>
      </c>
      <c r="K8" s="12">
        <f t="shared" si="1"/>
        <v>-420</v>
      </c>
    </row>
    <row r="9" spans="1:11" x14ac:dyDescent="0.3">
      <c r="A9" s="5">
        <v>45383</v>
      </c>
      <c r="B9" s="15">
        <v>204</v>
      </c>
      <c r="D9" s="1" t="s">
        <v>25</v>
      </c>
      <c r="E9" s="1" t="s">
        <v>17</v>
      </c>
      <c r="F9" s="12">
        <v>0</v>
      </c>
      <c r="G9" s="12">
        <v>35</v>
      </c>
      <c r="H9" s="12">
        <f t="shared" si="0"/>
        <v>0</v>
      </c>
      <c r="I9" s="1">
        <v>0</v>
      </c>
      <c r="J9" s="12">
        <f>I9*H9</f>
        <v>0</v>
      </c>
      <c r="K9" s="12">
        <f t="shared" si="1"/>
        <v>0</v>
      </c>
    </row>
    <row r="10" spans="1:11" x14ac:dyDescent="0.3">
      <c r="A10" s="5">
        <v>45413</v>
      </c>
      <c r="B10" s="15">
        <v>205</v>
      </c>
      <c r="D10" s="1" t="s">
        <v>22</v>
      </c>
      <c r="E10" s="1" t="s">
        <v>18</v>
      </c>
      <c r="F10" s="12">
        <v>-5</v>
      </c>
      <c r="G10" s="12">
        <v>60</v>
      </c>
      <c r="H10" s="12">
        <f t="shared" si="0"/>
        <v>-300</v>
      </c>
      <c r="I10" s="9">
        <v>0.05</v>
      </c>
      <c r="J10" s="12">
        <f>I10*H10</f>
        <v>-15</v>
      </c>
      <c r="K10" s="12">
        <f t="shared" si="1"/>
        <v>-315</v>
      </c>
    </row>
    <row r="11" spans="1:11" x14ac:dyDescent="0.3">
      <c r="A11" s="5">
        <v>45444</v>
      </c>
      <c r="B11" s="15">
        <v>206</v>
      </c>
      <c r="D11" s="1" t="s">
        <v>23</v>
      </c>
      <c r="E11" s="1" t="s">
        <v>19</v>
      </c>
      <c r="F11" s="12">
        <v>0</v>
      </c>
      <c r="G11" s="12">
        <v>20</v>
      </c>
      <c r="H11" s="12">
        <f t="shared" si="0"/>
        <v>0</v>
      </c>
      <c r="I11" s="1">
        <v>0</v>
      </c>
      <c r="J11" s="12">
        <f>I11*H11</f>
        <v>0</v>
      </c>
      <c r="K11" s="12">
        <f t="shared" si="1"/>
        <v>0</v>
      </c>
    </row>
    <row r="12" spans="1:11" x14ac:dyDescent="0.3">
      <c r="H12" s="23">
        <f>SUM(H6:H11)</f>
        <v>-850</v>
      </c>
      <c r="J12" s="23">
        <f t="shared" ref="J12:K12" si="2">SUM(J6:J11)</f>
        <v>-42.5</v>
      </c>
      <c r="K12" s="23">
        <f t="shared" si="2"/>
        <v>-892.5</v>
      </c>
    </row>
  </sheetData>
  <mergeCells count="1">
    <mergeCell ref="C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F5FD-14DC-4954-8CF9-F928D5F3E45B}">
  <dimension ref="A2:H94"/>
  <sheetViews>
    <sheetView topLeftCell="A75" workbookViewId="0">
      <selection activeCell="E85" sqref="E85"/>
    </sheetView>
  </sheetViews>
  <sheetFormatPr defaultRowHeight="14.5" x14ac:dyDescent="0.35"/>
  <cols>
    <col min="1" max="1" width="21.08984375" bestFit="1" customWidth="1"/>
    <col min="2" max="2" width="20.453125" customWidth="1"/>
    <col min="3" max="3" width="25.453125" bestFit="1" customWidth="1"/>
    <col min="4" max="4" width="11" customWidth="1"/>
    <col min="5" max="6" width="10.1796875" bestFit="1" customWidth="1"/>
    <col min="7" max="8" width="11.1796875" bestFit="1" customWidth="1"/>
  </cols>
  <sheetData>
    <row r="2" spans="1:7" x14ac:dyDescent="0.35">
      <c r="A2" s="6" t="s">
        <v>29</v>
      </c>
    </row>
    <row r="6" spans="1:7" x14ac:dyDescent="0.35">
      <c r="A6" s="13" t="s">
        <v>41</v>
      </c>
    </row>
    <row r="7" spans="1:7" x14ac:dyDescent="0.35">
      <c r="A7" s="13" t="s">
        <v>30</v>
      </c>
      <c r="B7" t="s">
        <v>31</v>
      </c>
      <c r="C7" t="s">
        <v>35</v>
      </c>
      <c r="D7" t="s">
        <v>38</v>
      </c>
      <c r="E7" t="s">
        <v>32</v>
      </c>
      <c r="F7" t="s">
        <v>33</v>
      </c>
      <c r="G7" t="s">
        <v>34</v>
      </c>
    </row>
    <row r="8" spans="1:7" x14ac:dyDescent="0.35">
      <c r="A8" s="13" t="s">
        <v>40</v>
      </c>
      <c r="G8">
        <v>0</v>
      </c>
    </row>
    <row r="9" spans="1:7" x14ac:dyDescent="0.35">
      <c r="A9" s="5">
        <v>45292</v>
      </c>
      <c r="B9" t="str">
        <f>SR!D6</f>
        <v>123 &amp; co</v>
      </c>
      <c r="C9" t="str">
        <f>SR!A2</f>
        <v>SALES REGISTER</v>
      </c>
      <c r="D9">
        <f>SR!B6</f>
        <v>101</v>
      </c>
      <c r="F9" s="16">
        <f>SR!H6</f>
        <v>750</v>
      </c>
      <c r="G9" s="16">
        <f>F9-E9</f>
        <v>750</v>
      </c>
    </row>
    <row r="10" spans="1:7" x14ac:dyDescent="0.35">
      <c r="A10" s="5">
        <v>45323</v>
      </c>
      <c r="B10" t="str">
        <f>SR!D7</f>
        <v>456 &amp; co</v>
      </c>
      <c r="C10" t="str">
        <f>C9</f>
        <v>SALES REGISTER</v>
      </c>
      <c r="D10">
        <f>SR!B7</f>
        <v>102</v>
      </c>
      <c r="F10" s="16">
        <f>SR!H7</f>
        <v>3500</v>
      </c>
      <c r="G10" s="16">
        <f>G9+F10-E10</f>
        <v>4250</v>
      </c>
    </row>
    <row r="11" spans="1:7" x14ac:dyDescent="0.35">
      <c r="A11" s="5">
        <v>45352</v>
      </c>
      <c r="B11" t="str">
        <f>SR!D8</f>
        <v>678 &amp; co</v>
      </c>
      <c r="C11" t="str">
        <f t="shared" ref="C11:C14" si="0">C10</f>
        <v>SALES REGISTER</v>
      </c>
      <c r="D11">
        <f>SR!B8</f>
        <v>103</v>
      </c>
      <c r="F11" s="16">
        <f>SR!H8</f>
        <v>80000</v>
      </c>
      <c r="G11" s="16">
        <f t="shared" ref="G11:G20" si="1">G10+F11-E11</f>
        <v>84250</v>
      </c>
    </row>
    <row r="12" spans="1:7" x14ac:dyDescent="0.35">
      <c r="A12" s="5">
        <v>45383</v>
      </c>
      <c r="B12" t="str">
        <f>SR!D9</f>
        <v>910 &amp; co</v>
      </c>
      <c r="C12" t="str">
        <f t="shared" si="0"/>
        <v>SALES REGISTER</v>
      </c>
      <c r="D12">
        <f>SR!B9</f>
        <v>104</v>
      </c>
      <c r="F12" s="16">
        <f>SR!H9</f>
        <v>700</v>
      </c>
      <c r="G12" s="16">
        <f t="shared" si="1"/>
        <v>84950</v>
      </c>
    </row>
    <row r="13" spans="1:7" x14ac:dyDescent="0.35">
      <c r="A13" s="5">
        <v>45413</v>
      </c>
      <c r="B13" t="str">
        <f>SR!D10</f>
        <v>123 &amp; co</v>
      </c>
      <c r="C13" t="str">
        <f t="shared" si="0"/>
        <v>SALES REGISTER</v>
      </c>
      <c r="D13">
        <f>SR!B10</f>
        <v>105</v>
      </c>
      <c r="F13" s="16">
        <f>SR!H10</f>
        <v>6000</v>
      </c>
      <c r="G13" s="16">
        <f t="shared" si="1"/>
        <v>90950</v>
      </c>
    </row>
    <row r="14" spans="1:7" x14ac:dyDescent="0.35">
      <c r="A14" s="5">
        <v>45444</v>
      </c>
      <c r="B14" t="str">
        <f>SR!D11</f>
        <v>456 &amp; co</v>
      </c>
      <c r="C14" t="str">
        <f t="shared" si="0"/>
        <v>SALES REGISTER</v>
      </c>
      <c r="D14">
        <f>SR!B11</f>
        <v>106</v>
      </c>
      <c r="F14" s="16">
        <f>SR!H11</f>
        <v>20000</v>
      </c>
      <c r="G14" s="16">
        <f t="shared" si="1"/>
        <v>110950</v>
      </c>
    </row>
    <row r="15" spans="1:7" x14ac:dyDescent="0.35">
      <c r="A15" s="18">
        <f>SRR!A6</f>
        <v>45292</v>
      </c>
      <c r="B15" t="str">
        <f>SR!D6</f>
        <v>123 &amp; co</v>
      </c>
      <c r="C15" t="str">
        <f>SRR!A2</f>
        <v>SALES RETURN REGISTER</v>
      </c>
      <c r="D15">
        <f>SRR!B6</f>
        <v>201</v>
      </c>
      <c r="E15" s="16">
        <f>-SRR!H6</f>
        <v>150</v>
      </c>
      <c r="G15" s="16">
        <f t="shared" si="1"/>
        <v>110800</v>
      </c>
    </row>
    <row r="16" spans="1:7" x14ac:dyDescent="0.35">
      <c r="A16" s="18">
        <f>SRR!A7</f>
        <v>45323</v>
      </c>
      <c r="B16" t="str">
        <f>SR!D7</f>
        <v>456 &amp; co</v>
      </c>
      <c r="C16" t="str">
        <f>C15</f>
        <v>SALES RETURN REGISTER</v>
      </c>
      <c r="D16">
        <f>SRR!B7</f>
        <v>202</v>
      </c>
      <c r="E16" s="16">
        <f>-SRR!H7</f>
        <v>0</v>
      </c>
      <c r="G16" s="16">
        <f t="shared" si="1"/>
        <v>110800</v>
      </c>
    </row>
    <row r="17" spans="1:7" x14ac:dyDescent="0.35">
      <c r="A17" s="18">
        <f>SRR!A8</f>
        <v>45352</v>
      </c>
      <c r="B17" t="str">
        <f>SR!D8</f>
        <v>678 &amp; co</v>
      </c>
      <c r="C17" t="str">
        <f t="shared" ref="C17:C20" si="2">C16</f>
        <v>SALES RETURN REGISTER</v>
      </c>
      <c r="D17">
        <f>SRR!B8</f>
        <v>203</v>
      </c>
      <c r="E17" s="16">
        <f>-SRR!H8</f>
        <v>400</v>
      </c>
      <c r="G17" s="16">
        <f t="shared" si="1"/>
        <v>110400</v>
      </c>
    </row>
    <row r="18" spans="1:7" x14ac:dyDescent="0.35">
      <c r="A18" s="18">
        <f>SRR!A9</f>
        <v>45383</v>
      </c>
      <c r="B18" t="str">
        <f>SR!D9</f>
        <v>910 &amp; co</v>
      </c>
      <c r="C18" t="str">
        <f t="shared" si="2"/>
        <v>SALES RETURN REGISTER</v>
      </c>
      <c r="D18">
        <f>SRR!B9</f>
        <v>204</v>
      </c>
      <c r="E18" s="16">
        <f>-SRR!H9</f>
        <v>0</v>
      </c>
      <c r="G18" s="16">
        <f t="shared" si="1"/>
        <v>110400</v>
      </c>
    </row>
    <row r="19" spans="1:7" x14ac:dyDescent="0.35">
      <c r="A19" s="18">
        <f>SRR!A10</f>
        <v>45413</v>
      </c>
      <c r="B19" t="str">
        <f>SR!D10</f>
        <v>123 &amp; co</v>
      </c>
      <c r="C19" t="str">
        <f t="shared" si="2"/>
        <v>SALES RETURN REGISTER</v>
      </c>
      <c r="D19">
        <f>SRR!B10</f>
        <v>205</v>
      </c>
      <c r="E19" s="16">
        <f>-SRR!H10</f>
        <v>300</v>
      </c>
      <c r="G19" s="16">
        <f t="shared" si="1"/>
        <v>110100</v>
      </c>
    </row>
    <row r="20" spans="1:7" x14ac:dyDescent="0.35">
      <c r="A20" s="18">
        <f>SRR!A11</f>
        <v>45444</v>
      </c>
      <c r="B20" t="str">
        <f>SR!D11</f>
        <v>456 &amp; co</v>
      </c>
      <c r="C20" t="str">
        <f t="shared" si="2"/>
        <v>SALES RETURN REGISTER</v>
      </c>
      <c r="D20">
        <f>SRR!B11</f>
        <v>206</v>
      </c>
      <c r="E20" s="16">
        <f>-SRR!H11</f>
        <v>0</v>
      </c>
      <c r="G20" s="16">
        <f t="shared" si="1"/>
        <v>110100</v>
      </c>
    </row>
    <row r="23" spans="1:7" x14ac:dyDescent="0.35">
      <c r="A23" s="20" t="s">
        <v>48</v>
      </c>
    </row>
    <row r="24" spans="1:7" x14ac:dyDescent="0.35">
      <c r="A24" s="18">
        <f>PR!A6</f>
        <v>45292</v>
      </c>
      <c r="B24" t="str">
        <f>PR!D6</f>
        <v>AB &amp; Co</v>
      </c>
      <c r="C24" t="str">
        <f>PR!A2</f>
        <v>PURCHASE REGISTER</v>
      </c>
      <c r="D24">
        <f>PR!B6</f>
        <v>1</v>
      </c>
      <c r="F24" s="16">
        <f>PR!K6</f>
        <v>1050</v>
      </c>
      <c r="G24" s="16">
        <f>F24</f>
        <v>1050</v>
      </c>
    </row>
    <row r="25" spans="1:7" x14ac:dyDescent="0.35">
      <c r="A25" s="18">
        <f>A24</f>
        <v>45292</v>
      </c>
      <c r="B25" t="s">
        <v>8</v>
      </c>
      <c r="C25" t="str">
        <f>PRR!A2</f>
        <v>PURCHASE RETURN REGISTER</v>
      </c>
      <c r="D25">
        <f>PRR!B6</f>
        <v>501</v>
      </c>
      <c r="E25" s="16">
        <f>-PRR!K6</f>
        <v>105</v>
      </c>
      <c r="F25" s="16"/>
      <c r="G25" s="16">
        <f>G24+F25-E25</f>
        <v>945</v>
      </c>
    </row>
    <row r="26" spans="1:7" x14ac:dyDescent="0.35">
      <c r="A26" s="18">
        <f>PR!A7</f>
        <v>45323</v>
      </c>
      <c r="B26" t="str">
        <f>PR!D7</f>
        <v>CD &amp; co</v>
      </c>
      <c r="C26" t="str">
        <f>C24</f>
        <v>PURCHASE REGISTER</v>
      </c>
      <c r="D26">
        <f>PR!B7</f>
        <v>2</v>
      </c>
      <c r="F26" s="16">
        <f>PR!K7</f>
        <v>3937.5</v>
      </c>
      <c r="G26" s="16">
        <f t="shared" ref="G26:G33" si="3">G25+F26-E26</f>
        <v>4882.5</v>
      </c>
    </row>
    <row r="27" spans="1:7" x14ac:dyDescent="0.35">
      <c r="A27" s="18">
        <f>PR!A8</f>
        <v>45352</v>
      </c>
      <c r="B27" t="str">
        <f>PR!D8</f>
        <v>EF &amp; co</v>
      </c>
      <c r="C27" t="str">
        <f t="shared" ref="C27" si="4">C26</f>
        <v>PURCHASE REGISTER</v>
      </c>
      <c r="D27">
        <f>PR!B8</f>
        <v>3</v>
      </c>
      <c r="F27" s="16">
        <f>PR!K8</f>
        <v>26250</v>
      </c>
      <c r="G27" s="16">
        <f t="shared" si="3"/>
        <v>31132.5</v>
      </c>
    </row>
    <row r="28" spans="1:7" x14ac:dyDescent="0.35">
      <c r="A28" s="18">
        <f>A27</f>
        <v>45352</v>
      </c>
      <c r="B28" t="str">
        <f>B27</f>
        <v>EF &amp; co</v>
      </c>
      <c r="C28" t="str">
        <f>PRR!A2</f>
        <v>PURCHASE RETURN REGISTER</v>
      </c>
      <c r="E28" s="16">
        <f>-PRR!K8</f>
        <v>1050</v>
      </c>
      <c r="F28" s="16"/>
      <c r="G28" s="16">
        <f t="shared" si="3"/>
        <v>30082.5</v>
      </c>
    </row>
    <row r="29" spans="1:7" x14ac:dyDescent="0.35">
      <c r="A29" s="18">
        <f>PR!A9</f>
        <v>45383</v>
      </c>
      <c r="B29" t="str">
        <f>PR!D9</f>
        <v>GH &amp; co</v>
      </c>
      <c r="C29" t="str">
        <f>C27</f>
        <v>PURCHASE REGISTER</v>
      </c>
      <c r="D29">
        <f>PR!B9</f>
        <v>4</v>
      </c>
      <c r="F29" s="16">
        <f>PR!K9</f>
        <v>750</v>
      </c>
      <c r="G29" s="16">
        <f t="shared" si="3"/>
        <v>30832.5</v>
      </c>
    </row>
    <row r="30" spans="1:7" x14ac:dyDescent="0.35">
      <c r="A30" s="18">
        <f>A29</f>
        <v>45383</v>
      </c>
      <c r="B30" t="str">
        <f>B29</f>
        <v>GH &amp; co</v>
      </c>
      <c r="C30" t="str">
        <f>PRR!A2</f>
        <v>PURCHASE RETURN REGISTER</v>
      </c>
      <c r="E30" s="16">
        <f>-PRR!K9</f>
        <v>125</v>
      </c>
      <c r="F30" s="16"/>
      <c r="G30" s="16">
        <f t="shared" si="3"/>
        <v>30707.5</v>
      </c>
    </row>
    <row r="31" spans="1:7" x14ac:dyDescent="0.35">
      <c r="A31" s="18">
        <f>PR!A10</f>
        <v>45413</v>
      </c>
      <c r="B31" t="str">
        <f>PR!D10</f>
        <v>IJ &amp; co</v>
      </c>
      <c r="C31" t="str">
        <f>C29</f>
        <v>PURCHASE REGISTER</v>
      </c>
      <c r="D31">
        <f>PR!B10</f>
        <v>5</v>
      </c>
      <c r="F31" s="16">
        <f>PR!K10</f>
        <v>7875</v>
      </c>
      <c r="G31" s="16">
        <f t="shared" si="3"/>
        <v>38582.5</v>
      </c>
    </row>
    <row r="32" spans="1:7" x14ac:dyDescent="0.35">
      <c r="A32" s="18">
        <f>A31</f>
        <v>45413</v>
      </c>
      <c r="B32" t="str">
        <f>B31</f>
        <v>IJ &amp; co</v>
      </c>
      <c r="C32" t="str">
        <f>PRR!A2</f>
        <v>PURCHASE RETURN REGISTER</v>
      </c>
      <c r="E32" s="16">
        <f>-PRR!K10</f>
        <v>525</v>
      </c>
      <c r="F32" s="16"/>
      <c r="G32" s="16">
        <f t="shared" si="3"/>
        <v>38057.5</v>
      </c>
    </row>
    <row r="33" spans="1:7" x14ac:dyDescent="0.35">
      <c r="A33" s="18">
        <f>PR!A11</f>
        <v>45444</v>
      </c>
      <c r="B33" t="str">
        <f>PR!D11</f>
        <v>KL&amp; co</v>
      </c>
      <c r="C33" t="str">
        <f>C31</f>
        <v>PURCHASE REGISTER</v>
      </c>
      <c r="D33">
        <f>PR!B11</f>
        <v>6</v>
      </c>
      <c r="F33" s="16">
        <f>PR!K11</f>
        <v>18000</v>
      </c>
      <c r="G33" s="16">
        <f t="shared" si="3"/>
        <v>56057.5</v>
      </c>
    </row>
    <row r="37" spans="1:7" x14ac:dyDescent="0.35">
      <c r="A37" s="20" t="s">
        <v>49</v>
      </c>
    </row>
    <row r="38" spans="1:7" x14ac:dyDescent="0.35">
      <c r="A38" s="18">
        <f>SR!A6</f>
        <v>45292</v>
      </c>
      <c r="B38" t="str">
        <f>SR!D6</f>
        <v>123 &amp; co</v>
      </c>
      <c r="C38" t="str">
        <f>SR!A2</f>
        <v>SALES REGISTER</v>
      </c>
      <c r="D38">
        <f>SR!B6</f>
        <v>101</v>
      </c>
      <c r="E38" s="16">
        <f>SR!K6</f>
        <v>787.5</v>
      </c>
      <c r="G38" s="16">
        <f>E38-F38</f>
        <v>787.5</v>
      </c>
    </row>
    <row r="39" spans="1:7" x14ac:dyDescent="0.35">
      <c r="A39" s="18">
        <f>A38</f>
        <v>45292</v>
      </c>
      <c r="B39" t="str">
        <f>B38</f>
        <v>123 &amp; co</v>
      </c>
      <c r="C39" t="str">
        <f>SRR!A2</f>
        <v>SALES RETURN REGISTER</v>
      </c>
      <c r="D39">
        <f>SRR!B6</f>
        <v>201</v>
      </c>
      <c r="E39" s="16"/>
      <c r="F39" s="16">
        <f>-SRR!K6</f>
        <v>157.5</v>
      </c>
      <c r="G39" s="16">
        <f>G38+E39-F39</f>
        <v>630</v>
      </c>
    </row>
    <row r="40" spans="1:7" x14ac:dyDescent="0.35">
      <c r="A40" s="18">
        <f>SR!A7</f>
        <v>45323</v>
      </c>
      <c r="B40" t="str">
        <f>SR!D7</f>
        <v>456 &amp; co</v>
      </c>
      <c r="C40" t="str">
        <f>C38</f>
        <v>SALES REGISTER</v>
      </c>
      <c r="D40">
        <f>SR!B7</f>
        <v>102</v>
      </c>
      <c r="E40" s="16">
        <f>SR!K7</f>
        <v>3675</v>
      </c>
      <c r="G40" s="16">
        <f t="shared" ref="G40:G46" si="5">G39+E40-F40</f>
        <v>4305</v>
      </c>
    </row>
    <row r="41" spans="1:7" x14ac:dyDescent="0.35">
      <c r="A41" s="18">
        <f>SR!A8</f>
        <v>45352</v>
      </c>
      <c r="B41" t="str">
        <f>SR!D8</f>
        <v>678 &amp; co</v>
      </c>
      <c r="C41" t="str">
        <f t="shared" ref="C41:C44" si="6">C40</f>
        <v>SALES REGISTER</v>
      </c>
      <c r="D41">
        <f>SR!B8</f>
        <v>103</v>
      </c>
      <c r="E41" s="16">
        <f>SR!K8</f>
        <v>84000</v>
      </c>
      <c r="G41" s="16">
        <f t="shared" si="5"/>
        <v>88305</v>
      </c>
    </row>
    <row r="42" spans="1:7" x14ac:dyDescent="0.35">
      <c r="A42" s="18">
        <f>A41</f>
        <v>45352</v>
      </c>
      <c r="B42" t="str">
        <f>SRR!D8</f>
        <v>678 &amp; co</v>
      </c>
      <c r="C42" t="str">
        <f>SRR!A2</f>
        <v>SALES RETURN REGISTER</v>
      </c>
      <c r="D42">
        <f>SRR!B8</f>
        <v>203</v>
      </c>
      <c r="E42" s="16"/>
      <c r="F42" s="16">
        <f>-SRR!K8</f>
        <v>420</v>
      </c>
      <c r="G42" s="16">
        <f t="shared" si="5"/>
        <v>87885</v>
      </c>
    </row>
    <row r="43" spans="1:7" x14ac:dyDescent="0.35">
      <c r="A43" s="18">
        <f>SR!A9</f>
        <v>45383</v>
      </c>
      <c r="B43" t="str">
        <f>SR!D9</f>
        <v>910 &amp; co</v>
      </c>
      <c r="C43" t="str">
        <f>C41</f>
        <v>SALES REGISTER</v>
      </c>
      <c r="D43">
        <f>SR!B9</f>
        <v>104</v>
      </c>
      <c r="E43" s="16">
        <f>SR!K9</f>
        <v>700</v>
      </c>
      <c r="G43" s="16">
        <f t="shared" si="5"/>
        <v>88585</v>
      </c>
    </row>
    <row r="44" spans="1:7" x14ac:dyDescent="0.35">
      <c r="A44" s="18">
        <f>SR!A10</f>
        <v>45413</v>
      </c>
      <c r="B44" t="str">
        <f>SR!D10</f>
        <v>123 &amp; co</v>
      </c>
      <c r="C44" t="str">
        <f t="shared" si="6"/>
        <v>SALES REGISTER</v>
      </c>
      <c r="D44">
        <f>SR!B10</f>
        <v>105</v>
      </c>
      <c r="E44" s="16">
        <f>SR!K10</f>
        <v>6300</v>
      </c>
      <c r="G44" s="16">
        <f t="shared" si="5"/>
        <v>94885</v>
      </c>
    </row>
    <row r="45" spans="1:7" x14ac:dyDescent="0.35">
      <c r="A45" s="18">
        <f>A44</f>
        <v>45413</v>
      </c>
      <c r="B45" t="str">
        <f>B44</f>
        <v>123 &amp; co</v>
      </c>
      <c r="C45" t="str">
        <f>SRR!A2</f>
        <v>SALES RETURN REGISTER</v>
      </c>
      <c r="D45">
        <f>SRR!B10</f>
        <v>205</v>
      </c>
      <c r="E45" s="16"/>
      <c r="F45" s="16">
        <f>-SRR!K10</f>
        <v>315</v>
      </c>
      <c r="G45" s="16">
        <f t="shared" si="5"/>
        <v>94570</v>
      </c>
    </row>
    <row r="46" spans="1:7" x14ac:dyDescent="0.35">
      <c r="A46" s="18">
        <f>SR!A11</f>
        <v>45444</v>
      </c>
      <c r="B46" t="str">
        <f>SR!D11</f>
        <v>456 &amp; co</v>
      </c>
      <c r="C46" t="str">
        <f>C44</f>
        <v>SALES REGISTER</v>
      </c>
      <c r="D46">
        <f>SR!B11</f>
        <v>106</v>
      </c>
      <c r="E46" s="16">
        <f>SR!K11</f>
        <v>20000</v>
      </c>
      <c r="G46" s="16">
        <f t="shared" si="5"/>
        <v>114570</v>
      </c>
    </row>
    <row r="49" spans="1:7" x14ac:dyDescent="0.35">
      <c r="A49" s="13" t="s">
        <v>50</v>
      </c>
    </row>
    <row r="50" spans="1:7" x14ac:dyDescent="0.35">
      <c r="A50" s="18">
        <f>PR!A6</f>
        <v>45292</v>
      </c>
      <c r="B50" t="str">
        <f>PR!D6</f>
        <v>AB &amp; Co</v>
      </c>
      <c r="C50" t="str">
        <f>PR!A2</f>
        <v>PURCHASE REGISTER</v>
      </c>
      <c r="D50">
        <f>PR!B6</f>
        <v>1</v>
      </c>
      <c r="E50" s="16">
        <f>PR!J6</f>
        <v>50</v>
      </c>
      <c r="G50" s="16">
        <f>E50</f>
        <v>50</v>
      </c>
    </row>
    <row r="51" spans="1:7" x14ac:dyDescent="0.35">
      <c r="A51" s="18">
        <f>PR!A7</f>
        <v>45323</v>
      </c>
      <c r="B51" t="str">
        <f>PR!D7</f>
        <v>CD &amp; co</v>
      </c>
      <c r="C51" t="str">
        <f>C50</f>
        <v>PURCHASE REGISTER</v>
      </c>
      <c r="D51">
        <f>PR!B7</f>
        <v>2</v>
      </c>
      <c r="E51" s="16">
        <f>PR!J7</f>
        <v>187.5</v>
      </c>
      <c r="G51" s="16">
        <f>G50+E51</f>
        <v>237.5</v>
      </c>
    </row>
    <row r="52" spans="1:7" x14ac:dyDescent="0.35">
      <c r="A52" s="18">
        <f>PR!A8</f>
        <v>45352</v>
      </c>
      <c r="B52" t="str">
        <f>PR!D8</f>
        <v>EF &amp; co</v>
      </c>
      <c r="C52" t="str">
        <f t="shared" ref="C52:C55" si="7">C51</f>
        <v>PURCHASE REGISTER</v>
      </c>
      <c r="D52">
        <f>PR!B8</f>
        <v>3</v>
      </c>
      <c r="E52" s="16">
        <f>PR!J8</f>
        <v>1250</v>
      </c>
      <c r="G52" s="16">
        <f t="shared" ref="G52:G55" si="8">G51+E52</f>
        <v>1487.5</v>
      </c>
    </row>
    <row r="53" spans="1:7" x14ac:dyDescent="0.35">
      <c r="A53" s="18">
        <f>PR!A9</f>
        <v>45383</v>
      </c>
      <c r="B53" t="str">
        <f>PR!D9</f>
        <v>GH &amp; co</v>
      </c>
      <c r="C53" t="str">
        <f t="shared" si="7"/>
        <v>PURCHASE REGISTER</v>
      </c>
      <c r="D53">
        <f>PR!B9</f>
        <v>4</v>
      </c>
      <c r="E53" s="16">
        <f>PR!J9</f>
        <v>0</v>
      </c>
      <c r="G53" s="16">
        <f t="shared" si="8"/>
        <v>1487.5</v>
      </c>
    </row>
    <row r="54" spans="1:7" x14ac:dyDescent="0.35">
      <c r="A54" s="18">
        <f>PR!A10</f>
        <v>45413</v>
      </c>
      <c r="B54" t="str">
        <f>PR!D10</f>
        <v>IJ &amp; co</v>
      </c>
      <c r="C54" t="str">
        <f t="shared" si="7"/>
        <v>PURCHASE REGISTER</v>
      </c>
      <c r="D54">
        <f>PR!B10</f>
        <v>5</v>
      </c>
      <c r="E54" s="16">
        <f>PR!J10</f>
        <v>375</v>
      </c>
      <c r="G54" s="16">
        <f t="shared" si="8"/>
        <v>1862.5</v>
      </c>
    </row>
    <row r="55" spans="1:7" x14ac:dyDescent="0.35">
      <c r="A55" s="18">
        <f>PR!A11</f>
        <v>45444</v>
      </c>
      <c r="B55" t="str">
        <f>PR!D11</f>
        <v>KL&amp; co</v>
      </c>
      <c r="C55" t="str">
        <f t="shared" si="7"/>
        <v>PURCHASE REGISTER</v>
      </c>
      <c r="D55">
        <f>PR!B11</f>
        <v>6</v>
      </c>
      <c r="E55" s="16">
        <f>PR!J11</f>
        <v>0</v>
      </c>
      <c r="G55" s="16">
        <f t="shared" si="8"/>
        <v>1862.5</v>
      </c>
    </row>
    <row r="56" spans="1:7" x14ac:dyDescent="0.35">
      <c r="A56" s="18">
        <f>PRR!A6</f>
        <v>45292</v>
      </c>
      <c r="B56" t="str">
        <f>PRR!D6</f>
        <v>AB &amp; Co</v>
      </c>
      <c r="C56" t="str">
        <f>PRR!A2</f>
        <v>PURCHASE RETURN REGISTER</v>
      </c>
      <c r="D56">
        <f>PRR!B6</f>
        <v>501</v>
      </c>
      <c r="E56" s="16"/>
      <c r="F56" s="16">
        <f>-PRR!J6</f>
        <v>5</v>
      </c>
      <c r="G56" s="16">
        <f>G55+E56-F56</f>
        <v>1857.5</v>
      </c>
    </row>
    <row r="57" spans="1:7" x14ac:dyDescent="0.35">
      <c r="A57" s="18">
        <f>PRR!A7</f>
        <v>45323</v>
      </c>
      <c r="B57" t="str">
        <f>PRR!D7</f>
        <v>CD &amp; co</v>
      </c>
      <c r="C57" t="str">
        <f t="shared" ref="C57:C61" si="9">C56</f>
        <v>PURCHASE RETURN REGISTER</v>
      </c>
      <c r="D57">
        <f>PRR!B7</f>
        <v>502</v>
      </c>
      <c r="E57" s="16"/>
      <c r="F57" s="16">
        <f>-PRR!J7</f>
        <v>0</v>
      </c>
      <c r="G57" s="16">
        <f t="shared" ref="G57:G61" si="10">G56+E57-F57</f>
        <v>1857.5</v>
      </c>
    </row>
    <row r="58" spans="1:7" x14ac:dyDescent="0.35">
      <c r="A58" s="18">
        <f>PRR!A8</f>
        <v>45352</v>
      </c>
      <c r="B58" t="str">
        <f>PRR!D8</f>
        <v>EF &amp; co</v>
      </c>
      <c r="C58" t="str">
        <f t="shared" si="9"/>
        <v>PURCHASE RETURN REGISTER</v>
      </c>
      <c r="D58">
        <f>PRR!B8</f>
        <v>503</v>
      </c>
      <c r="E58" s="16"/>
      <c r="F58" s="16">
        <f>-PRR!J8</f>
        <v>50</v>
      </c>
      <c r="G58" s="16">
        <f t="shared" si="10"/>
        <v>1807.5</v>
      </c>
    </row>
    <row r="59" spans="1:7" x14ac:dyDescent="0.35">
      <c r="A59" s="18">
        <f>PRR!A9</f>
        <v>45383</v>
      </c>
      <c r="B59" t="str">
        <f>PRR!D9</f>
        <v>GH &amp; co</v>
      </c>
      <c r="C59" t="str">
        <f t="shared" si="9"/>
        <v>PURCHASE RETURN REGISTER</v>
      </c>
      <c r="D59">
        <f>PRR!B9</f>
        <v>504</v>
      </c>
      <c r="E59" s="16"/>
      <c r="F59" s="16">
        <f>-PRR!J9</f>
        <v>0</v>
      </c>
      <c r="G59" s="16">
        <f t="shared" si="10"/>
        <v>1807.5</v>
      </c>
    </row>
    <row r="60" spans="1:7" x14ac:dyDescent="0.35">
      <c r="A60" s="18">
        <f>PRR!A10</f>
        <v>45413</v>
      </c>
      <c r="B60" t="str">
        <f>PRR!D10</f>
        <v>IJ &amp; co</v>
      </c>
      <c r="C60" t="str">
        <f t="shared" si="9"/>
        <v>PURCHASE RETURN REGISTER</v>
      </c>
      <c r="D60">
        <f>PRR!B10</f>
        <v>505</v>
      </c>
      <c r="E60" s="16"/>
      <c r="F60" s="16">
        <f>-PRR!J10</f>
        <v>25</v>
      </c>
      <c r="G60" s="16">
        <f t="shared" si="10"/>
        <v>1782.5</v>
      </c>
    </row>
    <row r="61" spans="1:7" x14ac:dyDescent="0.35">
      <c r="A61" s="18">
        <f>PRR!A11</f>
        <v>45444</v>
      </c>
      <c r="B61" t="str">
        <f>PRR!D11</f>
        <v>KL&amp; co</v>
      </c>
      <c r="C61" t="str">
        <f t="shared" si="9"/>
        <v>PURCHASE RETURN REGISTER</v>
      </c>
      <c r="D61">
        <f>PRR!B11</f>
        <v>506</v>
      </c>
      <c r="E61" s="16"/>
      <c r="F61" s="16">
        <f>-PRR!J11</f>
        <v>0</v>
      </c>
      <c r="G61" s="16">
        <f t="shared" si="10"/>
        <v>1782.5</v>
      </c>
    </row>
    <row r="64" spans="1:7" x14ac:dyDescent="0.35">
      <c r="A64" s="13" t="s">
        <v>51</v>
      </c>
    </row>
    <row r="65" spans="1:8" x14ac:dyDescent="0.35">
      <c r="A65" s="18">
        <f>SR!A6</f>
        <v>45292</v>
      </c>
      <c r="B65" t="str">
        <f>SR!D6</f>
        <v>123 &amp; co</v>
      </c>
      <c r="C65" t="str">
        <f>SR!A2</f>
        <v>SALES REGISTER</v>
      </c>
      <c r="D65">
        <f>SR!B6</f>
        <v>101</v>
      </c>
      <c r="F65" s="16">
        <f>SR!J6</f>
        <v>37.5</v>
      </c>
      <c r="G65" s="16">
        <f>F65</f>
        <v>37.5</v>
      </c>
    </row>
    <row r="66" spans="1:8" x14ac:dyDescent="0.35">
      <c r="A66" s="18">
        <f>SR!A7</f>
        <v>45323</v>
      </c>
      <c r="B66" t="str">
        <f>SR!D7</f>
        <v>456 &amp; co</v>
      </c>
      <c r="C66" t="str">
        <f>C65</f>
        <v>SALES REGISTER</v>
      </c>
      <c r="D66">
        <f>SR!B7</f>
        <v>102</v>
      </c>
      <c r="F66" s="16">
        <f>SR!J7</f>
        <v>175</v>
      </c>
      <c r="G66" s="16">
        <f>G65+F66</f>
        <v>212.5</v>
      </c>
    </row>
    <row r="67" spans="1:8" x14ac:dyDescent="0.35">
      <c r="A67" s="18">
        <f>SR!A8</f>
        <v>45352</v>
      </c>
      <c r="B67" t="str">
        <f>SR!D8</f>
        <v>678 &amp; co</v>
      </c>
      <c r="C67" t="str">
        <f t="shared" ref="C67:C76" si="11">C66</f>
        <v>SALES REGISTER</v>
      </c>
      <c r="D67">
        <f>SR!B8</f>
        <v>103</v>
      </c>
      <c r="F67" s="16">
        <f>SR!J8</f>
        <v>4000</v>
      </c>
      <c r="G67" s="16">
        <f t="shared" ref="G67:G70" si="12">G66+F67</f>
        <v>4212.5</v>
      </c>
    </row>
    <row r="68" spans="1:8" x14ac:dyDescent="0.35">
      <c r="A68" s="18">
        <f>SR!A9</f>
        <v>45383</v>
      </c>
      <c r="B68" t="str">
        <f>SR!D9</f>
        <v>910 &amp; co</v>
      </c>
      <c r="C68" t="str">
        <f t="shared" si="11"/>
        <v>SALES REGISTER</v>
      </c>
      <c r="D68">
        <f>SR!B9</f>
        <v>104</v>
      </c>
      <c r="F68" s="16">
        <f>SR!J9</f>
        <v>0</v>
      </c>
      <c r="G68" s="16">
        <f t="shared" si="12"/>
        <v>4212.5</v>
      </c>
    </row>
    <row r="69" spans="1:8" x14ac:dyDescent="0.35">
      <c r="A69" s="18">
        <f>SR!A10</f>
        <v>45413</v>
      </c>
      <c r="B69" t="str">
        <f>SR!D10</f>
        <v>123 &amp; co</v>
      </c>
      <c r="C69" t="str">
        <f t="shared" si="11"/>
        <v>SALES REGISTER</v>
      </c>
      <c r="D69">
        <f>SR!B10</f>
        <v>105</v>
      </c>
      <c r="F69" s="16">
        <f>SR!J10</f>
        <v>300</v>
      </c>
      <c r="G69" s="16">
        <f t="shared" si="12"/>
        <v>4512.5</v>
      </c>
    </row>
    <row r="70" spans="1:8" x14ac:dyDescent="0.35">
      <c r="A70" s="18">
        <f>SR!A11</f>
        <v>45444</v>
      </c>
      <c r="B70" t="str">
        <f>SR!D11</f>
        <v>456 &amp; co</v>
      </c>
      <c r="C70" t="str">
        <f t="shared" si="11"/>
        <v>SALES REGISTER</v>
      </c>
      <c r="D70">
        <f>SR!B11</f>
        <v>106</v>
      </c>
      <c r="F70" s="16">
        <f>SR!J11</f>
        <v>0</v>
      </c>
      <c r="G70" s="16">
        <f t="shared" si="12"/>
        <v>4512.5</v>
      </c>
    </row>
    <row r="71" spans="1:8" x14ac:dyDescent="0.35">
      <c r="A71" s="18">
        <f>SRR!A6</f>
        <v>45292</v>
      </c>
      <c r="B71" t="str">
        <f>SRR!D6</f>
        <v>123 &amp; co</v>
      </c>
      <c r="C71" t="str">
        <f>SRR!A2</f>
        <v>SALES RETURN REGISTER</v>
      </c>
      <c r="D71">
        <f>SRR!B6</f>
        <v>201</v>
      </c>
      <c r="E71" s="16">
        <f>-SRR!J6</f>
        <v>7.5</v>
      </c>
      <c r="G71" s="16">
        <f>G70+F71-E71</f>
        <v>4505</v>
      </c>
    </row>
    <row r="72" spans="1:8" x14ac:dyDescent="0.35">
      <c r="A72" s="18">
        <f>SRR!A7</f>
        <v>45323</v>
      </c>
      <c r="B72" t="str">
        <f>SRR!D7</f>
        <v>456 &amp; co</v>
      </c>
      <c r="C72" t="str">
        <f t="shared" si="11"/>
        <v>SALES RETURN REGISTER</v>
      </c>
      <c r="D72">
        <f>SRR!B7</f>
        <v>202</v>
      </c>
      <c r="E72" s="16">
        <f>-SRR!J7</f>
        <v>0</v>
      </c>
      <c r="G72" s="16">
        <f t="shared" ref="G72:G76" si="13">G71+F72-E72</f>
        <v>4505</v>
      </c>
    </row>
    <row r="73" spans="1:8" x14ac:dyDescent="0.35">
      <c r="A73" s="18">
        <f>SRR!A8</f>
        <v>45352</v>
      </c>
      <c r="B73" t="str">
        <f>SRR!D8</f>
        <v>678 &amp; co</v>
      </c>
      <c r="C73" t="str">
        <f t="shared" si="11"/>
        <v>SALES RETURN REGISTER</v>
      </c>
      <c r="D73">
        <f>SRR!B8</f>
        <v>203</v>
      </c>
      <c r="E73" s="16">
        <f>-SRR!J8</f>
        <v>20</v>
      </c>
      <c r="G73" s="16">
        <f t="shared" si="13"/>
        <v>4485</v>
      </c>
    </row>
    <row r="74" spans="1:8" x14ac:dyDescent="0.35">
      <c r="A74" s="18">
        <f>SRR!A9</f>
        <v>45383</v>
      </c>
      <c r="B74" t="str">
        <f>SRR!D9</f>
        <v>910 &amp; co</v>
      </c>
      <c r="C74" t="str">
        <f t="shared" si="11"/>
        <v>SALES RETURN REGISTER</v>
      </c>
      <c r="D74">
        <f>SRR!B9</f>
        <v>204</v>
      </c>
      <c r="E74" s="16">
        <f>-SRR!J9</f>
        <v>0</v>
      </c>
      <c r="G74" s="16">
        <f t="shared" si="13"/>
        <v>4485</v>
      </c>
    </row>
    <row r="75" spans="1:8" x14ac:dyDescent="0.35">
      <c r="A75" s="18">
        <f>SRR!A10</f>
        <v>45413</v>
      </c>
      <c r="B75" t="str">
        <f>SRR!D10</f>
        <v>123 &amp; co</v>
      </c>
      <c r="C75" t="str">
        <f t="shared" si="11"/>
        <v>SALES RETURN REGISTER</v>
      </c>
      <c r="D75">
        <f>SRR!B10</f>
        <v>205</v>
      </c>
      <c r="E75" s="16">
        <f>-SRR!J10</f>
        <v>15</v>
      </c>
      <c r="G75" s="16">
        <f t="shared" si="13"/>
        <v>4470</v>
      </c>
    </row>
    <row r="76" spans="1:8" x14ac:dyDescent="0.35">
      <c r="A76" s="18">
        <f>SRR!A11</f>
        <v>45444</v>
      </c>
      <c r="B76" t="str">
        <f>SRR!D11</f>
        <v>456 &amp; co</v>
      </c>
      <c r="C76" t="str">
        <f t="shared" si="11"/>
        <v>SALES RETURN REGISTER</v>
      </c>
      <c r="D76">
        <f>SRR!B11</f>
        <v>206</v>
      </c>
      <c r="E76" s="16">
        <f>-SRR!J11</f>
        <v>0</v>
      </c>
      <c r="G76" s="16">
        <f t="shared" si="13"/>
        <v>4470</v>
      </c>
      <c r="H76" s="16" t="s">
        <v>58</v>
      </c>
    </row>
    <row r="79" spans="1:8" x14ac:dyDescent="0.35">
      <c r="A79" s="13" t="s">
        <v>52</v>
      </c>
    </row>
    <row r="80" spans="1:8" x14ac:dyDescent="0.35">
      <c r="A80" s="18">
        <f>INV!B6</f>
        <v>45292</v>
      </c>
      <c r="B80" t="str">
        <f>INV!A8</f>
        <v>AB</v>
      </c>
      <c r="C80" t="str">
        <f>INV!A2</f>
        <v>INVENTORY</v>
      </c>
      <c r="E80" s="16">
        <f>INV!H8+INV!H9</f>
        <v>400</v>
      </c>
      <c r="G80" s="16">
        <f>E80</f>
        <v>400</v>
      </c>
    </row>
    <row r="81" spans="1:7" x14ac:dyDescent="0.35">
      <c r="A81" s="18">
        <f>INV!B11</f>
        <v>45323</v>
      </c>
      <c r="B81" t="str">
        <f>INV!A11</f>
        <v>CD</v>
      </c>
      <c r="C81" t="str">
        <f>C80</f>
        <v>INVENTORY</v>
      </c>
      <c r="E81" s="16">
        <f>INV!H12</f>
        <v>2500</v>
      </c>
      <c r="G81" s="16">
        <f>G80+E81</f>
        <v>2900</v>
      </c>
    </row>
    <row r="82" spans="1:7" x14ac:dyDescent="0.35">
      <c r="A82" s="18">
        <f>INV!B14</f>
        <v>45352</v>
      </c>
      <c r="B82" t="str">
        <f>INV!A14</f>
        <v>EF</v>
      </c>
      <c r="C82" t="str">
        <f t="shared" ref="C82:C85" si="14">C81</f>
        <v>INVENTORY</v>
      </c>
      <c r="E82" s="16">
        <f>INV!H16+INV!H17</f>
        <v>19900</v>
      </c>
      <c r="G82" s="16">
        <f t="shared" ref="G82:G85" si="15">G81+E82</f>
        <v>22800</v>
      </c>
    </row>
    <row r="83" spans="1:7" x14ac:dyDescent="0.35">
      <c r="A83" s="18">
        <f>INV!B19</f>
        <v>45383</v>
      </c>
      <c r="B83" t="str">
        <f>INV!A19</f>
        <v>GH</v>
      </c>
      <c r="C83" t="str">
        <f t="shared" si="14"/>
        <v>INVENTORY</v>
      </c>
      <c r="E83" s="16">
        <f>INV!H20</f>
        <v>500</v>
      </c>
      <c r="G83" s="16">
        <f t="shared" si="15"/>
        <v>23300</v>
      </c>
    </row>
    <row r="84" spans="1:7" x14ac:dyDescent="0.35">
      <c r="A84" s="18">
        <f>INV!B23</f>
        <v>45413</v>
      </c>
      <c r="B84" t="str">
        <f>INV!A23</f>
        <v>IJ</v>
      </c>
      <c r="C84" t="str">
        <f t="shared" si="14"/>
        <v>INVENTORY</v>
      </c>
      <c r="E84" s="16">
        <f>INV!H24+INV!H26</f>
        <v>4750</v>
      </c>
      <c r="G84" s="16">
        <f t="shared" si="15"/>
        <v>28050</v>
      </c>
    </row>
    <row r="85" spans="1:7" x14ac:dyDescent="0.35">
      <c r="A85" s="18">
        <f>INV!B28</f>
        <v>45444</v>
      </c>
      <c r="B85" t="str">
        <f>INV!A28</f>
        <v>KL</v>
      </c>
      <c r="C85" t="str">
        <f t="shared" si="14"/>
        <v>INVENTORY</v>
      </c>
      <c r="E85" s="16">
        <f>INV!H29</f>
        <v>12000</v>
      </c>
      <c r="G85" s="16">
        <f t="shared" si="15"/>
        <v>40050</v>
      </c>
    </row>
    <row r="88" spans="1:7" x14ac:dyDescent="0.35">
      <c r="A88" s="13" t="s">
        <v>42</v>
      </c>
    </row>
    <row r="89" spans="1:7" x14ac:dyDescent="0.35">
      <c r="A89" s="18">
        <f>INV!B6</f>
        <v>45292</v>
      </c>
      <c r="B89" t="str">
        <f>B80</f>
        <v>AB</v>
      </c>
      <c r="C89" t="str">
        <f>INV!A2</f>
        <v>INVENTORY</v>
      </c>
      <c r="E89" s="16">
        <f>INV!G9</f>
        <v>500</v>
      </c>
      <c r="G89" s="16">
        <f>E89</f>
        <v>500</v>
      </c>
    </row>
    <row r="90" spans="1:7" x14ac:dyDescent="0.35">
      <c r="A90" s="18">
        <v>45323</v>
      </c>
      <c r="B90" t="str">
        <f t="shared" ref="B90:B94" si="16">B81</f>
        <v>CD</v>
      </c>
      <c r="C90" t="str">
        <f>C89</f>
        <v>INVENTORY</v>
      </c>
      <c r="E90" s="16">
        <f>INV!G12</f>
        <v>1250</v>
      </c>
      <c r="G90" s="16">
        <f>G89+E90</f>
        <v>1750</v>
      </c>
    </row>
    <row r="91" spans="1:7" x14ac:dyDescent="0.35">
      <c r="A91" s="18">
        <v>45352</v>
      </c>
      <c r="B91" t="str">
        <f t="shared" si="16"/>
        <v>EF</v>
      </c>
      <c r="C91" t="str">
        <f t="shared" ref="C91:C94" si="17">C90</f>
        <v>INVENTORY</v>
      </c>
      <c r="E91" s="16">
        <f>INV!G17</f>
        <v>4100</v>
      </c>
      <c r="G91" s="16">
        <f t="shared" ref="G91:G94" si="18">G90+E91</f>
        <v>5850</v>
      </c>
    </row>
    <row r="92" spans="1:7" x14ac:dyDescent="0.35">
      <c r="A92" s="18">
        <v>45383</v>
      </c>
      <c r="B92" t="str">
        <f t="shared" si="16"/>
        <v>GH</v>
      </c>
      <c r="C92" t="str">
        <f t="shared" si="17"/>
        <v>INVENTORY</v>
      </c>
      <c r="E92" s="16">
        <f>INV!G21</f>
        <v>125</v>
      </c>
      <c r="G92" s="16">
        <f t="shared" si="18"/>
        <v>5975</v>
      </c>
    </row>
    <row r="93" spans="1:7" x14ac:dyDescent="0.35">
      <c r="A93" s="18">
        <v>45413</v>
      </c>
      <c r="B93" t="str">
        <f t="shared" si="16"/>
        <v>IJ</v>
      </c>
      <c r="C93" t="str">
        <f t="shared" si="17"/>
        <v>INVENTORY</v>
      </c>
      <c r="E93" s="16">
        <f>INV!G26</f>
        <v>2250</v>
      </c>
      <c r="G93" s="16">
        <f t="shared" si="18"/>
        <v>8225</v>
      </c>
    </row>
    <row r="94" spans="1:7" x14ac:dyDescent="0.35">
      <c r="A94" s="18">
        <v>45444</v>
      </c>
      <c r="B94" t="str">
        <f t="shared" si="16"/>
        <v>KL</v>
      </c>
      <c r="C94" t="str">
        <f t="shared" si="17"/>
        <v>INVENTORY</v>
      </c>
      <c r="E94" s="16">
        <f>INV!G29</f>
        <v>6000</v>
      </c>
      <c r="G94" s="16">
        <f t="shared" si="18"/>
        <v>14225</v>
      </c>
    </row>
  </sheetData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34D11-D09B-4F7B-8FEF-78855953839F}">
  <dimension ref="A2:H30"/>
  <sheetViews>
    <sheetView topLeftCell="A13" workbookViewId="0">
      <selection activeCell="K22" sqref="K22"/>
    </sheetView>
  </sheetViews>
  <sheetFormatPr defaultRowHeight="14.5" x14ac:dyDescent="0.35"/>
  <cols>
    <col min="1" max="1" width="13.7265625" customWidth="1"/>
    <col min="3" max="3" width="11.1796875" bestFit="1" customWidth="1"/>
    <col min="4" max="4" width="9.81640625" bestFit="1" customWidth="1"/>
    <col min="6" max="6" width="10.81640625" bestFit="1" customWidth="1"/>
    <col min="7" max="7" width="10.1796875" bestFit="1" customWidth="1"/>
    <col min="8" max="8" width="19.81640625" bestFit="1" customWidth="1"/>
  </cols>
  <sheetData>
    <row r="2" spans="1:8" x14ac:dyDescent="0.35">
      <c r="A2" s="6" t="s">
        <v>42</v>
      </c>
    </row>
    <row r="4" spans="1:8" x14ac:dyDescent="0.35">
      <c r="A4" t="s">
        <v>43</v>
      </c>
      <c r="B4" t="s">
        <v>30</v>
      </c>
      <c r="C4" t="s">
        <v>44</v>
      </c>
      <c r="D4" t="s">
        <v>45</v>
      </c>
      <c r="E4" t="s">
        <v>46</v>
      </c>
      <c r="F4" t="s">
        <v>47</v>
      </c>
      <c r="G4" t="s">
        <v>34</v>
      </c>
      <c r="H4" t="s">
        <v>52</v>
      </c>
    </row>
    <row r="5" spans="1:8" x14ac:dyDescent="0.35">
      <c r="A5" t="s">
        <v>40</v>
      </c>
    </row>
    <row r="6" spans="1:8" x14ac:dyDescent="0.35">
      <c r="A6" t="str">
        <f>PR!E6</f>
        <v>AB</v>
      </c>
      <c r="B6" s="17">
        <f>PR!A6</f>
        <v>45292</v>
      </c>
      <c r="C6" s="16">
        <f>PR!F6</f>
        <v>100</v>
      </c>
      <c r="E6" s="16">
        <f>PR!G6</f>
        <v>10</v>
      </c>
      <c r="F6" s="19">
        <f>E6*C6</f>
        <v>1000</v>
      </c>
      <c r="G6" s="16">
        <f>F6</f>
        <v>1000</v>
      </c>
    </row>
    <row r="7" spans="1:8" x14ac:dyDescent="0.35">
      <c r="A7" t="str">
        <f>A6</f>
        <v>AB</v>
      </c>
      <c r="B7" s="17">
        <f>B6</f>
        <v>45292</v>
      </c>
      <c r="C7" s="16">
        <f>PRR!F6</f>
        <v>-10</v>
      </c>
      <c r="E7" s="16">
        <f>E6</f>
        <v>10</v>
      </c>
      <c r="F7" s="19">
        <f>E7*C7</f>
        <v>-100</v>
      </c>
      <c r="G7" s="16">
        <f>G6+F7</f>
        <v>900</v>
      </c>
      <c r="H7" s="16">
        <v>0</v>
      </c>
    </row>
    <row r="8" spans="1:8" x14ac:dyDescent="0.35">
      <c r="A8" t="str">
        <f>SR!E6</f>
        <v>AB</v>
      </c>
      <c r="B8" s="17">
        <f>SR!A6</f>
        <v>45292</v>
      </c>
      <c r="D8" s="16">
        <f>-SR!F6</f>
        <v>-50</v>
      </c>
      <c r="E8" s="16">
        <f>E6</f>
        <v>10</v>
      </c>
      <c r="F8" s="19">
        <f>D8*E8</f>
        <v>-500</v>
      </c>
      <c r="G8" s="16">
        <f t="shared" ref="G8:G9" si="0">G7+F8</f>
        <v>400</v>
      </c>
      <c r="H8" s="16">
        <f>-D8*E8</f>
        <v>500</v>
      </c>
    </row>
    <row r="9" spans="1:8" x14ac:dyDescent="0.35">
      <c r="A9" t="str">
        <f>A8</f>
        <v>AB</v>
      </c>
      <c r="B9" s="17">
        <f>B8</f>
        <v>45292</v>
      </c>
      <c r="C9" s="16">
        <f>-SRR!F6</f>
        <v>10</v>
      </c>
      <c r="D9" s="16"/>
      <c r="E9" s="16">
        <f>E8</f>
        <v>10</v>
      </c>
      <c r="F9" s="19">
        <f>E9*C9</f>
        <v>100</v>
      </c>
      <c r="G9" s="22">
        <f t="shared" si="0"/>
        <v>500</v>
      </c>
      <c r="H9" s="16">
        <f>-E9*C9</f>
        <v>-100</v>
      </c>
    </row>
    <row r="10" spans="1:8" x14ac:dyDescent="0.35">
      <c r="B10" s="17"/>
      <c r="C10" s="16"/>
      <c r="D10" s="16"/>
      <c r="E10" s="16"/>
      <c r="F10" s="19"/>
      <c r="G10" s="16"/>
    </row>
    <row r="11" spans="1:8" x14ac:dyDescent="0.35">
      <c r="A11" t="str">
        <f>PR!E7</f>
        <v>CD</v>
      </c>
      <c r="B11" s="17">
        <f>PR!A7</f>
        <v>45323</v>
      </c>
      <c r="C11" s="16">
        <f>PR!F7</f>
        <v>150</v>
      </c>
      <c r="E11" s="16">
        <f>PR!G7</f>
        <v>25</v>
      </c>
      <c r="F11" s="19">
        <f t="shared" ref="F11:F28" si="1">E11*C11</f>
        <v>3750</v>
      </c>
      <c r="G11" s="16">
        <f>F11</f>
        <v>3750</v>
      </c>
    </row>
    <row r="12" spans="1:8" x14ac:dyDescent="0.35">
      <c r="A12" t="str">
        <f>SR!E7</f>
        <v>CD</v>
      </c>
      <c r="B12" s="17">
        <f>SR!A7</f>
        <v>45323</v>
      </c>
      <c r="D12" s="16">
        <f>-SR!F7</f>
        <v>-100</v>
      </c>
      <c r="E12" s="16">
        <f>E11</f>
        <v>25</v>
      </c>
      <c r="F12" s="19">
        <f>D12*E12</f>
        <v>-2500</v>
      </c>
      <c r="G12" s="22">
        <f t="shared" ref="G12:G29" si="2">G11+F12</f>
        <v>1250</v>
      </c>
      <c r="H12" s="16">
        <f>-D12*E12</f>
        <v>2500</v>
      </c>
    </row>
    <row r="13" spans="1:8" x14ac:dyDescent="0.35">
      <c r="B13" s="17"/>
      <c r="D13" s="16"/>
      <c r="E13" s="16"/>
      <c r="F13" s="19"/>
      <c r="G13" s="16"/>
    </row>
    <row r="14" spans="1:8" x14ac:dyDescent="0.35">
      <c r="A14" t="str">
        <f>PR!E8</f>
        <v>EF</v>
      </c>
      <c r="B14" s="17">
        <f>PR!A8</f>
        <v>45352</v>
      </c>
      <c r="C14" s="16">
        <f>PR!F8</f>
        <v>2500</v>
      </c>
      <c r="E14" s="16">
        <f>PR!G8</f>
        <v>10</v>
      </c>
      <c r="F14" s="19">
        <f t="shared" si="1"/>
        <v>25000</v>
      </c>
      <c r="G14" s="16">
        <f>F14</f>
        <v>25000</v>
      </c>
    </row>
    <row r="15" spans="1:8" x14ac:dyDescent="0.35">
      <c r="A15" t="str">
        <f>A14</f>
        <v>EF</v>
      </c>
      <c r="B15" s="17">
        <f>B14</f>
        <v>45352</v>
      </c>
      <c r="C15" s="16">
        <f>PRR!F8</f>
        <v>-100</v>
      </c>
      <c r="E15" s="16">
        <v>10</v>
      </c>
      <c r="F15" s="19">
        <f t="shared" si="1"/>
        <v>-1000</v>
      </c>
      <c r="G15" s="16">
        <f>G14+F15</f>
        <v>24000</v>
      </c>
      <c r="H15" s="16">
        <v>0</v>
      </c>
    </row>
    <row r="16" spans="1:8" x14ac:dyDescent="0.35">
      <c r="A16" t="str">
        <f>SR!E8</f>
        <v>EF</v>
      </c>
      <c r="B16" s="17">
        <f>SR!A8</f>
        <v>45352</v>
      </c>
      <c r="D16" s="16">
        <f>-SR!F8</f>
        <v>-2000</v>
      </c>
      <c r="E16" s="16">
        <f>E14</f>
        <v>10</v>
      </c>
      <c r="F16" s="19">
        <f>D16*E16</f>
        <v>-20000</v>
      </c>
      <c r="G16" s="16">
        <f t="shared" ref="G16:G17" si="3">G15+F16</f>
        <v>4000</v>
      </c>
      <c r="H16" s="16">
        <f>-D16*E16</f>
        <v>20000</v>
      </c>
    </row>
    <row r="17" spans="1:8" x14ac:dyDescent="0.35">
      <c r="A17" t="str">
        <f>A16</f>
        <v>EF</v>
      </c>
      <c r="B17" s="17">
        <f>B16</f>
        <v>45352</v>
      </c>
      <c r="C17" s="16">
        <f>-SRR!F8</f>
        <v>10</v>
      </c>
      <c r="D17" s="16"/>
      <c r="E17" s="16">
        <v>10</v>
      </c>
      <c r="F17" s="19">
        <f t="shared" si="1"/>
        <v>100</v>
      </c>
      <c r="G17" s="22">
        <f t="shared" si="3"/>
        <v>4100</v>
      </c>
      <c r="H17" s="16">
        <f>-C17*E17</f>
        <v>-100</v>
      </c>
    </row>
    <row r="18" spans="1:8" x14ac:dyDescent="0.35">
      <c r="B18" s="17"/>
      <c r="D18" s="16"/>
      <c r="E18" s="16"/>
      <c r="F18" s="19"/>
      <c r="G18" s="16"/>
    </row>
    <row r="19" spans="1:8" x14ac:dyDescent="0.35">
      <c r="A19" t="str">
        <f>PR!E9</f>
        <v>GH</v>
      </c>
      <c r="B19" s="17">
        <f>PR!A9</f>
        <v>45383</v>
      </c>
      <c r="C19" s="16">
        <f>PR!F9</f>
        <v>30</v>
      </c>
      <c r="E19" s="16">
        <f>PR!G9</f>
        <v>25</v>
      </c>
      <c r="F19" s="19">
        <f t="shared" si="1"/>
        <v>750</v>
      </c>
      <c r="G19" s="16">
        <f>F19</f>
        <v>750</v>
      </c>
    </row>
    <row r="20" spans="1:8" x14ac:dyDescent="0.35">
      <c r="A20" t="str">
        <f>SR!E9</f>
        <v>GH</v>
      </c>
      <c r="B20" s="17">
        <f>SR!A9</f>
        <v>45383</v>
      </c>
      <c r="D20" s="16">
        <f>-SR!F9</f>
        <v>-20</v>
      </c>
      <c r="E20" s="16">
        <f>E19</f>
        <v>25</v>
      </c>
      <c r="F20" s="19">
        <f>D20*E20</f>
        <v>-500</v>
      </c>
      <c r="G20" s="16">
        <f>G19+F20</f>
        <v>250</v>
      </c>
      <c r="H20" s="16">
        <f>-D20*E20</f>
        <v>500</v>
      </c>
    </row>
    <row r="21" spans="1:8" x14ac:dyDescent="0.35">
      <c r="A21" t="str">
        <f>A20</f>
        <v>GH</v>
      </c>
      <c r="B21" s="17">
        <f>B20</f>
        <v>45383</v>
      </c>
      <c r="C21" s="16">
        <f>PRR!F9</f>
        <v>-5</v>
      </c>
      <c r="D21" s="16"/>
      <c r="E21" s="16">
        <f>E20</f>
        <v>25</v>
      </c>
      <c r="F21" s="19">
        <f>E21*C21</f>
        <v>-125</v>
      </c>
      <c r="G21" s="22">
        <f>G20+F21</f>
        <v>125</v>
      </c>
      <c r="H21">
        <v>0</v>
      </c>
    </row>
    <row r="22" spans="1:8" x14ac:dyDescent="0.35">
      <c r="B22" s="17"/>
      <c r="D22" s="16"/>
      <c r="E22" s="16"/>
      <c r="F22" s="19"/>
      <c r="G22" s="16"/>
    </row>
    <row r="23" spans="1:8" x14ac:dyDescent="0.35">
      <c r="A23" t="str">
        <f>PR!E10</f>
        <v>IJ</v>
      </c>
      <c r="B23" s="17">
        <f>PR!A10</f>
        <v>45413</v>
      </c>
      <c r="C23" s="16">
        <f>PR!F10</f>
        <v>150</v>
      </c>
      <c r="E23" s="16">
        <f>PR!G10</f>
        <v>50</v>
      </c>
      <c r="F23" s="19">
        <f t="shared" si="1"/>
        <v>7500</v>
      </c>
      <c r="G23" s="16">
        <f>F23</f>
        <v>7500</v>
      </c>
    </row>
    <row r="24" spans="1:8" x14ac:dyDescent="0.35">
      <c r="A24" t="str">
        <f>SR!E10</f>
        <v>IJ</v>
      </c>
      <c r="B24" s="17">
        <f>SR!A10</f>
        <v>45413</v>
      </c>
      <c r="D24" s="16">
        <f>-SR!F10</f>
        <v>-100</v>
      </c>
      <c r="E24" s="16">
        <f>E23</f>
        <v>50</v>
      </c>
      <c r="F24" s="19">
        <f>D24*E24</f>
        <v>-5000</v>
      </c>
      <c r="G24" s="16">
        <f>G23+F24</f>
        <v>2500</v>
      </c>
      <c r="H24" s="16">
        <f>-D24*E24</f>
        <v>5000</v>
      </c>
    </row>
    <row r="25" spans="1:8" x14ac:dyDescent="0.35">
      <c r="A25" t="str">
        <f>A24</f>
        <v>IJ</v>
      </c>
      <c r="B25" s="17">
        <f>B24</f>
        <v>45413</v>
      </c>
      <c r="C25" s="16">
        <f>PRR!F10</f>
        <v>-10</v>
      </c>
      <c r="D25" s="16"/>
      <c r="E25" s="16">
        <v>50</v>
      </c>
      <c r="F25" s="19">
        <f>E25*C25</f>
        <v>-500</v>
      </c>
      <c r="G25" s="16">
        <f t="shared" ref="G25:G26" si="4">G24+F25</f>
        <v>2000</v>
      </c>
      <c r="H25">
        <v>0</v>
      </c>
    </row>
    <row r="26" spans="1:8" x14ac:dyDescent="0.35">
      <c r="A26" t="str">
        <f>A25</f>
        <v>IJ</v>
      </c>
      <c r="B26" s="17">
        <f>B25</f>
        <v>45413</v>
      </c>
      <c r="C26" s="16">
        <f>-SRR!F10</f>
        <v>5</v>
      </c>
      <c r="D26" s="16"/>
      <c r="E26" s="16">
        <v>50</v>
      </c>
      <c r="F26" s="19">
        <f>E26*C26</f>
        <v>250</v>
      </c>
      <c r="G26" s="22">
        <f t="shared" si="4"/>
        <v>2250</v>
      </c>
      <c r="H26" s="16">
        <f>-C26*E26</f>
        <v>-250</v>
      </c>
    </row>
    <row r="27" spans="1:8" x14ac:dyDescent="0.35">
      <c r="B27" s="17"/>
      <c r="D27" s="16"/>
      <c r="E27" s="16"/>
      <c r="F27" s="19"/>
      <c r="G27" s="16"/>
    </row>
    <row r="28" spans="1:8" x14ac:dyDescent="0.35">
      <c r="A28" t="str">
        <f>PR!E11</f>
        <v>KL</v>
      </c>
      <c r="B28" s="17">
        <f>PR!A11</f>
        <v>45444</v>
      </c>
      <c r="C28" s="16">
        <f>PR!F11</f>
        <v>1500</v>
      </c>
      <c r="E28" s="16">
        <f>PR!G11</f>
        <v>12</v>
      </c>
      <c r="F28" s="19">
        <f t="shared" si="1"/>
        <v>18000</v>
      </c>
      <c r="G28" s="16">
        <f>F28</f>
        <v>18000</v>
      </c>
    </row>
    <row r="29" spans="1:8" x14ac:dyDescent="0.35">
      <c r="A29" t="str">
        <f>SR!E11</f>
        <v>KL</v>
      </c>
      <c r="B29" s="17">
        <f>SR!A11</f>
        <v>45444</v>
      </c>
      <c r="D29" s="16">
        <f>-SR!F11</f>
        <v>-1000</v>
      </c>
      <c r="E29" s="16">
        <f>E28</f>
        <v>12</v>
      </c>
      <c r="F29" s="19">
        <f>D29*E29</f>
        <v>-12000</v>
      </c>
      <c r="G29" s="22">
        <f t="shared" si="2"/>
        <v>6000</v>
      </c>
      <c r="H29" s="16">
        <f>-D29*E29</f>
        <v>12000</v>
      </c>
    </row>
    <row r="30" spans="1:8" x14ac:dyDescent="0.35">
      <c r="H30" s="16">
        <f>SUM(H6:H29)</f>
        <v>40050</v>
      </c>
    </row>
  </sheetData>
  <sortState xmlns:xlrd2="http://schemas.microsoft.com/office/spreadsheetml/2017/richdata2" ref="A6:F29">
    <sortCondition ref="A6:A2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262F8-414F-4556-AD57-2B41804A7459}">
  <dimension ref="A3:D17"/>
  <sheetViews>
    <sheetView workbookViewId="0">
      <selection activeCell="H12" sqref="H12"/>
    </sheetView>
  </sheetViews>
  <sheetFormatPr defaultRowHeight="14.5" x14ac:dyDescent="0.35"/>
  <cols>
    <col min="1" max="1" width="21.36328125" customWidth="1"/>
    <col min="2" max="2" width="15.453125" bestFit="1" customWidth="1"/>
    <col min="3" max="3" width="13.36328125" bestFit="1" customWidth="1"/>
    <col min="4" max="4" width="14.6328125" bestFit="1" customWidth="1"/>
  </cols>
  <sheetData>
    <row r="3" spans="1:4" x14ac:dyDescent="0.35">
      <c r="A3" s="6" t="s">
        <v>53</v>
      </c>
    </row>
    <row r="5" spans="1:4" x14ac:dyDescent="0.35">
      <c r="A5" s="13" t="s">
        <v>54</v>
      </c>
    </row>
    <row r="7" spans="1:4" x14ac:dyDescent="0.35">
      <c r="A7" s="21" t="s">
        <v>55</v>
      </c>
      <c r="B7" s="21" t="s">
        <v>36</v>
      </c>
      <c r="C7" s="21" t="s">
        <v>56</v>
      </c>
      <c r="D7" s="21" t="s">
        <v>57</v>
      </c>
    </row>
    <row r="9" spans="1:4" x14ac:dyDescent="0.35">
      <c r="A9" t="str">
        <f>GL!A6</f>
        <v>SALES ACCOUNT</v>
      </c>
      <c r="B9" t="str">
        <f>GL!A2</f>
        <v>GENERAL LEDGER</v>
      </c>
      <c r="D9" s="19">
        <f>GL!G20</f>
        <v>110100</v>
      </c>
    </row>
    <row r="10" spans="1:4" x14ac:dyDescent="0.35">
      <c r="A10" t="str">
        <f>GL!A23</f>
        <v>ACCOUNTS PAYABLE</v>
      </c>
      <c r="B10" t="str">
        <f t="shared" ref="B10:B14" si="0">B9</f>
        <v>GENERAL LEDGER</v>
      </c>
      <c r="D10" s="19">
        <f>GL!G33</f>
        <v>56057.5</v>
      </c>
    </row>
    <row r="11" spans="1:4" x14ac:dyDescent="0.35">
      <c r="A11" t="str">
        <f>GL!A37</f>
        <v>ACCOUNTS RECEIVABLE</v>
      </c>
      <c r="B11" t="str">
        <f t="shared" si="0"/>
        <v>GENERAL LEDGER</v>
      </c>
      <c r="C11" s="16">
        <f>GL!G46</f>
        <v>114570</v>
      </c>
      <c r="D11" s="19"/>
    </row>
    <row r="12" spans="1:4" x14ac:dyDescent="0.35">
      <c r="A12" t="str">
        <f>GL!A49</f>
        <v>INPUT TAX</v>
      </c>
      <c r="B12" t="str">
        <f t="shared" si="0"/>
        <v>GENERAL LEDGER</v>
      </c>
      <c r="C12" s="16">
        <f>GL!G61</f>
        <v>1782.5</v>
      </c>
      <c r="D12" s="19"/>
    </row>
    <row r="13" spans="1:4" x14ac:dyDescent="0.35">
      <c r="A13" t="str">
        <f>GL!A64</f>
        <v>OUTPUT TAX</v>
      </c>
      <c r="B13" t="str">
        <f t="shared" si="0"/>
        <v>GENERAL LEDGER</v>
      </c>
      <c r="D13" s="19">
        <f>GL!G76</f>
        <v>4470</v>
      </c>
    </row>
    <row r="14" spans="1:4" x14ac:dyDescent="0.35">
      <c r="A14" t="str">
        <f>GL!A79</f>
        <v>COST OF GOODS SOLD</v>
      </c>
      <c r="B14" t="str">
        <f t="shared" si="0"/>
        <v>GENERAL LEDGER</v>
      </c>
      <c r="C14" s="16">
        <f>GL!G85</f>
        <v>40050</v>
      </c>
      <c r="D14" s="19"/>
    </row>
    <row r="15" spans="1:4" x14ac:dyDescent="0.35">
      <c r="A15" t="s">
        <v>42</v>
      </c>
      <c r="B15" t="s">
        <v>29</v>
      </c>
      <c r="C15" s="16">
        <f>GL!G94</f>
        <v>14225</v>
      </c>
      <c r="D15" s="16" t="s">
        <v>58</v>
      </c>
    </row>
    <row r="16" spans="1:4" x14ac:dyDescent="0.35">
      <c r="B16" s="26" t="s">
        <v>59</v>
      </c>
      <c r="C16" s="27">
        <f>SUM(C9:C15)</f>
        <v>170627.5</v>
      </c>
      <c r="D16" s="27">
        <f>SUM(D9:D15)</f>
        <v>170627.5</v>
      </c>
    </row>
    <row r="17" spans="4:4" x14ac:dyDescent="0.35">
      <c r="D17" s="16" t="s">
        <v>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D4BBA-70BE-4065-B760-B3D88B303CF5}">
  <dimension ref="A3:D7"/>
  <sheetViews>
    <sheetView workbookViewId="0">
      <selection activeCell="G7" sqref="G7"/>
    </sheetView>
  </sheetViews>
  <sheetFormatPr defaultRowHeight="14.5" x14ac:dyDescent="0.35"/>
  <cols>
    <col min="1" max="1" width="19.81640625" bestFit="1" customWidth="1"/>
    <col min="3" max="3" width="11.1796875" bestFit="1" customWidth="1"/>
  </cols>
  <sheetData>
    <row r="3" spans="1:4" x14ac:dyDescent="0.35">
      <c r="A3" s="3" t="s">
        <v>60</v>
      </c>
    </row>
    <row r="5" spans="1:4" x14ac:dyDescent="0.35">
      <c r="A5" t="s">
        <v>61</v>
      </c>
      <c r="C5" s="16">
        <f>TB!D9</f>
        <v>110100</v>
      </c>
      <c r="D5" s="28">
        <f>C5/C5</f>
        <v>1</v>
      </c>
    </row>
    <row r="6" spans="1:4" x14ac:dyDescent="0.35">
      <c r="A6" t="s">
        <v>52</v>
      </c>
      <c r="C6" s="16">
        <f>-TB!C14</f>
        <v>-40050</v>
      </c>
      <c r="D6" s="28">
        <f>C6/C5</f>
        <v>-0.36376021798365121</v>
      </c>
    </row>
    <row r="7" spans="1:4" x14ac:dyDescent="0.35">
      <c r="A7" t="s">
        <v>62</v>
      </c>
      <c r="C7" s="22">
        <f>SUM(C5:C6)</f>
        <v>70050</v>
      </c>
      <c r="D7" s="29">
        <f>C7/C5</f>
        <v>0.63623978201634879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56FEC-993A-4C42-AC7D-E84404C5D6E4}">
  <dimension ref="A2:B21"/>
  <sheetViews>
    <sheetView topLeftCell="A4" workbookViewId="0">
      <selection activeCell="C10" sqref="C10"/>
    </sheetView>
  </sheetViews>
  <sheetFormatPr defaultRowHeight="14.5" x14ac:dyDescent="0.35"/>
  <cols>
    <col min="1" max="1" width="20.81640625" bestFit="1" customWidth="1"/>
    <col min="2" max="2" width="11.1796875" bestFit="1" customWidth="1"/>
  </cols>
  <sheetData>
    <row r="2" spans="1:2" x14ac:dyDescent="0.35">
      <c r="A2" s="3" t="s">
        <v>63</v>
      </c>
    </row>
    <row r="4" spans="1:2" x14ac:dyDescent="0.35">
      <c r="A4" t="s">
        <v>64</v>
      </c>
    </row>
    <row r="6" spans="1:2" x14ac:dyDescent="0.35">
      <c r="A6" t="s">
        <v>42</v>
      </c>
      <c r="B6" s="16">
        <f>TB!C15</f>
        <v>14225</v>
      </c>
    </row>
    <row r="7" spans="1:2" x14ac:dyDescent="0.35">
      <c r="A7" t="s">
        <v>49</v>
      </c>
      <c r="B7" s="16">
        <f>TB!C11</f>
        <v>114570</v>
      </c>
    </row>
    <row r="9" spans="1:2" x14ac:dyDescent="0.35">
      <c r="A9" s="30" t="s">
        <v>70</v>
      </c>
      <c r="B9" s="31">
        <f>SUM(B6:B8)</f>
        <v>128795</v>
      </c>
    </row>
    <row r="11" spans="1:2" x14ac:dyDescent="0.35">
      <c r="A11" s="13" t="s">
        <v>69</v>
      </c>
    </row>
    <row r="12" spans="1:2" x14ac:dyDescent="0.35">
      <c r="A12" t="s">
        <v>65</v>
      </c>
    </row>
    <row r="13" spans="1:2" x14ac:dyDescent="0.35">
      <c r="A13" t="s">
        <v>66</v>
      </c>
      <c r="B13" s="16">
        <f>-TB!C12</f>
        <v>-1782.5</v>
      </c>
    </row>
    <row r="14" spans="1:2" x14ac:dyDescent="0.35">
      <c r="A14" t="s">
        <v>67</v>
      </c>
      <c r="B14" s="16">
        <f>TB!D13</f>
        <v>4470</v>
      </c>
    </row>
    <row r="15" spans="1:2" x14ac:dyDescent="0.35">
      <c r="B15" s="22">
        <f>SUM(B13:B14)</f>
        <v>2687.5</v>
      </c>
    </row>
    <row r="16" spans="1:2" x14ac:dyDescent="0.35">
      <c r="B16" s="22"/>
    </row>
    <row r="17" spans="1:2" x14ac:dyDescent="0.35">
      <c r="A17" t="s">
        <v>48</v>
      </c>
      <c r="B17" s="22">
        <f>TB!D10</f>
        <v>56057.5</v>
      </c>
    </row>
    <row r="19" spans="1:2" x14ac:dyDescent="0.35">
      <c r="A19" t="s">
        <v>68</v>
      </c>
      <c r="B19" s="22">
        <f>TR!C7</f>
        <v>70050</v>
      </c>
    </row>
    <row r="21" spans="1:2" x14ac:dyDescent="0.35">
      <c r="A21" s="30" t="s">
        <v>70</v>
      </c>
      <c r="B21" s="31">
        <f>B19+B17+B15</f>
        <v>128795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PR</vt:lpstr>
      <vt:lpstr>PRR</vt:lpstr>
      <vt:lpstr>SR</vt:lpstr>
      <vt:lpstr>SRR</vt:lpstr>
      <vt:lpstr>GL</vt:lpstr>
      <vt:lpstr>INV</vt:lpstr>
      <vt:lpstr>TB</vt:lpstr>
      <vt:lpstr>TR</vt:lpstr>
      <vt:lpstr>BS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Mohan Narayanan</dc:creator>
  <cp:lastModifiedBy>Mohan Narayanan</cp:lastModifiedBy>
  <dcterms:created xsi:type="dcterms:W3CDTF">2024-09-09T08:46:16Z</dcterms:created>
  <dcterms:modified xsi:type="dcterms:W3CDTF">2024-09-09T11:43:26Z</dcterms:modified>
</cp:coreProperties>
</file>