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ef2b910949b798b/Documents/2024 Annual Meeting/"/>
    </mc:Choice>
  </mc:AlternateContent>
  <xr:revisionPtr revIDLastSave="17" documentId="13_ncr:1_{0C36C1EE-0C81-4701-AA6D-FDFDA9D3003B}" xr6:coauthVersionLast="47" xr6:coauthVersionMax="47" xr10:uidLastSave="{D3CFD641-E9BF-4FB9-8E47-B5B75C11D510}"/>
  <bookViews>
    <workbookView xWindow="-108" yWindow="-108" windowWidth="23256" windowHeight="12456" xr2:uid="{00000000-000D-0000-FFFF-FFFF00000000}"/>
  </bookViews>
  <sheets>
    <sheet name="Aug 2022 Bank Summary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9" i="1" l="1"/>
  <c r="K15" i="1"/>
  <c r="I17" i="1" l="1"/>
  <c r="I16" i="1"/>
  <c r="K32" i="1" l="1"/>
  <c r="K38" i="1" l="1"/>
  <c r="K51" i="1" s="1"/>
  <c r="I37" i="1"/>
  <c r="F12" i="1"/>
  <c r="I30" i="1"/>
  <c r="I29" i="1"/>
  <c r="F32" i="1"/>
  <c r="I41" i="1"/>
  <c r="F59" i="1"/>
  <c r="I21" i="1"/>
  <c r="I20" i="1"/>
  <c r="F22" i="1"/>
  <c r="F51" i="1"/>
  <c r="I10" i="1"/>
  <c r="I47" i="1"/>
  <c r="I36" i="1"/>
  <c r="I38" i="1"/>
  <c r="I39" i="1"/>
  <c r="I40" i="1"/>
  <c r="I42" i="1"/>
  <c r="I43" i="1"/>
  <c r="I44" i="1"/>
  <c r="I45" i="1"/>
  <c r="I46" i="1"/>
  <c r="I48" i="1"/>
  <c r="I18" i="1"/>
  <c r="I19" i="1"/>
  <c r="I50" i="1"/>
  <c r="I35" i="1"/>
  <c r="I31" i="1"/>
  <c r="I15" i="1"/>
  <c r="I11" i="1"/>
  <c r="K22" i="1"/>
  <c r="I32" i="1" l="1"/>
  <c r="I59" i="1"/>
  <c r="I22" i="1"/>
  <c r="I24" i="1" s="1"/>
  <c r="K24" i="1"/>
  <c r="I12" i="1"/>
  <c r="K53" i="1"/>
  <c r="I51" i="1"/>
  <c r="I53" i="1" s="1"/>
  <c r="F53" i="1"/>
  <c r="F24" i="1"/>
  <c r="K61" i="1" l="1"/>
  <c r="I61" i="1"/>
  <c r="F61" i="1"/>
</calcChain>
</file>

<file path=xl/sharedStrings.xml><?xml version="1.0" encoding="utf-8"?>
<sst xmlns="http://schemas.openxmlformats.org/spreadsheetml/2006/main" count="62" uniqueCount="55">
  <si>
    <t>INCOME</t>
  </si>
  <si>
    <t>Income - CE</t>
  </si>
  <si>
    <t>Income - OP</t>
  </si>
  <si>
    <t>TOTAL INCOME</t>
  </si>
  <si>
    <t>EXPENSES</t>
  </si>
  <si>
    <t>Expense - OP</t>
  </si>
  <si>
    <t>TOTAL EXPENSES</t>
  </si>
  <si>
    <t>Current Period</t>
  </si>
  <si>
    <t>Year to Date</t>
  </si>
  <si>
    <t>Subtotal Income - CE</t>
  </si>
  <si>
    <t>Subtotal Income - OP</t>
  </si>
  <si>
    <t>Interest</t>
  </si>
  <si>
    <t>Disclosure Packages</t>
  </si>
  <si>
    <t>Electricity</t>
  </si>
  <si>
    <t>Insurance</t>
  </si>
  <si>
    <t>Legal</t>
  </si>
  <si>
    <t>NET INCOME (LOSS)</t>
  </si>
  <si>
    <t>TRANSFERS</t>
  </si>
  <si>
    <t>TOTAL TRANSFERS</t>
  </si>
  <si>
    <t>Annual Dues</t>
  </si>
  <si>
    <t>Keys, Deposits, Reserved Signs</t>
  </si>
  <si>
    <t>Expense - CE</t>
  </si>
  <si>
    <t>Storage Yard</t>
  </si>
  <si>
    <t>Subtotal  Expense - OP</t>
  </si>
  <si>
    <t>Subtotal Expense - CE</t>
  </si>
  <si>
    <t>Administrative &amp; Misc.</t>
  </si>
  <si>
    <t>Mowing</t>
  </si>
  <si>
    <t>Office Supplies &amp; Copying</t>
  </si>
  <si>
    <t>Postage</t>
  </si>
  <si>
    <t>Road Signs</t>
  </si>
  <si>
    <t>Taxes &amp; Corporate Fees</t>
  </si>
  <si>
    <t>Party Expense</t>
  </si>
  <si>
    <t>Website</t>
  </si>
  <si>
    <t>Post Office Box</t>
  </si>
  <si>
    <t>Boat Ramp, Stg Yd. Stump Removal</t>
  </si>
  <si>
    <t>Actual</t>
  </si>
  <si>
    <t>Budget</t>
  </si>
  <si>
    <t>Printing</t>
  </si>
  <si>
    <t>Holiday Party</t>
  </si>
  <si>
    <t>Interest- annual dues</t>
  </si>
  <si>
    <t>Late Fees - annual dues</t>
  </si>
  <si>
    <t>TO CE Savings</t>
  </si>
  <si>
    <t>FROM OP Checking</t>
  </si>
  <si>
    <t>Laptop - HW/SW</t>
  </si>
  <si>
    <t>Maintenance and General Landscaping</t>
  </si>
  <si>
    <t>Construction Fees</t>
  </si>
  <si>
    <t>Tree Trimming</t>
  </si>
  <si>
    <t>8/1/23 - 5/31/24</t>
  </si>
  <si>
    <t>6/1/24 - 6/30/24</t>
  </si>
  <si>
    <t>Donations</t>
  </si>
  <si>
    <t xml:space="preserve">Operating Budget </t>
  </si>
  <si>
    <t>August 1, 2024 - July 31, 2025</t>
  </si>
  <si>
    <t>8/1/23 - 7/31/24</t>
  </si>
  <si>
    <t>includes $500 from Forest Cove</t>
  </si>
  <si>
    <t>$850 holiday party, $450 clean 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</si>
</sst>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5">
    <xf numFmtId="0" fontId="0" fillId="0" borderId="0" xfId="0"/>
    <xf numFmtId="43" fontId="0" fillId="0" borderId="0" xfId="1" applyFont="1"/>
    <xf numFmtId="0" fontId="16" fillId="0" borderId="0" xfId="0" applyFont="1"/>
    <xf numFmtId="44" fontId="0" fillId="0" borderId="0" xfId="2" applyFont="1"/>
    <xf numFmtId="44" fontId="0" fillId="0" borderId="10" xfId="2" applyFont="1" applyBorder="1"/>
    <xf numFmtId="44" fontId="0" fillId="0" borderId="0" xfId="2" applyFont="1" applyBorder="1"/>
    <xf numFmtId="44" fontId="0" fillId="0" borderId="11" xfId="2" applyFont="1" applyBorder="1"/>
    <xf numFmtId="43" fontId="16" fillId="0" borderId="0" xfId="1" applyFont="1" applyAlignment="1">
      <alignment horizontal="center"/>
    </xf>
    <xf numFmtId="14" fontId="0" fillId="0" borderId="0" xfId="1" applyNumberFormat="1" applyFont="1"/>
    <xf numFmtId="43" fontId="0" fillId="0" borderId="10" xfId="1" applyFont="1" applyBorder="1"/>
    <xf numFmtId="43" fontId="0" fillId="0" borderId="11" xfId="1" applyFont="1" applyBorder="1"/>
    <xf numFmtId="43" fontId="0" fillId="0" borderId="0" xfId="0" applyNumberFormat="1"/>
    <xf numFmtId="14" fontId="0" fillId="0" borderId="0" xfId="1" applyNumberFormat="1" applyFont="1" applyAlignment="1">
      <alignment horizontal="center"/>
    </xf>
    <xf numFmtId="43" fontId="0" fillId="0" borderId="0" xfId="1" applyFont="1" applyAlignment="1">
      <alignment horizontal="center"/>
    </xf>
    <xf numFmtId="43" fontId="14" fillId="0" borderId="0" xfId="1" applyFont="1"/>
    <xf numFmtId="43" fontId="18" fillId="0" borderId="0" xfId="1" applyFont="1" applyAlignment="1">
      <alignment horizontal="center"/>
    </xf>
    <xf numFmtId="14" fontId="14" fillId="0" borderId="0" xfId="1" applyNumberFormat="1" applyFont="1" applyAlignment="1">
      <alignment horizontal="center"/>
    </xf>
    <xf numFmtId="43" fontId="14" fillId="0" borderId="0" xfId="1" applyFont="1" applyAlignment="1">
      <alignment horizontal="center"/>
    </xf>
    <xf numFmtId="43" fontId="14" fillId="0" borderId="10" xfId="1" applyFont="1" applyBorder="1"/>
    <xf numFmtId="43" fontId="14" fillId="0" borderId="0" xfId="1" applyFont="1" applyBorder="1"/>
    <xf numFmtId="43" fontId="14" fillId="0" borderId="11" xfId="1" applyFont="1" applyBorder="1"/>
    <xf numFmtId="43" fontId="1" fillId="0" borderId="0" xfId="1" applyFont="1"/>
    <xf numFmtId="14" fontId="0" fillId="0" borderId="0" xfId="0" applyNumberFormat="1"/>
    <xf numFmtId="0" fontId="16" fillId="0" borderId="0" xfId="0" applyFont="1" applyAlignment="1">
      <alignment horizontal="center" wrapText="1"/>
    </xf>
    <xf numFmtId="0" fontId="16" fillId="0" borderId="0" xfId="0" applyFont="1" applyAlignment="1">
      <alignment horizontal="center"/>
    </xf>
  </cellXfs>
  <cellStyles count="44">
    <cellStyle name="20% - Accent1" xfId="21" builtinId="30" customBuiltin="1"/>
    <cellStyle name="20% - Accent2" xfId="25" builtinId="34" customBuiltin="1"/>
    <cellStyle name="20% - Accent3" xfId="29" builtinId="38" customBuiltin="1"/>
    <cellStyle name="20% - Accent4" xfId="33" builtinId="42" customBuiltin="1"/>
    <cellStyle name="20% - Accent5" xfId="37" builtinId="46" customBuiltin="1"/>
    <cellStyle name="20% - Accent6" xfId="41" builtinId="50" customBuiltin="1"/>
    <cellStyle name="40% - Accent1" xfId="22" builtinId="31" customBuiltin="1"/>
    <cellStyle name="40% - Accent2" xfId="26" builtinId="35" customBuiltin="1"/>
    <cellStyle name="40% - Accent3" xfId="30" builtinId="39" customBuiltin="1"/>
    <cellStyle name="40% - Accent4" xfId="34" builtinId="43" customBuiltin="1"/>
    <cellStyle name="40% - Accent5" xfId="38" builtinId="47" customBuiltin="1"/>
    <cellStyle name="40% - Accent6" xfId="42" builtinId="51" customBuiltin="1"/>
    <cellStyle name="60% - Accent1" xfId="23" builtinId="32" customBuiltin="1"/>
    <cellStyle name="60% - Accent2" xfId="27" builtinId="36" customBuiltin="1"/>
    <cellStyle name="60% - Accent3" xfId="31" builtinId="40" customBuiltin="1"/>
    <cellStyle name="60% - Accent4" xfId="35" builtinId="44" customBuiltin="1"/>
    <cellStyle name="60% - Accent5" xfId="39" builtinId="48" customBuiltin="1"/>
    <cellStyle name="60% - Accent6" xfId="43" builtinId="52" customBuiltin="1"/>
    <cellStyle name="Accent1" xfId="20" builtinId="29" customBuiltin="1"/>
    <cellStyle name="Accent2" xfId="24" builtinId="33" customBuiltin="1"/>
    <cellStyle name="Accent3" xfId="28" builtinId="37" customBuiltin="1"/>
    <cellStyle name="Accent4" xfId="32" builtinId="41" customBuiltin="1"/>
    <cellStyle name="Accent5" xfId="36" builtinId="45" customBuiltin="1"/>
    <cellStyle name="Accent6" xfId="40" builtinId="49" customBuiltin="1"/>
    <cellStyle name="Bad" xfId="9" builtinId="27" customBuiltin="1"/>
    <cellStyle name="Calculation" xfId="13" builtinId="22" customBuiltin="1"/>
    <cellStyle name="Check Cell" xfId="15" builtinId="23" customBuiltin="1"/>
    <cellStyle name="Comma" xfId="1" builtinId="3"/>
    <cellStyle name="Currency" xfId="2" builtinId="4"/>
    <cellStyle name="Explanatory Text" xfId="18" builtinId="53" customBuiltin="1"/>
    <cellStyle name="Good" xfId="8" builtinId="26" customBuiltin="1"/>
    <cellStyle name="Heading 1" xfId="4" builtinId="16" customBuiltin="1"/>
    <cellStyle name="Heading 2" xfId="5" builtinId="17" customBuiltin="1"/>
    <cellStyle name="Heading 3" xfId="6" builtinId="18" customBuiltin="1"/>
    <cellStyle name="Heading 4" xfId="7" builtinId="19" customBuiltin="1"/>
    <cellStyle name="Input" xfId="11" builtinId="20" customBuiltin="1"/>
    <cellStyle name="Linked Cell" xfId="14" builtinId="24" customBuiltin="1"/>
    <cellStyle name="Neutral" xfId="10" builtinId="28" customBuiltin="1"/>
    <cellStyle name="Normal" xfId="0" builtinId="0"/>
    <cellStyle name="Note" xfId="17" builtinId="10" customBuiltin="1"/>
    <cellStyle name="Output" xfId="12" builtinId="21" customBuiltin="1"/>
    <cellStyle name="Title" xfId="3" builtinId="15" customBuiltin="1"/>
    <cellStyle name="Total" xfId="19" builtinId="25" customBuiltin="1"/>
    <cellStyle name="Warning Text" xfId="16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5"/>
  <sheetViews>
    <sheetView tabSelected="1" topLeftCell="A2" workbookViewId="0">
      <selection activeCell="L15" sqref="L15"/>
    </sheetView>
  </sheetViews>
  <sheetFormatPr defaultRowHeight="14.4" x14ac:dyDescent="0.3"/>
  <cols>
    <col min="1" max="1" width="35.6640625" customWidth="1"/>
    <col min="2" max="2" width="14.6640625" style="1" hidden="1" customWidth="1"/>
    <col min="3" max="3" width="3.33203125" hidden="1" customWidth="1"/>
    <col min="4" max="4" width="12.5546875" style="1" hidden="1" customWidth="1"/>
    <col min="5" max="5" width="5.6640625" hidden="1" customWidth="1"/>
    <col min="6" max="6" width="16.6640625" style="1" hidden="1" customWidth="1"/>
    <col min="7" max="7" width="15.6640625" style="1" hidden="1" customWidth="1"/>
    <col min="8" max="8" width="5.6640625" hidden="1" customWidth="1"/>
    <col min="9" max="9" width="15.6640625" style="1" bestFit="1" customWidth="1"/>
    <col min="10" max="10" width="5.6640625" customWidth="1"/>
    <col min="11" max="11" width="12.5546875" style="14" customWidth="1"/>
    <col min="12" max="12" width="31.109375" customWidth="1"/>
  </cols>
  <sheetData>
    <row r="1" spans="1:12" x14ac:dyDescent="0.3">
      <c r="A1" s="23" t="s">
        <v>50</v>
      </c>
      <c r="B1" s="23"/>
      <c r="C1" s="23"/>
      <c r="D1" s="23"/>
      <c r="E1" s="23"/>
      <c r="F1" s="23"/>
      <c r="G1" s="23"/>
      <c r="H1" s="23"/>
      <c r="I1" s="23"/>
      <c r="J1" s="23"/>
      <c r="K1" s="23"/>
    </row>
    <row r="2" spans="1:12" x14ac:dyDescent="0.3">
      <c r="A2" s="24" t="s">
        <v>51</v>
      </c>
      <c r="B2" s="24"/>
      <c r="C2" s="24"/>
      <c r="D2" s="24"/>
      <c r="E2" s="24"/>
      <c r="F2" s="24"/>
      <c r="G2" s="24"/>
      <c r="H2" s="24"/>
      <c r="I2" s="24"/>
      <c r="J2" s="24"/>
      <c r="K2" s="24"/>
    </row>
    <row r="4" spans="1:12" x14ac:dyDescent="0.3">
      <c r="B4" s="7" t="s">
        <v>7</v>
      </c>
      <c r="D4" s="7" t="s">
        <v>8</v>
      </c>
      <c r="F4" s="7" t="s">
        <v>7</v>
      </c>
      <c r="G4" s="7" t="s">
        <v>8</v>
      </c>
      <c r="I4" s="7" t="s">
        <v>8</v>
      </c>
      <c r="K4" s="15" t="s">
        <v>8</v>
      </c>
    </row>
    <row r="5" spans="1:12" x14ac:dyDescent="0.3">
      <c r="D5" s="8">
        <v>44804</v>
      </c>
      <c r="F5" s="12" t="s">
        <v>48</v>
      </c>
      <c r="G5" s="12" t="s">
        <v>47</v>
      </c>
      <c r="I5" s="12" t="s">
        <v>52</v>
      </c>
      <c r="K5" s="16">
        <v>45869</v>
      </c>
    </row>
    <row r="6" spans="1:12" x14ac:dyDescent="0.3">
      <c r="F6" s="13" t="s">
        <v>35</v>
      </c>
      <c r="G6" s="13" t="s">
        <v>35</v>
      </c>
      <c r="I6" s="13" t="s">
        <v>35</v>
      </c>
      <c r="K6" s="17" t="s">
        <v>36</v>
      </c>
    </row>
    <row r="7" spans="1:12" x14ac:dyDescent="0.3">
      <c r="A7" s="2" t="s">
        <v>0</v>
      </c>
    </row>
    <row r="8" spans="1:12" hidden="1" x14ac:dyDescent="0.3">
      <c r="A8" s="2"/>
    </row>
    <row r="9" spans="1:12" hidden="1" x14ac:dyDescent="0.3">
      <c r="A9" s="2" t="s">
        <v>1</v>
      </c>
    </row>
    <row r="10" spans="1:12" hidden="1" x14ac:dyDescent="0.3">
      <c r="A10" t="s">
        <v>11</v>
      </c>
      <c r="B10" s="3">
        <v>6.49</v>
      </c>
      <c r="D10" s="3">
        <v>6.49</v>
      </c>
      <c r="F10" s="1">
        <v>439.36</v>
      </c>
      <c r="G10" s="1">
        <v>7984.11</v>
      </c>
      <c r="I10" s="1">
        <f>F10+G10</f>
        <v>8423.4699999999993</v>
      </c>
    </row>
    <row r="11" spans="1:12" hidden="1" x14ac:dyDescent="0.3">
      <c r="A11" t="s">
        <v>45</v>
      </c>
      <c r="B11" s="3"/>
      <c r="D11" s="3"/>
      <c r="F11" s="1">
        <v>0</v>
      </c>
      <c r="G11" s="1">
        <v>3600</v>
      </c>
      <c r="I11" s="21">
        <f>F11+G11</f>
        <v>3600</v>
      </c>
    </row>
    <row r="12" spans="1:12" hidden="1" x14ac:dyDescent="0.3">
      <c r="A12" t="s">
        <v>9</v>
      </c>
      <c r="B12" s="4">
        <v>6.49</v>
      </c>
      <c r="D12" s="4">
        <v>6.49</v>
      </c>
      <c r="F12" s="9">
        <f>SUM(F10:F11)</f>
        <v>439.36</v>
      </c>
      <c r="G12" s="9">
        <v>11584.11</v>
      </c>
      <c r="I12" s="9">
        <f>SUM(I10:I11)</f>
        <v>12023.47</v>
      </c>
      <c r="K12" s="18"/>
    </row>
    <row r="13" spans="1:12" hidden="1" x14ac:dyDescent="0.3">
      <c r="B13" s="5"/>
      <c r="D13" s="5"/>
    </row>
    <row r="14" spans="1:12" x14ac:dyDescent="0.3">
      <c r="A14" s="2" t="s">
        <v>2</v>
      </c>
    </row>
    <row r="15" spans="1:12" x14ac:dyDescent="0.3">
      <c r="A15" t="s">
        <v>19</v>
      </c>
      <c r="G15" s="1">
        <v>46700</v>
      </c>
      <c r="I15" s="21">
        <f t="shared" ref="I15:I21" si="0">F15+G15</f>
        <v>46700</v>
      </c>
      <c r="K15" s="14">
        <f>47075+500</f>
        <v>47575</v>
      </c>
      <c r="L15" t="s">
        <v>53</v>
      </c>
    </row>
    <row r="16" spans="1:12" x14ac:dyDescent="0.3">
      <c r="A16" t="s">
        <v>11</v>
      </c>
      <c r="B16" s="3">
        <v>0.04</v>
      </c>
      <c r="D16" s="3">
        <v>0.04</v>
      </c>
      <c r="F16" s="1">
        <v>0.38</v>
      </c>
      <c r="G16" s="1">
        <v>4.1199999999999992</v>
      </c>
      <c r="I16" s="1">
        <f>F16+G16</f>
        <v>4.4999999999999991</v>
      </c>
      <c r="K16" s="14">
        <v>5</v>
      </c>
    </row>
    <row r="17" spans="1:11" x14ac:dyDescent="0.3">
      <c r="A17" t="s">
        <v>12</v>
      </c>
      <c r="B17" s="1">
        <v>50</v>
      </c>
      <c r="D17" s="1">
        <v>50</v>
      </c>
      <c r="F17" s="1">
        <v>50</v>
      </c>
      <c r="G17" s="1">
        <v>300</v>
      </c>
      <c r="I17" s="21">
        <f t="shared" si="0"/>
        <v>350</v>
      </c>
      <c r="K17" s="14">
        <v>300</v>
      </c>
    </row>
    <row r="18" spans="1:11" x14ac:dyDescent="0.3">
      <c r="A18" t="s">
        <v>20</v>
      </c>
      <c r="F18" s="1">
        <v>0</v>
      </c>
      <c r="G18" s="1">
        <v>160</v>
      </c>
      <c r="I18" s="21">
        <f t="shared" si="0"/>
        <v>160</v>
      </c>
      <c r="K18" s="14">
        <v>160</v>
      </c>
    </row>
    <row r="19" spans="1:11" x14ac:dyDescent="0.3">
      <c r="A19" t="s">
        <v>38</v>
      </c>
      <c r="F19" s="1">
        <v>0</v>
      </c>
      <c r="G19" s="1">
        <v>840</v>
      </c>
      <c r="I19" s="21">
        <f t="shared" si="0"/>
        <v>840</v>
      </c>
      <c r="K19" s="14">
        <v>850</v>
      </c>
    </row>
    <row r="20" spans="1:11" x14ac:dyDescent="0.3">
      <c r="A20" t="s">
        <v>39</v>
      </c>
      <c r="F20" s="1">
        <v>0</v>
      </c>
      <c r="G20" s="1">
        <v>29.8</v>
      </c>
      <c r="I20" s="1">
        <f t="shared" si="0"/>
        <v>29.8</v>
      </c>
      <c r="K20" s="14">
        <v>30</v>
      </c>
    </row>
    <row r="21" spans="1:11" x14ac:dyDescent="0.3">
      <c r="A21" t="s">
        <v>40</v>
      </c>
      <c r="F21" s="1">
        <v>0</v>
      </c>
      <c r="G21" s="1">
        <v>340</v>
      </c>
      <c r="I21" s="1">
        <f t="shared" si="0"/>
        <v>340</v>
      </c>
      <c r="K21" s="14">
        <v>300</v>
      </c>
    </row>
    <row r="22" spans="1:11" x14ac:dyDescent="0.3">
      <c r="A22" t="s">
        <v>10</v>
      </c>
      <c r="B22" s="4">
        <v>50.04</v>
      </c>
      <c r="D22" s="4">
        <v>50.04</v>
      </c>
      <c r="F22" s="9">
        <f>SUM(F15:F21)</f>
        <v>50.38</v>
      </c>
      <c r="G22" s="9">
        <v>48373.920000000006</v>
      </c>
      <c r="I22" s="9">
        <f>SUM(I15:I21)</f>
        <v>48424.3</v>
      </c>
      <c r="K22" s="18">
        <f>SUM(K15:K19)</f>
        <v>48890</v>
      </c>
    </row>
    <row r="23" spans="1:11" x14ac:dyDescent="0.3">
      <c r="B23" s="5"/>
      <c r="D23" s="5"/>
    </row>
    <row r="24" spans="1:11" x14ac:dyDescent="0.3">
      <c r="A24" s="2" t="s">
        <v>3</v>
      </c>
      <c r="B24" s="4">
        <v>56.53</v>
      </c>
      <c r="D24" s="4">
        <v>56.53</v>
      </c>
      <c r="F24" s="9">
        <f>F12+F22</f>
        <v>489.74</v>
      </c>
      <c r="G24" s="9">
        <v>48373.920000000006</v>
      </c>
      <c r="I24" s="9">
        <f>I22</f>
        <v>48424.3</v>
      </c>
      <c r="K24" s="18">
        <f>K12+K22</f>
        <v>48890</v>
      </c>
    </row>
    <row r="26" spans="1:11" x14ac:dyDescent="0.3">
      <c r="A26" s="2" t="s">
        <v>4</v>
      </c>
    </row>
    <row r="27" spans="1:11" x14ac:dyDescent="0.3">
      <c r="A27" s="2"/>
    </row>
    <row r="28" spans="1:11" hidden="1" x14ac:dyDescent="0.3">
      <c r="A28" s="2" t="s">
        <v>21</v>
      </c>
    </row>
    <row r="29" spans="1:11" hidden="1" x14ac:dyDescent="0.3">
      <c r="A29" s="2" t="s">
        <v>43</v>
      </c>
      <c r="F29" s="1">
        <v>0</v>
      </c>
      <c r="G29" s="1">
        <v>684.44</v>
      </c>
      <c r="I29" s="1">
        <f>F29+G29</f>
        <v>684.44</v>
      </c>
    </row>
    <row r="30" spans="1:11" hidden="1" x14ac:dyDescent="0.3">
      <c r="A30" s="2" t="s">
        <v>46</v>
      </c>
      <c r="F30" s="1">
        <v>0</v>
      </c>
      <c r="G30" s="1">
        <v>9100</v>
      </c>
      <c r="I30" s="1">
        <f>F30+G30</f>
        <v>9100</v>
      </c>
    </row>
    <row r="31" spans="1:11" hidden="1" x14ac:dyDescent="0.3">
      <c r="A31" t="s">
        <v>22</v>
      </c>
      <c r="F31" s="1">
        <v>0</v>
      </c>
      <c r="G31" s="1">
        <v>825</v>
      </c>
      <c r="I31" s="1">
        <f>F31+G31</f>
        <v>825</v>
      </c>
      <c r="K31" s="19">
        <v>0</v>
      </c>
    </row>
    <row r="32" spans="1:11" hidden="1" x14ac:dyDescent="0.3">
      <c r="A32" s="2" t="s">
        <v>24</v>
      </c>
      <c r="F32" s="9">
        <f>SUM(F29:F31)</f>
        <v>0</v>
      </c>
      <c r="G32" s="9">
        <v>10609.44</v>
      </c>
      <c r="I32" s="9">
        <f>SUM(I29:I31)</f>
        <v>10609.44</v>
      </c>
      <c r="K32" s="18">
        <f>SUM(K29:K31)</f>
        <v>0</v>
      </c>
    </row>
    <row r="33" spans="1:12" hidden="1" x14ac:dyDescent="0.3">
      <c r="A33" s="2"/>
    </row>
    <row r="34" spans="1:12" x14ac:dyDescent="0.3">
      <c r="A34" s="2" t="s">
        <v>5</v>
      </c>
    </row>
    <row r="35" spans="1:12" x14ac:dyDescent="0.3">
      <c r="A35" t="s">
        <v>25</v>
      </c>
      <c r="F35" s="1">
        <v>31</v>
      </c>
      <c r="G35" s="1">
        <v>274.99</v>
      </c>
      <c r="I35" s="1">
        <f t="shared" ref="I35:I50" si="1">F35+G35</f>
        <v>305.99</v>
      </c>
      <c r="K35" s="14">
        <v>300</v>
      </c>
    </row>
    <row r="36" spans="1:12" x14ac:dyDescent="0.3">
      <c r="A36" t="s">
        <v>34</v>
      </c>
      <c r="F36" s="1">
        <v>189.11</v>
      </c>
      <c r="G36" s="1">
        <v>0</v>
      </c>
      <c r="I36" s="1">
        <f t="shared" si="1"/>
        <v>189.11</v>
      </c>
    </row>
    <row r="37" spans="1:12" x14ac:dyDescent="0.3">
      <c r="A37" s="2" t="s">
        <v>49</v>
      </c>
      <c r="F37" s="1">
        <v>1500</v>
      </c>
      <c r="G37" s="1">
        <v>3000</v>
      </c>
      <c r="I37" s="1">
        <f t="shared" si="1"/>
        <v>4500</v>
      </c>
      <c r="K37" s="14">
        <v>3000</v>
      </c>
    </row>
    <row r="38" spans="1:12" x14ac:dyDescent="0.3">
      <c r="A38" t="s">
        <v>13</v>
      </c>
      <c r="B38" s="3">
        <v>28.65</v>
      </c>
      <c r="D38" s="3">
        <v>28.65</v>
      </c>
      <c r="F38" s="1">
        <v>28.73</v>
      </c>
      <c r="G38" s="1">
        <v>315.92999999999995</v>
      </c>
      <c r="I38" s="1">
        <f t="shared" si="1"/>
        <v>344.65999999999997</v>
      </c>
      <c r="K38" s="14">
        <f>30*12</f>
        <v>360</v>
      </c>
    </row>
    <row r="39" spans="1:12" x14ac:dyDescent="0.3">
      <c r="A39" t="s">
        <v>14</v>
      </c>
      <c r="B39" s="1">
        <v>719</v>
      </c>
      <c r="D39" s="1">
        <v>719</v>
      </c>
      <c r="F39" s="1">
        <v>0</v>
      </c>
      <c r="G39" s="1">
        <v>4408</v>
      </c>
      <c r="I39" s="1">
        <f t="shared" si="1"/>
        <v>4408</v>
      </c>
      <c r="K39" s="14">
        <v>4500</v>
      </c>
    </row>
    <row r="40" spans="1:12" x14ac:dyDescent="0.3">
      <c r="A40" t="s">
        <v>15</v>
      </c>
      <c r="B40" s="1">
        <v>96.5</v>
      </c>
      <c r="D40" s="1">
        <v>96.5</v>
      </c>
      <c r="G40" s="1">
        <v>300</v>
      </c>
      <c r="I40" s="1">
        <f t="shared" si="1"/>
        <v>300</v>
      </c>
      <c r="K40" s="14">
        <v>500</v>
      </c>
    </row>
    <row r="41" spans="1:12" x14ac:dyDescent="0.3">
      <c r="A41" t="s">
        <v>44</v>
      </c>
      <c r="F41" s="1">
        <v>0</v>
      </c>
      <c r="G41" s="1">
        <v>858.97</v>
      </c>
      <c r="I41" s="1">
        <f t="shared" si="1"/>
        <v>858.97</v>
      </c>
    </row>
    <row r="42" spans="1:12" x14ac:dyDescent="0.3">
      <c r="A42" t="s">
        <v>26</v>
      </c>
      <c r="F42" s="1">
        <v>0</v>
      </c>
      <c r="G42" s="1">
        <v>17800</v>
      </c>
      <c r="I42" s="1">
        <f t="shared" si="1"/>
        <v>17800</v>
      </c>
      <c r="K42" s="14">
        <v>14000</v>
      </c>
    </row>
    <row r="43" spans="1:12" x14ac:dyDescent="0.3">
      <c r="A43" t="s">
        <v>27</v>
      </c>
      <c r="F43" s="1">
        <v>0</v>
      </c>
      <c r="G43" s="1">
        <v>109.57</v>
      </c>
      <c r="I43" s="1">
        <f t="shared" si="1"/>
        <v>109.57</v>
      </c>
      <c r="K43" s="14">
        <v>150</v>
      </c>
    </row>
    <row r="44" spans="1:12" x14ac:dyDescent="0.3">
      <c r="A44" t="s">
        <v>31</v>
      </c>
      <c r="F44" s="1">
        <v>0</v>
      </c>
      <c r="G44" s="1">
        <v>1260</v>
      </c>
      <c r="I44" s="1">
        <f t="shared" si="1"/>
        <v>1260</v>
      </c>
      <c r="K44" s="14">
        <v>1300</v>
      </c>
      <c r="L44" t="s">
        <v>54</v>
      </c>
    </row>
    <row r="45" spans="1:12" x14ac:dyDescent="0.3">
      <c r="A45" t="s">
        <v>33</v>
      </c>
      <c r="F45" s="1">
        <v>72</v>
      </c>
      <c r="G45" s="1">
        <v>0</v>
      </c>
      <c r="I45" s="1">
        <f t="shared" si="1"/>
        <v>72</v>
      </c>
      <c r="K45" s="14">
        <v>100</v>
      </c>
    </row>
    <row r="46" spans="1:12" x14ac:dyDescent="0.3">
      <c r="A46" t="s">
        <v>28</v>
      </c>
      <c r="F46" s="1">
        <v>149.6</v>
      </c>
      <c r="G46" s="1">
        <v>655.61999999999989</v>
      </c>
      <c r="I46" s="1">
        <f t="shared" si="1"/>
        <v>805.21999999999991</v>
      </c>
      <c r="K46" s="14">
        <v>900</v>
      </c>
    </row>
    <row r="47" spans="1:12" x14ac:dyDescent="0.3">
      <c r="A47" t="s">
        <v>37</v>
      </c>
      <c r="F47" s="1">
        <v>0</v>
      </c>
      <c r="G47" s="1">
        <v>651.54</v>
      </c>
      <c r="I47" s="1">
        <f t="shared" si="1"/>
        <v>651.54</v>
      </c>
      <c r="K47" s="14">
        <v>750</v>
      </c>
    </row>
    <row r="48" spans="1:12" x14ac:dyDescent="0.3">
      <c r="A48" t="s">
        <v>29</v>
      </c>
      <c r="F48" s="1">
        <v>0</v>
      </c>
      <c r="G48" s="1">
        <v>160.81</v>
      </c>
      <c r="I48" s="1">
        <f t="shared" si="1"/>
        <v>160.81</v>
      </c>
      <c r="K48" s="14">
        <v>150</v>
      </c>
    </row>
    <row r="49" spans="1:11" x14ac:dyDescent="0.3">
      <c r="A49" t="s">
        <v>30</v>
      </c>
      <c r="F49" s="1">
        <v>0</v>
      </c>
      <c r="G49" s="1">
        <v>1095.42</v>
      </c>
      <c r="I49" s="1">
        <f>F49+G49-955</f>
        <v>140.42000000000007</v>
      </c>
      <c r="K49" s="14">
        <v>150</v>
      </c>
    </row>
    <row r="50" spans="1:11" x14ac:dyDescent="0.3">
      <c r="A50" t="s">
        <v>32</v>
      </c>
      <c r="F50" s="1">
        <v>0</v>
      </c>
      <c r="G50" s="1">
        <v>237.04000000000002</v>
      </c>
      <c r="I50" s="1">
        <f t="shared" si="1"/>
        <v>237.04000000000002</v>
      </c>
      <c r="K50" s="14">
        <v>250</v>
      </c>
    </row>
    <row r="51" spans="1:11" x14ac:dyDescent="0.3">
      <c r="A51" s="2" t="s">
        <v>23</v>
      </c>
      <c r="B51" s="3">
        <v>844.15</v>
      </c>
      <c r="D51" s="3">
        <v>844.15</v>
      </c>
      <c r="F51" s="9">
        <f>SUM(F35:F50)</f>
        <v>1970.44</v>
      </c>
      <c r="G51" s="9">
        <v>31127.89</v>
      </c>
      <c r="H51" s="11"/>
      <c r="I51" s="9">
        <f>SUM(I35:I50)</f>
        <v>32143.33</v>
      </c>
      <c r="K51" s="18">
        <f>SUM(K35:K50)</f>
        <v>26410</v>
      </c>
    </row>
    <row r="52" spans="1:11" x14ac:dyDescent="0.3">
      <c r="A52" s="2"/>
      <c r="B52" s="3"/>
      <c r="D52" s="3"/>
    </row>
    <row r="53" spans="1:11" x14ac:dyDescent="0.3">
      <c r="A53" s="2" t="s">
        <v>6</v>
      </c>
      <c r="B53" s="4">
        <v>844.15</v>
      </c>
      <c r="D53" s="4">
        <v>844.15</v>
      </c>
      <c r="F53" s="9">
        <f>F32+F51</f>
        <v>1970.44</v>
      </c>
      <c r="G53" s="9">
        <v>31127.89</v>
      </c>
      <c r="I53" s="9">
        <f>I51</f>
        <v>32143.33</v>
      </c>
      <c r="K53" s="18">
        <f>K51+K32</f>
        <v>26410</v>
      </c>
    </row>
    <row r="55" spans="1:11" x14ac:dyDescent="0.3">
      <c r="A55" s="2" t="s">
        <v>17</v>
      </c>
    </row>
    <row r="56" spans="1:11" x14ac:dyDescent="0.3">
      <c r="A56" t="s">
        <v>41</v>
      </c>
      <c r="B56" s="3">
        <v>96.5</v>
      </c>
      <c r="D56" s="3">
        <v>96.5</v>
      </c>
      <c r="F56" s="1">
        <v>0</v>
      </c>
      <c r="G56" s="1">
        <v>-44.87</v>
      </c>
      <c r="K56" s="14">
        <v>20000</v>
      </c>
    </row>
    <row r="57" spans="1:11" x14ac:dyDescent="0.3">
      <c r="A57" t="s">
        <v>42</v>
      </c>
      <c r="B57" s="1">
        <v>-96.5</v>
      </c>
      <c r="D57" s="1">
        <v>-96.5</v>
      </c>
      <c r="F57" s="1">
        <v>0</v>
      </c>
      <c r="G57" s="1">
        <v>44.87</v>
      </c>
    </row>
    <row r="58" spans="1:11" ht="15.6" customHeight="1" x14ac:dyDescent="0.3"/>
    <row r="59" spans="1:11" x14ac:dyDescent="0.3">
      <c r="A59" s="2" t="s">
        <v>18</v>
      </c>
      <c r="B59" s="4">
        <v>0</v>
      </c>
      <c r="D59" s="4">
        <v>0</v>
      </c>
      <c r="F59" s="9">
        <f>SUM(F56:F58)</f>
        <v>0</v>
      </c>
      <c r="G59" s="1">
        <v>0</v>
      </c>
      <c r="I59" s="9">
        <f>SUM(I56:I58)</f>
        <v>0</v>
      </c>
    </row>
    <row r="61" spans="1:11" ht="15" thickBot="1" x14ac:dyDescent="0.35">
      <c r="A61" s="2" t="s">
        <v>16</v>
      </c>
      <c r="B61" s="6">
        <v>-787.62</v>
      </c>
      <c r="D61" s="6">
        <v>-787.62</v>
      </c>
      <c r="F61" s="10">
        <f>F24-F53</f>
        <v>-1480.7</v>
      </c>
      <c r="G61" s="10">
        <v>39578.129999999997</v>
      </c>
      <c r="I61" s="10">
        <f>I24-I53</f>
        <v>16280.970000000001</v>
      </c>
      <c r="K61" s="20">
        <f>K24-K53-K56</f>
        <v>2480</v>
      </c>
    </row>
    <row r="62" spans="1:11" ht="15" thickTop="1" x14ac:dyDescent="0.3"/>
    <row r="63" spans="1:11" x14ac:dyDescent="0.3">
      <c r="A63" s="22">
        <v>45506</v>
      </c>
    </row>
    <row r="65" spans="1:1" x14ac:dyDescent="0.3">
      <c r="A65" s="22"/>
    </row>
  </sheetData>
  <mergeCells count="2">
    <mergeCell ref="A1:K1"/>
    <mergeCell ref="A2:K2"/>
  </mergeCells>
  <printOptions gridLines="1"/>
  <pageMargins left="0.7" right="0.7" top="0.75" bottom="0.75" header="0.3" footer="0.3"/>
  <pageSetup scale="90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Aug 2022 Bank Summary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dkendall</dc:creator>
  <cp:lastModifiedBy>Sally Wagner</cp:lastModifiedBy>
  <cp:lastPrinted>2024-08-11T19:16:30Z</cp:lastPrinted>
  <dcterms:created xsi:type="dcterms:W3CDTF">2022-09-14T19:00:14Z</dcterms:created>
  <dcterms:modified xsi:type="dcterms:W3CDTF">2024-08-11T19:16:35Z</dcterms:modified>
</cp:coreProperties>
</file>