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vanscpa\Documents\SCORE\Finance 101 for Startups\"/>
    </mc:Choice>
  </mc:AlternateContent>
  <xr:revisionPtr revIDLastSave="0" documentId="13_ncr:1_{4C5AE02F-BE47-40B7-9F7B-3C3F7E2976F6}" xr6:coauthVersionLast="45" xr6:coauthVersionMax="45" xr10:uidLastSave="{00000000-0000-0000-0000-000000000000}"/>
  <bookViews>
    <workbookView xWindow="-110" yWindow="-110" windowWidth="19420" windowHeight="10420" tabRatio="1000" xr2:uid="{00000000-000D-0000-FFFF-FFFF00000000}"/>
  </bookViews>
  <sheets>
    <sheet name="Year Tab" sheetId="25" r:id="rId1"/>
    <sheet name="4 - Financial Statements Filled" sheetId="23" state="hidden" r:id="rId2"/>
    <sheet name="6A - Ratio Analysis" sheetId="30" state="hidden" r:id="rId3"/>
    <sheet name="7A - Net Present Value" sheetId="27" state="hidden" r:id="rId4"/>
    <sheet name="8A - Dupont Model" sheetId="32" state="hidden" r:id="rId5"/>
  </sheets>
  <definedNames>
    <definedName name="_xlnm.Print_Area" localSheetId="1">'4 - Financial Statements Filled'!$A$1:$I$65</definedName>
    <definedName name="_xlnm.Print_Area" localSheetId="2">'6A - Ratio Analysis'!$A$1:$L$16</definedName>
    <definedName name="_xlnm.Print_Area" localSheetId="3">'7A - Net Present Value'!$A$13:$F$47</definedName>
    <definedName name="_xlnm.Print_Area" localSheetId="4">'8A - Dupont Model'!$A$1:$M$37</definedName>
  </definedNames>
  <calcPr calcId="191029"/>
</workbook>
</file>

<file path=xl/calcChain.xml><?xml version="1.0" encoding="utf-8"?>
<calcChain xmlns="http://schemas.openxmlformats.org/spreadsheetml/2006/main">
  <c r="G13" i="32" l="1"/>
  <c r="I21" i="32"/>
  <c r="E21" i="32"/>
  <c r="G17" i="32" s="1"/>
  <c r="G9" i="32" s="1"/>
  <c r="D23" i="27" l="1"/>
  <c r="C21" i="27"/>
  <c r="C18" i="27"/>
  <c r="C19" i="27"/>
  <c r="C20" i="27"/>
  <c r="C17" i="27"/>
  <c r="C22" i="27" s="1"/>
  <c r="D22" i="27" s="1"/>
  <c r="D24" i="27" s="1"/>
  <c r="B22" i="27"/>
  <c r="I36" i="23" l="1"/>
  <c r="D12" i="25" l="1"/>
  <c r="D21" i="25"/>
  <c r="B39" i="27"/>
  <c r="B40" i="27"/>
  <c r="B41" i="27"/>
  <c r="B42" i="27"/>
  <c r="B38" i="27"/>
  <c r="E39" i="27"/>
  <c r="E40" i="27"/>
  <c r="E41" i="27"/>
  <c r="E42" i="27"/>
  <c r="E38" i="27"/>
  <c r="C42" i="27"/>
  <c r="C41" i="27"/>
  <c r="C40" i="27"/>
  <c r="C39" i="27"/>
  <c r="D39" i="27" s="1"/>
  <c r="C38" i="27"/>
  <c r="D37" i="27"/>
  <c r="F37" i="27" s="1"/>
  <c r="D23" i="25" l="1"/>
  <c r="D40" i="27"/>
  <c r="F40" i="27" s="1"/>
  <c r="D42" i="27"/>
  <c r="F42" i="27" s="1"/>
  <c r="F39" i="27"/>
  <c r="D41" i="27"/>
  <c r="F41" i="27" s="1"/>
  <c r="D38" i="27"/>
  <c r="F38" i="27" s="1"/>
  <c r="G60" i="23" l="1"/>
  <c r="F43" i="27"/>
  <c r="F41" i="23"/>
  <c r="G33" i="23"/>
  <c r="I33" i="23" s="1"/>
  <c r="G20" i="23"/>
  <c r="G17" i="23"/>
  <c r="G19" i="23"/>
  <c r="G18" i="23"/>
  <c r="G34" i="23"/>
  <c r="I34" i="23" s="1"/>
  <c r="F40" i="23"/>
  <c r="G39" i="23"/>
  <c r="G50" i="23"/>
  <c r="G35" i="23"/>
  <c r="I35" i="23" s="1"/>
  <c r="G61" i="23"/>
  <c r="G54" i="23"/>
  <c r="G49" i="23"/>
  <c r="G42" i="23" l="1"/>
  <c r="I42" i="23" s="1"/>
  <c r="G63" i="23"/>
  <c r="G51" i="23"/>
  <c r="G55" i="23"/>
  <c r="G43" i="23"/>
  <c r="I43" i="23" s="1"/>
  <c r="I39" i="23"/>
  <c r="G16" i="23"/>
  <c r="G11" i="23"/>
  <c r="I19" i="23" s="1"/>
  <c r="G57" i="23" l="1"/>
  <c r="I18" i="23"/>
  <c r="G13" i="23"/>
  <c r="I24" i="23"/>
  <c r="I22" i="23"/>
  <c r="I20" i="23"/>
  <c r="I16" i="23"/>
  <c r="I17" i="23"/>
  <c r="G65" i="23"/>
  <c r="I60" i="23" l="1"/>
  <c r="I49" i="23"/>
  <c r="I54" i="23"/>
  <c r="I50" i="23"/>
  <c r="I61" i="23"/>
  <c r="I51" i="23"/>
  <c r="I55" i="23"/>
  <c r="I63" i="23"/>
  <c r="I5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E4" authorId="0" shapeId="0" xr:uid="{52AF2020-D486-4F6A-A261-206C6E771AAB}">
      <text>
        <r>
          <rPr>
            <b/>
            <sz val="9"/>
            <color indexed="81"/>
            <rFont val="Tahoma"/>
            <charset val="1"/>
          </rPr>
          <t>Categories are your Chart of Accounts to classify revenues and expenses. Look at IRS Schedule C for how you must report Revenues and Expenses to get an idea on how to classify your transactions.</t>
        </r>
      </text>
    </comment>
    <comment ref="F4" authorId="0" shapeId="0" xr:uid="{43F23B72-4204-4583-85B6-E2A7FE8A6627}">
      <text>
        <r>
          <rPr>
            <b/>
            <sz val="9"/>
            <color indexed="81"/>
            <rFont val="Tahoma"/>
            <charset val="1"/>
          </rPr>
          <t>You can include a reference code here back to some type of hard source documentation such as an invoice to backup and support the transaction.</t>
        </r>
      </text>
    </comment>
  </commentList>
</comments>
</file>

<file path=xl/sharedStrings.xml><?xml version="1.0" encoding="utf-8"?>
<sst xmlns="http://schemas.openxmlformats.org/spreadsheetml/2006/main" count="194" uniqueCount="172">
  <si>
    <t>Revenues</t>
  </si>
  <si>
    <t>Sales Revenues</t>
  </si>
  <si>
    <t>Total</t>
  </si>
  <si>
    <t>Interest Expense</t>
  </si>
  <si>
    <t xml:space="preserve"> </t>
  </si>
  <si>
    <t>Tax Expense</t>
  </si>
  <si>
    <t>Current Assets</t>
  </si>
  <si>
    <t>Long Term Assets</t>
  </si>
  <si>
    <t>Current Liabilities</t>
  </si>
  <si>
    <t>Accounts Payable</t>
  </si>
  <si>
    <t>Long Term Liabilities</t>
  </si>
  <si>
    <t>Equity</t>
  </si>
  <si>
    <t>Retained Earnings</t>
  </si>
  <si>
    <t>Assets</t>
  </si>
  <si>
    <t>Inventory</t>
  </si>
  <si>
    <t>Total Current Assets</t>
  </si>
  <si>
    <t>Total Assets</t>
  </si>
  <si>
    <t>Amount</t>
  </si>
  <si>
    <t>Total Current Liabilities</t>
  </si>
  <si>
    <t>Total Liabilities</t>
  </si>
  <si>
    <t>Year</t>
  </si>
  <si>
    <t>After Tax</t>
  </si>
  <si>
    <t xml:space="preserve">Total </t>
  </si>
  <si>
    <r>
      <t xml:space="preserve">Cash </t>
    </r>
    <r>
      <rPr>
        <b/>
        <u/>
        <sz val="11"/>
        <color theme="1"/>
        <rFont val="Calibri"/>
        <family val="2"/>
        <scheme val="minor"/>
      </rPr>
      <t>Out</t>
    </r>
    <r>
      <rPr>
        <u/>
        <sz val="11"/>
        <color theme="1"/>
        <rFont val="Calibri"/>
        <family val="2"/>
        <scheme val="minor"/>
      </rPr>
      <t>flows</t>
    </r>
  </si>
  <si>
    <r>
      <t xml:space="preserve">Cash </t>
    </r>
    <r>
      <rPr>
        <b/>
        <u/>
        <sz val="11"/>
        <color theme="1"/>
        <rFont val="Calibri"/>
        <family val="2"/>
        <scheme val="minor"/>
      </rPr>
      <t>In</t>
    </r>
    <r>
      <rPr>
        <u/>
        <sz val="11"/>
        <color theme="1"/>
        <rFont val="Calibri"/>
        <family val="2"/>
        <scheme val="minor"/>
      </rPr>
      <t>flows</t>
    </r>
  </si>
  <si>
    <t>Net Cash Flow</t>
  </si>
  <si>
    <t>Discount</t>
  </si>
  <si>
    <t>Factor per</t>
  </si>
  <si>
    <t>Present Value</t>
  </si>
  <si>
    <t xml:space="preserve">Net Present Value </t>
  </si>
  <si>
    <t>Table (1)</t>
  </si>
  <si>
    <t>Net Income</t>
  </si>
  <si>
    <t>Accounts Receivable</t>
  </si>
  <si>
    <t>Cash</t>
  </si>
  <si>
    <t>Cost of Goods Sold</t>
  </si>
  <si>
    <t>Sales Revenue</t>
  </si>
  <si>
    <t>Mortgage Payable</t>
  </si>
  <si>
    <t>Warehouse Facility</t>
  </si>
  <si>
    <t>Date</t>
  </si>
  <si>
    <t>Total Liab + Equity</t>
  </si>
  <si>
    <t>Total Equity</t>
  </si>
  <si>
    <t>Capital Account</t>
  </si>
  <si>
    <t>Total Long Term Liabilities</t>
  </si>
  <si>
    <t>Mortgage Payable - Current</t>
  </si>
  <si>
    <t>Liabilities</t>
  </si>
  <si>
    <t>Total Long Term Assets</t>
  </si>
  <si>
    <t>Net Warehouse Facility</t>
  </si>
  <si>
    <t>Less Accumulated Depreciaiton</t>
  </si>
  <si>
    <t>Furniture &amp; Fixtures</t>
  </si>
  <si>
    <t xml:space="preserve">                      As of April 30, 2008</t>
  </si>
  <si>
    <t xml:space="preserve">                         Balance Sheet</t>
  </si>
  <si>
    <t xml:space="preserve">   Sutton Supply Company</t>
  </si>
  <si>
    <t>Total Expenses</t>
  </si>
  <si>
    <t>Depreciation Expense</t>
  </si>
  <si>
    <t>Office Supply Expense</t>
  </si>
  <si>
    <t>Expenses</t>
  </si>
  <si>
    <t>Total Revenues</t>
  </si>
  <si>
    <t>For the Period: Inception through April 30, 2008</t>
  </si>
  <si>
    <t xml:space="preserve">                        Income Statement</t>
  </si>
  <si>
    <t xml:space="preserve">      Sutton Supply Company</t>
  </si>
  <si>
    <t xml:space="preserve">Exercise 2 </t>
  </si>
  <si>
    <t xml:space="preserve">Compile the Financial Statements </t>
  </si>
  <si>
    <t>Exercise 1 - Answer Sheet</t>
  </si>
  <si>
    <t>Here is what you should have come up with for compiling the financial statements:</t>
  </si>
  <si>
    <t xml:space="preserve">You are thinking about investing in a new vehicle to improve sales delivery for your food business. </t>
  </si>
  <si>
    <t xml:space="preserve">The initial investment required is $ 23,450 and you do expect some operating cost </t>
  </si>
  <si>
    <t xml:space="preserve">You will take out a bank loan to finance this vehicle. The loan has an interest rate of 6%. </t>
  </si>
  <si>
    <t>Is this a good investment for you to make?  CALCULATE THE NET PRESENT VALUE!</t>
  </si>
  <si>
    <t xml:space="preserve">each year of about $ 3,150 per year for paying the driver, insurance, gas,  and repairs.  You have estimated </t>
  </si>
  <si>
    <t>that the delivery of food could really boost your sales each year over the next 5 years as follows:</t>
  </si>
  <si>
    <t>Year 1 - Increase in Sales</t>
  </si>
  <si>
    <t>Year 2 - Increase in Sales</t>
  </si>
  <si>
    <t>Year 3 - Increase in Sales</t>
  </si>
  <si>
    <t>Year 4 - Increase in Sales</t>
  </si>
  <si>
    <t>Year 5 - Increase in Sales</t>
  </si>
  <si>
    <t xml:space="preserve">You have to put a down payment initially of $ 5,000 down and then payments each year of </t>
  </si>
  <si>
    <t>(pay back the loan with interest)</t>
  </si>
  <si>
    <t>After 5 years, the vehicle would require a major overhaul, making it uneconomical for the business.</t>
  </si>
  <si>
    <t>Simple Spreadsheet for Cash Basis Accounting</t>
  </si>
  <si>
    <t>Year:</t>
  </si>
  <si>
    <t>Revenues: (Cash Collected from Sales to Customers)</t>
  </si>
  <si>
    <t>Expenses: (Cash Paid for all business related expenses)</t>
  </si>
  <si>
    <t>Description</t>
  </si>
  <si>
    <t>Name</t>
  </si>
  <si>
    <t>Category</t>
  </si>
  <si>
    <t>Ref</t>
  </si>
  <si>
    <t>Sold 18 bars soap at Eastern Market</t>
  </si>
  <si>
    <t>Sold 20 bars soap to Rosa Ela Shop</t>
  </si>
  <si>
    <t>TOTAL REVENUES</t>
  </si>
  <si>
    <t>Sold 22 bars soap at Dupont Circle</t>
  </si>
  <si>
    <t>Various Walk By Traffic</t>
  </si>
  <si>
    <t>Online Orders of Soap - Etsy</t>
  </si>
  <si>
    <t>Various per Etsy</t>
  </si>
  <si>
    <t>Soap Materials</t>
  </si>
  <si>
    <t>Promotion Flyers</t>
  </si>
  <si>
    <t>Booth Materials for Markets</t>
  </si>
  <si>
    <t>Rosa Ela Shop in College Prk</t>
  </si>
  <si>
    <t>License Fee to County</t>
  </si>
  <si>
    <t>DC Dept of Cons / Reg Affairs</t>
  </si>
  <si>
    <t>Office Max</t>
  </si>
  <si>
    <t>M-Displays Inc</t>
  </si>
  <si>
    <t>Sarah's Craft House</t>
  </si>
  <si>
    <t>Materials Expense</t>
  </si>
  <si>
    <t>Marketing Expense</t>
  </si>
  <si>
    <t>Legal Expenses</t>
  </si>
  <si>
    <t>TOTAL EXPENSES</t>
  </si>
  <si>
    <t>PROFIT OR (LOSS)</t>
  </si>
  <si>
    <t>2. Debt to Equity Ratio = Total Liabilities / Total Equity</t>
  </si>
  <si>
    <t>Leverage Ratio</t>
  </si>
  <si>
    <t>1. Current Ratio = Current Assets / Current Liabilities</t>
  </si>
  <si>
    <t>Liquidity Ratio</t>
  </si>
  <si>
    <t>Based on your analysis, this is not a good investment - it does not</t>
  </si>
  <si>
    <t>add value to the business</t>
  </si>
  <si>
    <t>%</t>
  </si>
  <si>
    <t>Breakdown</t>
  </si>
  <si>
    <t>Calculation</t>
  </si>
  <si>
    <t>Benchmark</t>
  </si>
  <si>
    <t>Here is the answer to the Ratio Calculations:</t>
  </si>
  <si>
    <t>For every $ 1.00 of Current Liabilities, you have $ 1.85 in Current Assets</t>
  </si>
  <si>
    <t>You have 2.09 times more in liabilities vs. equity in the business</t>
  </si>
  <si>
    <t>Ratio Analysis Answers</t>
  </si>
  <si>
    <t>Exercise 3 and 4 - Investment Analysis</t>
  </si>
  <si>
    <t>Answer to Exercise 3:</t>
  </si>
  <si>
    <t>Answer to Exercise 4:</t>
  </si>
  <si>
    <t>Total Cost</t>
  </si>
  <si>
    <t>Total Benefits</t>
  </si>
  <si>
    <t xml:space="preserve">Year </t>
  </si>
  <si>
    <t>Totals</t>
  </si>
  <si>
    <t>RETURN</t>
  </si>
  <si>
    <t>Given the importance of returns on investments, it is useful to structure a model that explains the root drivers behind returns:</t>
  </si>
  <si>
    <t>Return on Capital invested by Owners</t>
  </si>
  <si>
    <t>Return on Equity</t>
  </si>
  <si>
    <t>(H)</t>
  </si>
  <si>
    <t>Convert ROI on Assets to ROI for Equity</t>
  </si>
  <si>
    <t>(G)</t>
  </si>
  <si>
    <t>Return on Investments in Assets</t>
  </si>
  <si>
    <t>Return on Investment</t>
  </si>
  <si>
    <t>(F)</t>
  </si>
  <si>
    <t>Two Drivers behind ROI on Assets</t>
  </si>
  <si>
    <t>Profit Margin</t>
  </si>
  <si>
    <t>Total Asset Turnover</t>
  </si>
  <si>
    <t>(D)</t>
  </si>
  <si>
    <t>(E)</t>
  </si>
  <si>
    <t>Three Lower</t>
  </si>
  <si>
    <t>Sales</t>
  </si>
  <si>
    <t>Drivers</t>
  </si>
  <si>
    <t>(A)</t>
  </si>
  <si>
    <t>(B)</t>
  </si>
  <si>
    <t>(C)</t>
  </si>
  <si>
    <t>Lowest Level - Accounts</t>
  </si>
  <si>
    <t>in Financial Statements</t>
  </si>
  <si>
    <t>Income Statement</t>
  </si>
  <si>
    <t>Balance Sheet</t>
  </si>
  <si>
    <t>Breakdown of all</t>
  </si>
  <si>
    <t>major expense accounts</t>
  </si>
  <si>
    <t>asset accounts</t>
  </si>
  <si>
    <t xml:space="preserve">Return on Investment (ROI) Model </t>
  </si>
  <si>
    <t>Given the Following:</t>
  </si>
  <si>
    <t>Total Net Income = $ 76,000</t>
  </si>
  <si>
    <t>Total Sales = $ 890,000</t>
  </si>
  <si>
    <t>Total Assets = $ 190,000</t>
  </si>
  <si>
    <t>Total Equity = $ 165,000</t>
  </si>
  <si>
    <t>H = G x F</t>
  </si>
  <si>
    <t>E = B / C</t>
  </si>
  <si>
    <t>D = A / B</t>
  </si>
  <si>
    <t>Exercise 5 - Work with Class</t>
  </si>
  <si>
    <t>F = D x E</t>
  </si>
  <si>
    <t>Total Assets / Total Equity</t>
  </si>
  <si>
    <t>You must calculate and report a profit or a loss for purposes of taxation</t>
  </si>
  <si>
    <t>When you start to show a profit, you will be exposed to three forms of</t>
  </si>
  <si>
    <t xml:space="preserve">taxation: 1) Income Tax - State; 2) Income Tax - Federal; and </t>
  </si>
  <si>
    <t>3) Self Employment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</si>
</sst>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5" fillId="0" borderId="0" xfId="0" applyFont="1"/>
    <xf numFmtId="165" fontId="0" fillId="0" borderId="2" xfId="1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0" fillId="0" borderId="0" xfId="1" applyFont="1"/>
    <xf numFmtId="165" fontId="2" fillId="0" borderId="4" xfId="0" applyNumberFormat="1" applyFont="1" applyBorder="1"/>
    <xf numFmtId="166" fontId="0" fillId="0" borderId="2" xfId="1" applyNumberFormat="1" applyFont="1" applyBorder="1"/>
    <xf numFmtId="0" fontId="8" fillId="0" borderId="0" xfId="2"/>
    <xf numFmtId="0" fontId="10" fillId="0" borderId="0" xfId="2" applyFont="1"/>
    <xf numFmtId="0" fontId="11" fillId="0" borderId="0" xfId="2" applyFont="1"/>
    <xf numFmtId="44" fontId="8" fillId="0" borderId="0" xfId="2" applyNumberFormat="1"/>
    <xf numFmtId="0" fontId="8" fillId="0" borderId="0" xfId="2" applyAlignment="1">
      <alignment horizontal="center"/>
    </xf>
    <xf numFmtId="4" fontId="11" fillId="0" borderId="7" xfId="2" applyNumberFormat="1" applyFont="1" applyBorder="1"/>
    <xf numFmtId="4" fontId="11" fillId="0" borderId="2" xfId="2" applyNumberFormat="1" applyFont="1" applyBorder="1"/>
    <xf numFmtId="4" fontId="8" fillId="0" borderId="2" xfId="2" applyNumberFormat="1" applyBorder="1"/>
    <xf numFmtId="0" fontId="13" fillId="0" borderId="0" xfId="2" applyFont="1"/>
    <xf numFmtId="4" fontId="11" fillId="0" borderId="0" xfId="2" applyNumberFormat="1" applyFont="1"/>
    <xf numFmtId="4" fontId="8" fillId="0" borderId="0" xfId="2" applyNumberFormat="1"/>
    <xf numFmtId="0" fontId="14" fillId="0" borderId="0" xfId="2" applyFont="1"/>
    <xf numFmtId="0" fontId="15" fillId="0" borderId="0" xfId="2" applyFont="1"/>
    <xf numFmtId="44" fontId="8" fillId="0" borderId="2" xfId="2" applyNumberFormat="1" applyBorder="1"/>
    <xf numFmtId="0" fontId="16" fillId="0" borderId="0" xfId="2" applyFont="1"/>
    <xf numFmtId="44" fontId="11" fillId="0" borderId="7" xfId="3" applyFont="1" applyBorder="1"/>
    <xf numFmtId="0" fontId="17" fillId="0" borderId="0" xfId="2" applyFont="1"/>
    <xf numFmtId="17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4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4" fontId="0" fillId="0" borderId="0" xfId="0" applyNumberFormat="1"/>
    <xf numFmtId="0" fontId="19" fillId="0" borderId="0" xfId="0" applyFont="1" applyAlignment="1">
      <alignment horizontal="right"/>
    </xf>
    <xf numFmtId="44" fontId="0" fillId="0" borderId="0" xfId="0" applyNumberFormat="1"/>
    <xf numFmtId="44" fontId="2" fillId="0" borderId="0" xfId="0" applyNumberFormat="1" applyFont="1"/>
    <xf numFmtId="44" fontId="0" fillId="0" borderId="1" xfId="0" applyNumberFormat="1" applyBorder="1"/>
    <xf numFmtId="44" fontId="4" fillId="0" borderId="0" xfId="0" applyNumberFormat="1" applyFont="1"/>
    <xf numFmtId="2" fontId="0" fillId="0" borderId="2" xfId="0" applyNumberFormat="1" applyBorder="1"/>
    <xf numFmtId="0" fontId="21" fillId="0" borderId="0" xfId="0" applyFont="1"/>
    <xf numFmtId="9" fontId="8" fillId="0" borderId="0" xfId="5" applyFont="1"/>
    <xf numFmtId="0" fontId="8" fillId="0" borderId="1" xfId="2" applyBorder="1" applyAlignment="1">
      <alignment horizontal="center"/>
    </xf>
    <xf numFmtId="44" fontId="11" fillId="0" borderId="0" xfId="3" applyFont="1"/>
    <xf numFmtId="3" fontId="6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2" fillId="0" borderId="0" xfId="0" applyFont="1"/>
    <xf numFmtId="0" fontId="7" fillId="0" borderId="0" xfId="0" applyFont="1"/>
    <xf numFmtId="165" fontId="0" fillId="0" borderId="1" xfId="1" applyNumberFormat="1" applyFont="1" applyBorder="1"/>
    <xf numFmtId="165" fontId="0" fillId="0" borderId="0" xfId="0" applyNumberFormat="1"/>
    <xf numFmtId="9" fontId="2" fillId="0" borderId="0" xfId="5" applyFont="1"/>
    <xf numFmtId="0" fontId="9" fillId="0" borderId="0" xfId="2" applyFont="1"/>
    <xf numFmtId="0" fontId="8" fillId="3" borderId="0" xfId="2" applyFill="1"/>
    <xf numFmtId="0" fontId="11" fillId="0" borderId="0" xfId="2" applyFont="1" applyAlignment="1">
      <alignment horizontal="right"/>
    </xf>
    <xf numFmtId="10" fontId="11" fillId="4" borderId="3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/>
    <xf numFmtId="165" fontId="11" fillId="4" borderId="3" xfId="1" applyNumberFormat="1" applyFont="1" applyFill="1" applyBorder="1" applyAlignment="1">
      <alignment horizontal="center" vertical="center" wrapText="1"/>
    </xf>
    <xf numFmtId="2" fontId="11" fillId="4" borderId="3" xfId="2" applyNumberFormat="1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24" fillId="0" borderId="0" xfId="0" applyFont="1"/>
  </cellXfs>
  <cellStyles count="6">
    <cellStyle name="Comma" xfId="1" builtinId="3"/>
    <cellStyle name="Currency" xfId="4" builtinId="4"/>
    <cellStyle name="Currency 2" xfId="3" xr:uid="{00000000-0005-0000-0000-000002000000}"/>
    <cellStyle name="Normal" xfId="0" builtinId="0"/>
    <cellStyle name="Normal 2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23</xdr:row>
      <xdr:rowOff>101600</xdr:rowOff>
    </xdr:from>
    <xdr:to>
      <xdr:col>3</xdr:col>
      <xdr:colOff>749300</xdr:colOff>
      <xdr:row>25</xdr:row>
      <xdr:rowOff>139700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E0107C96-3F62-4472-B17A-0B798D548120}"/>
            </a:ext>
          </a:extLst>
        </xdr:cNvPr>
        <xdr:cNvSpPr/>
      </xdr:nvSpPr>
      <xdr:spPr>
        <a:xfrm rot="16200000">
          <a:off x="5429250" y="4489450"/>
          <a:ext cx="406400" cy="36830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42</xdr:row>
      <xdr:rowOff>142875</xdr:rowOff>
    </xdr:from>
    <xdr:to>
      <xdr:col>5</xdr:col>
      <xdr:colOff>266700</xdr:colOff>
      <xdr:row>43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4619625" y="5019675"/>
          <a:ext cx="628650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47625</xdr:rowOff>
    </xdr:from>
    <xdr:to>
      <xdr:col>3</xdr:col>
      <xdr:colOff>561975</xdr:colOff>
      <xdr:row>20</xdr:row>
      <xdr:rowOff>133350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0093189-2ACA-496D-8192-EF3B1EF9748C}"/>
            </a:ext>
          </a:extLst>
        </xdr:cNvPr>
        <xdr:cNvSpPr>
          <a:spLocks noChangeArrowheads="1"/>
        </xdr:cNvSpPr>
      </xdr:nvSpPr>
      <xdr:spPr bwMode="auto">
        <a:xfrm>
          <a:off x="2085975" y="320992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15</xdr:row>
      <xdr:rowOff>47625</xdr:rowOff>
    </xdr:from>
    <xdr:to>
      <xdr:col>5</xdr:col>
      <xdr:colOff>571500</xdr:colOff>
      <xdr:row>16</xdr:row>
      <xdr:rowOff>133350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C83EB83C-380C-4936-904C-59E8CC66CBF3}"/>
            </a:ext>
          </a:extLst>
        </xdr:cNvPr>
        <xdr:cNvSpPr>
          <a:spLocks noChangeArrowheads="1"/>
        </xdr:cNvSpPr>
      </xdr:nvSpPr>
      <xdr:spPr bwMode="auto">
        <a:xfrm>
          <a:off x="3333750" y="254317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276225</xdr:colOff>
      <xdr:row>19</xdr:row>
      <xdr:rowOff>47625</xdr:rowOff>
    </xdr:from>
    <xdr:to>
      <xdr:col>7</xdr:col>
      <xdr:colOff>581025</xdr:colOff>
      <xdr:row>20</xdr:row>
      <xdr:rowOff>133350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7F7AC278-23CF-4A43-B3BF-5A6B22F60EDA}"/>
            </a:ext>
          </a:extLst>
        </xdr:cNvPr>
        <xdr:cNvSpPr>
          <a:spLocks noChangeArrowheads="1"/>
        </xdr:cNvSpPr>
      </xdr:nvSpPr>
      <xdr:spPr bwMode="auto">
        <a:xfrm>
          <a:off x="4600575" y="320992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15</xdr:row>
      <xdr:rowOff>47625</xdr:rowOff>
    </xdr:from>
    <xdr:to>
      <xdr:col>8</xdr:col>
      <xdr:colOff>342900</xdr:colOff>
      <xdr:row>16</xdr:row>
      <xdr:rowOff>133350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8F8DE92-2915-44DC-818B-689DBF1D1BB0}"/>
            </a:ext>
          </a:extLst>
        </xdr:cNvPr>
        <xdr:cNvSpPr>
          <a:spLocks noChangeArrowheads="1"/>
        </xdr:cNvSpPr>
      </xdr:nvSpPr>
      <xdr:spPr bwMode="auto">
        <a:xfrm flipH="1">
          <a:off x="4972050" y="254317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19</xdr:row>
      <xdr:rowOff>47625</xdr:rowOff>
    </xdr:from>
    <xdr:to>
      <xdr:col>6</xdr:col>
      <xdr:colOff>333375</xdr:colOff>
      <xdr:row>20</xdr:row>
      <xdr:rowOff>133350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A11F443E-60AA-46EB-8B92-55E0120B5A93}"/>
            </a:ext>
          </a:extLst>
        </xdr:cNvPr>
        <xdr:cNvSpPr>
          <a:spLocks noChangeArrowheads="1"/>
        </xdr:cNvSpPr>
      </xdr:nvSpPr>
      <xdr:spPr bwMode="auto">
        <a:xfrm flipH="1">
          <a:off x="3705225" y="320992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47625</xdr:rowOff>
    </xdr:from>
    <xdr:to>
      <xdr:col>10</xdr:col>
      <xdr:colOff>342900</xdr:colOff>
      <xdr:row>20</xdr:row>
      <xdr:rowOff>133350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95D31894-CB69-4909-A074-1BDA3DD2509E}"/>
            </a:ext>
          </a:extLst>
        </xdr:cNvPr>
        <xdr:cNvSpPr>
          <a:spLocks noChangeArrowheads="1"/>
        </xdr:cNvSpPr>
      </xdr:nvSpPr>
      <xdr:spPr bwMode="auto">
        <a:xfrm flipH="1">
          <a:off x="6191250" y="3209925"/>
          <a:ext cx="304800" cy="257175"/>
        </a:xfrm>
        <a:custGeom>
          <a:avLst/>
          <a:gdLst>
            <a:gd name="T0" fmla="*/ 3011946 w 21600"/>
            <a:gd name="T1" fmla="*/ 0 h 21600"/>
            <a:gd name="T2" fmla="*/ 3011946 w 21600"/>
            <a:gd name="T3" fmla="*/ 1723501 h 21600"/>
            <a:gd name="T4" fmla="*/ 644567 w 21600"/>
            <a:gd name="T5" fmla="*/ 3061990 h 21600"/>
            <a:gd name="T6" fmla="*/ 4301067 w 21600"/>
            <a:gd name="T7" fmla="*/ 861751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457200</xdr:colOff>
      <xdr:row>26</xdr:row>
      <xdr:rowOff>9525</xdr:rowOff>
    </xdr:from>
    <xdr:to>
      <xdr:col>6</xdr:col>
      <xdr:colOff>200025</xdr:colOff>
      <xdr:row>36</xdr:row>
      <xdr:rowOff>142875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F4A3F920-8C93-425C-8A48-46EB061D41C7}"/>
            </a:ext>
          </a:extLst>
        </xdr:cNvPr>
        <xdr:cNvSpPr>
          <a:spLocks noChangeArrowheads="1"/>
        </xdr:cNvSpPr>
      </xdr:nvSpPr>
      <xdr:spPr bwMode="auto">
        <a:xfrm>
          <a:off x="2286000" y="4343400"/>
          <a:ext cx="1590675" cy="1752600"/>
        </a:xfrm>
        <a:prstGeom prst="foldedCorne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447675</xdr:colOff>
      <xdr:row>26</xdr:row>
      <xdr:rowOff>9525</xdr:rowOff>
    </xdr:from>
    <xdr:to>
      <xdr:col>12</xdr:col>
      <xdr:colOff>209550</xdr:colOff>
      <xdr:row>36</xdr:row>
      <xdr:rowOff>142875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263BCC41-16D1-4D37-9AFB-22875E1579EC}"/>
            </a:ext>
          </a:extLst>
        </xdr:cNvPr>
        <xdr:cNvSpPr>
          <a:spLocks noChangeArrowheads="1"/>
        </xdr:cNvSpPr>
      </xdr:nvSpPr>
      <xdr:spPr bwMode="auto">
        <a:xfrm>
          <a:off x="5991225" y="4343400"/>
          <a:ext cx="1590675" cy="1752600"/>
        </a:xfrm>
        <a:prstGeom prst="foldedCorne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514350</xdr:colOff>
      <xdr:row>25</xdr:row>
      <xdr:rowOff>28575</xdr:rowOff>
    </xdr:from>
    <xdr:to>
      <xdr:col>5</xdr:col>
      <xdr:colOff>114300</xdr:colOff>
      <xdr:row>25</xdr:row>
      <xdr:rowOff>152400</xdr:rowOff>
    </xdr:to>
    <xdr:sp macro="" textlink="">
      <xdr:nvSpPr>
        <xdr:cNvPr id="10" name="AutoShape 11">
          <a:extLst>
            <a:ext uri="{FF2B5EF4-FFF2-40B4-BE49-F238E27FC236}">
              <a16:creationId xmlns:a16="http://schemas.microsoft.com/office/drawing/2014/main" id="{A74BEBB8-7305-4625-A10F-91CA73E79DB9}"/>
            </a:ext>
          </a:extLst>
        </xdr:cNvPr>
        <xdr:cNvSpPr>
          <a:spLocks noChangeArrowheads="1"/>
        </xdr:cNvSpPr>
      </xdr:nvSpPr>
      <xdr:spPr bwMode="auto">
        <a:xfrm>
          <a:off x="2952750" y="4200525"/>
          <a:ext cx="228600" cy="123825"/>
        </a:xfrm>
        <a:prstGeom prst="up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80" mc:Ignorable="a14" a14:legacySpreadsheetColorIndex="3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12</xdr:row>
      <xdr:rowOff>19050</xdr:rowOff>
    </xdr:from>
    <xdr:to>
      <xdr:col>7</xdr:col>
      <xdr:colOff>257175</xdr:colOff>
      <xdr:row>12</xdr:row>
      <xdr:rowOff>142875</xdr:rowOff>
    </xdr:to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717CCD52-7904-456E-902E-4FCA697BE675}"/>
            </a:ext>
          </a:extLst>
        </xdr:cNvPr>
        <xdr:cNvSpPr>
          <a:spLocks noChangeArrowheads="1"/>
        </xdr:cNvSpPr>
      </xdr:nvSpPr>
      <xdr:spPr bwMode="auto">
        <a:xfrm>
          <a:off x="4352925" y="2019300"/>
          <a:ext cx="228600" cy="123825"/>
        </a:xfrm>
        <a:prstGeom prst="up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80" mc:Ignorable="a14" a14:legacySpreadsheetColorIndex="3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8</xdr:row>
      <xdr:rowOff>28575</xdr:rowOff>
    </xdr:from>
    <xdr:to>
      <xdr:col>7</xdr:col>
      <xdr:colOff>257175</xdr:colOff>
      <xdr:row>8</xdr:row>
      <xdr:rowOff>152400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82B3A8E7-409D-4C53-A17C-DBEEE4166A63}"/>
            </a:ext>
          </a:extLst>
        </xdr:cNvPr>
        <xdr:cNvSpPr>
          <a:spLocks noChangeArrowheads="1"/>
        </xdr:cNvSpPr>
      </xdr:nvSpPr>
      <xdr:spPr bwMode="auto">
        <a:xfrm>
          <a:off x="4352925" y="1362075"/>
          <a:ext cx="228600" cy="123825"/>
        </a:xfrm>
        <a:prstGeom prst="up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80" mc:Ignorable="a14" a14:legacySpreadsheetColorIndex="3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581025</xdr:colOff>
      <xdr:row>25</xdr:row>
      <xdr:rowOff>19050</xdr:rowOff>
    </xdr:from>
    <xdr:to>
      <xdr:col>11</xdr:col>
      <xdr:colOff>200025</xdr:colOff>
      <xdr:row>25</xdr:row>
      <xdr:rowOff>142875</xdr:rowOff>
    </xdr:to>
    <xdr:sp macro="" textlink="">
      <xdr:nvSpPr>
        <xdr:cNvPr id="13" name="AutoShape 15">
          <a:extLst>
            <a:ext uri="{FF2B5EF4-FFF2-40B4-BE49-F238E27FC236}">
              <a16:creationId xmlns:a16="http://schemas.microsoft.com/office/drawing/2014/main" id="{0EDCE451-73E6-4AA4-98F7-6A6A6C5B7E25}"/>
            </a:ext>
          </a:extLst>
        </xdr:cNvPr>
        <xdr:cNvSpPr>
          <a:spLocks noChangeArrowheads="1"/>
        </xdr:cNvSpPr>
      </xdr:nvSpPr>
      <xdr:spPr bwMode="auto">
        <a:xfrm>
          <a:off x="6734175" y="4191000"/>
          <a:ext cx="228600" cy="123825"/>
        </a:xfrm>
        <a:prstGeom prst="up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80" mc:Ignorable="a14" a14:legacySpreadsheetColorIndex="3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4.5" x14ac:dyDescent="0.35"/>
  <cols>
    <col min="1" max="1" width="10" customWidth="1"/>
    <col min="2" max="2" width="35" customWidth="1"/>
    <col min="3" max="3" width="27.54296875" customWidth="1"/>
    <col min="4" max="4" width="11.453125" customWidth="1"/>
    <col min="5" max="5" width="20.54296875" customWidth="1"/>
  </cols>
  <sheetData>
    <row r="1" spans="1:7" ht="21" x14ac:dyDescent="0.5">
      <c r="C1" s="37" t="s">
        <v>78</v>
      </c>
    </row>
    <row r="2" spans="1:7" ht="21" x14ac:dyDescent="0.5">
      <c r="C2" s="40" t="s">
        <v>79</v>
      </c>
      <c r="D2" s="8"/>
    </row>
    <row r="3" spans="1:7" ht="5.25" customHeight="1" x14ac:dyDescent="0.35">
      <c r="A3" s="2"/>
      <c r="B3" s="2"/>
      <c r="C3" s="2"/>
      <c r="D3" s="2"/>
      <c r="E3" s="2"/>
      <c r="F3" s="2"/>
    </row>
    <row r="4" spans="1:7" ht="18.5" x14ac:dyDescent="0.45">
      <c r="A4" s="38" t="s">
        <v>38</v>
      </c>
      <c r="B4" s="38" t="s">
        <v>82</v>
      </c>
      <c r="C4" s="38" t="s">
        <v>83</v>
      </c>
      <c r="D4" s="38" t="s">
        <v>17</v>
      </c>
      <c r="E4" s="38" t="s">
        <v>84</v>
      </c>
      <c r="F4" s="38" t="s">
        <v>85</v>
      </c>
      <c r="G4" s="7"/>
    </row>
    <row r="5" spans="1:7" ht="15.5" x14ac:dyDescent="0.35">
      <c r="A5" s="36" t="s">
        <v>80</v>
      </c>
      <c r="B5" s="36"/>
      <c r="C5" s="36"/>
    </row>
    <row r="6" spans="1:7" x14ac:dyDescent="0.35">
      <c r="A6" s="39">
        <v>43139</v>
      </c>
      <c r="B6" t="s">
        <v>86</v>
      </c>
      <c r="C6" t="s">
        <v>90</v>
      </c>
      <c r="D6" s="41">
        <v>54</v>
      </c>
      <c r="E6" t="s">
        <v>35</v>
      </c>
    </row>
    <row r="7" spans="1:7" x14ac:dyDescent="0.35">
      <c r="A7" s="39">
        <v>43148</v>
      </c>
      <c r="B7" t="s">
        <v>87</v>
      </c>
      <c r="C7" t="s">
        <v>96</v>
      </c>
      <c r="D7" s="41">
        <v>40</v>
      </c>
      <c r="E7" t="s">
        <v>35</v>
      </c>
    </row>
    <row r="8" spans="1:7" x14ac:dyDescent="0.35">
      <c r="A8" s="39">
        <v>43153</v>
      </c>
      <c r="B8" t="s">
        <v>89</v>
      </c>
      <c r="C8" t="s">
        <v>90</v>
      </c>
      <c r="D8" s="41">
        <v>66</v>
      </c>
      <c r="E8" t="s">
        <v>35</v>
      </c>
    </row>
    <row r="9" spans="1:7" x14ac:dyDescent="0.35">
      <c r="A9" s="39">
        <v>43132</v>
      </c>
      <c r="B9" t="s">
        <v>91</v>
      </c>
      <c r="C9" t="s">
        <v>92</v>
      </c>
      <c r="D9" s="41">
        <v>22</v>
      </c>
      <c r="E9" t="s">
        <v>35</v>
      </c>
    </row>
    <row r="10" spans="1:7" x14ac:dyDescent="0.35">
      <c r="A10" s="39"/>
      <c r="D10" s="41"/>
    </row>
    <row r="11" spans="1:7" x14ac:dyDescent="0.35">
      <c r="A11" s="39"/>
      <c r="D11" s="43"/>
    </row>
    <row r="12" spans="1:7" x14ac:dyDescent="0.35">
      <c r="C12" s="3" t="s">
        <v>88</v>
      </c>
      <c r="D12" s="42">
        <f>SUM(D6:D11)</f>
        <v>182</v>
      </c>
    </row>
    <row r="13" spans="1:7" x14ac:dyDescent="0.35">
      <c r="C13" s="3"/>
      <c r="D13" s="42"/>
    </row>
    <row r="14" spans="1:7" ht="15.5" x14ac:dyDescent="0.35">
      <c r="A14" s="36" t="s">
        <v>81</v>
      </c>
      <c r="B14" s="36"/>
      <c r="C14" s="36"/>
      <c r="D14" s="41"/>
    </row>
    <row r="15" spans="1:7" x14ac:dyDescent="0.35">
      <c r="A15" s="39">
        <v>43106</v>
      </c>
      <c r="B15" t="s">
        <v>93</v>
      </c>
      <c r="C15" t="s">
        <v>101</v>
      </c>
      <c r="D15" s="41">
        <v>-110.09</v>
      </c>
      <c r="E15" t="s">
        <v>102</v>
      </c>
    </row>
    <row r="16" spans="1:7" x14ac:dyDescent="0.35">
      <c r="A16" s="39">
        <v>43115</v>
      </c>
      <c r="B16" t="s">
        <v>95</v>
      </c>
      <c r="C16" t="s">
        <v>100</v>
      </c>
      <c r="D16" s="41">
        <v>-75</v>
      </c>
      <c r="E16" t="s">
        <v>103</v>
      </c>
    </row>
    <row r="17" spans="1:5" x14ac:dyDescent="0.35">
      <c r="A17" s="39">
        <v>43122</v>
      </c>
      <c r="B17" t="s">
        <v>94</v>
      </c>
      <c r="C17" t="s">
        <v>99</v>
      </c>
      <c r="D17" s="41">
        <v>-36.549999999999997</v>
      </c>
      <c r="E17" t="s">
        <v>103</v>
      </c>
    </row>
    <row r="18" spans="1:5" x14ac:dyDescent="0.35">
      <c r="A18" s="39">
        <v>43137</v>
      </c>
      <c r="B18" t="s">
        <v>97</v>
      </c>
      <c r="C18" t="s">
        <v>98</v>
      </c>
      <c r="D18" s="41">
        <v>-115</v>
      </c>
      <c r="E18" t="s">
        <v>104</v>
      </c>
    </row>
    <row r="19" spans="1:5" x14ac:dyDescent="0.35">
      <c r="D19" s="41"/>
    </row>
    <row r="20" spans="1:5" x14ac:dyDescent="0.35">
      <c r="D20" s="43"/>
    </row>
    <row r="21" spans="1:5" x14ac:dyDescent="0.35">
      <c r="C21" s="3" t="s">
        <v>105</v>
      </c>
      <c r="D21" s="42">
        <f>SUM(D15:D20)</f>
        <v>-336.64</v>
      </c>
    </row>
    <row r="22" spans="1:5" x14ac:dyDescent="0.35">
      <c r="D22" s="41"/>
    </row>
    <row r="23" spans="1:5" ht="15.5" x14ac:dyDescent="0.35">
      <c r="C23" s="6" t="s">
        <v>106</v>
      </c>
      <c r="D23" s="44">
        <f>D12+D21</f>
        <v>-154.63999999999999</v>
      </c>
    </row>
    <row r="25" spans="1:5" x14ac:dyDescent="0.35">
      <c r="E25" s="72" t="s">
        <v>168</v>
      </c>
    </row>
    <row r="26" spans="1:5" x14ac:dyDescent="0.35">
      <c r="E26" s="72" t="s">
        <v>169</v>
      </c>
    </row>
    <row r="27" spans="1:5" x14ac:dyDescent="0.35">
      <c r="E27" s="72" t="s">
        <v>170</v>
      </c>
    </row>
    <row r="28" spans="1:5" x14ac:dyDescent="0.35">
      <c r="E28" s="72" t="s">
        <v>171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topLeftCell="A37" workbookViewId="0">
      <selection activeCell="L18" sqref="L18"/>
    </sheetView>
  </sheetViews>
  <sheetFormatPr defaultRowHeight="12.5" x14ac:dyDescent="0.25"/>
  <cols>
    <col min="1" max="1" width="5.1796875" style="16" customWidth="1"/>
    <col min="2" max="2" width="11.81640625" style="16" customWidth="1"/>
    <col min="3" max="5" width="9.1796875" style="16"/>
    <col min="6" max="6" width="11.81640625" style="16" customWidth="1"/>
    <col min="7" max="8" width="12.54296875" style="16" customWidth="1"/>
    <col min="9" max="9" width="11.7265625" style="16" customWidth="1"/>
    <col min="10" max="252" width="9.1796875" style="16"/>
    <col min="253" max="253" width="11" style="16" customWidth="1"/>
    <col min="254" max="254" width="11.7265625" style="16" customWidth="1"/>
    <col min="255" max="255" width="11.81640625" style="16" customWidth="1"/>
    <col min="256" max="258" width="9.1796875" style="16"/>
    <col min="259" max="259" width="11.81640625" style="16" customWidth="1"/>
    <col min="260" max="260" width="12.54296875" style="16" customWidth="1"/>
    <col min="261" max="261" width="10" style="16" customWidth="1"/>
    <col min="262" max="508" width="9.1796875" style="16"/>
    <col min="509" max="509" width="11" style="16" customWidth="1"/>
    <col min="510" max="510" width="11.7265625" style="16" customWidth="1"/>
    <col min="511" max="511" width="11.81640625" style="16" customWidth="1"/>
    <col min="512" max="514" width="9.1796875" style="16"/>
    <col min="515" max="515" width="11.81640625" style="16" customWidth="1"/>
    <col min="516" max="516" width="12.54296875" style="16" customWidth="1"/>
    <col min="517" max="517" width="10" style="16" customWidth="1"/>
    <col min="518" max="764" width="9.1796875" style="16"/>
    <col min="765" max="765" width="11" style="16" customWidth="1"/>
    <col min="766" max="766" width="11.7265625" style="16" customWidth="1"/>
    <col min="767" max="767" width="11.81640625" style="16" customWidth="1"/>
    <col min="768" max="770" width="9.1796875" style="16"/>
    <col min="771" max="771" width="11.81640625" style="16" customWidth="1"/>
    <col min="772" max="772" width="12.54296875" style="16" customWidth="1"/>
    <col min="773" max="773" width="10" style="16" customWidth="1"/>
    <col min="774" max="1020" width="9.1796875" style="16"/>
    <col min="1021" max="1021" width="11" style="16" customWidth="1"/>
    <col min="1022" max="1022" width="11.7265625" style="16" customWidth="1"/>
    <col min="1023" max="1023" width="11.81640625" style="16" customWidth="1"/>
    <col min="1024" max="1026" width="9.1796875" style="16"/>
    <col min="1027" max="1027" width="11.81640625" style="16" customWidth="1"/>
    <col min="1028" max="1028" width="12.54296875" style="16" customWidth="1"/>
    <col min="1029" max="1029" width="10" style="16" customWidth="1"/>
    <col min="1030" max="1276" width="9.1796875" style="16"/>
    <col min="1277" max="1277" width="11" style="16" customWidth="1"/>
    <col min="1278" max="1278" width="11.7265625" style="16" customWidth="1"/>
    <col min="1279" max="1279" width="11.81640625" style="16" customWidth="1"/>
    <col min="1280" max="1282" width="9.1796875" style="16"/>
    <col min="1283" max="1283" width="11.81640625" style="16" customWidth="1"/>
    <col min="1284" max="1284" width="12.54296875" style="16" customWidth="1"/>
    <col min="1285" max="1285" width="10" style="16" customWidth="1"/>
    <col min="1286" max="1532" width="9.1796875" style="16"/>
    <col min="1533" max="1533" width="11" style="16" customWidth="1"/>
    <col min="1534" max="1534" width="11.7265625" style="16" customWidth="1"/>
    <col min="1535" max="1535" width="11.81640625" style="16" customWidth="1"/>
    <col min="1536" max="1538" width="9.1796875" style="16"/>
    <col min="1539" max="1539" width="11.81640625" style="16" customWidth="1"/>
    <col min="1540" max="1540" width="12.54296875" style="16" customWidth="1"/>
    <col min="1541" max="1541" width="10" style="16" customWidth="1"/>
    <col min="1542" max="1788" width="9.1796875" style="16"/>
    <col min="1789" max="1789" width="11" style="16" customWidth="1"/>
    <col min="1790" max="1790" width="11.7265625" style="16" customWidth="1"/>
    <col min="1791" max="1791" width="11.81640625" style="16" customWidth="1"/>
    <col min="1792" max="1794" width="9.1796875" style="16"/>
    <col min="1795" max="1795" width="11.81640625" style="16" customWidth="1"/>
    <col min="1796" max="1796" width="12.54296875" style="16" customWidth="1"/>
    <col min="1797" max="1797" width="10" style="16" customWidth="1"/>
    <col min="1798" max="2044" width="9.1796875" style="16"/>
    <col min="2045" max="2045" width="11" style="16" customWidth="1"/>
    <col min="2046" max="2046" width="11.7265625" style="16" customWidth="1"/>
    <col min="2047" max="2047" width="11.81640625" style="16" customWidth="1"/>
    <col min="2048" max="2050" width="9.1796875" style="16"/>
    <col min="2051" max="2051" width="11.81640625" style="16" customWidth="1"/>
    <col min="2052" max="2052" width="12.54296875" style="16" customWidth="1"/>
    <col min="2053" max="2053" width="10" style="16" customWidth="1"/>
    <col min="2054" max="2300" width="9.1796875" style="16"/>
    <col min="2301" max="2301" width="11" style="16" customWidth="1"/>
    <col min="2302" max="2302" width="11.7265625" style="16" customWidth="1"/>
    <col min="2303" max="2303" width="11.81640625" style="16" customWidth="1"/>
    <col min="2304" max="2306" width="9.1796875" style="16"/>
    <col min="2307" max="2307" width="11.81640625" style="16" customWidth="1"/>
    <col min="2308" max="2308" width="12.54296875" style="16" customWidth="1"/>
    <col min="2309" max="2309" width="10" style="16" customWidth="1"/>
    <col min="2310" max="2556" width="9.1796875" style="16"/>
    <col min="2557" max="2557" width="11" style="16" customWidth="1"/>
    <col min="2558" max="2558" width="11.7265625" style="16" customWidth="1"/>
    <col min="2559" max="2559" width="11.81640625" style="16" customWidth="1"/>
    <col min="2560" max="2562" width="9.1796875" style="16"/>
    <col min="2563" max="2563" width="11.81640625" style="16" customWidth="1"/>
    <col min="2564" max="2564" width="12.54296875" style="16" customWidth="1"/>
    <col min="2565" max="2565" width="10" style="16" customWidth="1"/>
    <col min="2566" max="2812" width="9.1796875" style="16"/>
    <col min="2813" max="2813" width="11" style="16" customWidth="1"/>
    <col min="2814" max="2814" width="11.7265625" style="16" customWidth="1"/>
    <col min="2815" max="2815" width="11.81640625" style="16" customWidth="1"/>
    <col min="2816" max="2818" width="9.1796875" style="16"/>
    <col min="2819" max="2819" width="11.81640625" style="16" customWidth="1"/>
    <col min="2820" max="2820" width="12.54296875" style="16" customWidth="1"/>
    <col min="2821" max="2821" width="10" style="16" customWidth="1"/>
    <col min="2822" max="3068" width="9.1796875" style="16"/>
    <col min="3069" max="3069" width="11" style="16" customWidth="1"/>
    <col min="3070" max="3070" width="11.7265625" style="16" customWidth="1"/>
    <col min="3071" max="3071" width="11.81640625" style="16" customWidth="1"/>
    <col min="3072" max="3074" width="9.1796875" style="16"/>
    <col min="3075" max="3075" width="11.81640625" style="16" customWidth="1"/>
    <col min="3076" max="3076" width="12.54296875" style="16" customWidth="1"/>
    <col min="3077" max="3077" width="10" style="16" customWidth="1"/>
    <col min="3078" max="3324" width="9.1796875" style="16"/>
    <col min="3325" max="3325" width="11" style="16" customWidth="1"/>
    <col min="3326" max="3326" width="11.7265625" style="16" customWidth="1"/>
    <col min="3327" max="3327" width="11.81640625" style="16" customWidth="1"/>
    <col min="3328" max="3330" width="9.1796875" style="16"/>
    <col min="3331" max="3331" width="11.81640625" style="16" customWidth="1"/>
    <col min="3332" max="3332" width="12.54296875" style="16" customWidth="1"/>
    <col min="3333" max="3333" width="10" style="16" customWidth="1"/>
    <col min="3334" max="3580" width="9.1796875" style="16"/>
    <col min="3581" max="3581" width="11" style="16" customWidth="1"/>
    <col min="3582" max="3582" width="11.7265625" style="16" customWidth="1"/>
    <col min="3583" max="3583" width="11.81640625" style="16" customWidth="1"/>
    <col min="3584" max="3586" width="9.1796875" style="16"/>
    <col min="3587" max="3587" width="11.81640625" style="16" customWidth="1"/>
    <col min="3588" max="3588" width="12.54296875" style="16" customWidth="1"/>
    <col min="3589" max="3589" width="10" style="16" customWidth="1"/>
    <col min="3590" max="3836" width="9.1796875" style="16"/>
    <col min="3837" max="3837" width="11" style="16" customWidth="1"/>
    <col min="3838" max="3838" width="11.7265625" style="16" customWidth="1"/>
    <col min="3839" max="3839" width="11.81640625" style="16" customWidth="1"/>
    <col min="3840" max="3842" width="9.1796875" style="16"/>
    <col min="3843" max="3843" width="11.81640625" style="16" customWidth="1"/>
    <col min="3844" max="3844" width="12.54296875" style="16" customWidth="1"/>
    <col min="3845" max="3845" width="10" style="16" customWidth="1"/>
    <col min="3846" max="4092" width="9.1796875" style="16"/>
    <col min="4093" max="4093" width="11" style="16" customWidth="1"/>
    <col min="4094" max="4094" width="11.7265625" style="16" customWidth="1"/>
    <col min="4095" max="4095" width="11.81640625" style="16" customWidth="1"/>
    <col min="4096" max="4098" width="9.1796875" style="16"/>
    <col min="4099" max="4099" width="11.81640625" style="16" customWidth="1"/>
    <col min="4100" max="4100" width="12.54296875" style="16" customWidth="1"/>
    <col min="4101" max="4101" width="10" style="16" customWidth="1"/>
    <col min="4102" max="4348" width="9.1796875" style="16"/>
    <col min="4349" max="4349" width="11" style="16" customWidth="1"/>
    <col min="4350" max="4350" width="11.7265625" style="16" customWidth="1"/>
    <col min="4351" max="4351" width="11.81640625" style="16" customWidth="1"/>
    <col min="4352" max="4354" width="9.1796875" style="16"/>
    <col min="4355" max="4355" width="11.81640625" style="16" customWidth="1"/>
    <col min="4356" max="4356" width="12.54296875" style="16" customWidth="1"/>
    <col min="4357" max="4357" width="10" style="16" customWidth="1"/>
    <col min="4358" max="4604" width="9.1796875" style="16"/>
    <col min="4605" max="4605" width="11" style="16" customWidth="1"/>
    <col min="4606" max="4606" width="11.7265625" style="16" customWidth="1"/>
    <col min="4607" max="4607" width="11.81640625" style="16" customWidth="1"/>
    <col min="4608" max="4610" width="9.1796875" style="16"/>
    <col min="4611" max="4611" width="11.81640625" style="16" customWidth="1"/>
    <col min="4612" max="4612" width="12.54296875" style="16" customWidth="1"/>
    <col min="4613" max="4613" width="10" style="16" customWidth="1"/>
    <col min="4614" max="4860" width="9.1796875" style="16"/>
    <col min="4861" max="4861" width="11" style="16" customWidth="1"/>
    <col min="4862" max="4862" width="11.7265625" style="16" customWidth="1"/>
    <col min="4863" max="4863" width="11.81640625" style="16" customWidth="1"/>
    <col min="4864" max="4866" width="9.1796875" style="16"/>
    <col min="4867" max="4867" width="11.81640625" style="16" customWidth="1"/>
    <col min="4868" max="4868" width="12.54296875" style="16" customWidth="1"/>
    <col min="4869" max="4869" width="10" style="16" customWidth="1"/>
    <col min="4870" max="5116" width="9.1796875" style="16"/>
    <col min="5117" max="5117" width="11" style="16" customWidth="1"/>
    <col min="5118" max="5118" width="11.7265625" style="16" customWidth="1"/>
    <col min="5119" max="5119" width="11.81640625" style="16" customWidth="1"/>
    <col min="5120" max="5122" width="9.1796875" style="16"/>
    <col min="5123" max="5123" width="11.81640625" style="16" customWidth="1"/>
    <col min="5124" max="5124" width="12.54296875" style="16" customWidth="1"/>
    <col min="5125" max="5125" width="10" style="16" customWidth="1"/>
    <col min="5126" max="5372" width="9.1796875" style="16"/>
    <col min="5373" max="5373" width="11" style="16" customWidth="1"/>
    <col min="5374" max="5374" width="11.7265625" style="16" customWidth="1"/>
    <col min="5375" max="5375" width="11.81640625" style="16" customWidth="1"/>
    <col min="5376" max="5378" width="9.1796875" style="16"/>
    <col min="5379" max="5379" width="11.81640625" style="16" customWidth="1"/>
    <col min="5380" max="5380" width="12.54296875" style="16" customWidth="1"/>
    <col min="5381" max="5381" width="10" style="16" customWidth="1"/>
    <col min="5382" max="5628" width="9.1796875" style="16"/>
    <col min="5629" max="5629" width="11" style="16" customWidth="1"/>
    <col min="5630" max="5630" width="11.7265625" style="16" customWidth="1"/>
    <col min="5631" max="5631" width="11.81640625" style="16" customWidth="1"/>
    <col min="5632" max="5634" width="9.1796875" style="16"/>
    <col min="5635" max="5635" width="11.81640625" style="16" customWidth="1"/>
    <col min="5636" max="5636" width="12.54296875" style="16" customWidth="1"/>
    <col min="5637" max="5637" width="10" style="16" customWidth="1"/>
    <col min="5638" max="5884" width="9.1796875" style="16"/>
    <col min="5885" max="5885" width="11" style="16" customWidth="1"/>
    <col min="5886" max="5886" width="11.7265625" style="16" customWidth="1"/>
    <col min="5887" max="5887" width="11.81640625" style="16" customWidth="1"/>
    <col min="5888" max="5890" width="9.1796875" style="16"/>
    <col min="5891" max="5891" width="11.81640625" style="16" customWidth="1"/>
    <col min="5892" max="5892" width="12.54296875" style="16" customWidth="1"/>
    <col min="5893" max="5893" width="10" style="16" customWidth="1"/>
    <col min="5894" max="6140" width="9.1796875" style="16"/>
    <col min="6141" max="6141" width="11" style="16" customWidth="1"/>
    <col min="6142" max="6142" width="11.7265625" style="16" customWidth="1"/>
    <col min="6143" max="6143" width="11.81640625" style="16" customWidth="1"/>
    <col min="6144" max="6146" width="9.1796875" style="16"/>
    <col min="6147" max="6147" width="11.81640625" style="16" customWidth="1"/>
    <col min="6148" max="6148" width="12.54296875" style="16" customWidth="1"/>
    <col min="6149" max="6149" width="10" style="16" customWidth="1"/>
    <col min="6150" max="6396" width="9.1796875" style="16"/>
    <col min="6397" max="6397" width="11" style="16" customWidth="1"/>
    <col min="6398" max="6398" width="11.7265625" style="16" customWidth="1"/>
    <col min="6399" max="6399" width="11.81640625" style="16" customWidth="1"/>
    <col min="6400" max="6402" width="9.1796875" style="16"/>
    <col min="6403" max="6403" width="11.81640625" style="16" customWidth="1"/>
    <col min="6404" max="6404" width="12.54296875" style="16" customWidth="1"/>
    <col min="6405" max="6405" width="10" style="16" customWidth="1"/>
    <col min="6406" max="6652" width="9.1796875" style="16"/>
    <col min="6653" max="6653" width="11" style="16" customWidth="1"/>
    <col min="6654" max="6654" width="11.7265625" style="16" customWidth="1"/>
    <col min="6655" max="6655" width="11.81640625" style="16" customWidth="1"/>
    <col min="6656" max="6658" width="9.1796875" style="16"/>
    <col min="6659" max="6659" width="11.81640625" style="16" customWidth="1"/>
    <col min="6660" max="6660" width="12.54296875" style="16" customWidth="1"/>
    <col min="6661" max="6661" width="10" style="16" customWidth="1"/>
    <col min="6662" max="6908" width="9.1796875" style="16"/>
    <col min="6909" max="6909" width="11" style="16" customWidth="1"/>
    <col min="6910" max="6910" width="11.7265625" style="16" customWidth="1"/>
    <col min="6911" max="6911" width="11.81640625" style="16" customWidth="1"/>
    <col min="6912" max="6914" width="9.1796875" style="16"/>
    <col min="6915" max="6915" width="11.81640625" style="16" customWidth="1"/>
    <col min="6916" max="6916" width="12.54296875" style="16" customWidth="1"/>
    <col min="6917" max="6917" width="10" style="16" customWidth="1"/>
    <col min="6918" max="7164" width="9.1796875" style="16"/>
    <col min="7165" max="7165" width="11" style="16" customWidth="1"/>
    <col min="7166" max="7166" width="11.7265625" style="16" customWidth="1"/>
    <col min="7167" max="7167" width="11.81640625" style="16" customWidth="1"/>
    <col min="7168" max="7170" width="9.1796875" style="16"/>
    <col min="7171" max="7171" width="11.81640625" style="16" customWidth="1"/>
    <col min="7172" max="7172" width="12.54296875" style="16" customWidth="1"/>
    <col min="7173" max="7173" width="10" style="16" customWidth="1"/>
    <col min="7174" max="7420" width="9.1796875" style="16"/>
    <col min="7421" max="7421" width="11" style="16" customWidth="1"/>
    <col min="7422" max="7422" width="11.7265625" style="16" customWidth="1"/>
    <col min="7423" max="7423" width="11.81640625" style="16" customWidth="1"/>
    <col min="7424" max="7426" width="9.1796875" style="16"/>
    <col min="7427" max="7427" width="11.81640625" style="16" customWidth="1"/>
    <col min="7428" max="7428" width="12.54296875" style="16" customWidth="1"/>
    <col min="7429" max="7429" width="10" style="16" customWidth="1"/>
    <col min="7430" max="7676" width="9.1796875" style="16"/>
    <col min="7677" max="7677" width="11" style="16" customWidth="1"/>
    <col min="7678" max="7678" width="11.7265625" style="16" customWidth="1"/>
    <col min="7679" max="7679" width="11.81640625" style="16" customWidth="1"/>
    <col min="7680" max="7682" width="9.1796875" style="16"/>
    <col min="7683" max="7683" width="11.81640625" style="16" customWidth="1"/>
    <col min="7684" max="7684" width="12.54296875" style="16" customWidth="1"/>
    <col min="7685" max="7685" width="10" style="16" customWidth="1"/>
    <col min="7686" max="7932" width="9.1796875" style="16"/>
    <col min="7933" max="7933" width="11" style="16" customWidth="1"/>
    <col min="7934" max="7934" width="11.7265625" style="16" customWidth="1"/>
    <col min="7935" max="7935" width="11.81640625" style="16" customWidth="1"/>
    <col min="7936" max="7938" width="9.1796875" style="16"/>
    <col min="7939" max="7939" width="11.81640625" style="16" customWidth="1"/>
    <col min="7940" max="7940" width="12.54296875" style="16" customWidth="1"/>
    <col min="7941" max="7941" width="10" style="16" customWidth="1"/>
    <col min="7942" max="8188" width="9.1796875" style="16"/>
    <col min="8189" max="8189" width="11" style="16" customWidth="1"/>
    <col min="8190" max="8190" width="11.7265625" style="16" customWidth="1"/>
    <col min="8191" max="8191" width="11.81640625" style="16" customWidth="1"/>
    <col min="8192" max="8194" width="9.1796875" style="16"/>
    <col min="8195" max="8195" width="11.81640625" style="16" customWidth="1"/>
    <col min="8196" max="8196" width="12.54296875" style="16" customWidth="1"/>
    <col min="8197" max="8197" width="10" style="16" customWidth="1"/>
    <col min="8198" max="8444" width="9.1796875" style="16"/>
    <col min="8445" max="8445" width="11" style="16" customWidth="1"/>
    <col min="8446" max="8446" width="11.7265625" style="16" customWidth="1"/>
    <col min="8447" max="8447" width="11.81640625" style="16" customWidth="1"/>
    <col min="8448" max="8450" width="9.1796875" style="16"/>
    <col min="8451" max="8451" width="11.81640625" style="16" customWidth="1"/>
    <col min="8452" max="8452" width="12.54296875" style="16" customWidth="1"/>
    <col min="8453" max="8453" width="10" style="16" customWidth="1"/>
    <col min="8454" max="8700" width="9.1796875" style="16"/>
    <col min="8701" max="8701" width="11" style="16" customWidth="1"/>
    <col min="8702" max="8702" width="11.7265625" style="16" customWidth="1"/>
    <col min="8703" max="8703" width="11.81640625" style="16" customWidth="1"/>
    <col min="8704" max="8706" width="9.1796875" style="16"/>
    <col min="8707" max="8707" width="11.81640625" style="16" customWidth="1"/>
    <col min="8708" max="8708" width="12.54296875" style="16" customWidth="1"/>
    <col min="8709" max="8709" width="10" style="16" customWidth="1"/>
    <col min="8710" max="8956" width="9.1796875" style="16"/>
    <col min="8957" max="8957" width="11" style="16" customWidth="1"/>
    <col min="8958" max="8958" width="11.7265625" style="16" customWidth="1"/>
    <col min="8959" max="8959" width="11.81640625" style="16" customWidth="1"/>
    <col min="8960" max="8962" width="9.1796875" style="16"/>
    <col min="8963" max="8963" width="11.81640625" style="16" customWidth="1"/>
    <col min="8964" max="8964" width="12.54296875" style="16" customWidth="1"/>
    <col min="8965" max="8965" width="10" style="16" customWidth="1"/>
    <col min="8966" max="9212" width="9.1796875" style="16"/>
    <col min="9213" max="9213" width="11" style="16" customWidth="1"/>
    <col min="9214" max="9214" width="11.7265625" style="16" customWidth="1"/>
    <col min="9215" max="9215" width="11.81640625" style="16" customWidth="1"/>
    <col min="9216" max="9218" width="9.1796875" style="16"/>
    <col min="9219" max="9219" width="11.81640625" style="16" customWidth="1"/>
    <col min="9220" max="9220" width="12.54296875" style="16" customWidth="1"/>
    <col min="9221" max="9221" width="10" style="16" customWidth="1"/>
    <col min="9222" max="9468" width="9.1796875" style="16"/>
    <col min="9469" max="9469" width="11" style="16" customWidth="1"/>
    <col min="9470" max="9470" width="11.7265625" style="16" customWidth="1"/>
    <col min="9471" max="9471" width="11.81640625" style="16" customWidth="1"/>
    <col min="9472" max="9474" width="9.1796875" style="16"/>
    <col min="9475" max="9475" width="11.81640625" style="16" customWidth="1"/>
    <col min="9476" max="9476" width="12.54296875" style="16" customWidth="1"/>
    <col min="9477" max="9477" width="10" style="16" customWidth="1"/>
    <col min="9478" max="9724" width="9.1796875" style="16"/>
    <col min="9725" max="9725" width="11" style="16" customWidth="1"/>
    <col min="9726" max="9726" width="11.7265625" style="16" customWidth="1"/>
    <col min="9727" max="9727" width="11.81640625" style="16" customWidth="1"/>
    <col min="9728" max="9730" width="9.1796875" style="16"/>
    <col min="9731" max="9731" width="11.81640625" style="16" customWidth="1"/>
    <col min="9732" max="9732" width="12.54296875" style="16" customWidth="1"/>
    <col min="9733" max="9733" width="10" style="16" customWidth="1"/>
    <col min="9734" max="9980" width="9.1796875" style="16"/>
    <col min="9981" max="9981" width="11" style="16" customWidth="1"/>
    <col min="9982" max="9982" width="11.7265625" style="16" customWidth="1"/>
    <col min="9983" max="9983" width="11.81640625" style="16" customWidth="1"/>
    <col min="9984" max="9986" width="9.1796875" style="16"/>
    <col min="9987" max="9987" width="11.81640625" style="16" customWidth="1"/>
    <col min="9988" max="9988" width="12.54296875" style="16" customWidth="1"/>
    <col min="9989" max="9989" width="10" style="16" customWidth="1"/>
    <col min="9990" max="10236" width="9.1796875" style="16"/>
    <col min="10237" max="10237" width="11" style="16" customWidth="1"/>
    <col min="10238" max="10238" width="11.7265625" style="16" customWidth="1"/>
    <col min="10239" max="10239" width="11.81640625" style="16" customWidth="1"/>
    <col min="10240" max="10242" width="9.1796875" style="16"/>
    <col min="10243" max="10243" width="11.81640625" style="16" customWidth="1"/>
    <col min="10244" max="10244" width="12.54296875" style="16" customWidth="1"/>
    <col min="10245" max="10245" width="10" style="16" customWidth="1"/>
    <col min="10246" max="10492" width="9.1796875" style="16"/>
    <col min="10493" max="10493" width="11" style="16" customWidth="1"/>
    <col min="10494" max="10494" width="11.7265625" style="16" customWidth="1"/>
    <col min="10495" max="10495" width="11.81640625" style="16" customWidth="1"/>
    <col min="10496" max="10498" width="9.1796875" style="16"/>
    <col min="10499" max="10499" width="11.81640625" style="16" customWidth="1"/>
    <col min="10500" max="10500" width="12.54296875" style="16" customWidth="1"/>
    <col min="10501" max="10501" width="10" style="16" customWidth="1"/>
    <col min="10502" max="10748" width="9.1796875" style="16"/>
    <col min="10749" max="10749" width="11" style="16" customWidth="1"/>
    <col min="10750" max="10750" width="11.7265625" style="16" customWidth="1"/>
    <col min="10751" max="10751" width="11.81640625" style="16" customWidth="1"/>
    <col min="10752" max="10754" width="9.1796875" style="16"/>
    <col min="10755" max="10755" width="11.81640625" style="16" customWidth="1"/>
    <col min="10756" max="10756" width="12.54296875" style="16" customWidth="1"/>
    <col min="10757" max="10757" width="10" style="16" customWidth="1"/>
    <col min="10758" max="11004" width="9.1796875" style="16"/>
    <col min="11005" max="11005" width="11" style="16" customWidth="1"/>
    <col min="11006" max="11006" width="11.7265625" style="16" customWidth="1"/>
    <col min="11007" max="11007" width="11.81640625" style="16" customWidth="1"/>
    <col min="11008" max="11010" width="9.1796875" style="16"/>
    <col min="11011" max="11011" width="11.81640625" style="16" customWidth="1"/>
    <col min="11012" max="11012" width="12.54296875" style="16" customWidth="1"/>
    <col min="11013" max="11013" width="10" style="16" customWidth="1"/>
    <col min="11014" max="11260" width="9.1796875" style="16"/>
    <col min="11261" max="11261" width="11" style="16" customWidth="1"/>
    <col min="11262" max="11262" width="11.7265625" style="16" customWidth="1"/>
    <col min="11263" max="11263" width="11.81640625" style="16" customWidth="1"/>
    <col min="11264" max="11266" width="9.1796875" style="16"/>
    <col min="11267" max="11267" width="11.81640625" style="16" customWidth="1"/>
    <col min="11268" max="11268" width="12.54296875" style="16" customWidth="1"/>
    <col min="11269" max="11269" width="10" style="16" customWidth="1"/>
    <col min="11270" max="11516" width="9.1796875" style="16"/>
    <col min="11517" max="11517" width="11" style="16" customWidth="1"/>
    <col min="11518" max="11518" width="11.7265625" style="16" customWidth="1"/>
    <col min="11519" max="11519" width="11.81640625" style="16" customWidth="1"/>
    <col min="11520" max="11522" width="9.1796875" style="16"/>
    <col min="11523" max="11523" width="11.81640625" style="16" customWidth="1"/>
    <col min="11524" max="11524" width="12.54296875" style="16" customWidth="1"/>
    <col min="11525" max="11525" width="10" style="16" customWidth="1"/>
    <col min="11526" max="11772" width="9.1796875" style="16"/>
    <col min="11773" max="11773" width="11" style="16" customWidth="1"/>
    <col min="11774" max="11774" width="11.7265625" style="16" customWidth="1"/>
    <col min="11775" max="11775" width="11.81640625" style="16" customWidth="1"/>
    <col min="11776" max="11778" width="9.1796875" style="16"/>
    <col min="11779" max="11779" width="11.81640625" style="16" customWidth="1"/>
    <col min="11780" max="11780" width="12.54296875" style="16" customWidth="1"/>
    <col min="11781" max="11781" width="10" style="16" customWidth="1"/>
    <col min="11782" max="12028" width="9.1796875" style="16"/>
    <col min="12029" max="12029" width="11" style="16" customWidth="1"/>
    <col min="12030" max="12030" width="11.7265625" style="16" customWidth="1"/>
    <col min="12031" max="12031" width="11.81640625" style="16" customWidth="1"/>
    <col min="12032" max="12034" width="9.1796875" style="16"/>
    <col min="12035" max="12035" width="11.81640625" style="16" customWidth="1"/>
    <col min="12036" max="12036" width="12.54296875" style="16" customWidth="1"/>
    <col min="12037" max="12037" width="10" style="16" customWidth="1"/>
    <col min="12038" max="12284" width="9.1796875" style="16"/>
    <col min="12285" max="12285" width="11" style="16" customWidth="1"/>
    <col min="12286" max="12286" width="11.7265625" style="16" customWidth="1"/>
    <col min="12287" max="12287" width="11.81640625" style="16" customWidth="1"/>
    <col min="12288" max="12290" width="9.1796875" style="16"/>
    <col min="12291" max="12291" width="11.81640625" style="16" customWidth="1"/>
    <col min="12292" max="12292" width="12.54296875" style="16" customWidth="1"/>
    <col min="12293" max="12293" width="10" style="16" customWidth="1"/>
    <col min="12294" max="12540" width="9.1796875" style="16"/>
    <col min="12541" max="12541" width="11" style="16" customWidth="1"/>
    <col min="12542" max="12542" width="11.7265625" style="16" customWidth="1"/>
    <col min="12543" max="12543" width="11.81640625" style="16" customWidth="1"/>
    <col min="12544" max="12546" width="9.1796875" style="16"/>
    <col min="12547" max="12547" width="11.81640625" style="16" customWidth="1"/>
    <col min="12548" max="12548" width="12.54296875" style="16" customWidth="1"/>
    <col min="12549" max="12549" width="10" style="16" customWidth="1"/>
    <col min="12550" max="12796" width="9.1796875" style="16"/>
    <col min="12797" max="12797" width="11" style="16" customWidth="1"/>
    <col min="12798" max="12798" width="11.7265625" style="16" customWidth="1"/>
    <col min="12799" max="12799" width="11.81640625" style="16" customWidth="1"/>
    <col min="12800" max="12802" width="9.1796875" style="16"/>
    <col min="12803" max="12803" width="11.81640625" style="16" customWidth="1"/>
    <col min="12804" max="12804" width="12.54296875" style="16" customWidth="1"/>
    <col min="12805" max="12805" width="10" style="16" customWidth="1"/>
    <col min="12806" max="13052" width="9.1796875" style="16"/>
    <col min="13053" max="13053" width="11" style="16" customWidth="1"/>
    <col min="13054" max="13054" width="11.7265625" style="16" customWidth="1"/>
    <col min="13055" max="13055" width="11.81640625" style="16" customWidth="1"/>
    <col min="13056" max="13058" width="9.1796875" style="16"/>
    <col min="13059" max="13059" width="11.81640625" style="16" customWidth="1"/>
    <col min="13060" max="13060" width="12.54296875" style="16" customWidth="1"/>
    <col min="13061" max="13061" width="10" style="16" customWidth="1"/>
    <col min="13062" max="13308" width="9.1796875" style="16"/>
    <col min="13309" max="13309" width="11" style="16" customWidth="1"/>
    <col min="13310" max="13310" width="11.7265625" style="16" customWidth="1"/>
    <col min="13311" max="13311" width="11.81640625" style="16" customWidth="1"/>
    <col min="13312" max="13314" width="9.1796875" style="16"/>
    <col min="13315" max="13315" width="11.81640625" style="16" customWidth="1"/>
    <col min="13316" max="13316" width="12.54296875" style="16" customWidth="1"/>
    <col min="13317" max="13317" width="10" style="16" customWidth="1"/>
    <col min="13318" max="13564" width="9.1796875" style="16"/>
    <col min="13565" max="13565" width="11" style="16" customWidth="1"/>
    <col min="13566" max="13566" width="11.7265625" style="16" customWidth="1"/>
    <col min="13567" max="13567" width="11.81640625" style="16" customWidth="1"/>
    <col min="13568" max="13570" width="9.1796875" style="16"/>
    <col min="13571" max="13571" width="11.81640625" style="16" customWidth="1"/>
    <col min="13572" max="13572" width="12.54296875" style="16" customWidth="1"/>
    <col min="13573" max="13573" width="10" style="16" customWidth="1"/>
    <col min="13574" max="13820" width="9.1796875" style="16"/>
    <col min="13821" max="13821" width="11" style="16" customWidth="1"/>
    <col min="13822" max="13822" width="11.7265625" style="16" customWidth="1"/>
    <col min="13823" max="13823" width="11.81640625" style="16" customWidth="1"/>
    <col min="13824" max="13826" width="9.1796875" style="16"/>
    <col min="13827" max="13827" width="11.81640625" style="16" customWidth="1"/>
    <col min="13828" max="13828" width="12.54296875" style="16" customWidth="1"/>
    <col min="13829" max="13829" width="10" style="16" customWidth="1"/>
    <col min="13830" max="14076" width="9.1796875" style="16"/>
    <col min="14077" max="14077" width="11" style="16" customWidth="1"/>
    <col min="14078" max="14078" width="11.7265625" style="16" customWidth="1"/>
    <col min="14079" max="14079" width="11.81640625" style="16" customWidth="1"/>
    <col min="14080" max="14082" width="9.1796875" style="16"/>
    <col min="14083" max="14083" width="11.81640625" style="16" customWidth="1"/>
    <col min="14084" max="14084" width="12.54296875" style="16" customWidth="1"/>
    <col min="14085" max="14085" width="10" style="16" customWidth="1"/>
    <col min="14086" max="14332" width="9.1796875" style="16"/>
    <col min="14333" max="14333" width="11" style="16" customWidth="1"/>
    <col min="14334" max="14334" width="11.7265625" style="16" customWidth="1"/>
    <col min="14335" max="14335" width="11.81640625" style="16" customWidth="1"/>
    <col min="14336" max="14338" width="9.1796875" style="16"/>
    <col min="14339" max="14339" width="11.81640625" style="16" customWidth="1"/>
    <col min="14340" max="14340" width="12.54296875" style="16" customWidth="1"/>
    <col min="14341" max="14341" width="10" style="16" customWidth="1"/>
    <col min="14342" max="14588" width="9.1796875" style="16"/>
    <col min="14589" max="14589" width="11" style="16" customWidth="1"/>
    <col min="14590" max="14590" width="11.7265625" style="16" customWidth="1"/>
    <col min="14591" max="14591" width="11.81640625" style="16" customWidth="1"/>
    <col min="14592" max="14594" width="9.1796875" style="16"/>
    <col min="14595" max="14595" width="11.81640625" style="16" customWidth="1"/>
    <col min="14596" max="14596" width="12.54296875" style="16" customWidth="1"/>
    <col min="14597" max="14597" width="10" style="16" customWidth="1"/>
    <col min="14598" max="14844" width="9.1796875" style="16"/>
    <col min="14845" max="14845" width="11" style="16" customWidth="1"/>
    <col min="14846" max="14846" width="11.7265625" style="16" customWidth="1"/>
    <col min="14847" max="14847" width="11.81640625" style="16" customWidth="1"/>
    <col min="14848" max="14850" width="9.1796875" style="16"/>
    <col min="14851" max="14851" width="11.81640625" style="16" customWidth="1"/>
    <col min="14852" max="14852" width="12.54296875" style="16" customWidth="1"/>
    <col min="14853" max="14853" width="10" style="16" customWidth="1"/>
    <col min="14854" max="15100" width="9.1796875" style="16"/>
    <col min="15101" max="15101" width="11" style="16" customWidth="1"/>
    <col min="15102" max="15102" width="11.7265625" style="16" customWidth="1"/>
    <col min="15103" max="15103" width="11.81640625" style="16" customWidth="1"/>
    <col min="15104" max="15106" width="9.1796875" style="16"/>
    <col min="15107" max="15107" width="11.81640625" style="16" customWidth="1"/>
    <col min="15108" max="15108" width="12.54296875" style="16" customWidth="1"/>
    <col min="15109" max="15109" width="10" style="16" customWidth="1"/>
    <col min="15110" max="15356" width="9.1796875" style="16"/>
    <col min="15357" max="15357" width="11" style="16" customWidth="1"/>
    <col min="15358" max="15358" width="11.7265625" style="16" customWidth="1"/>
    <col min="15359" max="15359" width="11.81640625" style="16" customWidth="1"/>
    <col min="15360" max="15362" width="9.1796875" style="16"/>
    <col min="15363" max="15363" width="11.81640625" style="16" customWidth="1"/>
    <col min="15364" max="15364" width="12.54296875" style="16" customWidth="1"/>
    <col min="15365" max="15365" width="10" style="16" customWidth="1"/>
    <col min="15366" max="15612" width="9.1796875" style="16"/>
    <col min="15613" max="15613" width="11" style="16" customWidth="1"/>
    <col min="15614" max="15614" width="11.7265625" style="16" customWidth="1"/>
    <col min="15615" max="15615" width="11.81640625" style="16" customWidth="1"/>
    <col min="15616" max="15618" width="9.1796875" style="16"/>
    <col min="15619" max="15619" width="11.81640625" style="16" customWidth="1"/>
    <col min="15620" max="15620" width="12.54296875" style="16" customWidth="1"/>
    <col min="15621" max="15621" width="10" style="16" customWidth="1"/>
    <col min="15622" max="15868" width="9.1796875" style="16"/>
    <col min="15869" max="15869" width="11" style="16" customWidth="1"/>
    <col min="15870" max="15870" width="11.7265625" style="16" customWidth="1"/>
    <col min="15871" max="15871" width="11.81640625" style="16" customWidth="1"/>
    <col min="15872" max="15874" width="9.1796875" style="16"/>
    <col min="15875" max="15875" width="11.81640625" style="16" customWidth="1"/>
    <col min="15876" max="15876" width="12.54296875" style="16" customWidth="1"/>
    <col min="15877" max="15877" width="10" style="16" customWidth="1"/>
    <col min="15878" max="16124" width="9.1796875" style="16"/>
    <col min="16125" max="16125" width="11" style="16" customWidth="1"/>
    <col min="16126" max="16126" width="11.7265625" style="16" customWidth="1"/>
    <col min="16127" max="16127" width="11.81640625" style="16" customWidth="1"/>
    <col min="16128" max="16130" width="9.1796875" style="16"/>
    <col min="16131" max="16131" width="11.81640625" style="16" customWidth="1"/>
    <col min="16132" max="16132" width="12.54296875" style="16" customWidth="1"/>
    <col min="16133" max="16133" width="10" style="16" customWidth="1"/>
    <col min="16134" max="16384" width="9.1796875" style="16"/>
  </cols>
  <sheetData>
    <row r="1" spans="1:9" customFormat="1" ht="18.5" x14ac:dyDescent="0.45">
      <c r="D1" s="1" t="s">
        <v>62</v>
      </c>
      <c r="E1" s="16"/>
    </row>
    <row r="2" spans="1:9" customFormat="1" ht="18.5" x14ac:dyDescent="0.45">
      <c r="D2" s="1" t="s">
        <v>61</v>
      </c>
      <c r="E2" s="16"/>
    </row>
    <row r="3" spans="1:9" customFormat="1" ht="5.25" customHeigh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B4" s="16" t="s">
        <v>63</v>
      </c>
    </row>
    <row r="6" spans="1:9" ht="15.5" x14ac:dyDescent="0.35">
      <c r="C6" s="30" t="s">
        <v>59</v>
      </c>
    </row>
    <row r="7" spans="1:9" ht="15.5" x14ac:dyDescent="0.35">
      <c r="B7" s="30" t="s">
        <v>58</v>
      </c>
    </row>
    <row r="8" spans="1:9" ht="15.5" x14ac:dyDescent="0.35">
      <c r="B8" s="30" t="s">
        <v>57</v>
      </c>
    </row>
    <row r="9" spans="1:9" x14ac:dyDescent="0.25">
      <c r="I9" s="20" t="s">
        <v>113</v>
      </c>
    </row>
    <row r="10" spans="1:9" ht="14" x14ac:dyDescent="0.3">
      <c r="B10" s="24" t="s">
        <v>0</v>
      </c>
      <c r="I10" s="48" t="s">
        <v>114</v>
      </c>
    </row>
    <row r="11" spans="1:9" x14ac:dyDescent="0.25">
      <c r="C11" s="16" t="s">
        <v>1</v>
      </c>
      <c r="G11" s="29" t="e">
        <f>#REF!</f>
        <v>#REF!</v>
      </c>
      <c r="H11" s="19"/>
      <c r="I11" s="47">
        <v>1</v>
      </c>
    </row>
    <row r="12" spans="1:9" x14ac:dyDescent="0.25">
      <c r="G12" s="26"/>
      <c r="H12" s="26"/>
      <c r="I12" s="47"/>
    </row>
    <row r="13" spans="1:9" ht="13" x14ac:dyDescent="0.3">
      <c r="E13" s="18" t="s">
        <v>56</v>
      </c>
      <c r="F13" s="18"/>
      <c r="G13" s="25" t="e">
        <f>SUM(G11:G12)</f>
        <v>#REF!</v>
      </c>
      <c r="H13" s="25"/>
      <c r="I13" s="47"/>
    </row>
    <row r="14" spans="1:9" x14ac:dyDescent="0.25">
      <c r="G14" s="26"/>
      <c r="H14" s="26"/>
      <c r="I14" s="47"/>
    </row>
    <row r="15" spans="1:9" ht="14" x14ac:dyDescent="0.3">
      <c r="B15" s="24" t="s">
        <v>55</v>
      </c>
      <c r="G15" s="26"/>
      <c r="H15" s="26"/>
      <c r="I15" s="47"/>
    </row>
    <row r="16" spans="1:9" x14ac:dyDescent="0.25">
      <c r="C16" s="16" t="s">
        <v>34</v>
      </c>
      <c r="G16" s="23" t="e">
        <f>#REF!</f>
        <v>#REF!</v>
      </c>
      <c r="H16" s="26"/>
      <c r="I16" s="47" t="e">
        <f>G16/$G$11</f>
        <v>#REF!</v>
      </c>
    </row>
    <row r="17" spans="2:9" x14ac:dyDescent="0.25">
      <c r="C17" s="16" t="s">
        <v>54</v>
      </c>
      <c r="G17" s="23" t="e">
        <f>#REF!</f>
        <v>#REF!</v>
      </c>
      <c r="H17" s="26"/>
      <c r="I17" s="47" t="e">
        <f t="shared" ref="I17:I20" si="0">G17/$G$11</f>
        <v>#REF!</v>
      </c>
    </row>
    <row r="18" spans="2:9" x14ac:dyDescent="0.25">
      <c r="C18" s="16" t="s">
        <v>53</v>
      </c>
      <c r="G18" s="23" t="e">
        <f>#REF!</f>
        <v>#REF!</v>
      </c>
      <c r="H18" s="26"/>
      <c r="I18" s="47" t="e">
        <f t="shared" si="0"/>
        <v>#REF!</v>
      </c>
    </row>
    <row r="19" spans="2:9" x14ac:dyDescent="0.25">
      <c r="C19" s="16" t="s">
        <v>3</v>
      </c>
      <c r="G19" s="23" t="e">
        <f>#REF!</f>
        <v>#REF!</v>
      </c>
      <c r="H19" s="26"/>
      <c r="I19" s="47" t="e">
        <f t="shared" si="0"/>
        <v>#REF!</v>
      </c>
    </row>
    <row r="20" spans="2:9" x14ac:dyDescent="0.25">
      <c r="C20" s="16" t="s">
        <v>5</v>
      </c>
      <c r="G20" s="23" t="e">
        <f>#REF!</f>
        <v>#REF!</v>
      </c>
      <c r="H20" s="26"/>
      <c r="I20" s="47" t="e">
        <f t="shared" si="0"/>
        <v>#REF!</v>
      </c>
    </row>
    <row r="21" spans="2:9" x14ac:dyDescent="0.25">
      <c r="G21" s="26"/>
      <c r="H21" s="26"/>
      <c r="I21" s="47"/>
    </row>
    <row r="22" spans="2:9" ht="13" x14ac:dyDescent="0.3">
      <c r="E22" s="18" t="s">
        <v>52</v>
      </c>
      <c r="F22" s="18"/>
      <c r="G22" s="25">
        <v>3050.69</v>
      </c>
      <c r="H22" s="25"/>
      <c r="I22" s="47" t="e">
        <f>G22/G11</f>
        <v>#REF!</v>
      </c>
    </row>
    <row r="23" spans="2:9" x14ac:dyDescent="0.25">
      <c r="G23" s="26"/>
      <c r="H23" s="26"/>
      <c r="I23" s="47"/>
    </row>
    <row r="24" spans="2:9" ht="13.5" thickBot="1" x14ac:dyDescent="0.35">
      <c r="E24" s="18" t="s">
        <v>31</v>
      </c>
      <c r="F24" s="18"/>
      <c r="G24" s="31">
        <v>949.31</v>
      </c>
      <c r="H24" s="49"/>
      <c r="I24" s="47" t="e">
        <f>G24/G11</f>
        <v>#REF!</v>
      </c>
    </row>
    <row r="25" spans="2:9" ht="13" thickTop="1" x14ac:dyDescent="0.25">
      <c r="G25" s="26"/>
      <c r="H25" s="26"/>
      <c r="I25" s="47"/>
    </row>
    <row r="26" spans="2:9" x14ac:dyDescent="0.25">
      <c r="G26" s="26"/>
      <c r="H26" s="26"/>
      <c r="I26" s="47"/>
    </row>
    <row r="27" spans="2:9" ht="15.5" x14ac:dyDescent="0.35">
      <c r="C27" s="30" t="s">
        <v>51</v>
      </c>
      <c r="G27" s="26"/>
      <c r="H27" s="26"/>
      <c r="I27" s="47"/>
    </row>
    <row r="28" spans="2:9" ht="15.5" x14ac:dyDescent="0.35">
      <c r="B28" s="30" t="s">
        <v>50</v>
      </c>
      <c r="G28" s="26"/>
      <c r="H28" s="26"/>
      <c r="I28" s="47"/>
    </row>
    <row r="29" spans="2:9" ht="15.5" x14ac:dyDescent="0.35">
      <c r="B29" s="30" t="s">
        <v>49</v>
      </c>
      <c r="G29" s="26"/>
      <c r="H29" s="26"/>
      <c r="I29" s="47"/>
    </row>
    <row r="30" spans="2:9" x14ac:dyDescent="0.25">
      <c r="G30" s="26"/>
      <c r="H30" s="26"/>
      <c r="I30" s="47"/>
    </row>
    <row r="31" spans="2:9" ht="14" x14ac:dyDescent="0.3">
      <c r="B31" s="24" t="s">
        <v>13</v>
      </c>
      <c r="G31" s="26"/>
      <c r="H31" s="26"/>
      <c r="I31" s="20" t="s">
        <v>113</v>
      </c>
    </row>
    <row r="32" spans="2:9" ht="12.75" customHeight="1" x14ac:dyDescent="0.3">
      <c r="B32" s="24"/>
      <c r="C32" s="28" t="s">
        <v>6</v>
      </c>
      <c r="G32" s="26"/>
      <c r="H32" s="26"/>
      <c r="I32" s="48" t="s">
        <v>114</v>
      </c>
    </row>
    <row r="33" spans="2:9" x14ac:dyDescent="0.25">
      <c r="C33" s="16" t="s">
        <v>33</v>
      </c>
      <c r="G33" s="29" t="e">
        <f>#REF!</f>
        <v>#REF!</v>
      </c>
      <c r="H33" s="19"/>
      <c r="I33" s="47" t="e">
        <f>G33/G45</f>
        <v>#REF!</v>
      </c>
    </row>
    <row r="34" spans="2:9" x14ac:dyDescent="0.25">
      <c r="C34" s="16" t="s">
        <v>32</v>
      </c>
      <c r="G34" s="29" t="e">
        <f>#REF!</f>
        <v>#REF!</v>
      </c>
      <c r="H34" s="19"/>
      <c r="I34" s="47" t="e">
        <f>G34/G45</f>
        <v>#REF!</v>
      </c>
    </row>
    <row r="35" spans="2:9" x14ac:dyDescent="0.25">
      <c r="C35" s="16" t="s">
        <v>14</v>
      </c>
      <c r="G35" s="29" t="e">
        <f>#REF!</f>
        <v>#REF!</v>
      </c>
      <c r="H35" s="19"/>
      <c r="I35" s="47" t="e">
        <f>G35/G45</f>
        <v>#REF!</v>
      </c>
    </row>
    <row r="36" spans="2:9" x14ac:dyDescent="0.25">
      <c r="D36" s="27" t="s">
        <v>15</v>
      </c>
      <c r="G36" s="26">
        <v>42394.6</v>
      </c>
      <c r="H36" s="26"/>
      <c r="I36" s="47">
        <f>G36/G45</f>
        <v>0.41143520181380633</v>
      </c>
    </row>
    <row r="37" spans="2:9" x14ac:dyDescent="0.25">
      <c r="G37" s="26"/>
      <c r="H37" s="26"/>
      <c r="I37" s="47"/>
    </row>
    <row r="38" spans="2:9" x14ac:dyDescent="0.25">
      <c r="C38" s="28" t="s">
        <v>7</v>
      </c>
      <c r="G38" s="26"/>
      <c r="H38" s="26"/>
      <c r="I38" s="47"/>
    </row>
    <row r="39" spans="2:9" x14ac:dyDescent="0.25">
      <c r="C39" s="16" t="s">
        <v>48</v>
      </c>
      <c r="G39" s="23" t="e">
        <f>#REF!</f>
        <v>#REF!</v>
      </c>
      <c r="H39" s="26"/>
      <c r="I39" s="47" t="e">
        <f>G39/G45</f>
        <v>#REF!</v>
      </c>
    </row>
    <row r="40" spans="2:9" x14ac:dyDescent="0.25">
      <c r="C40" s="16" t="s">
        <v>37</v>
      </c>
      <c r="F40" s="29" t="e">
        <f>#REF!</f>
        <v>#REF!</v>
      </c>
      <c r="G40" s="26"/>
      <c r="H40" s="26"/>
      <c r="I40" s="47"/>
    </row>
    <row r="41" spans="2:9" x14ac:dyDescent="0.25">
      <c r="C41" s="16" t="s">
        <v>47</v>
      </c>
      <c r="F41" s="29" t="e">
        <f>#REF!</f>
        <v>#REF!</v>
      </c>
      <c r="G41" s="26"/>
      <c r="H41" s="26"/>
      <c r="I41" s="47"/>
    </row>
    <row r="42" spans="2:9" x14ac:dyDescent="0.25">
      <c r="C42" s="16" t="s">
        <v>46</v>
      </c>
      <c r="G42" s="23" t="e">
        <f>F40-F41</f>
        <v>#REF!</v>
      </c>
      <c r="H42" s="26"/>
      <c r="I42" s="47" t="e">
        <f>G42/G45</f>
        <v>#REF!</v>
      </c>
    </row>
    <row r="43" spans="2:9" x14ac:dyDescent="0.25">
      <c r="D43" s="27" t="s">
        <v>45</v>
      </c>
      <c r="G43" s="23" t="e">
        <f>SUM(G39:G42)</f>
        <v>#REF!</v>
      </c>
      <c r="H43" s="26"/>
      <c r="I43" s="47" t="e">
        <f>G43/G45</f>
        <v>#REF!</v>
      </c>
    </row>
    <row r="44" spans="2:9" x14ac:dyDescent="0.25">
      <c r="I44" s="47"/>
    </row>
    <row r="45" spans="2:9" ht="13.5" thickBot="1" x14ac:dyDescent="0.35">
      <c r="E45" s="18" t="s">
        <v>16</v>
      </c>
      <c r="F45" s="18"/>
      <c r="G45" s="21">
        <v>103040.76999999999</v>
      </c>
      <c r="H45" s="25"/>
      <c r="I45" s="47">
        <v>1</v>
      </c>
    </row>
    <row r="46" spans="2:9" ht="13" thickTop="1" x14ac:dyDescent="0.25">
      <c r="G46" s="26"/>
      <c r="H46" s="26"/>
      <c r="I46" s="47"/>
    </row>
    <row r="47" spans="2:9" ht="14" x14ac:dyDescent="0.3">
      <c r="B47" s="24" t="s">
        <v>44</v>
      </c>
      <c r="G47" s="26"/>
      <c r="H47" s="26"/>
      <c r="I47" s="47"/>
    </row>
    <row r="48" spans="2:9" ht="14" x14ac:dyDescent="0.3">
      <c r="B48" s="24"/>
      <c r="C48" s="28" t="s">
        <v>8</v>
      </c>
      <c r="G48" s="26"/>
      <c r="H48" s="26"/>
      <c r="I48" s="47"/>
    </row>
    <row r="49" spans="2:9" x14ac:dyDescent="0.25">
      <c r="C49" s="16" t="s">
        <v>9</v>
      </c>
      <c r="G49" s="23" t="e">
        <f>#REF!</f>
        <v>#REF!</v>
      </c>
      <c r="H49" s="26"/>
      <c r="I49" s="47" t="e">
        <f>G49/G65</f>
        <v>#REF!</v>
      </c>
    </row>
    <row r="50" spans="2:9" x14ac:dyDescent="0.25">
      <c r="C50" s="16" t="s">
        <v>43</v>
      </c>
      <c r="G50" s="23" t="e">
        <f>#REF!</f>
        <v>#REF!</v>
      </c>
      <c r="H50" s="26"/>
      <c r="I50" s="47" t="e">
        <f>G50/G65</f>
        <v>#REF!</v>
      </c>
    </row>
    <row r="51" spans="2:9" x14ac:dyDescent="0.25">
      <c r="D51" s="27" t="s">
        <v>18</v>
      </c>
      <c r="G51" s="23" t="e">
        <f>SUM(G49:G50)</f>
        <v>#REF!</v>
      </c>
      <c r="H51" s="26"/>
      <c r="I51" s="47" t="e">
        <f>G51/G65</f>
        <v>#REF!</v>
      </c>
    </row>
    <row r="52" spans="2:9" x14ac:dyDescent="0.25">
      <c r="G52" s="26"/>
      <c r="H52" s="26"/>
      <c r="I52" s="47"/>
    </row>
    <row r="53" spans="2:9" x14ac:dyDescent="0.25">
      <c r="C53" s="28" t="s">
        <v>10</v>
      </c>
      <c r="G53" s="26"/>
      <c r="H53" s="26"/>
      <c r="I53" s="47"/>
    </row>
    <row r="54" spans="2:9" x14ac:dyDescent="0.25">
      <c r="C54" s="16" t="s">
        <v>36</v>
      </c>
      <c r="G54" s="23" t="e">
        <f>#REF!</f>
        <v>#REF!</v>
      </c>
      <c r="H54" s="26"/>
      <c r="I54" s="47" t="e">
        <f>G54/G65</f>
        <v>#REF!</v>
      </c>
    </row>
    <row r="55" spans="2:9" x14ac:dyDescent="0.25">
      <c r="D55" s="27" t="s">
        <v>42</v>
      </c>
      <c r="G55" s="23" t="e">
        <f>G54</f>
        <v>#REF!</v>
      </c>
      <c r="H55" s="26"/>
      <c r="I55" s="47" t="e">
        <f>G55/G65</f>
        <v>#REF!</v>
      </c>
    </row>
    <row r="56" spans="2:9" x14ac:dyDescent="0.25">
      <c r="G56" s="26"/>
      <c r="H56" s="26"/>
      <c r="I56" s="47"/>
    </row>
    <row r="57" spans="2:9" ht="13" x14ac:dyDescent="0.3">
      <c r="E57" s="18" t="s">
        <v>19</v>
      </c>
      <c r="G57" s="25" t="e">
        <f>G51+G55</f>
        <v>#REF!</v>
      </c>
      <c r="H57" s="25"/>
      <c r="I57" s="47" t="e">
        <f>G57/G65</f>
        <v>#REF!</v>
      </c>
    </row>
    <row r="58" spans="2:9" x14ac:dyDescent="0.25">
      <c r="I58" s="47"/>
    </row>
    <row r="59" spans="2:9" ht="14" x14ac:dyDescent="0.3">
      <c r="B59" s="24" t="s">
        <v>11</v>
      </c>
      <c r="I59" s="47"/>
    </row>
    <row r="60" spans="2:9" x14ac:dyDescent="0.25">
      <c r="C60" s="16" t="s">
        <v>41</v>
      </c>
      <c r="G60" s="23" t="e">
        <f>#REF!</f>
        <v>#REF!</v>
      </c>
      <c r="H60" s="26"/>
      <c r="I60" s="47" t="e">
        <f>G60/G65</f>
        <v>#REF!</v>
      </c>
    </row>
    <row r="61" spans="2:9" x14ac:dyDescent="0.25">
      <c r="C61" s="16" t="s">
        <v>12</v>
      </c>
      <c r="G61" s="23" t="e">
        <f>#REF!</f>
        <v>#REF!</v>
      </c>
      <c r="H61" s="26"/>
      <c r="I61" s="47" t="e">
        <f>G61/G65</f>
        <v>#REF!</v>
      </c>
    </row>
    <row r="62" spans="2:9" x14ac:dyDescent="0.25">
      <c r="E62" s="16" t="s">
        <v>4</v>
      </c>
      <c r="I62" s="47"/>
    </row>
    <row r="63" spans="2:9" ht="13" x14ac:dyDescent="0.3">
      <c r="E63" s="18" t="s">
        <v>40</v>
      </c>
      <c r="F63" s="18"/>
      <c r="G63" s="22" t="e">
        <f>SUM(G60:G61)</f>
        <v>#REF!</v>
      </c>
      <c r="H63" s="25"/>
      <c r="I63" s="47" t="e">
        <f>G63/G65</f>
        <v>#REF!</v>
      </c>
    </row>
    <row r="64" spans="2:9" x14ac:dyDescent="0.25">
      <c r="I64" s="47"/>
    </row>
    <row r="65" spans="5:9" ht="13.5" thickBot="1" x14ac:dyDescent="0.35">
      <c r="E65" s="18" t="s">
        <v>39</v>
      </c>
      <c r="F65" s="18"/>
      <c r="G65" s="21" t="e">
        <f>G57+G63</f>
        <v>#REF!</v>
      </c>
      <c r="H65" s="25"/>
      <c r="I65" s="47">
        <v>1</v>
      </c>
    </row>
    <row r="66" spans="5:9" ht="13" thickTop="1" x14ac:dyDescent="0.25">
      <c r="I66" s="47"/>
    </row>
  </sheetData>
  <pageMargins left="0.25" right="0.25" top="0.75" bottom="0.75" header="0.3" footer="0.3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"/>
  <sheetViews>
    <sheetView workbookViewId="0">
      <selection sqref="A1:L16"/>
    </sheetView>
  </sheetViews>
  <sheetFormatPr defaultRowHeight="14.5" x14ac:dyDescent="0.35"/>
  <cols>
    <col min="1" max="1" width="3.26953125" customWidth="1"/>
    <col min="9" max="9" width="10.54296875" bestFit="1" customWidth="1"/>
    <col min="10" max="10" width="3.54296875" customWidth="1"/>
    <col min="11" max="11" width="12.81640625" customWidth="1"/>
    <col min="12" max="12" width="13.453125" customWidth="1"/>
    <col min="13" max="13" width="8.1796875" customWidth="1"/>
  </cols>
  <sheetData>
    <row r="1" spans="1:12" ht="18.5" x14ac:dyDescent="0.45">
      <c r="E1" s="1" t="s">
        <v>60</v>
      </c>
      <c r="I1" t="s">
        <v>4</v>
      </c>
    </row>
    <row r="2" spans="1:12" ht="18.5" x14ac:dyDescent="0.45">
      <c r="E2" s="1" t="s">
        <v>120</v>
      </c>
    </row>
    <row r="3" spans="1:12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5">
      <c r="A4" s="9" t="s">
        <v>117</v>
      </c>
    </row>
    <row r="5" spans="1:12" x14ac:dyDescent="0.35">
      <c r="A5" s="11"/>
    </row>
    <row r="6" spans="1:12" x14ac:dyDescent="0.35">
      <c r="K6" s="12" t="s">
        <v>115</v>
      </c>
      <c r="L6" s="12" t="s">
        <v>116</v>
      </c>
    </row>
    <row r="7" spans="1:12" x14ac:dyDescent="0.35">
      <c r="A7" s="11" t="s">
        <v>110</v>
      </c>
      <c r="I7" s="33"/>
      <c r="K7" s="12"/>
      <c r="L7" s="12"/>
    </row>
    <row r="8" spans="1:12" x14ac:dyDescent="0.35">
      <c r="I8" s="33"/>
      <c r="K8" s="50">
        <v>2479793</v>
      </c>
      <c r="L8" s="12"/>
    </row>
    <row r="9" spans="1:12" x14ac:dyDescent="0.35">
      <c r="B9" t="s">
        <v>109</v>
      </c>
      <c r="I9" s="45">
        <v>1.85</v>
      </c>
      <c r="K9" s="51">
        <v>1340807</v>
      </c>
      <c r="L9" s="45">
        <v>3.8</v>
      </c>
    </row>
    <row r="10" spans="1:12" x14ac:dyDescent="0.35">
      <c r="F10" s="52" t="s">
        <v>118</v>
      </c>
      <c r="I10" s="33"/>
      <c r="K10" s="12"/>
      <c r="L10" s="12"/>
    </row>
    <row r="11" spans="1:12" x14ac:dyDescent="0.35">
      <c r="A11" s="11" t="s">
        <v>108</v>
      </c>
    </row>
    <row r="12" spans="1:12" x14ac:dyDescent="0.35">
      <c r="K12" s="50">
        <v>5728439</v>
      </c>
    </row>
    <row r="13" spans="1:12" x14ac:dyDescent="0.35">
      <c r="B13" t="s">
        <v>107</v>
      </c>
      <c r="I13" s="45">
        <v>2.09</v>
      </c>
      <c r="K13" s="51">
        <v>2738699</v>
      </c>
      <c r="L13" s="45">
        <v>0.9</v>
      </c>
    </row>
    <row r="14" spans="1:12" x14ac:dyDescent="0.35">
      <c r="F14" s="52" t="s">
        <v>119</v>
      </c>
    </row>
  </sheetData>
  <pageMargins left="0.25" right="0.25" top="0.75" bottom="0.75" header="0.3" footer="0.3"/>
  <pageSetup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7"/>
  <sheetViews>
    <sheetView workbookViewId="0">
      <selection activeCell="H19" sqref="H19"/>
    </sheetView>
  </sheetViews>
  <sheetFormatPr defaultRowHeight="14.5" x14ac:dyDescent="0.35"/>
  <cols>
    <col min="2" max="2" width="16" customWidth="1"/>
    <col min="3" max="3" width="17" customWidth="1"/>
    <col min="4" max="4" width="17.54296875" customWidth="1"/>
    <col min="5" max="5" width="15" customWidth="1"/>
    <col min="6" max="6" width="14.81640625" customWidth="1"/>
    <col min="7" max="7" width="11.26953125" customWidth="1"/>
    <col min="9" max="9" width="11.1796875" customWidth="1"/>
    <col min="10" max="10" width="16.1796875" customWidth="1"/>
    <col min="11" max="11" width="13.453125" customWidth="1"/>
  </cols>
  <sheetData>
    <row r="1" spans="1:7" ht="18.5" x14ac:dyDescent="0.45">
      <c r="A1" t="s">
        <v>4</v>
      </c>
      <c r="C1" s="1" t="s">
        <v>121</v>
      </c>
      <c r="G1" t="s">
        <v>4</v>
      </c>
    </row>
    <row r="2" spans="1:7" ht="5.25" customHeight="1" x14ac:dyDescent="0.35">
      <c r="A2" s="2"/>
      <c r="B2" s="2"/>
      <c r="C2" s="2"/>
      <c r="D2" s="2"/>
      <c r="E2" s="2"/>
      <c r="F2" s="2"/>
      <c r="G2" s="2"/>
    </row>
    <row r="3" spans="1:7" x14ac:dyDescent="0.35">
      <c r="A3" t="s">
        <v>64</v>
      </c>
    </row>
    <row r="4" spans="1:7" x14ac:dyDescent="0.35">
      <c r="A4" t="s">
        <v>65</v>
      </c>
    </row>
    <row r="5" spans="1:7" x14ac:dyDescent="0.35">
      <c r="A5" t="s">
        <v>68</v>
      </c>
    </row>
    <row r="6" spans="1:7" x14ac:dyDescent="0.35">
      <c r="A6" t="s">
        <v>69</v>
      </c>
    </row>
    <row r="7" spans="1:7" x14ac:dyDescent="0.35">
      <c r="B7" t="s">
        <v>70</v>
      </c>
      <c r="D7" s="35">
        <v>5000</v>
      </c>
    </row>
    <row r="8" spans="1:7" x14ac:dyDescent="0.35">
      <c r="B8" t="s">
        <v>71</v>
      </c>
      <c r="D8" s="35">
        <v>7500</v>
      </c>
    </row>
    <row r="9" spans="1:7" x14ac:dyDescent="0.35">
      <c r="B9" t="s">
        <v>72</v>
      </c>
      <c r="D9" s="35">
        <v>9500</v>
      </c>
    </row>
    <row r="10" spans="1:7" x14ac:dyDescent="0.35">
      <c r="B10" t="s">
        <v>73</v>
      </c>
      <c r="D10" s="35">
        <v>11000</v>
      </c>
    </row>
    <row r="11" spans="1:7" x14ac:dyDescent="0.35">
      <c r="B11" t="s">
        <v>74</v>
      </c>
      <c r="D11" s="35">
        <v>10000</v>
      </c>
    </row>
    <row r="12" spans="1:7" x14ac:dyDescent="0.35">
      <c r="D12" s="35"/>
    </row>
    <row r="13" spans="1:7" x14ac:dyDescent="0.35">
      <c r="A13" s="53" t="s">
        <v>122</v>
      </c>
      <c r="D13" s="35"/>
    </row>
    <row r="14" spans="1:7" x14ac:dyDescent="0.35">
      <c r="D14" s="35"/>
    </row>
    <row r="15" spans="1:7" x14ac:dyDescent="0.35">
      <c r="A15" s="12" t="s">
        <v>126</v>
      </c>
      <c r="B15" s="12" t="s">
        <v>124</v>
      </c>
      <c r="C15" s="12" t="s">
        <v>125</v>
      </c>
      <c r="D15" s="35"/>
    </row>
    <row r="16" spans="1:7" x14ac:dyDescent="0.35">
      <c r="A16">
        <v>0</v>
      </c>
      <c r="B16" s="4">
        <v>-23450</v>
      </c>
      <c r="C16" s="4"/>
      <c r="D16" s="35"/>
    </row>
    <row r="17" spans="1:5" x14ac:dyDescent="0.35">
      <c r="A17">
        <v>1</v>
      </c>
      <c r="B17" s="4">
        <v>-3150</v>
      </c>
      <c r="C17" s="4">
        <f>D7</f>
        <v>5000</v>
      </c>
      <c r="D17" s="35"/>
    </row>
    <row r="18" spans="1:5" x14ac:dyDescent="0.35">
      <c r="A18">
        <v>2</v>
      </c>
      <c r="B18" s="4">
        <v>-3150</v>
      </c>
      <c r="C18" s="4">
        <f t="shared" ref="C18:C20" si="0">D8</f>
        <v>7500</v>
      </c>
      <c r="D18" s="35"/>
    </row>
    <row r="19" spans="1:5" x14ac:dyDescent="0.35">
      <c r="A19">
        <v>3</v>
      </c>
      <c r="B19" s="4">
        <v>-3150</v>
      </c>
      <c r="C19" s="4">
        <f t="shared" si="0"/>
        <v>9500</v>
      </c>
      <c r="D19" s="35"/>
    </row>
    <row r="20" spans="1:5" x14ac:dyDescent="0.35">
      <c r="A20">
        <v>4</v>
      </c>
      <c r="B20" s="4">
        <v>-3150</v>
      </c>
      <c r="C20" s="4">
        <f t="shared" si="0"/>
        <v>11000</v>
      </c>
      <c r="D20" s="35"/>
    </row>
    <row r="21" spans="1:5" x14ac:dyDescent="0.35">
      <c r="A21">
        <v>5</v>
      </c>
      <c r="B21" s="54">
        <v>-3150</v>
      </c>
      <c r="C21" s="54">
        <f>D11</f>
        <v>10000</v>
      </c>
      <c r="D21" s="35"/>
    </row>
    <row r="22" spans="1:5" x14ac:dyDescent="0.35">
      <c r="A22" t="s">
        <v>127</v>
      </c>
      <c r="B22" s="55">
        <f>SUM(B16:B21)</f>
        <v>-39200</v>
      </c>
      <c r="C22" s="55">
        <f>SUM(C16:C21)</f>
        <v>43000</v>
      </c>
      <c r="D22" s="35">
        <f>B22+C22</f>
        <v>3800</v>
      </c>
    </row>
    <row r="23" spans="1:5" x14ac:dyDescent="0.35">
      <c r="D23" s="35">
        <f>39200</f>
        <v>39200</v>
      </c>
    </row>
    <row r="24" spans="1:5" x14ac:dyDescent="0.35">
      <c r="C24" s="3" t="s">
        <v>128</v>
      </c>
      <c r="D24" s="56">
        <f>D22/D23</f>
        <v>9.6938775510204078E-2</v>
      </c>
      <c r="E24" s="3"/>
    </row>
    <row r="25" spans="1:5" x14ac:dyDescent="0.35">
      <c r="D25" s="35"/>
    </row>
    <row r="26" spans="1:5" x14ac:dyDescent="0.35">
      <c r="D26" s="35"/>
    </row>
    <row r="27" spans="1:5" x14ac:dyDescent="0.35">
      <c r="A27" s="53" t="s">
        <v>123</v>
      </c>
      <c r="D27" s="35"/>
    </row>
    <row r="28" spans="1:5" x14ac:dyDescent="0.35">
      <c r="A28" t="s">
        <v>77</v>
      </c>
    </row>
    <row r="29" spans="1:5" x14ac:dyDescent="0.35">
      <c r="A29" t="s">
        <v>66</v>
      </c>
    </row>
    <row r="30" spans="1:5" x14ac:dyDescent="0.35">
      <c r="A30" t="s">
        <v>75</v>
      </c>
    </row>
    <row r="31" spans="1:5" x14ac:dyDescent="0.35">
      <c r="A31" s="35">
        <v>4200</v>
      </c>
      <c r="B31" t="s">
        <v>76</v>
      </c>
    </row>
    <row r="32" spans="1:5" x14ac:dyDescent="0.35">
      <c r="A32" s="3" t="s">
        <v>67</v>
      </c>
      <c r="B32" s="3"/>
      <c r="C32" s="3"/>
      <c r="D32" s="3"/>
      <c r="E32" s="3"/>
    </row>
    <row r="34" spans="1:11" x14ac:dyDescent="0.35">
      <c r="B34" s="7" t="s">
        <v>22</v>
      </c>
      <c r="C34" s="7" t="s">
        <v>2</v>
      </c>
      <c r="E34" s="7" t="s">
        <v>26</v>
      </c>
    </row>
    <row r="35" spans="1:11" x14ac:dyDescent="0.35">
      <c r="B35" s="7" t="s">
        <v>21</v>
      </c>
      <c r="C35" s="7" t="s">
        <v>21</v>
      </c>
      <c r="D35" s="7" t="s">
        <v>4</v>
      </c>
      <c r="E35" s="7" t="s">
        <v>27</v>
      </c>
      <c r="F35" s="7" t="s">
        <v>28</v>
      </c>
    </row>
    <row r="36" spans="1:11" x14ac:dyDescent="0.35">
      <c r="A36" s="12" t="s">
        <v>20</v>
      </c>
      <c r="B36" s="12" t="s">
        <v>23</v>
      </c>
      <c r="C36" s="12" t="s">
        <v>24</v>
      </c>
      <c r="D36" s="12" t="s">
        <v>25</v>
      </c>
      <c r="E36" s="12" t="s">
        <v>30</v>
      </c>
      <c r="F36" s="12" t="s">
        <v>17</v>
      </c>
    </row>
    <row r="37" spans="1:11" x14ac:dyDescent="0.35">
      <c r="A37">
        <v>0</v>
      </c>
      <c r="B37" s="4">
        <v>-5000</v>
      </c>
      <c r="C37" s="4">
        <v>0</v>
      </c>
      <c r="D37" s="10">
        <f>B37+C37</f>
        <v>-5000</v>
      </c>
      <c r="E37" s="15">
        <v>1</v>
      </c>
      <c r="F37" s="10">
        <f>D37*E37</f>
        <v>-5000</v>
      </c>
    </row>
    <row r="38" spans="1:11" x14ac:dyDescent="0.35">
      <c r="A38">
        <v>1</v>
      </c>
      <c r="B38" s="4">
        <f>-3150-$A$31</f>
        <v>-7350</v>
      </c>
      <c r="C38" s="4">
        <f>D7</f>
        <v>5000</v>
      </c>
      <c r="D38" s="10">
        <f t="shared" ref="D38:D42" si="1">B38+C38</f>
        <v>-2350</v>
      </c>
      <c r="E38" s="15" t="e">
        <f>#REF!</f>
        <v>#REF!</v>
      </c>
      <c r="F38" s="10" t="e">
        <f>D38*E38</f>
        <v>#REF!</v>
      </c>
    </row>
    <row r="39" spans="1:11" x14ac:dyDescent="0.35">
      <c r="A39">
        <v>2</v>
      </c>
      <c r="B39" s="4">
        <f t="shared" ref="B39:B42" si="2">-3150-$A$31</f>
        <v>-7350</v>
      </c>
      <c r="C39" s="4">
        <f>D8</f>
        <v>7500</v>
      </c>
      <c r="D39" s="10">
        <f t="shared" si="1"/>
        <v>150</v>
      </c>
      <c r="E39" s="15" t="e">
        <f>#REF!</f>
        <v>#REF!</v>
      </c>
      <c r="F39" s="10" t="e">
        <f t="shared" ref="F39:F42" si="3">D39*E39</f>
        <v>#REF!</v>
      </c>
    </row>
    <row r="40" spans="1:11" x14ac:dyDescent="0.35">
      <c r="A40">
        <v>3</v>
      </c>
      <c r="B40" s="4">
        <f t="shared" si="2"/>
        <v>-7350</v>
      </c>
      <c r="C40" s="4">
        <f>D9</f>
        <v>9500</v>
      </c>
      <c r="D40" s="10">
        <f t="shared" si="1"/>
        <v>2150</v>
      </c>
      <c r="E40" s="15" t="e">
        <f>#REF!</f>
        <v>#REF!</v>
      </c>
      <c r="F40" s="10" t="e">
        <f t="shared" si="3"/>
        <v>#REF!</v>
      </c>
    </row>
    <row r="41" spans="1:11" x14ac:dyDescent="0.35">
      <c r="A41">
        <v>4</v>
      </c>
      <c r="B41" s="4">
        <f t="shared" si="2"/>
        <v>-7350</v>
      </c>
      <c r="C41" s="4">
        <f>D10</f>
        <v>11000</v>
      </c>
      <c r="D41" s="10">
        <f t="shared" si="1"/>
        <v>3650</v>
      </c>
      <c r="E41" s="15" t="e">
        <f>#REF!</f>
        <v>#REF!</v>
      </c>
      <c r="F41" s="10" t="e">
        <f t="shared" si="3"/>
        <v>#REF!</v>
      </c>
    </row>
    <row r="42" spans="1:11" x14ac:dyDescent="0.35">
      <c r="A42">
        <v>5</v>
      </c>
      <c r="B42" s="4">
        <f t="shared" si="2"/>
        <v>-7350</v>
      </c>
      <c r="C42" s="4">
        <f>D11</f>
        <v>10000</v>
      </c>
      <c r="D42" s="10">
        <f t="shared" si="1"/>
        <v>2650</v>
      </c>
      <c r="E42" s="15" t="e">
        <f>#REF!</f>
        <v>#REF!</v>
      </c>
      <c r="F42" s="10" t="e">
        <f t="shared" si="3"/>
        <v>#REF!</v>
      </c>
    </row>
    <row r="43" spans="1:11" ht="15" thickBot="1" x14ac:dyDescent="0.4">
      <c r="B43" s="4" t="s">
        <v>4</v>
      </c>
      <c r="C43" s="4" t="s">
        <v>4</v>
      </c>
      <c r="D43" s="5" t="s">
        <v>29</v>
      </c>
      <c r="F43" s="14" t="e">
        <f>SUM(F37:F42)</f>
        <v>#REF!</v>
      </c>
    </row>
    <row r="44" spans="1:11" x14ac:dyDescent="0.35">
      <c r="B44" s="13"/>
      <c r="C44" s="13"/>
      <c r="D44" s="13"/>
    </row>
    <row r="45" spans="1:11" ht="15.5" x14ac:dyDescent="0.35">
      <c r="C45" s="46" t="s">
        <v>111</v>
      </c>
      <c r="D45" s="46"/>
      <c r="E45" s="46"/>
      <c r="F45" s="46"/>
      <c r="I45" s="34"/>
      <c r="J45" s="34"/>
      <c r="K45" s="34"/>
    </row>
    <row r="46" spans="1:11" ht="15.5" x14ac:dyDescent="0.35">
      <c r="C46" s="46" t="s">
        <v>112</v>
      </c>
      <c r="D46" s="46"/>
      <c r="E46" s="46"/>
      <c r="F46" s="46"/>
      <c r="J46" s="35"/>
      <c r="K46" s="35"/>
    </row>
    <row r="47" spans="1:11" ht="15.5" x14ac:dyDescent="0.35">
      <c r="B47" t="s">
        <v>4</v>
      </c>
      <c r="C47" s="46"/>
      <c r="D47" s="46"/>
      <c r="E47" s="46"/>
      <c r="F47" s="46"/>
      <c r="J47" s="35"/>
      <c r="K47" s="35"/>
    </row>
  </sheetData>
  <pageMargins left="0.25" right="0.25" top="0.75" bottom="0.75" header="0.3" footer="0.3"/>
  <pageSetup scale="10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D988-19E3-4F2F-942D-8B2C1A184716}">
  <dimension ref="A1:M31"/>
  <sheetViews>
    <sheetView workbookViewId="0">
      <selection activeCell="F46" sqref="F46"/>
    </sheetView>
  </sheetViews>
  <sheetFormatPr defaultRowHeight="12.5" x14ac:dyDescent="0.25"/>
  <cols>
    <col min="1" max="2" width="9.1796875" style="16"/>
    <col min="3" max="3" width="10.26953125" style="16" bestFit="1" customWidth="1"/>
    <col min="4" max="4" width="9.1796875" style="16"/>
    <col min="5" max="5" width="9.453125" style="16" customWidth="1"/>
    <col min="6" max="6" width="9.1796875" style="16"/>
    <col min="7" max="7" width="9.7265625" style="16" bestFit="1" customWidth="1"/>
    <col min="8" max="260" width="9.1796875" style="16"/>
    <col min="261" max="261" width="9.453125" style="16" customWidth="1"/>
    <col min="262" max="262" width="9.1796875" style="16"/>
    <col min="263" max="263" width="9.7265625" style="16" bestFit="1" customWidth="1"/>
    <col min="264" max="516" width="9.1796875" style="16"/>
    <col min="517" max="517" width="9.453125" style="16" customWidth="1"/>
    <col min="518" max="518" width="9.1796875" style="16"/>
    <col min="519" max="519" width="9.7265625" style="16" bestFit="1" customWidth="1"/>
    <col min="520" max="772" width="9.1796875" style="16"/>
    <col min="773" max="773" width="9.453125" style="16" customWidth="1"/>
    <col min="774" max="774" width="9.1796875" style="16"/>
    <col min="775" max="775" width="9.7265625" style="16" bestFit="1" customWidth="1"/>
    <col min="776" max="1028" width="9.1796875" style="16"/>
    <col min="1029" max="1029" width="9.453125" style="16" customWidth="1"/>
    <col min="1030" max="1030" width="9.1796875" style="16"/>
    <col min="1031" max="1031" width="9.7265625" style="16" bestFit="1" customWidth="1"/>
    <col min="1032" max="1284" width="9.1796875" style="16"/>
    <col min="1285" max="1285" width="9.453125" style="16" customWidth="1"/>
    <col min="1286" max="1286" width="9.1796875" style="16"/>
    <col min="1287" max="1287" width="9.7265625" style="16" bestFit="1" customWidth="1"/>
    <col min="1288" max="1540" width="9.1796875" style="16"/>
    <col min="1541" max="1541" width="9.453125" style="16" customWidth="1"/>
    <col min="1542" max="1542" width="9.1796875" style="16"/>
    <col min="1543" max="1543" width="9.7265625" style="16" bestFit="1" customWidth="1"/>
    <col min="1544" max="1796" width="9.1796875" style="16"/>
    <col min="1797" max="1797" width="9.453125" style="16" customWidth="1"/>
    <col min="1798" max="1798" width="9.1796875" style="16"/>
    <col min="1799" max="1799" width="9.7265625" style="16" bestFit="1" customWidth="1"/>
    <col min="1800" max="2052" width="9.1796875" style="16"/>
    <col min="2053" max="2053" width="9.453125" style="16" customWidth="1"/>
    <col min="2054" max="2054" width="9.1796875" style="16"/>
    <col min="2055" max="2055" width="9.7265625" style="16" bestFit="1" customWidth="1"/>
    <col min="2056" max="2308" width="9.1796875" style="16"/>
    <col min="2309" max="2309" width="9.453125" style="16" customWidth="1"/>
    <col min="2310" max="2310" width="9.1796875" style="16"/>
    <col min="2311" max="2311" width="9.7265625" style="16" bestFit="1" customWidth="1"/>
    <col min="2312" max="2564" width="9.1796875" style="16"/>
    <col min="2565" max="2565" width="9.453125" style="16" customWidth="1"/>
    <col min="2566" max="2566" width="9.1796875" style="16"/>
    <col min="2567" max="2567" width="9.7265625" style="16" bestFit="1" customWidth="1"/>
    <col min="2568" max="2820" width="9.1796875" style="16"/>
    <col min="2821" max="2821" width="9.453125" style="16" customWidth="1"/>
    <col min="2822" max="2822" width="9.1796875" style="16"/>
    <col min="2823" max="2823" width="9.7265625" style="16" bestFit="1" customWidth="1"/>
    <col min="2824" max="3076" width="9.1796875" style="16"/>
    <col min="3077" max="3077" width="9.453125" style="16" customWidth="1"/>
    <col min="3078" max="3078" width="9.1796875" style="16"/>
    <col min="3079" max="3079" width="9.7265625" style="16" bestFit="1" customWidth="1"/>
    <col min="3080" max="3332" width="9.1796875" style="16"/>
    <col min="3333" max="3333" width="9.453125" style="16" customWidth="1"/>
    <col min="3334" max="3334" width="9.1796875" style="16"/>
    <col min="3335" max="3335" width="9.7265625" style="16" bestFit="1" customWidth="1"/>
    <col min="3336" max="3588" width="9.1796875" style="16"/>
    <col min="3589" max="3589" width="9.453125" style="16" customWidth="1"/>
    <col min="3590" max="3590" width="9.1796875" style="16"/>
    <col min="3591" max="3591" width="9.7265625" style="16" bestFit="1" customWidth="1"/>
    <col min="3592" max="3844" width="9.1796875" style="16"/>
    <col min="3845" max="3845" width="9.453125" style="16" customWidth="1"/>
    <col min="3846" max="3846" width="9.1796875" style="16"/>
    <col min="3847" max="3847" width="9.7265625" style="16" bestFit="1" customWidth="1"/>
    <col min="3848" max="4100" width="9.1796875" style="16"/>
    <col min="4101" max="4101" width="9.453125" style="16" customWidth="1"/>
    <col min="4102" max="4102" width="9.1796875" style="16"/>
    <col min="4103" max="4103" width="9.7265625" style="16" bestFit="1" customWidth="1"/>
    <col min="4104" max="4356" width="9.1796875" style="16"/>
    <col min="4357" max="4357" width="9.453125" style="16" customWidth="1"/>
    <col min="4358" max="4358" width="9.1796875" style="16"/>
    <col min="4359" max="4359" width="9.7265625" style="16" bestFit="1" customWidth="1"/>
    <col min="4360" max="4612" width="9.1796875" style="16"/>
    <col min="4613" max="4613" width="9.453125" style="16" customWidth="1"/>
    <col min="4614" max="4614" width="9.1796875" style="16"/>
    <col min="4615" max="4615" width="9.7265625" style="16" bestFit="1" customWidth="1"/>
    <col min="4616" max="4868" width="9.1796875" style="16"/>
    <col min="4869" max="4869" width="9.453125" style="16" customWidth="1"/>
    <col min="4870" max="4870" width="9.1796875" style="16"/>
    <col min="4871" max="4871" width="9.7265625" style="16" bestFit="1" customWidth="1"/>
    <col min="4872" max="5124" width="9.1796875" style="16"/>
    <col min="5125" max="5125" width="9.453125" style="16" customWidth="1"/>
    <col min="5126" max="5126" width="9.1796875" style="16"/>
    <col min="5127" max="5127" width="9.7265625" style="16" bestFit="1" customWidth="1"/>
    <col min="5128" max="5380" width="9.1796875" style="16"/>
    <col min="5381" max="5381" width="9.453125" style="16" customWidth="1"/>
    <col min="5382" max="5382" width="9.1796875" style="16"/>
    <col min="5383" max="5383" width="9.7265625" style="16" bestFit="1" customWidth="1"/>
    <col min="5384" max="5636" width="9.1796875" style="16"/>
    <col min="5637" max="5637" width="9.453125" style="16" customWidth="1"/>
    <col min="5638" max="5638" width="9.1796875" style="16"/>
    <col min="5639" max="5639" width="9.7265625" style="16" bestFit="1" customWidth="1"/>
    <col min="5640" max="5892" width="9.1796875" style="16"/>
    <col min="5893" max="5893" width="9.453125" style="16" customWidth="1"/>
    <col min="5894" max="5894" width="9.1796875" style="16"/>
    <col min="5895" max="5895" width="9.7265625" style="16" bestFit="1" customWidth="1"/>
    <col min="5896" max="6148" width="9.1796875" style="16"/>
    <col min="6149" max="6149" width="9.453125" style="16" customWidth="1"/>
    <col min="6150" max="6150" width="9.1796875" style="16"/>
    <col min="6151" max="6151" width="9.7265625" style="16" bestFit="1" customWidth="1"/>
    <col min="6152" max="6404" width="9.1796875" style="16"/>
    <col min="6405" max="6405" width="9.453125" style="16" customWidth="1"/>
    <col min="6406" max="6406" width="9.1796875" style="16"/>
    <col min="6407" max="6407" width="9.7265625" style="16" bestFit="1" customWidth="1"/>
    <col min="6408" max="6660" width="9.1796875" style="16"/>
    <col min="6661" max="6661" width="9.453125" style="16" customWidth="1"/>
    <col min="6662" max="6662" width="9.1796875" style="16"/>
    <col min="6663" max="6663" width="9.7265625" style="16" bestFit="1" customWidth="1"/>
    <col min="6664" max="6916" width="9.1796875" style="16"/>
    <col min="6917" max="6917" width="9.453125" style="16" customWidth="1"/>
    <col min="6918" max="6918" width="9.1796875" style="16"/>
    <col min="6919" max="6919" width="9.7265625" style="16" bestFit="1" customWidth="1"/>
    <col min="6920" max="7172" width="9.1796875" style="16"/>
    <col min="7173" max="7173" width="9.453125" style="16" customWidth="1"/>
    <col min="7174" max="7174" width="9.1796875" style="16"/>
    <col min="7175" max="7175" width="9.7265625" style="16" bestFit="1" customWidth="1"/>
    <col min="7176" max="7428" width="9.1796875" style="16"/>
    <col min="7429" max="7429" width="9.453125" style="16" customWidth="1"/>
    <col min="7430" max="7430" width="9.1796875" style="16"/>
    <col min="7431" max="7431" width="9.7265625" style="16" bestFit="1" customWidth="1"/>
    <col min="7432" max="7684" width="9.1796875" style="16"/>
    <col min="7685" max="7685" width="9.453125" style="16" customWidth="1"/>
    <col min="7686" max="7686" width="9.1796875" style="16"/>
    <col min="7687" max="7687" width="9.7265625" style="16" bestFit="1" customWidth="1"/>
    <col min="7688" max="7940" width="9.1796875" style="16"/>
    <col min="7941" max="7941" width="9.453125" style="16" customWidth="1"/>
    <col min="7942" max="7942" width="9.1796875" style="16"/>
    <col min="7943" max="7943" width="9.7265625" style="16" bestFit="1" customWidth="1"/>
    <col min="7944" max="8196" width="9.1796875" style="16"/>
    <col min="8197" max="8197" width="9.453125" style="16" customWidth="1"/>
    <col min="8198" max="8198" width="9.1796875" style="16"/>
    <col min="8199" max="8199" width="9.7265625" style="16" bestFit="1" customWidth="1"/>
    <col min="8200" max="8452" width="9.1796875" style="16"/>
    <col min="8453" max="8453" width="9.453125" style="16" customWidth="1"/>
    <col min="8454" max="8454" width="9.1796875" style="16"/>
    <col min="8455" max="8455" width="9.7265625" style="16" bestFit="1" customWidth="1"/>
    <col min="8456" max="8708" width="9.1796875" style="16"/>
    <col min="8709" max="8709" width="9.453125" style="16" customWidth="1"/>
    <col min="8710" max="8710" width="9.1796875" style="16"/>
    <col min="8711" max="8711" width="9.7265625" style="16" bestFit="1" customWidth="1"/>
    <col min="8712" max="8964" width="9.1796875" style="16"/>
    <col min="8965" max="8965" width="9.453125" style="16" customWidth="1"/>
    <col min="8966" max="8966" width="9.1796875" style="16"/>
    <col min="8967" max="8967" width="9.7265625" style="16" bestFit="1" customWidth="1"/>
    <col min="8968" max="9220" width="9.1796875" style="16"/>
    <col min="9221" max="9221" width="9.453125" style="16" customWidth="1"/>
    <col min="9222" max="9222" width="9.1796875" style="16"/>
    <col min="9223" max="9223" width="9.7265625" style="16" bestFit="1" customWidth="1"/>
    <col min="9224" max="9476" width="9.1796875" style="16"/>
    <col min="9477" max="9477" width="9.453125" style="16" customWidth="1"/>
    <col min="9478" max="9478" width="9.1796875" style="16"/>
    <col min="9479" max="9479" width="9.7265625" style="16" bestFit="1" customWidth="1"/>
    <col min="9480" max="9732" width="9.1796875" style="16"/>
    <col min="9733" max="9733" width="9.453125" style="16" customWidth="1"/>
    <col min="9734" max="9734" width="9.1796875" style="16"/>
    <col min="9735" max="9735" width="9.7265625" style="16" bestFit="1" customWidth="1"/>
    <col min="9736" max="9988" width="9.1796875" style="16"/>
    <col min="9989" max="9989" width="9.453125" style="16" customWidth="1"/>
    <col min="9990" max="9990" width="9.1796875" style="16"/>
    <col min="9991" max="9991" width="9.7265625" style="16" bestFit="1" customWidth="1"/>
    <col min="9992" max="10244" width="9.1796875" style="16"/>
    <col min="10245" max="10245" width="9.453125" style="16" customWidth="1"/>
    <col min="10246" max="10246" width="9.1796875" style="16"/>
    <col min="10247" max="10247" width="9.7265625" style="16" bestFit="1" customWidth="1"/>
    <col min="10248" max="10500" width="9.1796875" style="16"/>
    <col min="10501" max="10501" width="9.453125" style="16" customWidth="1"/>
    <col min="10502" max="10502" width="9.1796875" style="16"/>
    <col min="10503" max="10503" width="9.7265625" style="16" bestFit="1" customWidth="1"/>
    <col min="10504" max="10756" width="9.1796875" style="16"/>
    <col min="10757" max="10757" width="9.453125" style="16" customWidth="1"/>
    <col min="10758" max="10758" width="9.1796875" style="16"/>
    <col min="10759" max="10759" width="9.7265625" style="16" bestFit="1" customWidth="1"/>
    <col min="10760" max="11012" width="9.1796875" style="16"/>
    <col min="11013" max="11013" width="9.453125" style="16" customWidth="1"/>
    <col min="11014" max="11014" width="9.1796875" style="16"/>
    <col min="11015" max="11015" width="9.7265625" style="16" bestFit="1" customWidth="1"/>
    <col min="11016" max="11268" width="9.1796875" style="16"/>
    <col min="11269" max="11269" width="9.453125" style="16" customWidth="1"/>
    <col min="11270" max="11270" width="9.1796875" style="16"/>
    <col min="11271" max="11271" width="9.7265625" style="16" bestFit="1" customWidth="1"/>
    <col min="11272" max="11524" width="9.1796875" style="16"/>
    <col min="11525" max="11525" width="9.453125" style="16" customWidth="1"/>
    <col min="11526" max="11526" width="9.1796875" style="16"/>
    <col min="11527" max="11527" width="9.7265625" style="16" bestFit="1" customWidth="1"/>
    <col min="11528" max="11780" width="9.1796875" style="16"/>
    <col min="11781" max="11781" width="9.453125" style="16" customWidth="1"/>
    <col min="11782" max="11782" width="9.1796875" style="16"/>
    <col min="11783" max="11783" width="9.7265625" style="16" bestFit="1" customWidth="1"/>
    <col min="11784" max="12036" width="9.1796875" style="16"/>
    <col min="12037" max="12037" width="9.453125" style="16" customWidth="1"/>
    <col min="12038" max="12038" width="9.1796875" style="16"/>
    <col min="12039" max="12039" width="9.7265625" style="16" bestFit="1" customWidth="1"/>
    <col min="12040" max="12292" width="9.1796875" style="16"/>
    <col min="12293" max="12293" width="9.453125" style="16" customWidth="1"/>
    <col min="12294" max="12294" width="9.1796875" style="16"/>
    <col min="12295" max="12295" width="9.7265625" style="16" bestFit="1" customWidth="1"/>
    <col min="12296" max="12548" width="9.1796875" style="16"/>
    <col min="12549" max="12549" width="9.453125" style="16" customWidth="1"/>
    <col min="12550" max="12550" width="9.1796875" style="16"/>
    <col min="12551" max="12551" width="9.7265625" style="16" bestFit="1" customWidth="1"/>
    <col min="12552" max="12804" width="9.1796875" style="16"/>
    <col min="12805" max="12805" width="9.453125" style="16" customWidth="1"/>
    <col min="12806" max="12806" width="9.1796875" style="16"/>
    <col min="12807" max="12807" width="9.7265625" style="16" bestFit="1" customWidth="1"/>
    <col min="12808" max="13060" width="9.1796875" style="16"/>
    <col min="13061" max="13061" width="9.453125" style="16" customWidth="1"/>
    <col min="13062" max="13062" width="9.1796875" style="16"/>
    <col min="13063" max="13063" width="9.7265625" style="16" bestFit="1" customWidth="1"/>
    <col min="13064" max="13316" width="9.1796875" style="16"/>
    <col min="13317" max="13317" width="9.453125" style="16" customWidth="1"/>
    <col min="13318" max="13318" width="9.1796875" style="16"/>
    <col min="13319" max="13319" width="9.7265625" style="16" bestFit="1" customWidth="1"/>
    <col min="13320" max="13572" width="9.1796875" style="16"/>
    <col min="13573" max="13573" width="9.453125" style="16" customWidth="1"/>
    <col min="13574" max="13574" width="9.1796875" style="16"/>
    <col min="13575" max="13575" width="9.7265625" style="16" bestFit="1" customWidth="1"/>
    <col min="13576" max="13828" width="9.1796875" style="16"/>
    <col min="13829" max="13829" width="9.453125" style="16" customWidth="1"/>
    <col min="13830" max="13830" width="9.1796875" style="16"/>
    <col min="13831" max="13831" width="9.7265625" style="16" bestFit="1" customWidth="1"/>
    <col min="13832" max="14084" width="9.1796875" style="16"/>
    <col min="14085" max="14085" width="9.453125" style="16" customWidth="1"/>
    <col min="14086" max="14086" width="9.1796875" style="16"/>
    <col min="14087" max="14087" width="9.7265625" style="16" bestFit="1" customWidth="1"/>
    <col min="14088" max="14340" width="9.1796875" style="16"/>
    <col min="14341" max="14341" width="9.453125" style="16" customWidth="1"/>
    <col min="14342" max="14342" width="9.1796875" style="16"/>
    <col min="14343" max="14343" width="9.7265625" style="16" bestFit="1" customWidth="1"/>
    <col min="14344" max="14596" width="9.1796875" style="16"/>
    <col min="14597" max="14597" width="9.453125" style="16" customWidth="1"/>
    <col min="14598" max="14598" width="9.1796875" style="16"/>
    <col min="14599" max="14599" width="9.7265625" style="16" bestFit="1" customWidth="1"/>
    <col min="14600" max="14852" width="9.1796875" style="16"/>
    <col min="14853" max="14853" width="9.453125" style="16" customWidth="1"/>
    <col min="14854" max="14854" width="9.1796875" style="16"/>
    <col min="14855" max="14855" width="9.7265625" style="16" bestFit="1" customWidth="1"/>
    <col min="14856" max="15108" width="9.1796875" style="16"/>
    <col min="15109" max="15109" width="9.453125" style="16" customWidth="1"/>
    <col min="15110" max="15110" width="9.1796875" style="16"/>
    <col min="15111" max="15111" width="9.7265625" style="16" bestFit="1" customWidth="1"/>
    <col min="15112" max="15364" width="9.1796875" style="16"/>
    <col min="15365" max="15365" width="9.453125" style="16" customWidth="1"/>
    <col min="15366" max="15366" width="9.1796875" style="16"/>
    <col min="15367" max="15367" width="9.7265625" style="16" bestFit="1" customWidth="1"/>
    <col min="15368" max="15620" width="9.1796875" style="16"/>
    <col min="15621" max="15621" width="9.453125" style="16" customWidth="1"/>
    <col min="15622" max="15622" width="9.1796875" style="16"/>
    <col min="15623" max="15623" width="9.7265625" style="16" bestFit="1" customWidth="1"/>
    <col min="15624" max="15876" width="9.1796875" style="16"/>
    <col min="15877" max="15877" width="9.453125" style="16" customWidth="1"/>
    <col min="15878" max="15878" width="9.1796875" style="16"/>
    <col min="15879" max="15879" width="9.7265625" style="16" bestFit="1" customWidth="1"/>
    <col min="15880" max="16132" width="9.1796875" style="16"/>
    <col min="16133" max="16133" width="9.453125" style="16" customWidth="1"/>
    <col min="16134" max="16134" width="9.1796875" style="16"/>
    <col min="16135" max="16135" width="9.7265625" style="16" bestFit="1" customWidth="1"/>
    <col min="16136" max="16384" width="9.1796875" style="16"/>
  </cols>
  <sheetData>
    <row r="1" spans="1:13" ht="18" x14ac:dyDescent="0.4">
      <c r="C1" s="57" t="s">
        <v>165</v>
      </c>
    </row>
    <row r="2" spans="1:13" ht="18" x14ac:dyDescent="0.4">
      <c r="C2" s="57" t="s">
        <v>156</v>
      </c>
    </row>
    <row r="3" spans="1:13" ht="5.1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3" x14ac:dyDescent="0.3">
      <c r="A4" s="17" t="s">
        <v>129</v>
      </c>
    </row>
    <row r="6" spans="1:13" ht="13" x14ac:dyDescent="0.3">
      <c r="A6" s="17" t="s">
        <v>130</v>
      </c>
      <c r="G6" s="66" t="s">
        <v>131</v>
      </c>
      <c r="H6" s="67"/>
    </row>
    <row r="7" spans="1:13" ht="13" x14ac:dyDescent="0.3">
      <c r="A7" s="17"/>
      <c r="G7" s="68"/>
      <c r="H7" s="69"/>
    </row>
    <row r="8" spans="1:13" ht="13" thickBot="1" x14ac:dyDescent="0.3">
      <c r="G8" s="68"/>
      <c r="H8" s="71"/>
    </row>
    <row r="9" spans="1:13" ht="13.5" thickBot="1" x14ac:dyDescent="0.35">
      <c r="E9" s="32" t="s">
        <v>162</v>
      </c>
      <c r="F9" s="59" t="s">
        <v>132</v>
      </c>
      <c r="G9" s="60">
        <f>G17*G13</f>
        <v>0.46060606060606069</v>
      </c>
      <c r="J9" s="63" t="s">
        <v>157</v>
      </c>
      <c r="K9" s="18"/>
      <c r="L9" s="18"/>
    </row>
    <row r="10" spans="1:13" ht="13" x14ac:dyDescent="0.3">
      <c r="A10" s="17" t="s">
        <v>133</v>
      </c>
      <c r="G10" s="68" t="s">
        <v>167</v>
      </c>
      <c r="H10" s="67"/>
      <c r="J10" s="18"/>
      <c r="K10" s="18"/>
      <c r="L10" s="18"/>
    </row>
    <row r="11" spans="1:13" ht="13" x14ac:dyDescent="0.3">
      <c r="G11" s="68"/>
      <c r="H11" s="69"/>
      <c r="J11" s="18" t="s">
        <v>158</v>
      </c>
      <c r="K11" s="18"/>
      <c r="L11" s="18"/>
    </row>
    <row r="12" spans="1:13" ht="13.5" thickBot="1" x14ac:dyDescent="0.35">
      <c r="G12" s="70"/>
      <c r="H12" s="71"/>
      <c r="J12" s="18" t="s">
        <v>159</v>
      </c>
      <c r="K12" s="18"/>
      <c r="L12" s="18"/>
    </row>
    <row r="13" spans="1:13" ht="13.5" thickBot="1" x14ac:dyDescent="0.35">
      <c r="F13" s="59" t="s">
        <v>134</v>
      </c>
      <c r="G13" s="65">
        <f>190000/165000</f>
        <v>1.1515151515151516</v>
      </c>
      <c r="J13" s="18" t="s">
        <v>160</v>
      </c>
      <c r="K13" s="18"/>
      <c r="L13" s="18"/>
    </row>
    <row r="14" spans="1:13" ht="13" x14ac:dyDescent="0.3">
      <c r="A14" s="17" t="s">
        <v>135</v>
      </c>
      <c r="G14" s="66" t="s">
        <v>136</v>
      </c>
      <c r="H14" s="67"/>
      <c r="J14" s="18" t="s">
        <v>161</v>
      </c>
      <c r="K14" s="18"/>
      <c r="L14" s="18"/>
    </row>
    <row r="15" spans="1:13" x14ac:dyDescent="0.25">
      <c r="G15" s="68"/>
      <c r="H15" s="69"/>
    </row>
    <row r="16" spans="1:13" ht="13.5" thickBot="1" x14ac:dyDescent="0.35">
      <c r="E16" s="32" t="s">
        <v>166</v>
      </c>
      <c r="G16" s="70"/>
      <c r="H16" s="71"/>
    </row>
    <row r="17" spans="1:12" ht="13.5" thickBot="1" x14ac:dyDescent="0.35">
      <c r="G17" s="60">
        <f>E21*I21</f>
        <v>0.4</v>
      </c>
      <c r="H17" s="18" t="s">
        <v>137</v>
      </c>
    </row>
    <row r="18" spans="1:12" ht="13" x14ac:dyDescent="0.3">
      <c r="A18" s="17" t="s">
        <v>138</v>
      </c>
      <c r="E18" s="66" t="s">
        <v>139</v>
      </c>
      <c r="F18" s="67"/>
      <c r="G18" s="61"/>
      <c r="H18" s="61"/>
      <c r="I18" s="66" t="s">
        <v>140</v>
      </c>
      <c r="J18" s="67"/>
    </row>
    <row r="19" spans="1:12" ht="13" x14ac:dyDescent="0.3">
      <c r="A19" s="17" t="s">
        <v>4</v>
      </c>
      <c r="E19" s="68"/>
      <c r="F19" s="69"/>
      <c r="G19" s="61"/>
      <c r="H19" s="61"/>
      <c r="I19" s="68"/>
      <c r="J19" s="69"/>
    </row>
    <row r="20" spans="1:12" ht="13.5" thickBot="1" x14ac:dyDescent="0.3">
      <c r="E20" s="70"/>
      <c r="F20" s="71"/>
      <c r="G20" s="61"/>
      <c r="H20" s="61"/>
      <c r="I20" s="70"/>
      <c r="J20" s="71"/>
    </row>
    <row r="21" spans="1:12" ht="13.5" thickBot="1" x14ac:dyDescent="0.35">
      <c r="E21" s="60">
        <f>C25/G25</f>
        <v>8.5393258426966295E-2</v>
      </c>
      <c r="F21" s="18" t="s">
        <v>141</v>
      </c>
      <c r="G21" s="61"/>
      <c r="H21" s="61"/>
      <c r="I21" s="65">
        <f>G25/K25</f>
        <v>4.6842105263157894</v>
      </c>
      <c r="J21" s="18" t="s">
        <v>142</v>
      </c>
    </row>
    <row r="22" spans="1:12" ht="13" x14ac:dyDescent="0.3">
      <c r="A22" s="17" t="s">
        <v>143</v>
      </c>
      <c r="C22" s="66" t="s">
        <v>31</v>
      </c>
      <c r="D22" s="67"/>
      <c r="E22" s="32" t="s">
        <v>164</v>
      </c>
      <c r="G22" s="66" t="s">
        <v>144</v>
      </c>
      <c r="H22" s="67"/>
      <c r="I22" s="32" t="s">
        <v>163</v>
      </c>
      <c r="K22" s="66" t="s">
        <v>16</v>
      </c>
      <c r="L22" s="67"/>
    </row>
    <row r="23" spans="1:12" ht="13" x14ac:dyDescent="0.3">
      <c r="A23" s="17" t="s">
        <v>145</v>
      </c>
      <c r="C23" s="68"/>
      <c r="D23" s="69"/>
      <c r="G23" s="68"/>
      <c r="H23" s="69"/>
      <c r="K23" s="68"/>
      <c r="L23" s="69"/>
    </row>
    <row r="24" spans="1:12" ht="13" thickBot="1" x14ac:dyDescent="0.3">
      <c r="C24" s="70"/>
      <c r="D24" s="71"/>
      <c r="G24" s="70"/>
      <c r="H24" s="71"/>
      <c r="K24" s="70"/>
      <c r="L24" s="71"/>
    </row>
    <row r="25" spans="1:12" ht="13.5" thickBot="1" x14ac:dyDescent="0.35">
      <c r="C25" s="64">
        <v>76000</v>
      </c>
      <c r="D25" s="18" t="s">
        <v>146</v>
      </c>
      <c r="G25" s="64">
        <v>890000</v>
      </c>
      <c r="H25" s="62" t="s">
        <v>147</v>
      </c>
      <c r="K25" s="64">
        <v>190000</v>
      </c>
      <c r="L25" s="62" t="s">
        <v>148</v>
      </c>
    </row>
    <row r="27" spans="1:12" ht="13" x14ac:dyDescent="0.3">
      <c r="A27" s="17" t="s">
        <v>149</v>
      </c>
    </row>
    <row r="28" spans="1:12" ht="13" x14ac:dyDescent="0.3">
      <c r="A28" s="17" t="s">
        <v>150</v>
      </c>
      <c r="E28" s="18" t="s">
        <v>151</v>
      </c>
      <c r="K28" s="18" t="s">
        <v>152</v>
      </c>
    </row>
    <row r="29" spans="1:12" x14ac:dyDescent="0.25">
      <c r="E29" s="16" t="s">
        <v>4</v>
      </c>
      <c r="K29" s="16" t="s">
        <v>4</v>
      </c>
    </row>
    <row r="30" spans="1:12" ht="13" x14ac:dyDescent="0.3">
      <c r="E30" s="17" t="s">
        <v>153</v>
      </c>
      <c r="K30" s="17" t="s">
        <v>153</v>
      </c>
    </row>
    <row r="31" spans="1:12" ht="13" x14ac:dyDescent="0.3">
      <c r="E31" s="17" t="s">
        <v>154</v>
      </c>
      <c r="K31" s="17" t="s">
        <v>155</v>
      </c>
    </row>
  </sheetData>
  <mergeCells count="8">
    <mergeCell ref="C22:D24"/>
    <mergeCell ref="G22:H24"/>
    <mergeCell ref="K22:L24"/>
    <mergeCell ref="G6:H8"/>
    <mergeCell ref="G10:H12"/>
    <mergeCell ref="G14:H16"/>
    <mergeCell ref="E18:F20"/>
    <mergeCell ref="I18:J20"/>
  </mergeCells>
  <pageMargins left="0.75" right="0.75" top="1" bottom="1" header="0.5" footer="0.5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Year Tab</vt:lpstr>
      <vt:lpstr>4 - Financial Statements Filled</vt:lpstr>
      <vt:lpstr>6A - Ratio Analysis</vt:lpstr>
      <vt:lpstr>7A - Net Present Value</vt:lpstr>
      <vt:lpstr>8A - Dupont Model</vt:lpstr>
      <vt:lpstr>'4 - Financial Statements Filled'!Print_Area</vt:lpstr>
      <vt:lpstr>'6A - Ratio Analysis'!Print_Area</vt:lpstr>
      <vt:lpstr>'7A - Net Present Value'!Print_Area</vt:lpstr>
      <vt:lpstr>'8A - Dupont Model'!Print_Area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Study Exercises</dc:title>
  <dc:subject>Finance 101</dc:subject>
  <dc:creator>Matt H. Evans</dc:creator>
  <dc:description>SCORE Workshop</dc:description>
  <cp:lastModifiedBy>mevanscpa</cp:lastModifiedBy>
  <cp:lastPrinted>2019-05-01T17:28:33Z</cp:lastPrinted>
  <dcterms:created xsi:type="dcterms:W3CDTF">2012-05-01T18:18:42Z</dcterms:created>
  <dcterms:modified xsi:type="dcterms:W3CDTF">2020-10-07T11:22:27Z</dcterms:modified>
</cp:coreProperties>
</file>