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evan\OneDrive\Documents\Startup Financial Plan\Web Pages\"/>
    </mc:Choice>
  </mc:AlternateContent>
  <xr:revisionPtr revIDLastSave="0" documentId="13_ncr:1_{2F6ABF2B-C241-4208-BF3B-D750A1D3FC0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ash Transaction Ledger" sheetId="1" r:id="rId1"/>
  </sheets>
  <definedNames>
    <definedName name="Depreciation">'Cash Transaction Ledger'!$R$54:$W$59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1" i="1" l="1"/>
  <c r="C139" i="1"/>
  <c r="C133" i="1"/>
  <c r="C132" i="1"/>
  <c r="C137" i="1"/>
  <c r="C138" i="1"/>
  <c r="C129" i="1"/>
  <c r="C128" i="1"/>
  <c r="C127" i="1"/>
  <c r="C126" i="1"/>
  <c r="C125" i="1"/>
  <c r="C118" i="1"/>
  <c r="C112" i="1"/>
  <c r="C116" i="1"/>
  <c r="C110" i="1"/>
  <c r="C108" i="1"/>
  <c r="C107" i="1"/>
  <c r="C106" i="1"/>
  <c r="C105" i="1"/>
  <c r="C104" i="1"/>
  <c r="C115" i="1"/>
  <c r="C114" i="1"/>
  <c r="C102" i="1"/>
  <c r="C98" i="1"/>
  <c r="C92" i="1"/>
  <c r="C96" i="1"/>
  <c r="C95" i="1"/>
  <c r="C94" i="1"/>
  <c r="C90" i="1"/>
  <c r="C89" i="1"/>
  <c r="C88" i="1"/>
  <c r="C87" i="1"/>
  <c r="C86" i="1"/>
  <c r="C85" i="1"/>
  <c r="C83" i="1"/>
  <c r="E49" i="1"/>
  <c r="V50" i="1"/>
  <c r="U50" i="1"/>
  <c r="V59" i="1"/>
  <c r="V57" i="1"/>
  <c r="V58" i="1"/>
  <c r="V56" i="1"/>
  <c r="T58" i="1"/>
  <c r="T57" i="1"/>
  <c r="T56" i="1"/>
  <c r="P49" i="1"/>
  <c r="Q49" i="1"/>
  <c r="R49" i="1"/>
  <c r="S49" i="1"/>
  <c r="T49" i="1"/>
  <c r="U49" i="1"/>
  <c r="V49" i="1"/>
  <c r="I49" i="1"/>
  <c r="J49" i="1"/>
  <c r="K49" i="1"/>
  <c r="L49" i="1"/>
  <c r="M49" i="1"/>
  <c r="N49" i="1"/>
  <c r="O49" i="1"/>
  <c r="H49" i="1"/>
  <c r="E17" i="1"/>
  <c r="E18" i="1"/>
  <c r="E19" i="1"/>
  <c r="E20" i="1"/>
  <c r="E21" i="1"/>
  <c r="E22" i="1"/>
  <c r="E23" i="1"/>
  <c r="E24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E53" i="1"/>
  <c r="D53" i="1"/>
  <c r="C53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D64" i="1" l="1"/>
  <c r="E25" i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D59" i="1"/>
  <c r="D63" i="1"/>
  <c r="D60" i="1"/>
  <c r="D65" i="1"/>
  <c r="D61" i="1"/>
  <c r="D67" i="1"/>
  <c r="D68" i="1"/>
  <c r="D69" i="1"/>
  <c r="D58" i="1"/>
  <c r="E58" i="1" s="1"/>
  <c r="E59" i="1" s="1"/>
  <c r="D62" i="1"/>
  <c r="D66" i="1"/>
  <c r="E60" i="1" l="1"/>
  <c r="E61" i="1" s="1"/>
  <c r="E62" i="1" s="1"/>
  <c r="E63" i="1" s="1"/>
  <c r="E64" i="1" s="1"/>
  <c r="E65" i="1" s="1"/>
  <c r="E66" i="1" s="1"/>
  <c r="E67" i="1" s="1"/>
  <c r="E68" i="1" s="1"/>
  <c r="E69" i="1" s="1"/>
</calcChain>
</file>

<file path=xl/sharedStrings.xml><?xml version="1.0" encoding="utf-8"?>
<sst xmlns="http://schemas.openxmlformats.org/spreadsheetml/2006/main" count="269" uniqueCount="137">
  <si>
    <t>STARTUP BUSINESS - CASH TRANSACTION LEDGER</t>
  </si>
  <si>
    <t>Year 1 Operations - Transaction Flow Building the Balance Sheet</t>
  </si>
  <si>
    <t>Month</t>
  </si>
  <si>
    <t>Transaction Description</t>
  </si>
  <si>
    <t>Cash Debit</t>
  </si>
  <si>
    <t>Cash Credit</t>
  </si>
  <si>
    <t>Cash Balance</t>
  </si>
  <si>
    <t>Offsetting Account</t>
  </si>
  <si>
    <t>Jan</t>
  </si>
  <si>
    <t>Owner initial capital contribution</t>
  </si>
  <si>
    <t>Contributed Capital - Owner</t>
  </si>
  <si>
    <t>Feb</t>
  </si>
  <si>
    <t>Family &amp; friends investment</t>
  </si>
  <si>
    <t>Contributed Capital - Investors</t>
  </si>
  <si>
    <t>Mar</t>
  </si>
  <si>
    <t>Computer equipment purchase</t>
  </si>
  <si>
    <t>Computer Equipment</t>
  </si>
  <si>
    <t>Furniture &amp; fixtures purchase</t>
  </si>
  <si>
    <t>Furniture &amp; Fixtures</t>
  </si>
  <si>
    <t>Office supplies &amp; setup</t>
  </si>
  <si>
    <t>Apr</t>
  </si>
  <si>
    <t>Software licenses (annual)</t>
  </si>
  <si>
    <t>Website development</t>
  </si>
  <si>
    <t>May</t>
  </si>
  <si>
    <t>Monthly operating expenses</t>
  </si>
  <si>
    <t>Operating Expenses (P&amp;L)</t>
  </si>
  <si>
    <t>Payroll expenses</t>
  </si>
  <si>
    <t>Payroll Expense (P&amp;L)</t>
  </si>
  <si>
    <t>Jun</t>
  </si>
  <si>
    <t>Loan payment - principal</t>
  </si>
  <si>
    <t>Loan payment - interest</t>
  </si>
  <si>
    <t>Interest Expense (P&amp;L)</t>
  </si>
  <si>
    <t>Jul</t>
  </si>
  <si>
    <t>Sales revenue - Customer A</t>
  </si>
  <si>
    <t>Sales Revenue (P&amp;L)</t>
  </si>
  <si>
    <t>Sales revenue - Customer B</t>
  </si>
  <si>
    <t>Aug</t>
  </si>
  <si>
    <t>Sales revenue - Multiple customers</t>
  </si>
  <si>
    <t>Sep</t>
  </si>
  <si>
    <t>Oct</t>
  </si>
  <si>
    <t>Nov</t>
  </si>
  <si>
    <t>Dec</t>
  </si>
  <si>
    <t>Additional equipment purchase</t>
  </si>
  <si>
    <t>Equipment</t>
  </si>
  <si>
    <t>TOTALS</t>
  </si>
  <si>
    <t>Year 1 Summary</t>
  </si>
  <si>
    <t>MONTHLY CASH POSITION SUMMARY</t>
  </si>
  <si>
    <t>Total Inflows</t>
  </si>
  <si>
    <t>Total Outflows</t>
  </si>
  <si>
    <t>Net Cash Flow</t>
  </si>
  <si>
    <t>Ending Balance</t>
  </si>
  <si>
    <t>KEY BALANCE SHEET IMPLICATIONS:</t>
  </si>
  <si>
    <t>1. Cash is the first and most liquid asset on the Balance Sheet</t>
  </si>
  <si>
    <t>2. Contributed Capital increases Equity section (Owner + Investors = $75,000)</t>
  </si>
  <si>
    <t>3. Asset purchases (Computers, Furniture, Equipment) increase non-current assets ($22,000)</t>
  </si>
  <si>
    <t>4. Notes Payable decreases with each principal payment (Liability section)</t>
  </si>
  <si>
    <t>5. Sales Revenue flows through Income Statement and increases Retained Earnings</t>
  </si>
  <si>
    <t>6. Operating Expenses reduce Net Income and therefore Retained Earnings</t>
  </si>
  <si>
    <t>7. The ending Cash Balance of Year 1 appears as Cash on the Balance Sheet</t>
  </si>
  <si>
    <t>8. Balance Sheet Equation: Assets = Liabilities + Equity (always balanced)</t>
  </si>
  <si>
    <t>Balance</t>
  </si>
  <si>
    <t>Sheet</t>
  </si>
  <si>
    <t>Yes</t>
  </si>
  <si>
    <t>Office Supplies (P&amp;L)</t>
  </si>
  <si>
    <t>Software Licenses (P&amp;L)</t>
  </si>
  <si>
    <t>Website (P&amp;L)</t>
  </si>
  <si>
    <t>&lt; Start setting up offsetting accounts from this point forward to build out the Balance Sheet</t>
  </si>
  <si>
    <t>Make Accrual / Closing Entries to Close Out Reporting Cycle:</t>
  </si>
  <si>
    <t xml:space="preserve"> </t>
  </si>
  <si>
    <t>Capital - Owner</t>
  </si>
  <si>
    <t>Ending Balances in Accounts &gt;</t>
  </si>
  <si>
    <t>Capital - Family</t>
  </si>
  <si>
    <t>Computer Equip</t>
  </si>
  <si>
    <t>Furn &amp; Fixtures</t>
  </si>
  <si>
    <t>Supplies Expense</t>
  </si>
  <si>
    <t>License Fees</t>
  </si>
  <si>
    <t>Website</t>
  </si>
  <si>
    <t xml:space="preserve">Gen Admin </t>
  </si>
  <si>
    <t>Paryoll Expense</t>
  </si>
  <si>
    <t>Interest Expense</t>
  </si>
  <si>
    <t>Capitalization Policy - Expenses over $ 5,000 that are asset related will be capitalized through stright line depreciation; otherwise the disbursement will be treated as an expense in the current reporting cycle</t>
  </si>
  <si>
    <t>Short Term Loan</t>
  </si>
  <si>
    <t>Loan financing</t>
  </si>
  <si>
    <t>Loan Payble</t>
  </si>
  <si>
    <t>Income Statement Accounts are in Dark Green</t>
  </si>
  <si>
    <t>Negative amounts reflect credit entries &gt; &gt; &gt;</t>
  </si>
  <si>
    <t>Sales Revenue</t>
  </si>
  <si>
    <t>Loan Payment</t>
  </si>
  <si>
    <t>Equip- ment</t>
  </si>
  <si>
    <t>Retained Earnings</t>
  </si>
  <si>
    <t>Deprec</t>
  </si>
  <si>
    <t>Deprec Expense</t>
  </si>
  <si>
    <t>Accumul Deprec</t>
  </si>
  <si>
    <t>Assets subject to Depreciation:</t>
  </si>
  <si>
    <t>Furniture and Fixtures</t>
  </si>
  <si>
    <t>Life in Yrs</t>
  </si>
  <si>
    <t>Annual</t>
  </si>
  <si>
    <t xml:space="preserve">Total Depreciation </t>
  </si>
  <si>
    <t>Record Depreciation on Fixed Assets</t>
  </si>
  <si>
    <t>Depreciation Expense</t>
  </si>
  <si>
    <t>Difference is Profit or Loss for Year</t>
  </si>
  <si>
    <t>Close out to Retained Earnings</t>
  </si>
  <si>
    <t>Calculate Depreciation</t>
  </si>
  <si>
    <t>Close out the Income Statement</t>
  </si>
  <si>
    <t>Compile the Income Statement:</t>
  </si>
  <si>
    <t>Sales Revenues</t>
  </si>
  <si>
    <t>Website / Marketing</t>
  </si>
  <si>
    <t>General &amp; Administrative</t>
  </si>
  <si>
    <t>Payroll Expense</t>
  </si>
  <si>
    <t>Total Operating Expenses</t>
  </si>
  <si>
    <t>Operating Income</t>
  </si>
  <si>
    <t>Profit or Loss</t>
  </si>
  <si>
    <t>Total Non Operating Expenses</t>
  </si>
  <si>
    <t>Compile the Balance Sheet:</t>
  </si>
  <si>
    <t>Cash</t>
  </si>
  <si>
    <t>Less Accumulated Depreciation</t>
  </si>
  <si>
    <t>Book Value of Assets</t>
  </si>
  <si>
    <t>Total Assets</t>
  </si>
  <si>
    <t>Loan Payable</t>
  </si>
  <si>
    <t>Total Liabilities + Equity</t>
  </si>
  <si>
    <t>Comple the Cash Flow Statement:</t>
  </si>
  <si>
    <t>Beginning Cash Balance</t>
  </si>
  <si>
    <t>Financing Activities:</t>
  </si>
  <si>
    <t>Capital Contributed by Owner</t>
  </si>
  <si>
    <t>Capital Contributed by Family</t>
  </si>
  <si>
    <t>Short Term Loan Financing</t>
  </si>
  <si>
    <t>Repayment of Loan during the Year</t>
  </si>
  <si>
    <t>Total Financing Activiites</t>
  </si>
  <si>
    <t>Investment Activities:</t>
  </si>
  <si>
    <t>Acquire Fixed Assets</t>
  </si>
  <si>
    <t>Operating Activities</t>
  </si>
  <si>
    <t>Sales to Customers</t>
  </si>
  <si>
    <t>Operating Expenses</t>
  </si>
  <si>
    <t>Ending Cash Balance</t>
  </si>
  <si>
    <t>Total Investment Activities</t>
  </si>
  <si>
    <t>Total Operating Activities</t>
  </si>
  <si>
    <t>Loss is Closed out to Retained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</si>
</sst>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;&quot;($&quot;#,##0.00\);\-"/>
    <numFmt numFmtId="165" formatCode="\$#,##0;&quot;($&quot;#,##0\);\-"/>
  </numFmts>
  <fonts count="15" x14ac:knownFonts="1">
    <font>
      <sz val="11"/>
      <color theme="1"/>
      <name val="Calibri"/>
      <family val="2"/>
      <charset val="1"/>
    </font>
    <font>
      <b/>
      <sz val="14"/>
      <name val="Cambria"/>
      <charset val="1"/>
    </font>
    <font>
      <i/>
      <sz val="10"/>
      <name val="Cambria"/>
      <charset val="1"/>
    </font>
    <font>
      <b/>
      <sz val="11"/>
      <color rgb="FFFFFFFF"/>
      <name val="Cambria"/>
      <charset val="1"/>
    </font>
    <font>
      <sz val="11"/>
      <color rgb="FF0000FF"/>
      <name val="Cambria"/>
      <charset val="1"/>
    </font>
    <font>
      <sz val="11"/>
      <color rgb="FF000000"/>
      <name val="Cambria"/>
      <charset val="1"/>
    </font>
    <font>
      <b/>
      <sz val="11"/>
      <name val="Cambria"/>
      <charset val="1"/>
    </font>
    <font>
      <b/>
      <sz val="12"/>
      <name val="Cambria"/>
      <charset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mbria"/>
      <family val="1"/>
    </font>
    <font>
      <b/>
      <sz val="11"/>
      <color rgb="FFFFFFFF"/>
      <name val="Cambria"/>
      <family val="1"/>
    </font>
    <font>
      <u/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2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FFD9E1F2"/>
        <bgColor rgb="FFCCFFFF"/>
      </patternFill>
    </fill>
    <fill>
      <patternFill patternType="solid">
        <fgColor theme="6" tint="-0.499984740745262"/>
        <bgColor rgb="FF333399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4" fontId="5" fillId="0" borderId="1" xfId="0" applyNumberFormat="1" applyFont="1" applyBorder="1"/>
    <xf numFmtId="164" fontId="6" fillId="3" borderId="1" xfId="0" applyNumberFormat="1" applyFont="1" applyFill="1" applyBorder="1"/>
    <xf numFmtId="164" fontId="0" fillId="3" borderId="1" xfId="0" applyNumberFormat="1" applyFill="1" applyBorder="1"/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165" fontId="6" fillId="3" borderId="1" xfId="0" applyNumberFormat="1" applyFont="1" applyFill="1" applyBorder="1"/>
    <xf numFmtId="165" fontId="5" fillId="0" borderId="1" xfId="0" applyNumberFormat="1" applyFont="1" applyBorder="1"/>
    <xf numFmtId="165" fontId="4" fillId="0" borderId="0" xfId="0" applyNumberFormat="1" applyFont="1"/>
    <xf numFmtId="0" fontId="8" fillId="0" borderId="0" xfId="0" applyFont="1"/>
    <xf numFmtId="0" fontId="9" fillId="0" borderId="1" xfId="0" applyFont="1" applyBorder="1"/>
    <xf numFmtId="165" fontId="10" fillId="0" borderId="1" xfId="0" applyNumberFormat="1" applyFont="1" applyBorder="1"/>
    <xf numFmtId="0" fontId="0" fillId="5" borderId="0" xfId="0" applyFill="1"/>
    <xf numFmtId="165" fontId="8" fillId="0" borderId="1" xfId="0" applyNumberFormat="1" applyFont="1" applyBorder="1"/>
    <xf numFmtId="0" fontId="12" fillId="0" borderId="0" xfId="0" applyFont="1"/>
    <xf numFmtId="165" fontId="10" fillId="0" borderId="0" xfId="0" applyNumberFormat="1" applyFont="1"/>
    <xf numFmtId="0" fontId="13" fillId="0" borderId="0" xfId="1"/>
    <xf numFmtId="0" fontId="0" fillId="0" borderId="0" xfId="0" applyAlignment="1">
      <alignment horizontal="right"/>
    </xf>
    <xf numFmtId="165" fontId="0" fillId="0" borderId="4" xfId="0" applyNumberFormat="1" applyBorder="1"/>
    <xf numFmtId="0" fontId="8" fillId="0" borderId="0" xfId="0" applyFont="1" applyAlignment="1">
      <alignment horizontal="right"/>
    </xf>
    <xf numFmtId="165" fontId="8" fillId="0" borderId="5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11" fillId="4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3"/>
  <sheetViews>
    <sheetView tabSelected="1" zoomScaleNormal="100" workbookViewId="0">
      <selection sqref="A1:F1"/>
    </sheetView>
  </sheetViews>
  <sheetFormatPr defaultColWidth="8.6640625" defaultRowHeight="14.4" x14ac:dyDescent="0.3"/>
  <cols>
    <col min="1" max="1" width="9.21875" customWidth="1"/>
    <col min="2" max="2" width="32.5546875" customWidth="1"/>
    <col min="3" max="3" width="12.88671875" customWidth="1"/>
    <col min="4" max="4" width="12.5546875" customWidth="1"/>
    <col min="5" max="5" width="16.44140625" customWidth="1"/>
    <col min="6" max="6" width="30" customWidth="1"/>
    <col min="7" max="7" width="8.6640625" customWidth="1"/>
    <col min="8" max="23" width="9.77734375" customWidth="1"/>
  </cols>
  <sheetData>
    <row r="1" spans="1:23" ht="17.399999999999999" x14ac:dyDescent="0.3">
      <c r="A1" s="27" t="s">
        <v>0</v>
      </c>
      <c r="B1" s="27"/>
      <c r="C1" s="27"/>
      <c r="D1" s="27"/>
      <c r="E1" s="27"/>
      <c r="F1" s="27"/>
      <c r="L1" s="17"/>
      <c r="M1" t="s">
        <v>84</v>
      </c>
    </row>
    <row r="2" spans="1:23" x14ac:dyDescent="0.3">
      <c r="A2" s="28" t="s">
        <v>1</v>
      </c>
      <c r="B2" s="28"/>
      <c r="C2" s="28"/>
      <c r="D2" s="28"/>
      <c r="E2" s="28"/>
      <c r="F2" s="28"/>
      <c r="H2" t="s">
        <v>66</v>
      </c>
      <c r="U2" s="21" t="s">
        <v>102</v>
      </c>
    </row>
    <row r="3" spans="1:23" ht="14.4" customHeight="1" x14ac:dyDescent="0.3">
      <c r="D3" t="s">
        <v>85</v>
      </c>
      <c r="G3" s="1" t="s">
        <v>60</v>
      </c>
      <c r="H3" s="33" t="s">
        <v>69</v>
      </c>
      <c r="I3" s="35" t="s">
        <v>71</v>
      </c>
      <c r="J3" s="35" t="s">
        <v>72</v>
      </c>
      <c r="K3" s="35" t="s">
        <v>73</v>
      </c>
      <c r="L3" s="31" t="s">
        <v>74</v>
      </c>
      <c r="M3" s="31" t="s">
        <v>75</v>
      </c>
      <c r="N3" s="31" t="s">
        <v>76</v>
      </c>
      <c r="O3" s="31" t="s">
        <v>77</v>
      </c>
      <c r="P3" s="31" t="s">
        <v>78</v>
      </c>
      <c r="Q3" s="35" t="s">
        <v>83</v>
      </c>
      <c r="R3" s="31" t="s">
        <v>79</v>
      </c>
      <c r="S3" s="31" t="s">
        <v>86</v>
      </c>
      <c r="T3" s="35" t="s">
        <v>88</v>
      </c>
      <c r="U3" s="31" t="s">
        <v>91</v>
      </c>
      <c r="V3" s="35" t="s">
        <v>92</v>
      </c>
      <c r="W3" s="35" t="s">
        <v>89</v>
      </c>
    </row>
    <row r="4" spans="1:23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61</v>
      </c>
      <c r="H4" s="34"/>
      <c r="I4" s="34"/>
      <c r="J4" s="34"/>
      <c r="K4" s="34"/>
      <c r="L4" s="32"/>
      <c r="M4" s="32"/>
      <c r="N4" s="32"/>
      <c r="O4" s="32"/>
      <c r="P4" s="32"/>
      <c r="Q4" s="34"/>
      <c r="R4" s="32"/>
      <c r="S4" s="32"/>
      <c r="T4" s="34"/>
      <c r="U4" s="32"/>
      <c r="V4" s="34"/>
      <c r="W4" s="34"/>
    </row>
    <row r="5" spans="1:23" x14ac:dyDescent="0.3">
      <c r="A5" s="2" t="s">
        <v>8</v>
      </c>
      <c r="B5" s="2" t="s">
        <v>9</v>
      </c>
      <c r="C5" s="8">
        <v>40000</v>
      </c>
      <c r="D5" s="9"/>
      <c r="E5" s="12">
        <f>C5-D5</f>
        <v>40000</v>
      </c>
      <c r="F5" s="2" t="s">
        <v>10</v>
      </c>
      <c r="G5" s="2" t="s">
        <v>62</v>
      </c>
      <c r="H5" s="8">
        <v>-40000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3">
      <c r="A6" s="2" t="s">
        <v>11</v>
      </c>
      <c r="B6" s="2" t="s">
        <v>12</v>
      </c>
      <c r="C6" s="8">
        <v>7500</v>
      </c>
      <c r="D6" s="9"/>
      <c r="E6" s="12">
        <f t="shared" ref="E6:E48" si="0">E5+C6-D6</f>
        <v>47500</v>
      </c>
      <c r="F6" s="2" t="s">
        <v>13</v>
      </c>
      <c r="G6" s="2" t="s">
        <v>62</v>
      </c>
      <c r="H6" s="2"/>
      <c r="I6" s="8">
        <v>-7500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3">
      <c r="A7" s="2" t="s">
        <v>14</v>
      </c>
      <c r="B7" s="2" t="s">
        <v>15</v>
      </c>
      <c r="C7" s="9"/>
      <c r="D7" s="8">
        <v>8000</v>
      </c>
      <c r="E7" s="12">
        <f t="shared" si="0"/>
        <v>39500</v>
      </c>
      <c r="F7" s="2" t="s">
        <v>16</v>
      </c>
      <c r="G7" s="2" t="s">
        <v>62</v>
      </c>
      <c r="H7" s="2"/>
      <c r="I7" s="2"/>
      <c r="J7" s="8">
        <v>8000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3">
      <c r="A8" s="2" t="s">
        <v>14</v>
      </c>
      <c r="B8" s="2" t="s">
        <v>17</v>
      </c>
      <c r="C8" s="9"/>
      <c r="D8" s="8">
        <v>6000</v>
      </c>
      <c r="E8" s="12">
        <f t="shared" si="0"/>
        <v>33500</v>
      </c>
      <c r="F8" s="2" t="s">
        <v>18</v>
      </c>
      <c r="G8" s="2" t="s">
        <v>62</v>
      </c>
      <c r="H8" s="2"/>
      <c r="I8" s="2"/>
      <c r="J8" s="2"/>
      <c r="K8" s="8">
        <v>6000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x14ac:dyDescent="0.3">
      <c r="A9" s="2" t="s">
        <v>14</v>
      </c>
      <c r="B9" s="2" t="s">
        <v>19</v>
      </c>
      <c r="C9" s="9"/>
      <c r="D9" s="8">
        <v>2500</v>
      </c>
      <c r="E9" s="12">
        <f t="shared" si="0"/>
        <v>31000</v>
      </c>
      <c r="F9" s="2" t="s">
        <v>63</v>
      </c>
      <c r="G9" s="2"/>
      <c r="H9" s="2"/>
      <c r="I9" s="2"/>
      <c r="J9" s="2"/>
      <c r="K9" s="2"/>
      <c r="L9" s="8">
        <v>2500</v>
      </c>
      <c r="M9" s="8"/>
      <c r="N9" s="8"/>
      <c r="O9" s="2"/>
      <c r="P9" s="2"/>
      <c r="Q9" s="2"/>
      <c r="R9" s="2"/>
      <c r="S9" s="2"/>
      <c r="T9" s="2"/>
      <c r="U9" s="2"/>
      <c r="V9" s="2"/>
      <c r="W9" s="2"/>
    </row>
    <row r="10" spans="1:23" x14ac:dyDescent="0.3">
      <c r="A10" s="2" t="s">
        <v>20</v>
      </c>
      <c r="B10" s="2" t="s">
        <v>21</v>
      </c>
      <c r="C10" s="9"/>
      <c r="D10" s="8">
        <v>3600</v>
      </c>
      <c r="E10" s="12">
        <f t="shared" si="0"/>
        <v>27400</v>
      </c>
      <c r="F10" s="2" t="s">
        <v>64</v>
      </c>
      <c r="G10" s="2"/>
      <c r="H10" s="2"/>
      <c r="I10" s="2"/>
      <c r="J10" s="2"/>
      <c r="K10" s="2"/>
      <c r="L10" s="8"/>
      <c r="M10" s="8">
        <v>3600</v>
      </c>
      <c r="N10" s="8"/>
      <c r="O10" s="2"/>
      <c r="P10" s="2"/>
      <c r="Q10" s="2"/>
      <c r="R10" s="2"/>
      <c r="S10" s="2"/>
      <c r="T10" s="2"/>
      <c r="U10" s="2"/>
      <c r="V10" s="2"/>
      <c r="W10" s="2"/>
    </row>
    <row r="11" spans="1:23" x14ac:dyDescent="0.3">
      <c r="A11" s="2" t="s">
        <v>20</v>
      </c>
      <c r="B11" s="2" t="s">
        <v>22</v>
      </c>
      <c r="C11" s="9"/>
      <c r="D11" s="8">
        <v>4500</v>
      </c>
      <c r="E11" s="12">
        <f t="shared" si="0"/>
        <v>22900</v>
      </c>
      <c r="F11" s="2" t="s">
        <v>65</v>
      </c>
      <c r="G11" s="2"/>
      <c r="H11" s="2"/>
      <c r="I11" s="2"/>
      <c r="J11" s="2"/>
      <c r="K11" s="2"/>
      <c r="L11" s="8"/>
      <c r="M11" s="8"/>
      <c r="N11" s="8">
        <v>4500</v>
      </c>
      <c r="O11" s="2"/>
      <c r="P11" s="2"/>
      <c r="Q11" s="2"/>
      <c r="R11" s="2"/>
      <c r="S11" s="2"/>
      <c r="T11" s="2"/>
      <c r="U11" s="2"/>
      <c r="V11" s="2"/>
      <c r="W11" s="2"/>
    </row>
    <row r="12" spans="1:23" x14ac:dyDescent="0.3">
      <c r="A12" s="2" t="s">
        <v>23</v>
      </c>
      <c r="B12" s="2" t="s">
        <v>24</v>
      </c>
      <c r="C12" s="9"/>
      <c r="D12" s="8">
        <v>3800</v>
      </c>
      <c r="E12" s="12">
        <f t="shared" si="0"/>
        <v>19100</v>
      </c>
      <c r="F12" s="2" t="s">
        <v>25</v>
      </c>
      <c r="G12" s="2"/>
      <c r="H12" s="2"/>
      <c r="I12" s="2"/>
      <c r="J12" s="2"/>
      <c r="K12" s="2"/>
      <c r="L12" s="8"/>
      <c r="M12" s="8"/>
      <c r="N12" s="8"/>
      <c r="O12" s="8">
        <v>3800</v>
      </c>
      <c r="P12" s="8"/>
      <c r="Q12" s="8"/>
      <c r="R12" s="8"/>
      <c r="S12" s="8"/>
      <c r="T12" s="8"/>
      <c r="U12" s="2"/>
      <c r="V12" s="2"/>
      <c r="W12" s="2"/>
    </row>
    <row r="13" spans="1:23" x14ac:dyDescent="0.3">
      <c r="A13" s="2" t="s">
        <v>23</v>
      </c>
      <c r="B13" s="2" t="s">
        <v>26</v>
      </c>
      <c r="C13" s="9"/>
      <c r="D13" s="8">
        <v>5000</v>
      </c>
      <c r="E13" s="12">
        <f t="shared" si="0"/>
        <v>14100</v>
      </c>
      <c r="F13" s="2" t="s">
        <v>27</v>
      </c>
      <c r="G13" s="2"/>
      <c r="H13" s="2"/>
      <c r="I13" s="2"/>
      <c r="J13" s="2"/>
      <c r="K13" s="2"/>
      <c r="L13" s="8"/>
      <c r="M13" s="8"/>
      <c r="N13" s="8"/>
      <c r="O13" s="8"/>
      <c r="P13" s="8">
        <v>5000</v>
      </c>
      <c r="Q13" s="8"/>
      <c r="R13" s="8"/>
      <c r="S13" s="8"/>
      <c r="T13" s="8"/>
      <c r="U13" s="8"/>
      <c r="V13" s="8"/>
      <c r="W13" s="8"/>
    </row>
    <row r="14" spans="1:23" x14ac:dyDescent="0.3">
      <c r="A14" s="2" t="s">
        <v>28</v>
      </c>
      <c r="B14" s="2" t="s">
        <v>24</v>
      </c>
      <c r="C14" s="9"/>
      <c r="D14" s="8">
        <v>3800</v>
      </c>
      <c r="E14" s="12">
        <f t="shared" si="0"/>
        <v>10300</v>
      </c>
      <c r="F14" s="2" t="s">
        <v>25</v>
      </c>
      <c r="G14" s="2"/>
      <c r="H14" s="2"/>
      <c r="I14" s="2"/>
      <c r="J14" s="2"/>
      <c r="K14" s="2"/>
      <c r="L14" s="8"/>
      <c r="M14" s="8"/>
      <c r="N14" s="8"/>
      <c r="O14" s="8">
        <v>3800</v>
      </c>
      <c r="P14" s="8"/>
      <c r="Q14" s="8"/>
      <c r="R14" s="8"/>
      <c r="S14" s="8"/>
      <c r="T14" s="8"/>
      <c r="U14" s="8"/>
      <c r="V14" s="8"/>
      <c r="W14" s="8"/>
    </row>
    <row r="15" spans="1:23" x14ac:dyDescent="0.3">
      <c r="A15" s="2" t="s">
        <v>28</v>
      </c>
      <c r="B15" s="2" t="s">
        <v>26</v>
      </c>
      <c r="C15" s="9"/>
      <c r="D15" s="8">
        <v>5000</v>
      </c>
      <c r="E15" s="12">
        <f t="shared" si="0"/>
        <v>5300</v>
      </c>
      <c r="F15" s="2" t="s">
        <v>27</v>
      </c>
      <c r="G15" s="2"/>
      <c r="H15" s="2"/>
      <c r="I15" s="2"/>
      <c r="J15" s="2"/>
      <c r="K15" s="2"/>
      <c r="L15" s="2"/>
      <c r="M15" s="2"/>
      <c r="N15" s="2"/>
      <c r="O15" s="8"/>
      <c r="P15" s="8">
        <v>5000</v>
      </c>
      <c r="Q15" s="8"/>
      <c r="R15" s="8"/>
      <c r="S15" s="8"/>
      <c r="T15" s="8"/>
      <c r="U15" s="8"/>
      <c r="V15" s="8"/>
      <c r="W15" s="8"/>
    </row>
    <row r="16" spans="1:23" x14ac:dyDescent="0.3">
      <c r="A16" s="2" t="s">
        <v>28</v>
      </c>
      <c r="B16" s="2" t="s">
        <v>82</v>
      </c>
      <c r="C16" s="8">
        <v>5000</v>
      </c>
      <c r="D16" s="8">
        <v>0</v>
      </c>
      <c r="E16" s="12">
        <f t="shared" si="0"/>
        <v>10300</v>
      </c>
      <c r="F16" s="2" t="s">
        <v>81</v>
      </c>
      <c r="G16" s="2" t="s">
        <v>62</v>
      </c>
      <c r="H16" s="2"/>
      <c r="I16" s="2"/>
      <c r="J16" s="2"/>
      <c r="K16" s="2"/>
      <c r="L16" s="2"/>
      <c r="M16" s="2"/>
      <c r="N16" s="2"/>
      <c r="O16" s="8"/>
      <c r="P16" s="8"/>
      <c r="Q16" s="8">
        <v>-5000</v>
      </c>
      <c r="R16" s="8"/>
      <c r="S16" s="8"/>
      <c r="T16" s="8"/>
      <c r="U16" s="8"/>
      <c r="V16" s="8"/>
      <c r="W16" s="8"/>
    </row>
    <row r="17" spans="1:23" x14ac:dyDescent="0.3">
      <c r="A17" s="2" t="s">
        <v>32</v>
      </c>
      <c r="B17" s="2" t="s">
        <v>33</v>
      </c>
      <c r="C17" s="8">
        <v>4500</v>
      </c>
      <c r="D17" s="9"/>
      <c r="E17" s="12">
        <f t="shared" si="0"/>
        <v>14800</v>
      </c>
      <c r="F17" s="2" t="s">
        <v>34</v>
      </c>
      <c r="G17" s="2"/>
      <c r="H17" s="2"/>
      <c r="I17" s="2"/>
      <c r="J17" s="2"/>
      <c r="K17" s="2"/>
      <c r="L17" s="2"/>
      <c r="M17" s="2"/>
      <c r="N17" s="2"/>
      <c r="O17" s="8"/>
      <c r="P17" s="8"/>
      <c r="Q17" s="8"/>
      <c r="R17" s="8"/>
      <c r="S17" s="8">
        <v>-4500</v>
      </c>
      <c r="T17" s="8"/>
      <c r="U17" s="8"/>
      <c r="V17" s="8"/>
      <c r="W17" s="8"/>
    </row>
    <row r="18" spans="1:23" x14ac:dyDescent="0.3">
      <c r="A18" s="2" t="s">
        <v>32</v>
      </c>
      <c r="B18" s="2" t="s">
        <v>35</v>
      </c>
      <c r="C18" s="8">
        <v>3200</v>
      </c>
      <c r="D18" s="9"/>
      <c r="E18" s="12">
        <f t="shared" si="0"/>
        <v>18000</v>
      </c>
      <c r="F18" s="2" t="s">
        <v>34</v>
      </c>
      <c r="G18" s="2"/>
      <c r="H18" s="2"/>
      <c r="I18" s="2"/>
      <c r="J18" s="2"/>
      <c r="K18" s="2"/>
      <c r="L18" s="2"/>
      <c r="M18" s="2"/>
      <c r="N18" s="2"/>
      <c r="O18" s="8"/>
      <c r="P18" s="8"/>
      <c r="Q18" s="8"/>
      <c r="R18" s="8"/>
      <c r="S18" s="8">
        <v>-3200</v>
      </c>
      <c r="T18" s="8"/>
      <c r="U18" s="8"/>
      <c r="V18" s="8"/>
      <c r="W18" s="8"/>
    </row>
    <row r="19" spans="1:23" x14ac:dyDescent="0.3">
      <c r="A19" s="2" t="s">
        <v>32</v>
      </c>
      <c r="B19" s="2" t="s">
        <v>24</v>
      </c>
      <c r="C19" s="9"/>
      <c r="D19" s="8">
        <v>3800</v>
      </c>
      <c r="E19" s="12">
        <f t="shared" si="0"/>
        <v>14200</v>
      </c>
      <c r="F19" s="2" t="s">
        <v>25</v>
      </c>
      <c r="G19" s="2"/>
      <c r="H19" s="2"/>
      <c r="I19" s="2"/>
      <c r="J19" s="2"/>
      <c r="K19" s="2"/>
      <c r="L19" s="2"/>
      <c r="M19" s="2"/>
      <c r="N19" s="2"/>
      <c r="O19" s="8">
        <v>3800</v>
      </c>
      <c r="P19" s="8"/>
      <c r="Q19" s="8"/>
      <c r="R19" s="8"/>
      <c r="S19" s="8"/>
      <c r="T19" s="8"/>
      <c r="U19" s="8"/>
      <c r="V19" s="8"/>
      <c r="W19" s="8"/>
    </row>
    <row r="20" spans="1:23" x14ac:dyDescent="0.3">
      <c r="A20" s="2" t="s">
        <v>32</v>
      </c>
      <c r="B20" s="2" t="s">
        <v>26</v>
      </c>
      <c r="C20" s="9"/>
      <c r="D20" s="8">
        <v>5000</v>
      </c>
      <c r="E20" s="12">
        <f t="shared" si="0"/>
        <v>9200</v>
      </c>
      <c r="F20" s="2" t="s">
        <v>27</v>
      </c>
      <c r="G20" s="2"/>
      <c r="H20" s="2"/>
      <c r="I20" s="2"/>
      <c r="J20" s="2"/>
      <c r="K20" s="2"/>
      <c r="L20" s="2"/>
      <c r="M20" s="2"/>
      <c r="N20" s="2"/>
      <c r="O20" s="8"/>
      <c r="P20" s="8">
        <v>5000</v>
      </c>
      <c r="Q20" s="8" t="s">
        <v>68</v>
      </c>
      <c r="R20" s="8"/>
      <c r="S20" s="8"/>
      <c r="T20" s="8"/>
      <c r="U20" s="8"/>
      <c r="V20" s="8"/>
      <c r="W20" s="8"/>
    </row>
    <row r="21" spans="1:23" x14ac:dyDescent="0.3">
      <c r="A21" s="2" t="s">
        <v>32</v>
      </c>
      <c r="B21" s="2" t="s">
        <v>29</v>
      </c>
      <c r="C21" s="9"/>
      <c r="D21" s="8">
        <v>700</v>
      </c>
      <c r="E21" s="12">
        <f t="shared" si="0"/>
        <v>8500</v>
      </c>
      <c r="F21" s="2" t="s">
        <v>87</v>
      </c>
      <c r="G21" s="2" t="s">
        <v>62</v>
      </c>
      <c r="H21" s="2"/>
      <c r="I21" s="2"/>
      <c r="J21" s="2"/>
      <c r="K21" s="2"/>
      <c r="L21" s="2"/>
      <c r="M21" s="2"/>
      <c r="N21" s="2"/>
      <c r="O21" s="8"/>
      <c r="P21" s="8"/>
      <c r="Q21" s="8">
        <v>700</v>
      </c>
      <c r="R21" s="8"/>
      <c r="S21" s="8"/>
      <c r="T21" s="8"/>
      <c r="U21" s="8"/>
      <c r="V21" s="8"/>
      <c r="W21" s="8"/>
    </row>
    <row r="22" spans="1:23" x14ac:dyDescent="0.3">
      <c r="A22" s="2" t="s">
        <v>32</v>
      </c>
      <c r="B22" s="2" t="s">
        <v>30</v>
      </c>
      <c r="C22" s="9"/>
      <c r="D22" s="8">
        <v>150</v>
      </c>
      <c r="E22" s="12">
        <f t="shared" si="0"/>
        <v>8350</v>
      </c>
      <c r="F22" s="2" t="s">
        <v>31</v>
      </c>
      <c r="G22" s="2"/>
      <c r="H22" s="2"/>
      <c r="I22" s="2"/>
      <c r="J22" s="2"/>
      <c r="K22" s="2"/>
      <c r="L22" s="2"/>
      <c r="M22" s="2"/>
      <c r="N22" s="2"/>
      <c r="O22" s="8"/>
      <c r="P22" s="8"/>
      <c r="Q22" s="8"/>
      <c r="R22" s="8">
        <v>150</v>
      </c>
      <c r="S22" s="8"/>
      <c r="T22" s="8"/>
      <c r="U22" s="8"/>
      <c r="V22" s="8"/>
      <c r="W22" s="8"/>
    </row>
    <row r="23" spans="1:23" x14ac:dyDescent="0.3">
      <c r="A23" s="2" t="s">
        <v>36</v>
      </c>
      <c r="B23" s="2" t="s">
        <v>37</v>
      </c>
      <c r="C23" s="8">
        <v>8500</v>
      </c>
      <c r="D23" s="9"/>
      <c r="E23" s="12">
        <f t="shared" si="0"/>
        <v>16850</v>
      </c>
      <c r="F23" s="2" t="s">
        <v>34</v>
      </c>
      <c r="G23" s="2"/>
      <c r="H23" s="2"/>
      <c r="I23" s="2"/>
      <c r="J23" s="2"/>
      <c r="K23" s="2"/>
      <c r="L23" s="2"/>
      <c r="M23" s="2"/>
      <c r="N23" s="2"/>
      <c r="O23" s="8"/>
      <c r="P23" s="8"/>
      <c r="Q23" s="8"/>
      <c r="R23" s="8"/>
      <c r="S23" s="8">
        <v>-8500</v>
      </c>
      <c r="T23" s="8"/>
      <c r="U23" s="8"/>
      <c r="V23" s="8"/>
      <c r="W23" s="8"/>
    </row>
    <row r="24" spans="1:23" x14ac:dyDescent="0.3">
      <c r="A24" s="2" t="s">
        <v>36</v>
      </c>
      <c r="B24" s="2" t="s">
        <v>24</v>
      </c>
      <c r="C24" s="9"/>
      <c r="D24" s="8">
        <v>3800</v>
      </c>
      <c r="E24" s="12">
        <f t="shared" si="0"/>
        <v>13050</v>
      </c>
      <c r="F24" s="2" t="s">
        <v>25</v>
      </c>
      <c r="G24" s="2"/>
      <c r="H24" s="2"/>
      <c r="I24" s="2"/>
      <c r="J24" s="2"/>
      <c r="K24" s="2"/>
      <c r="L24" s="2"/>
      <c r="M24" s="2"/>
      <c r="N24" s="2"/>
      <c r="O24" s="8">
        <v>3800</v>
      </c>
      <c r="P24" s="8"/>
      <c r="Q24" s="8"/>
      <c r="R24" s="8"/>
      <c r="S24" s="8"/>
      <c r="T24" s="8"/>
      <c r="U24" s="8"/>
      <c r="V24" s="8"/>
      <c r="W24" s="8"/>
    </row>
    <row r="25" spans="1:23" x14ac:dyDescent="0.3">
      <c r="A25" s="2" t="s">
        <v>36</v>
      </c>
      <c r="B25" s="2" t="s">
        <v>26</v>
      </c>
      <c r="C25" s="9"/>
      <c r="D25" s="8">
        <v>5000</v>
      </c>
      <c r="E25" s="12">
        <f t="shared" si="0"/>
        <v>8050</v>
      </c>
      <c r="F25" s="2" t="s">
        <v>27</v>
      </c>
      <c r="G25" s="2"/>
      <c r="H25" s="2"/>
      <c r="I25" s="2"/>
      <c r="J25" s="2"/>
      <c r="K25" s="2"/>
      <c r="L25" s="2"/>
      <c r="M25" s="2"/>
      <c r="N25" s="8"/>
      <c r="O25" s="8"/>
      <c r="P25" s="8">
        <v>5000</v>
      </c>
      <c r="Q25" s="8"/>
      <c r="R25" s="8"/>
      <c r="S25" s="8"/>
      <c r="T25" s="8"/>
      <c r="U25" s="8"/>
      <c r="V25" s="8"/>
      <c r="W25" s="8"/>
    </row>
    <row r="26" spans="1:23" x14ac:dyDescent="0.3">
      <c r="A26" s="2" t="s">
        <v>36</v>
      </c>
      <c r="B26" s="2" t="s">
        <v>29</v>
      </c>
      <c r="C26" s="9"/>
      <c r="D26" s="8">
        <v>705</v>
      </c>
      <c r="E26" s="12">
        <f t="shared" si="0"/>
        <v>7345</v>
      </c>
      <c r="F26" s="2" t="s">
        <v>87</v>
      </c>
      <c r="G26" s="2" t="s">
        <v>62</v>
      </c>
      <c r="H26" s="2"/>
      <c r="I26" s="2"/>
      <c r="J26" s="2"/>
      <c r="K26" s="2"/>
      <c r="L26" s="2"/>
      <c r="M26" s="2"/>
      <c r="N26" s="8"/>
      <c r="O26" s="8"/>
      <c r="P26" s="8"/>
      <c r="Q26" s="8">
        <v>705</v>
      </c>
      <c r="R26" s="8"/>
      <c r="S26" s="8"/>
      <c r="T26" s="8"/>
      <c r="U26" s="8"/>
      <c r="V26" s="8"/>
      <c r="W26" s="8"/>
    </row>
    <row r="27" spans="1:23" x14ac:dyDescent="0.3">
      <c r="A27" s="2" t="s">
        <v>36</v>
      </c>
      <c r="B27" s="2" t="s">
        <v>30</v>
      </c>
      <c r="C27" s="9"/>
      <c r="D27" s="8">
        <v>145</v>
      </c>
      <c r="E27" s="12">
        <f t="shared" si="0"/>
        <v>7200</v>
      </c>
      <c r="F27" s="2" t="s">
        <v>31</v>
      </c>
      <c r="G27" s="2"/>
      <c r="H27" s="2"/>
      <c r="I27" s="2"/>
      <c r="J27" s="2"/>
      <c r="K27" s="2"/>
      <c r="L27" s="2"/>
      <c r="M27" s="2"/>
      <c r="N27" s="8"/>
      <c r="O27" s="8"/>
      <c r="P27" s="8"/>
      <c r="Q27" s="8"/>
      <c r="R27" s="8">
        <v>145</v>
      </c>
      <c r="S27" s="8"/>
      <c r="T27" s="8"/>
      <c r="U27" s="8"/>
      <c r="V27" s="8"/>
      <c r="W27" s="8"/>
    </row>
    <row r="28" spans="1:23" x14ac:dyDescent="0.3">
      <c r="A28" s="2" t="s">
        <v>38</v>
      </c>
      <c r="B28" s="2" t="s">
        <v>37</v>
      </c>
      <c r="C28" s="8">
        <v>11200</v>
      </c>
      <c r="D28" s="9"/>
      <c r="E28" s="12">
        <f t="shared" si="0"/>
        <v>18400</v>
      </c>
      <c r="F28" s="2" t="s">
        <v>34</v>
      </c>
      <c r="G28" s="2"/>
      <c r="H28" s="2"/>
      <c r="I28" s="2"/>
      <c r="J28" s="2"/>
      <c r="K28" s="2"/>
      <c r="L28" s="2"/>
      <c r="M28" s="2"/>
      <c r="N28" s="8"/>
      <c r="O28" s="8"/>
      <c r="P28" s="8"/>
      <c r="Q28" s="8"/>
      <c r="R28" s="8"/>
      <c r="S28" s="8">
        <v>-11200</v>
      </c>
      <c r="T28" s="8"/>
      <c r="U28" s="8"/>
      <c r="V28" s="8"/>
      <c r="W28" s="8"/>
    </row>
    <row r="29" spans="1:23" x14ac:dyDescent="0.3">
      <c r="A29" s="2" t="s">
        <v>38</v>
      </c>
      <c r="B29" s="2" t="s">
        <v>24</v>
      </c>
      <c r="C29" s="9"/>
      <c r="D29" s="8">
        <v>3800</v>
      </c>
      <c r="E29" s="12">
        <f t="shared" si="0"/>
        <v>14600</v>
      </c>
      <c r="F29" s="2" t="s">
        <v>25</v>
      </c>
      <c r="G29" s="2"/>
      <c r="H29" s="2"/>
      <c r="I29" s="2"/>
      <c r="J29" s="2"/>
      <c r="K29" s="2"/>
      <c r="L29" s="2"/>
      <c r="M29" s="2"/>
      <c r="N29" s="8"/>
      <c r="O29" s="8">
        <v>3800</v>
      </c>
      <c r="P29" s="8"/>
      <c r="Q29" s="8"/>
      <c r="R29" s="8"/>
      <c r="S29" s="8"/>
      <c r="T29" s="8"/>
      <c r="U29" s="8"/>
      <c r="V29" s="8"/>
      <c r="W29" s="8"/>
    </row>
    <row r="30" spans="1:23" x14ac:dyDescent="0.3">
      <c r="A30" s="2" t="s">
        <v>38</v>
      </c>
      <c r="B30" s="2" t="s">
        <v>26</v>
      </c>
      <c r="C30" s="9"/>
      <c r="D30" s="8">
        <v>5000</v>
      </c>
      <c r="E30" s="12">
        <f t="shared" si="0"/>
        <v>9600</v>
      </c>
      <c r="F30" s="2" t="s">
        <v>27</v>
      </c>
      <c r="G30" s="2"/>
      <c r="H30" s="2"/>
      <c r="I30" s="2"/>
      <c r="J30" s="2"/>
      <c r="K30" s="2"/>
      <c r="L30" s="2"/>
      <c r="M30" s="2"/>
      <c r="N30" s="8"/>
      <c r="O30" s="8"/>
      <c r="P30" s="8">
        <v>5000</v>
      </c>
      <c r="Q30" s="8"/>
      <c r="R30" s="8"/>
      <c r="S30" s="8"/>
      <c r="T30" s="8"/>
      <c r="U30" s="8"/>
      <c r="V30" s="8"/>
      <c r="W30" s="8"/>
    </row>
    <row r="31" spans="1:23" x14ac:dyDescent="0.3">
      <c r="A31" s="2" t="s">
        <v>38</v>
      </c>
      <c r="B31" s="2" t="s">
        <v>29</v>
      </c>
      <c r="C31" s="9"/>
      <c r="D31" s="8">
        <v>710</v>
      </c>
      <c r="E31" s="12">
        <f t="shared" si="0"/>
        <v>8890</v>
      </c>
      <c r="F31" s="2" t="s">
        <v>87</v>
      </c>
      <c r="G31" s="2" t="s">
        <v>62</v>
      </c>
      <c r="H31" s="2"/>
      <c r="I31" s="2"/>
      <c r="J31" s="2"/>
      <c r="K31" s="2"/>
      <c r="L31" s="2"/>
      <c r="M31" s="2"/>
      <c r="N31" s="8"/>
      <c r="O31" s="8"/>
      <c r="P31" s="8"/>
      <c r="Q31" s="8">
        <v>710</v>
      </c>
      <c r="R31" s="8"/>
      <c r="S31" s="8"/>
      <c r="T31" s="8"/>
      <c r="U31" s="8"/>
      <c r="V31" s="8"/>
      <c r="W31" s="8"/>
    </row>
    <row r="32" spans="1:23" x14ac:dyDescent="0.3">
      <c r="A32" s="2" t="s">
        <v>38</v>
      </c>
      <c r="B32" s="2" t="s">
        <v>30</v>
      </c>
      <c r="C32" s="9"/>
      <c r="D32" s="8">
        <v>140</v>
      </c>
      <c r="E32" s="12">
        <f t="shared" si="0"/>
        <v>8750</v>
      </c>
      <c r="F32" s="2" t="s">
        <v>31</v>
      </c>
      <c r="G32" s="2"/>
      <c r="H32" s="2"/>
      <c r="I32" s="2"/>
      <c r="J32" s="2"/>
      <c r="K32" s="2"/>
      <c r="L32" s="2"/>
      <c r="M32" s="2"/>
      <c r="N32" s="8"/>
      <c r="O32" s="8"/>
      <c r="P32" s="8"/>
      <c r="Q32" s="8"/>
      <c r="R32" s="8">
        <v>140</v>
      </c>
      <c r="S32" s="8"/>
      <c r="T32" s="8"/>
      <c r="U32" s="8"/>
      <c r="V32" s="8"/>
      <c r="W32" s="8"/>
    </row>
    <row r="33" spans="1:23" x14ac:dyDescent="0.3">
      <c r="A33" s="2" t="s">
        <v>39</v>
      </c>
      <c r="B33" s="2" t="s">
        <v>37</v>
      </c>
      <c r="C33" s="8">
        <v>13500</v>
      </c>
      <c r="D33" s="9"/>
      <c r="E33" s="12">
        <f t="shared" si="0"/>
        <v>22250</v>
      </c>
      <c r="F33" s="2" t="s">
        <v>34</v>
      </c>
      <c r="G33" s="2"/>
      <c r="H33" s="2"/>
      <c r="I33" s="2"/>
      <c r="J33" s="2"/>
      <c r="K33" s="2"/>
      <c r="L33" s="2"/>
      <c r="M33" s="2"/>
      <c r="N33" s="8"/>
      <c r="O33" s="8"/>
      <c r="P33" s="8"/>
      <c r="Q33" s="8"/>
      <c r="R33" s="8"/>
      <c r="S33" s="8">
        <v>-13500</v>
      </c>
      <c r="T33" s="8"/>
      <c r="U33" s="8"/>
      <c r="V33" s="8"/>
      <c r="W33" s="8"/>
    </row>
    <row r="34" spans="1:23" x14ac:dyDescent="0.3">
      <c r="A34" s="2" t="s">
        <v>39</v>
      </c>
      <c r="B34" s="2" t="s">
        <v>24</v>
      </c>
      <c r="C34" s="9"/>
      <c r="D34" s="8">
        <v>4200</v>
      </c>
      <c r="E34" s="12">
        <f t="shared" si="0"/>
        <v>18050</v>
      </c>
      <c r="F34" s="2" t="s">
        <v>25</v>
      </c>
      <c r="G34" s="2"/>
      <c r="H34" s="2"/>
      <c r="I34" s="2"/>
      <c r="J34" s="2"/>
      <c r="K34" s="2"/>
      <c r="L34" s="2"/>
      <c r="M34" s="2"/>
      <c r="N34" s="2"/>
      <c r="O34" s="8">
        <v>4200</v>
      </c>
      <c r="P34" s="8"/>
      <c r="Q34" s="8"/>
      <c r="R34" s="8"/>
      <c r="S34" s="8"/>
      <c r="T34" s="8"/>
      <c r="U34" s="8"/>
      <c r="V34" s="8"/>
      <c r="W34" s="8"/>
    </row>
    <row r="35" spans="1:23" x14ac:dyDescent="0.3">
      <c r="A35" s="2" t="s">
        <v>39</v>
      </c>
      <c r="B35" s="2" t="s">
        <v>26</v>
      </c>
      <c r="C35" s="9"/>
      <c r="D35" s="8">
        <v>5500</v>
      </c>
      <c r="E35" s="12">
        <f t="shared" si="0"/>
        <v>12550</v>
      </c>
      <c r="F35" s="2" t="s">
        <v>27</v>
      </c>
      <c r="G35" s="2"/>
      <c r="H35" s="2"/>
      <c r="I35" s="2"/>
      <c r="J35" s="2"/>
      <c r="K35" s="2"/>
      <c r="L35" s="2"/>
      <c r="M35" s="2"/>
      <c r="N35" s="2"/>
      <c r="O35" s="8"/>
      <c r="P35" s="8">
        <v>5500</v>
      </c>
      <c r="Q35" s="8"/>
      <c r="R35" s="8"/>
      <c r="S35" s="8"/>
      <c r="T35" s="8"/>
      <c r="U35" s="8"/>
      <c r="V35" s="8"/>
      <c r="W35" s="8"/>
    </row>
    <row r="36" spans="1:23" x14ac:dyDescent="0.3">
      <c r="A36" s="2" t="s">
        <v>39</v>
      </c>
      <c r="B36" s="2" t="s">
        <v>29</v>
      </c>
      <c r="C36" s="9"/>
      <c r="D36" s="8">
        <v>715</v>
      </c>
      <c r="E36" s="12">
        <f t="shared" si="0"/>
        <v>11835</v>
      </c>
      <c r="F36" s="2" t="s">
        <v>87</v>
      </c>
      <c r="G36" s="2" t="s">
        <v>62</v>
      </c>
      <c r="H36" s="2"/>
      <c r="I36" s="2"/>
      <c r="J36" s="2"/>
      <c r="K36" s="2"/>
      <c r="L36" s="2"/>
      <c r="M36" s="2"/>
      <c r="N36" s="2"/>
      <c r="O36" s="8"/>
      <c r="P36" s="8"/>
      <c r="Q36" s="8">
        <v>715</v>
      </c>
      <c r="R36" s="8"/>
      <c r="S36" s="8"/>
      <c r="T36" s="8"/>
      <c r="U36" s="8"/>
      <c r="V36" s="8"/>
      <c r="W36" s="8"/>
    </row>
    <row r="37" spans="1:23" x14ac:dyDescent="0.3">
      <c r="A37" s="2" t="s">
        <v>39</v>
      </c>
      <c r="B37" s="2" t="s">
        <v>30</v>
      </c>
      <c r="C37" s="9"/>
      <c r="D37" s="8">
        <v>135</v>
      </c>
      <c r="E37" s="12">
        <f t="shared" si="0"/>
        <v>11700</v>
      </c>
      <c r="F37" s="2" t="s">
        <v>31</v>
      </c>
      <c r="G37" s="2"/>
      <c r="H37" s="2"/>
      <c r="I37" s="2"/>
      <c r="J37" s="2"/>
      <c r="K37" s="2"/>
      <c r="L37" s="2"/>
      <c r="M37" s="2"/>
      <c r="N37" s="2"/>
      <c r="O37" s="8"/>
      <c r="P37" s="8"/>
      <c r="Q37" s="8"/>
      <c r="R37" s="8">
        <v>135</v>
      </c>
      <c r="S37" s="8"/>
      <c r="T37" s="8"/>
      <c r="U37" s="8"/>
      <c r="V37" s="8"/>
      <c r="W37" s="8"/>
    </row>
    <row r="38" spans="1:23" x14ac:dyDescent="0.3">
      <c r="A38" s="2" t="s">
        <v>40</v>
      </c>
      <c r="B38" s="2" t="s">
        <v>37</v>
      </c>
      <c r="C38" s="8">
        <v>15800</v>
      </c>
      <c r="D38" s="9"/>
      <c r="E38" s="12">
        <f t="shared" si="0"/>
        <v>27500</v>
      </c>
      <c r="F38" s="2" t="s">
        <v>34</v>
      </c>
      <c r="G38" s="2"/>
      <c r="H38" s="2"/>
      <c r="I38" s="2"/>
      <c r="J38" s="2"/>
      <c r="K38" s="2"/>
      <c r="L38" s="2"/>
      <c r="M38" s="2"/>
      <c r="N38" s="2"/>
      <c r="O38" s="8"/>
      <c r="P38" s="8"/>
      <c r="Q38" s="8"/>
      <c r="R38" s="8"/>
      <c r="S38" s="8">
        <v>-15800</v>
      </c>
      <c r="T38" s="8"/>
      <c r="U38" s="8"/>
      <c r="V38" s="8"/>
      <c r="W38" s="8"/>
    </row>
    <row r="39" spans="1:23" x14ac:dyDescent="0.3">
      <c r="A39" s="2" t="s">
        <v>40</v>
      </c>
      <c r="B39" s="2" t="s">
        <v>24</v>
      </c>
      <c r="C39" s="9"/>
      <c r="D39" s="8">
        <v>4200</v>
      </c>
      <c r="E39" s="12">
        <f t="shared" si="0"/>
        <v>23300</v>
      </c>
      <c r="F39" s="2" t="s">
        <v>25</v>
      </c>
      <c r="G39" s="2"/>
      <c r="H39" s="2"/>
      <c r="I39" s="2"/>
      <c r="J39" s="2"/>
      <c r="K39" s="2"/>
      <c r="L39" s="2"/>
      <c r="M39" s="2"/>
      <c r="N39" s="2"/>
      <c r="O39" s="8">
        <v>4200</v>
      </c>
      <c r="P39" s="8"/>
      <c r="Q39" s="8"/>
      <c r="R39" s="8"/>
      <c r="S39" s="8"/>
      <c r="T39" s="8"/>
      <c r="U39" s="8"/>
      <c r="V39" s="8"/>
      <c r="W39" s="8"/>
    </row>
    <row r="40" spans="1:23" x14ac:dyDescent="0.3">
      <c r="A40" s="2" t="s">
        <v>40</v>
      </c>
      <c r="B40" s="2" t="s">
        <v>26</v>
      </c>
      <c r="C40" s="9"/>
      <c r="D40" s="8">
        <v>5500</v>
      </c>
      <c r="E40" s="12">
        <f t="shared" si="0"/>
        <v>17800</v>
      </c>
      <c r="F40" s="2" t="s">
        <v>27</v>
      </c>
      <c r="G40" s="2"/>
      <c r="H40" s="2"/>
      <c r="I40" s="2"/>
      <c r="J40" s="2"/>
      <c r="K40" s="2"/>
      <c r="L40" s="2"/>
      <c r="M40" s="2"/>
      <c r="N40" s="2"/>
      <c r="O40" s="8"/>
      <c r="P40" s="8">
        <v>5500</v>
      </c>
      <c r="Q40" s="8"/>
      <c r="R40" s="8"/>
      <c r="S40" s="8"/>
      <c r="T40" s="8"/>
      <c r="U40" s="8"/>
      <c r="V40" s="8"/>
      <c r="W40" s="8"/>
    </row>
    <row r="41" spans="1:23" x14ac:dyDescent="0.3">
      <c r="A41" s="2" t="s">
        <v>40</v>
      </c>
      <c r="B41" s="2" t="s">
        <v>29</v>
      </c>
      <c r="C41" s="9"/>
      <c r="D41" s="8">
        <v>720</v>
      </c>
      <c r="E41" s="12">
        <f t="shared" si="0"/>
        <v>17080</v>
      </c>
      <c r="F41" s="2" t="s">
        <v>87</v>
      </c>
      <c r="G41" s="2" t="s">
        <v>62</v>
      </c>
      <c r="H41" s="2"/>
      <c r="I41" s="2"/>
      <c r="J41" s="2"/>
      <c r="K41" s="2"/>
      <c r="L41" s="2"/>
      <c r="M41" s="2"/>
      <c r="N41" s="2"/>
      <c r="O41" s="8"/>
      <c r="P41" s="8"/>
      <c r="Q41" s="8">
        <v>720</v>
      </c>
      <c r="R41" s="8"/>
      <c r="S41" s="8"/>
      <c r="T41" s="8"/>
      <c r="U41" s="8"/>
      <c r="V41" s="8"/>
      <c r="W41" s="8"/>
    </row>
    <row r="42" spans="1:23" x14ac:dyDescent="0.3">
      <c r="A42" s="2" t="s">
        <v>40</v>
      </c>
      <c r="B42" s="2" t="s">
        <v>30</v>
      </c>
      <c r="C42" s="9"/>
      <c r="D42" s="8">
        <v>130</v>
      </c>
      <c r="E42" s="12">
        <f t="shared" si="0"/>
        <v>16950</v>
      </c>
      <c r="F42" s="2" t="s">
        <v>31</v>
      </c>
      <c r="G42" s="2"/>
      <c r="H42" s="2"/>
      <c r="I42" s="2"/>
      <c r="J42" s="2"/>
      <c r="K42" s="2"/>
      <c r="L42" s="2"/>
      <c r="M42" s="2"/>
      <c r="N42" s="2"/>
      <c r="O42" s="8"/>
      <c r="P42" s="8"/>
      <c r="Q42" s="8"/>
      <c r="R42" s="8">
        <v>130</v>
      </c>
      <c r="S42" s="8"/>
      <c r="T42" s="8"/>
      <c r="U42" s="8"/>
      <c r="V42" s="8"/>
      <c r="W42" s="8"/>
    </row>
    <row r="43" spans="1:23" x14ac:dyDescent="0.3">
      <c r="A43" s="2" t="s">
        <v>41</v>
      </c>
      <c r="B43" s="2" t="s">
        <v>37</v>
      </c>
      <c r="C43" s="8">
        <v>18400</v>
      </c>
      <c r="D43" s="9"/>
      <c r="E43" s="12">
        <f t="shared" si="0"/>
        <v>35350</v>
      </c>
      <c r="F43" s="2" t="s">
        <v>34</v>
      </c>
      <c r="G43" s="2"/>
      <c r="H43" s="2"/>
      <c r="I43" s="2"/>
      <c r="J43" s="2"/>
      <c r="K43" s="2"/>
      <c r="L43" s="2"/>
      <c r="M43" s="2"/>
      <c r="N43" s="2"/>
      <c r="O43" s="8"/>
      <c r="P43" s="8"/>
      <c r="Q43" s="8"/>
      <c r="R43" s="8"/>
      <c r="S43" s="8">
        <v>-18400</v>
      </c>
      <c r="T43" s="8"/>
      <c r="U43" s="8"/>
      <c r="V43" s="8"/>
      <c r="W43" s="8"/>
    </row>
    <row r="44" spans="1:23" x14ac:dyDescent="0.3">
      <c r="A44" s="2" t="s">
        <v>41</v>
      </c>
      <c r="B44" s="2" t="s">
        <v>42</v>
      </c>
      <c r="C44" s="9"/>
      <c r="D44" s="8">
        <v>3500</v>
      </c>
      <c r="E44" s="12">
        <f t="shared" si="0"/>
        <v>31850</v>
      </c>
      <c r="F44" s="2" t="s">
        <v>43</v>
      </c>
      <c r="G44" s="2" t="s">
        <v>62</v>
      </c>
      <c r="H44" s="2"/>
      <c r="I44" s="2"/>
      <c r="J44" s="2"/>
      <c r="K44" s="2"/>
      <c r="L44" s="2"/>
      <c r="M44" s="2"/>
      <c r="N44" s="2"/>
      <c r="O44" s="8"/>
      <c r="P44" s="8"/>
      <c r="Q44" s="8"/>
      <c r="R44" s="8"/>
      <c r="S44" s="8"/>
      <c r="T44" s="8">
        <v>3500</v>
      </c>
      <c r="U44" s="8"/>
      <c r="V44" s="8"/>
      <c r="W44" s="8"/>
    </row>
    <row r="45" spans="1:23" x14ac:dyDescent="0.3">
      <c r="A45" s="2" t="s">
        <v>41</v>
      </c>
      <c r="B45" s="2" t="s">
        <v>24</v>
      </c>
      <c r="C45" s="9"/>
      <c r="D45" s="8">
        <v>4200</v>
      </c>
      <c r="E45" s="12">
        <f t="shared" si="0"/>
        <v>27650</v>
      </c>
      <c r="F45" s="2" t="s">
        <v>25</v>
      </c>
      <c r="G45" s="2"/>
      <c r="H45" s="2"/>
      <c r="I45" s="2"/>
      <c r="J45" s="2"/>
      <c r="K45" s="2"/>
      <c r="L45" s="2"/>
      <c r="M45" s="2"/>
      <c r="N45" s="2"/>
      <c r="O45" s="8">
        <v>4200</v>
      </c>
      <c r="P45" s="8"/>
      <c r="Q45" s="8"/>
      <c r="R45" s="8"/>
      <c r="S45" s="8"/>
      <c r="T45" s="8"/>
      <c r="U45" s="8"/>
      <c r="V45" s="8"/>
      <c r="W45" s="8"/>
    </row>
    <row r="46" spans="1:23" x14ac:dyDescent="0.3">
      <c r="A46" s="2" t="s">
        <v>41</v>
      </c>
      <c r="B46" s="2" t="s">
        <v>26</v>
      </c>
      <c r="C46" s="9"/>
      <c r="D46" s="8">
        <v>5500</v>
      </c>
      <c r="E46" s="12">
        <f t="shared" si="0"/>
        <v>22150</v>
      </c>
      <c r="F46" s="2" t="s">
        <v>27</v>
      </c>
      <c r="G46" s="2"/>
      <c r="H46" s="2"/>
      <c r="I46" s="2"/>
      <c r="J46" s="2"/>
      <c r="K46" s="2"/>
      <c r="L46" s="2"/>
      <c r="M46" s="2"/>
      <c r="N46" s="2"/>
      <c r="O46" s="8"/>
      <c r="P46" s="8">
        <v>5500</v>
      </c>
      <c r="Q46" s="8"/>
      <c r="R46" s="8"/>
      <c r="S46" s="8"/>
      <c r="T46" s="8"/>
      <c r="U46" s="8"/>
      <c r="V46" s="8"/>
      <c r="W46" s="8"/>
    </row>
    <row r="47" spans="1:23" x14ac:dyDescent="0.3">
      <c r="A47" s="2" t="s">
        <v>41</v>
      </c>
      <c r="B47" s="2" t="s">
        <v>29</v>
      </c>
      <c r="C47" s="9"/>
      <c r="D47" s="8">
        <v>725</v>
      </c>
      <c r="E47" s="12">
        <f t="shared" si="0"/>
        <v>21425</v>
      </c>
      <c r="F47" s="2" t="s">
        <v>87</v>
      </c>
      <c r="G47" s="2" t="s">
        <v>62</v>
      </c>
      <c r="H47" s="2"/>
      <c r="I47" s="2"/>
      <c r="J47" s="2"/>
      <c r="K47" s="2"/>
      <c r="L47" s="2"/>
      <c r="M47" s="2"/>
      <c r="N47" s="2"/>
      <c r="O47" s="8"/>
      <c r="P47" s="8"/>
      <c r="Q47" s="8">
        <v>725</v>
      </c>
      <c r="R47" s="8"/>
      <c r="S47" s="8"/>
      <c r="T47" s="8"/>
      <c r="U47" s="8"/>
      <c r="V47" s="8"/>
      <c r="W47" s="8"/>
    </row>
    <row r="48" spans="1:23" x14ac:dyDescent="0.3">
      <c r="A48" s="2" t="s">
        <v>41</v>
      </c>
      <c r="B48" s="2" t="s">
        <v>30</v>
      </c>
      <c r="C48" s="9"/>
      <c r="D48" s="8">
        <v>125</v>
      </c>
      <c r="E48" s="16">
        <f t="shared" si="0"/>
        <v>21300</v>
      </c>
      <c r="F48" s="2" t="s">
        <v>31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v>125</v>
      </c>
      <c r="S48" s="2"/>
      <c r="T48" s="2"/>
      <c r="U48" s="2"/>
      <c r="V48" s="2"/>
      <c r="W48" s="2"/>
    </row>
    <row r="49" spans="1:23" x14ac:dyDescent="0.3">
      <c r="A49" s="14" t="s">
        <v>67</v>
      </c>
      <c r="C49" s="10"/>
      <c r="D49" s="13"/>
      <c r="E49" s="20">
        <f>E48</f>
        <v>21300</v>
      </c>
      <c r="F49" s="14" t="s">
        <v>70</v>
      </c>
      <c r="G49" s="2"/>
      <c r="H49" s="18">
        <f>SUM(H5:H48)</f>
        <v>-40000</v>
      </c>
      <c r="I49" s="18">
        <f t="shared" ref="I49:O49" si="1">SUM(I5:I48)</f>
        <v>-7500</v>
      </c>
      <c r="J49" s="18">
        <f t="shared" si="1"/>
        <v>8000</v>
      </c>
      <c r="K49" s="18">
        <f t="shared" si="1"/>
        <v>6000</v>
      </c>
      <c r="L49" s="18">
        <f t="shared" si="1"/>
        <v>2500</v>
      </c>
      <c r="M49" s="18">
        <f t="shared" si="1"/>
        <v>3600</v>
      </c>
      <c r="N49" s="18">
        <f t="shared" si="1"/>
        <v>4500</v>
      </c>
      <c r="O49" s="18">
        <f t="shared" si="1"/>
        <v>31600</v>
      </c>
      <c r="P49" s="18">
        <f t="shared" ref="P49" si="2">SUM(P5:P48)</f>
        <v>41500</v>
      </c>
      <c r="Q49" s="18">
        <f t="shared" ref="Q49" si="3">SUM(Q5:Q48)</f>
        <v>-725</v>
      </c>
      <c r="R49" s="18">
        <f t="shared" ref="R49" si="4">SUM(R5:R48)</f>
        <v>825</v>
      </c>
      <c r="S49" s="18">
        <f t="shared" ref="S49" si="5">SUM(S5:S48)</f>
        <v>-75100</v>
      </c>
      <c r="T49" s="18">
        <f t="shared" ref="T49" si="6">SUM(T5:T48)</f>
        <v>3500</v>
      </c>
      <c r="U49" s="18">
        <f t="shared" ref="U49" si="7">SUM(U5:U48)</f>
        <v>0</v>
      </c>
      <c r="V49" s="18">
        <f t="shared" ref="V49" si="8">SUM(V5:V48)</f>
        <v>0</v>
      </c>
      <c r="W49" s="2"/>
    </row>
    <row r="50" spans="1:23" x14ac:dyDescent="0.3">
      <c r="A50" s="15"/>
      <c r="B50" s="2" t="s">
        <v>98</v>
      </c>
      <c r="C50" s="9"/>
      <c r="D50" s="8"/>
      <c r="E50" s="12"/>
      <c r="F50" s="2" t="s">
        <v>99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8">
        <f>V59</f>
        <v>2957.1428571428569</v>
      </c>
      <c r="V50" s="18">
        <f>V59*W59</f>
        <v>-2957.1428571428569</v>
      </c>
      <c r="W50" s="2"/>
    </row>
    <row r="51" spans="1:23" x14ac:dyDescent="0.3">
      <c r="A51" s="15"/>
      <c r="B51" s="2" t="s">
        <v>100</v>
      </c>
      <c r="C51" s="9"/>
      <c r="D51" s="8"/>
      <c r="E51" s="12"/>
      <c r="F51" s="2" t="s">
        <v>103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3">
      <c r="A52" s="2" t="s">
        <v>68</v>
      </c>
      <c r="B52" s="2" t="s">
        <v>101</v>
      </c>
      <c r="C52" s="9"/>
      <c r="D52" s="9"/>
      <c r="E52" s="9"/>
      <c r="F52" s="2" t="s">
        <v>89</v>
      </c>
      <c r="G52" s="2" t="s">
        <v>68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3">
      <c r="A53" s="5" t="s">
        <v>44</v>
      </c>
      <c r="B53" s="5" t="s">
        <v>45</v>
      </c>
      <c r="C53" s="11">
        <f>SUM(C5:C52)</f>
        <v>127600</v>
      </c>
      <c r="D53" s="11">
        <f>SUM(D5:D52)</f>
        <v>106300</v>
      </c>
      <c r="E53" s="11">
        <f>E52</f>
        <v>0</v>
      </c>
      <c r="F53" s="6"/>
    </row>
    <row r="54" spans="1:23" x14ac:dyDescent="0.3">
      <c r="B54" t="s">
        <v>68</v>
      </c>
      <c r="E54" s="10" t="s">
        <v>68</v>
      </c>
      <c r="V54" t="s">
        <v>96</v>
      </c>
    </row>
    <row r="55" spans="1:23" x14ac:dyDescent="0.3">
      <c r="C55" t="s">
        <v>80</v>
      </c>
      <c r="R55" s="19" t="s">
        <v>93</v>
      </c>
      <c r="U55" t="s">
        <v>95</v>
      </c>
      <c r="V55" t="s">
        <v>90</v>
      </c>
    </row>
    <row r="56" spans="1:23" ht="15.6" x14ac:dyDescent="0.3">
      <c r="A56" s="29" t="s">
        <v>46</v>
      </c>
      <c r="B56" s="29"/>
      <c r="C56" s="29"/>
      <c r="D56" s="29"/>
      <c r="E56" s="29"/>
      <c r="R56" t="s">
        <v>16</v>
      </c>
      <c r="T56" s="10">
        <f>J49</f>
        <v>8000</v>
      </c>
      <c r="U56">
        <v>5</v>
      </c>
      <c r="V56" s="10">
        <f>T56/U56</f>
        <v>1600</v>
      </c>
    </row>
    <row r="57" spans="1:23" x14ac:dyDescent="0.3">
      <c r="A57" s="7" t="s">
        <v>2</v>
      </c>
      <c r="B57" s="7" t="s">
        <v>47</v>
      </c>
      <c r="C57" s="7" t="s">
        <v>48</v>
      </c>
      <c r="D57" s="7" t="s">
        <v>49</v>
      </c>
      <c r="E57" s="7" t="s">
        <v>50</v>
      </c>
      <c r="R57" t="s">
        <v>94</v>
      </c>
      <c r="T57" s="10">
        <f>K49</f>
        <v>6000</v>
      </c>
      <c r="U57">
        <v>7</v>
      </c>
      <c r="V57" s="10">
        <f t="shared" ref="V57:V58" si="9">T57/U57</f>
        <v>857.14285714285711</v>
      </c>
    </row>
    <row r="58" spans="1:23" x14ac:dyDescent="0.3">
      <c r="A58" s="3" t="s">
        <v>8</v>
      </c>
      <c r="B58" s="4">
        <f t="shared" ref="B58:B69" si="10">SUMIF($A$5:$A$52,A58,$C$5:$C$52)</f>
        <v>40000</v>
      </c>
      <c r="C58" s="4">
        <f t="shared" ref="C58:C69" si="11">SUMIF($A$5:$A$52,A58,$D$5:$D$52)</f>
        <v>0</v>
      </c>
      <c r="D58" s="4">
        <f t="shared" ref="D58:D69" si="12">B58-C58</f>
        <v>40000</v>
      </c>
      <c r="E58" s="4">
        <f>D58</f>
        <v>40000</v>
      </c>
      <c r="R58" t="s">
        <v>43</v>
      </c>
      <c r="T58" s="10">
        <f>T49</f>
        <v>3500</v>
      </c>
      <c r="U58">
        <v>7</v>
      </c>
      <c r="V58" s="10">
        <f t="shared" si="9"/>
        <v>500</v>
      </c>
    </row>
    <row r="59" spans="1:23" x14ac:dyDescent="0.3">
      <c r="A59" s="3" t="s">
        <v>11</v>
      </c>
      <c r="B59" s="4">
        <f t="shared" si="10"/>
        <v>7500</v>
      </c>
      <c r="C59" s="4">
        <f t="shared" si="11"/>
        <v>0</v>
      </c>
      <c r="D59" s="4">
        <f t="shared" si="12"/>
        <v>7500</v>
      </c>
      <c r="E59" s="4">
        <f t="shared" ref="E59:E69" si="13">E58+D59</f>
        <v>47500</v>
      </c>
      <c r="T59" t="s">
        <v>97</v>
      </c>
      <c r="V59" s="10">
        <f>SUM(V56:V58)</f>
        <v>2957.1428571428569</v>
      </c>
      <c r="W59">
        <v>-1</v>
      </c>
    </row>
    <row r="60" spans="1:23" x14ac:dyDescent="0.3">
      <c r="A60" s="3" t="s">
        <v>14</v>
      </c>
      <c r="B60" s="4">
        <f t="shared" si="10"/>
        <v>0</v>
      </c>
      <c r="C60" s="4">
        <f t="shared" si="11"/>
        <v>16500</v>
      </c>
      <c r="D60" s="4">
        <f t="shared" si="12"/>
        <v>-16500</v>
      </c>
      <c r="E60" s="4">
        <f t="shared" si="13"/>
        <v>31000</v>
      </c>
    </row>
    <row r="61" spans="1:23" x14ac:dyDescent="0.3">
      <c r="A61" s="3" t="s">
        <v>20</v>
      </c>
      <c r="B61" s="4">
        <f t="shared" si="10"/>
        <v>0</v>
      </c>
      <c r="C61" s="4">
        <f t="shared" si="11"/>
        <v>8100</v>
      </c>
      <c r="D61" s="4">
        <f t="shared" si="12"/>
        <v>-8100</v>
      </c>
      <c r="E61" s="4">
        <f t="shared" si="13"/>
        <v>22900</v>
      </c>
    </row>
    <row r="62" spans="1:23" x14ac:dyDescent="0.3">
      <c r="A62" s="3" t="s">
        <v>23</v>
      </c>
      <c r="B62" s="4">
        <f t="shared" si="10"/>
        <v>0</v>
      </c>
      <c r="C62" s="4">
        <f t="shared" si="11"/>
        <v>8800</v>
      </c>
      <c r="D62" s="4">
        <f t="shared" si="12"/>
        <v>-8800</v>
      </c>
      <c r="E62" s="4">
        <f t="shared" si="13"/>
        <v>14100</v>
      </c>
    </row>
    <row r="63" spans="1:23" x14ac:dyDescent="0.3">
      <c r="A63" s="3" t="s">
        <v>28</v>
      </c>
      <c r="B63" s="4">
        <f t="shared" si="10"/>
        <v>5000</v>
      </c>
      <c r="C63" s="4">
        <f t="shared" si="11"/>
        <v>8800</v>
      </c>
      <c r="D63" s="4">
        <f t="shared" si="12"/>
        <v>-3800</v>
      </c>
      <c r="E63" s="4">
        <f t="shared" si="13"/>
        <v>10300</v>
      </c>
    </row>
    <row r="64" spans="1:23" x14ac:dyDescent="0.3">
      <c r="A64" s="3" t="s">
        <v>32</v>
      </c>
      <c r="B64" s="4">
        <f t="shared" si="10"/>
        <v>7700</v>
      </c>
      <c r="C64" s="4">
        <f t="shared" si="11"/>
        <v>9650</v>
      </c>
      <c r="D64" s="4">
        <f t="shared" si="12"/>
        <v>-1950</v>
      </c>
      <c r="E64" s="4">
        <f t="shared" si="13"/>
        <v>8350</v>
      </c>
    </row>
    <row r="65" spans="1:6" x14ac:dyDescent="0.3">
      <c r="A65" s="3" t="s">
        <v>36</v>
      </c>
      <c r="B65" s="4">
        <f t="shared" si="10"/>
        <v>8500</v>
      </c>
      <c r="C65" s="4">
        <f t="shared" si="11"/>
        <v>9650</v>
      </c>
      <c r="D65" s="4">
        <f t="shared" si="12"/>
        <v>-1150</v>
      </c>
      <c r="E65" s="4">
        <f t="shared" si="13"/>
        <v>7200</v>
      </c>
    </row>
    <row r="66" spans="1:6" x14ac:dyDescent="0.3">
      <c r="A66" s="3" t="s">
        <v>38</v>
      </c>
      <c r="B66" s="4">
        <f t="shared" si="10"/>
        <v>11200</v>
      </c>
      <c r="C66" s="4">
        <f t="shared" si="11"/>
        <v>9650</v>
      </c>
      <c r="D66" s="4">
        <f t="shared" si="12"/>
        <v>1550</v>
      </c>
      <c r="E66" s="4">
        <f t="shared" si="13"/>
        <v>8750</v>
      </c>
    </row>
    <row r="67" spans="1:6" x14ac:dyDescent="0.3">
      <c r="A67" s="3" t="s">
        <v>39</v>
      </c>
      <c r="B67" s="4">
        <f t="shared" si="10"/>
        <v>13500</v>
      </c>
      <c r="C67" s="4">
        <f t="shared" si="11"/>
        <v>10550</v>
      </c>
      <c r="D67" s="4">
        <f t="shared" si="12"/>
        <v>2950</v>
      </c>
      <c r="E67" s="4">
        <f t="shared" si="13"/>
        <v>11700</v>
      </c>
    </row>
    <row r="68" spans="1:6" x14ac:dyDescent="0.3">
      <c r="A68" s="3" t="s">
        <v>40</v>
      </c>
      <c r="B68" s="4">
        <f t="shared" si="10"/>
        <v>15800</v>
      </c>
      <c r="C68" s="4">
        <f t="shared" si="11"/>
        <v>10550</v>
      </c>
      <c r="D68" s="4">
        <f t="shared" si="12"/>
        <v>5250</v>
      </c>
      <c r="E68" s="4">
        <f t="shared" si="13"/>
        <v>16950</v>
      </c>
    </row>
    <row r="69" spans="1:6" x14ac:dyDescent="0.3">
      <c r="A69" s="3" t="s">
        <v>41</v>
      </c>
      <c r="B69" s="4">
        <f t="shared" si="10"/>
        <v>18400</v>
      </c>
      <c r="C69" s="4">
        <f t="shared" si="11"/>
        <v>14050</v>
      </c>
      <c r="D69" s="4">
        <f t="shared" si="12"/>
        <v>4350</v>
      </c>
      <c r="E69" s="4">
        <f t="shared" si="13"/>
        <v>21300</v>
      </c>
    </row>
    <row r="71" spans="1:6" x14ac:dyDescent="0.3">
      <c r="A71" s="30" t="s">
        <v>51</v>
      </c>
      <c r="B71" s="30"/>
      <c r="C71" s="30"/>
      <c r="D71" s="30"/>
      <c r="E71" s="30"/>
      <c r="F71" s="30"/>
    </row>
    <row r="72" spans="1:6" ht="15" customHeight="1" x14ac:dyDescent="0.3">
      <c r="A72" s="26" t="s">
        <v>52</v>
      </c>
      <c r="B72" s="26"/>
      <c r="C72" s="26"/>
      <c r="D72" s="26"/>
      <c r="E72" s="26"/>
      <c r="F72" s="26"/>
    </row>
    <row r="73" spans="1:6" ht="15" customHeight="1" x14ac:dyDescent="0.3">
      <c r="A73" s="26" t="s">
        <v>53</v>
      </c>
      <c r="B73" s="26"/>
      <c r="C73" s="26"/>
      <c r="D73" s="26"/>
      <c r="E73" s="26"/>
      <c r="F73" s="26"/>
    </row>
    <row r="74" spans="1:6" ht="15" customHeight="1" x14ac:dyDescent="0.3">
      <c r="A74" s="26" t="s">
        <v>54</v>
      </c>
      <c r="B74" s="26"/>
      <c r="C74" s="26"/>
      <c r="D74" s="26"/>
      <c r="E74" s="26"/>
      <c r="F74" s="26"/>
    </row>
    <row r="75" spans="1:6" ht="15" customHeight="1" x14ac:dyDescent="0.3">
      <c r="A75" s="26" t="s">
        <v>55</v>
      </c>
      <c r="B75" s="26"/>
      <c r="C75" s="26"/>
      <c r="D75" s="26"/>
      <c r="E75" s="26"/>
      <c r="F75" s="26"/>
    </row>
    <row r="76" spans="1:6" ht="15" customHeight="1" x14ac:dyDescent="0.3">
      <c r="A76" s="26" t="s">
        <v>56</v>
      </c>
      <c r="B76" s="26"/>
      <c r="C76" s="26"/>
      <c r="D76" s="26"/>
      <c r="E76" s="26"/>
      <c r="F76" s="26"/>
    </row>
    <row r="77" spans="1:6" ht="15" customHeight="1" x14ac:dyDescent="0.3">
      <c r="A77" s="26" t="s">
        <v>57</v>
      </c>
      <c r="B77" s="26"/>
      <c r="C77" s="26"/>
      <c r="D77" s="26"/>
      <c r="E77" s="26"/>
      <c r="F77" s="26"/>
    </row>
    <row r="78" spans="1:6" ht="15" customHeight="1" x14ac:dyDescent="0.3">
      <c r="A78" s="26" t="s">
        <v>58</v>
      </c>
      <c r="B78" s="26"/>
      <c r="C78" s="26"/>
      <c r="D78" s="26"/>
      <c r="E78" s="26"/>
      <c r="F78" s="26"/>
    </row>
    <row r="79" spans="1:6" ht="15" customHeight="1" x14ac:dyDescent="0.3">
      <c r="A79" s="26" t="s">
        <v>59</v>
      </c>
      <c r="B79" s="26"/>
      <c r="C79" s="26"/>
      <c r="D79" s="26"/>
      <c r="E79" s="26"/>
      <c r="F79" s="26"/>
    </row>
    <row r="81" spans="1:4" ht="15.6" x14ac:dyDescent="0.3">
      <c r="A81" s="36" t="s">
        <v>104</v>
      </c>
      <c r="D81">
        <v>-1</v>
      </c>
    </row>
    <row r="82" spans="1:4" x14ac:dyDescent="0.3">
      <c r="C82" t="s">
        <v>68</v>
      </c>
    </row>
    <row r="83" spans="1:4" x14ac:dyDescent="0.3">
      <c r="B83" t="s">
        <v>105</v>
      </c>
      <c r="C83" s="10">
        <f>S49*D81</f>
        <v>75100</v>
      </c>
    </row>
    <row r="85" spans="1:4" x14ac:dyDescent="0.3">
      <c r="B85" t="s">
        <v>74</v>
      </c>
      <c r="C85" s="10">
        <f>L49</f>
        <v>2500</v>
      </c>
    </row>
    <row r="86" spans="1:4" x14ac:dyDescent="0.3">
      <c r="B86" t="s">
        <v>75</v>
      </c>
      <c r="C86" s="10">
        <f>M49</f>
        <v>3600</v>
      </c>
    </row>
    <row r="87" spans="1:4" x14ac:dyDescent="0.3">
      <c r="B87" t="s">
        <v>106</v>
      </c>
      <c r="C87" s="10">
        <f>N49</f>
        <v>4500</v>
      </c>
    </row>
    <row r="88" spans="1:4" x14ac:dyDescent="0.3">
      <c r="B88" t="s">
        <v>107</v>
      </c>
      <c r="C88" s="10">
        <f>O49</f>
        <v>31600</v>
      </c>
    </row>
    <row r="89" spans="1:4" x14ac:dyDescent="0.3">
      <c r="B89" t="s">
        <v>108</v>
      </c>
      <c r="C89" s="23">
        <f>P49</f>
        <v>41500</v>
      </c>
    </row>
    <row r="90" spans="1:4" x14ac:dyDescent="0.3">
      <c r="B90" s="22" t="s">
        <v>109</v>
      </c>
      <c r="C90" s="10">
        <f>SUM(C85:C89)</f>
        <v>83700</v>
      </c>
    </row>
    <row r="92" spans="1:4" x14ac:dyDescent="0.3">
      <c r="B92" t="s">
        <v>110</v>
      </c>
      <c r="C92" s="10">
        <f>C83-C90</f>
        <v>-8600</v>
      </c>
    </row>
    <row r="94" spans="1:4" x14ac:dyDescent="0.3">
      <c r="B94" t="s">
        <v>79</v>
      </c>
      <c r="C94" s="10">
        <f>R49</f>
        <v>825</v>
      </c>
    </row>
    <row r="95" spans="1:4" x14ac:dyDescent="0.3">
      <c r="B95" t="s">
        <v>99</v>
      </c>
      <c r="C95" s="23">
        <f>U50</f>
        <v>2957.1428571428569</v>
      </c>
    </row>
    <row r="96" spans="1:4" x14ac:dyDescent="0.3">
      <c r="B96" s="22" t="s">
        <v>112</v>
      </c>
      <c r="C96" s="10">
        <f>SUM(C94:C95)</f>
        <v>3782.1428571428569</v>
      </c>
    </row>
    <row r="98" spans="1:4" ht="15" thickBot="1" x14ac:dyDescent="0.35">
      <c r="B98" s="24" t="s">
        <v>111</v>
      </c>
      <c r="C98" s="25">
        <f>C92-C96</f>
        <v>-12382.142857142857</v>
      </c>
      <c r="D98" t="s">
        <v>136</v>
      </c>
    </row>
    <row r="99" spans="1:4" ht="15" thickTop="1" x14ac:dyDescent="0.3"/>
    <row r="100" spans="1:4" ht="15.6" x14ac:dyDescent="0.3">
      <c r="A100" s="36" t="s">
        <v>113</v>
      </c>
    </row>
    <row r="102" spans="1:4" x14ac:dyDescent="0.3">
      <c r="B102" t="s">
        <v>114</v>
      </c>
      <c r="C102" s="10">
        <f>E49</f>
        <v>21300</v>
      </c>
    </row>
    <row r="104" spans="1:4" x14ac:dyDescent="0.3">
      <c r="B104" t="s">
        <v>16</v>
      </c>
      <c r="C104" s="10">
        <f>J49</f>
        <v>8000</v>
      </c>
    </row>
    <row r="105" spans="1:4" x14ac:dyDescent="0.3">
      <c r="B105" t="s">
        <v>18</v>
      </c>
      <c r="C105" s="10">
        <f>K49</f>
        <v>6000</v>
      </c>
    </row>
    <row r="106" spans="1:4" x14ac:dyDescent="0.3">
      <c r="B106" t="s">
        <v>43</v>
      </c>
      <c r="C106" s="10">
        <f>T49</f>
        <v>3500</v>
      </c>
    </row>
    <row r="107" spans="1:4" x14ac:dyDescent="0.3">
      <c r="B107" t="s">
        <v>115</v>
      </c>
      <c r="C107" s="10">
        <f>V50</f>
        <v>-2957.1428571428569</v>
      </c>
    </row>
    <row r="108" spans="1:4" x14ac:dyDescent="0.3">
      <c r="B108" s="22" t="s">
        <v>116</v>
      </c>
      <c r="C108" s="10">
        <f>SUM(C104:C107)</f>
        <v>14542.857142857143</v>
      </c>
    </row>
    <row r="110" spans="1:4" ht="15" thickBot="1" x14ac:dyDescent="0.35">
      <c r="B110" s="24" t="s">
        <v>117</v>
      </c>
      <c r="C110" s="25">
        <f>C102+C108</f>
        <v>35842.857142857145</v>
      </c>
    </row>
    <row r="111" spans="1:4" ht="15" thickTop="1" x14ac:dyDescent="0.3"/>
    <row r="112" spans="1:4" x14ac:dyDescent="0.3">
      <c r="B112" t="s">
        <v>118</v>
      </c>
      <c r="C112" s="10">
        <f>Q49*D81</f>
        <v>725</v>
      </c>
    </row>
    <row r="114" spans="1:3" x14ac:dyDescent="0.3">
      <c r="B114" t="s">
        <v>69</v>
      </c>
      <c r="C114" s="10">
        <f>H49*D81</f>
        <v>40000</v>
      </c>
    </row>
    <row r="115" spans="1:3" x14ac:dyDescent="0.3">
      <c r="B115" t="s">
        <v>71</v>
      </c>
      <c r="C115" s="10">
        <f>I49*D81</f>
        <v>7500</v>
      </c>
    </row>
    <row r="116" spans="1:3" x14ac:dyDescent="0.3">
      <c r="B116" t="s">
        <v>89</v>
      </c>
      <c r="C116" s="10">
        <f>C98</f>
        <v>-12382.142857142857</v>
      </c>
    </row>
    <row r="118" spans="1:3" ht="15" thickBot="1" x14ac:dyDescent="0.35">
      <c r="B118" s="24" t="s">
        <v>119</v>
      </c>
      <c r="C118" s="25">
        <f>SUM(C112:C116)</f>
        <v>35842.857142857145</v>
      </c>
    </row>
    <row r="119" spans="1:3" ht="15" thickTop="1" x14ac:dyDescent="0.3"/>
    <row r="120" spans="1:3" ht="15.6" x14ac:dyDescent="0.3">
      <c r="A120" s="36" t="s">
        <v>120</v>
      </c>
    </row>
    <row r="122" spans="1:3" x14ac:dyDescent="0.3">
      <c r="A122" t="s">
        <v>121</v>
      </c>
      <c r="C122" s="10">
        <v>0</v>
      </c>
    </row>
    <row r="123" spans="1:3" x14ac:dyDescent="0.3">
      <c r="C123" s="10"/>
    </row>
    <row r="124" spans="1:3" x14ac:dyDescent="0.3">
      <c r="A124" s="19" t="s">
        <v>122</v>
      </c>
      <c r="C124" s="10"/>
    </row>
    <row r="125" spans="1:3" x14ac:dyDescent="0.3">
      <c r="A125" t="s">
        <v>123</v>
      </c>
      <c r="C125" s="10">
        <f>C5</f>
        <v>40000</v>
      </c>
    </row>
    <row r="126" spans="1:3" x14ac:dyDescent="0.3">
      <c r="A126" t="s">
        <v>124</v>
      </c>
      <c r="C126" s="10">
        <f>C6</f>
        <v>7500</v>
      </c>
    </row>
    <row r="127" spans="1:3" x14ac:dyDescent="0.3">
      <c r="A127" t="s">
        <v>125</v>
      </c>
      <c r="C127" s="10">
        <f>C16</f>
        <v>5000</v>
      </c>
    </row>
    <row r="128" spans="1:3" x14ac:dyDescent="0.3">
      <c r="A128" t="s">
        <v>126</v>
      </c>
      <c r="C128" s="23">
        <f>(D21+D22+D26+D27+D31+D32+D36+D37+D41+D42+D47+D48)*D81</f>
        <v>-5100</v>
      </c>
    </row>
    <row r="129" spans="1:3" x14ac:dyDescent="0.3">
      <c r="B129" t="s">
        <v>127</v>
      </c>
      <c r="C129" s="10">
        <f>SUM(C125:C128)</f>
        <v>47400</v>
      </c>
    </row>
    <row r="130" spans="1:3" x14ac:dyDescent="0.3">
      <c r="C130" s="10"/>
    </row>
    <row r="131" spans="1:3" x14ac:dyDescent="0.3">
      <c r="A131" s="19" t="s">
        <v>128</v>
      </c>
      <c r="C131" s="10"/>
    </row>
    <row r="132" spans="1:3" x14ac:dyDescent="0.3">
      <c r="A132" t="s">
        <v>129</v>
      </c>
      <c r="C132" s="10">
        <f>(J49+K49+T49)*D81</f>
        <v>-17500</v>
      </c>
    </row>
    <row r="133" spans="1:3" x14ac:dyDescent="0.3">
      <c r="B133" t="s">
        <v>134</v>
      </c>
      <c r="C133" s="10">
        <f>C132</f>
        <v>-17500</v>
      </c>
    </row>
    <row r="134" spans="1:3" x14ac:dyDescent="0.3">
      <c r="C134" s="10"/>
    </row>
    <row r="135" spans="1:3" x14ac:dyDescent="0.3">
      <c r="C135" s="10"/>
    </row>
    <row r="136" spans="1:3" x14ac:dyDescent="0.3">
      <c r="A136" s="19" t="s">
        <v>130</v>
      </c>
      <c r="C136" s="10"/>
    </row>
    <row r="137" spans="1:3" x14ac:dyDescent="0.3">
      <c r="A137" t="s">
        <v>131</v>
      </c>
      <c r="C137" s="10">
        <f>S49*D81</f>
        <v>75100</v>
      </c>
    </row>
    <row r="138" spans="1:3" x14ac:dyDescent="0.3">
      <c r="A138" t="s">
        <v>132</v>
      </c>
      <c r="C138" s="10">
        <f>C90*D81</f>
        <v>-83700</v>
      </c>
    </row>
    <row r="139" spans="1:3" x14ac:dyDescent="0.3">
      <c r="B139" t="s">
        <v>135</v>
      </c>
      <c r="C139" s="10">
        <f>SUM(C137:C138)</f>
        <v>-8600</v>
      </c>
    </row>
    <row r="140" spans="1:3" x14ac:dyDescent="0.3">
      <c r="C140" s="10"/>
    </row>
    <row r="141" spans="1:3" ht="15" thickBot="1" x14ac:dyDescent="0.35">
      <c r="B141" s="14" t="s">
        <v>133</v>
      </c>
      <c r="C141" s="25">
        <f>C129+C133+C139</f>
        <v>21300</v>
      </c>
    </row>
    <row r="142" spans="1:3" ht="15" thickTop="1" x14ac:dyDescent="0.3">
      <c r="C142" s="10"/>
    </row>
    <row r="143" spans="1:3" x14ac:dyDescent="0.3">
      <c r="C143" s="10"/>
    </row>
  </sheetData>
  <mergeCells count="28">
    <mergeCell ref="U3:U4"/>
    <mergeCell ref="V3:V4"/>
    <mergeCell ref="W3:W4"/>
    <mergeCell ref="Q3:Q4"/>
    <mergeCell ref="R3:R4"/>
    <mergeCell ref="S3:S4"/>
    <mergeCell ref="T3:T4"/>
    <mergeCell ref="M3:M4"/>
    <mergeCell ref="N3:N4"/>
    <mergeCell ref="O3:O4"/>
    <mergeCell ref="P3:P4"/>
    <mergeCell ref="H3:H4"/>
    <mergeCell ref="I3:I4"/>
    <mergeCell ref="J3:J4"/>
    <mergeCell ref="K3:K4"/>
    <mergeCell ref="L3:L4"/>
    <mergeCell ref="A1:F1"/>
    <mergeCell ref="A2:F2"/>
    <mergeCell ref="A56:E56"/>
    <mergeCell ref="A71:F71"/>
    <mergeCell ref="A72:F72"/>
    <mergeCell ref="A78:F78"/>
    <mergeCell ref="A79:F79"/>
    <mergeCell ref="A73:F73"/>
    <mergeCell ref="A74:F74"/>
    <mergeCell ref="A75:F75"/>
    <mergeCell ref="A76:F76"/>
    <mergeCell ref="A77:F77"/>
  </mergeCells>
  <hyperlinks>
    <hyperlink ref="U2" location="Depreciation" display="Calculate Depreciation" xr:uid="{B9EDC5C3-4DD2-4EEE-B7F7-C51D818BA9F6}"/>
  </hyperlink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Transaction Ledger</vt:lpstr>
      <vt:lpstr>Depreciation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Matt Evans</cp:lastModifiedBy>
  <cp:revision>0</cp:revision>
  <dcterms:created xsi:type="dcterms:W3CDTF">2026-02-05T14:21:22Z</dcterms:created>
  <dcterms:modified xsi:type="dcterms:W3CDTF">2026-02-10T19:23:31Z</dcterms:modified>
  <dc:language>en-US</dc:language>
</cp:coreProperties>
</file>