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eith.bradt\Desktop\"/>
    </mc:Choice>
  </mc:AlternateContent>
  <xr:revisionPtr revIDLastSave="0" documentId="13_ncr:1_{3AB611C3-4DDF-4557-A0FC-CC0C2BC3A310}" xr6:coauthVersionLast="47" xr6:coauthVersionMax="47" xr10:uidLastSave="{00000000-0000-0000-0000-000000000000}"/>
  <bookViews>
    <workbookView xWindow="-120" yWindow="-120" windowWidth="31620" windowHeight="21840" tabRatio="772" xr2:uid="{00000000-000D-0000-FFFF-FFFF00000000}"/>
  </bookViews>
  <sheets>
    <sheet name="Dashboard" sheetId="17" r:id="rId1"/>
    <sheet name="In Process" sheetId="14" r:id="rId2"/>
    <sheet name="Open" sheetId="18" r:id="rId3"/>
    <sheet name="Closed" sheetId="15" r:id="rId4"/>
    <sheet name="Lists" sheetId="19" r:id="rId5"/>
    <sheet name="Instructions" sheetId="21" r:id="rId6"/>
  </sheets>
  <definedNames>
    <definedName name="_xlnm._FilterDatabase" localSheetId="3" hidden="1">Closed!$A$1:$N$1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7" l="1"/>
  <c r="B15" i="17"/>
  <c r="B14" i="17"/>
  <c r="B13" i="17"/>
  <c r="B10" i="17"/>
  <c r="B9" i="17"/>
  <c r="B8" i="17"/>
  <c r="M26" i="15"/>
  <c r="M25" i="15"/>
  <c r="M24" i="15"/>
  <c r="L24" i="18"/>
  <c r="L23" i="18"/>
  <c r="L22" i="18"/>
  <c r="C3" i="14" l="1"/>
  <c r="C4" i="14"/>
  <c r="C5" i="14"/>
  <c r="C6" i="14"/>
  <c r="C7" i="14"/>
  <c r="C8" i="14"/>
  <c r="C9" i="14"/>
  <c r="C10" i="14"/>
  <c r="B2" i="18"/>
  <c r="D17" i="17" l="1" a="1"/>
  <c r="D17" i="17" s="1"/>
  <c r="E17" i="17" a="1"/>
  <c r="E17" i="17" s="1"/>
  <c r="F17" i="17" a="1"/>
  <c r="F17" i="17" s="1"/>
  <c r="G17" i="17" a="1"/>
  <c r="G17" i="17" s="1"/>
  <c r="H17" i="17" a="1"/>
  <c r="H17" i="17" s="1"/>
  <c r="C3" i="15"/>
  <c r="C4" i="15"/>
  <c r="C5" i="15"/>
  <c r="C6" i="15"/>
  <c r="C7" i="15"/>
  <c r="C8" i="15"/>
  <c r="C9" i="15"/>
  <c r="C10" i="15"/>
  <c r="C2" i="15"/>
  <c r="A3" i="18"/>
  <c r="A4" i="18"/>
  <c r="A5" i="18"/>
  <c r="A6" i="18"/>
  <c r="A7" i="18"/>
  <c r="A8" i="18"/>
  <c r="A9" i="18"/>
  <c r="A10" i="18"/>
  <c r="A2" i="18"/>
  <c r="A3" i="14"/>
  <c r="A4" i="14"/>
  <c r="A5" i="14"/>
  <c r="A6" i="14"/>
  <c r="A7" i="14"/>
  <c r="F18" i="17" s="1"/>
  <c r="A8" i="14"/>
  <c r="G18" i="17" s="1"/>
  <c r="A9" i="14"/>
  <c r="A10" i="14"/>
  <c r="E18" i="17" s="1"/>
  <c r="A2" i="14"/>
  <c r="H18" i="17" l="1"/>
  <c r="D18" i="17"/>
  <c r="K3" i="17"/>
  <c r="B3" i="17"/>
  <c r="H16" i="17"/>
  <c r="G16" i="17"/>
  <c r="F16" i="17"/>
  <c r="E16" i="17"/>
  <c r="D16" i="17"/>
  <c r="B4" i="17"/>
  <c r="D2" i="15"/>
  <c r="B2" i="15"/>
  <c r="A2" i="15"/>
  <c r="B3" i="15"/>
  <c r="B4" i="15"/>
  <c r="B5" i="15"/>
  <c r="F19" i="17" s="1"/>
  <c r="B6" i="15"/>
  <c r="B7" i="15"/>
  <c r="B8" i="15"/>
  <c r="B9" i="15"/>
  <c r="B10" i="15"/>
  <c r="D10" i="15"/>
  <c r="D9" i="15"/>
  <c r="D8" i="15"/>
  <c r="D7" i="15"/>
  <c r="D6" i="15"/>
  <c r="D5" i="15"/>
  <c r="D4" i="15"/>
  <c r="D3" i="15"/>
  <c r="C3" i="18"/>
  <c r="C4" i="18"/>
  <c r="C5" i="18"/>
  <c r="C6" i="18"/>
  <c r="C7" i="18"/>
  <c r="C8" i="18"/>
  <c r="C9" i="18"/>
  <c r="C10" i="18"/>
  <c r="B3" i="18"/>
  <c r="B4" i="18"/>
  <c r="B5" i="18"/>
  <c r="B6" i="18"/>
  <c r="B7" i="18"/>
  <c r="B8" i="18"/>
  <c r="B9" i="18"/>
  <c r="B10" i="18"/>
  <c r="C2" i="18"/>
  <c r="C2" i="14"/>
  <c r="B3" i="14"/>
  <c r="B4" i="14"/>
  <c r="B5" i="14"/>
  <c r="B6" i="14"/>
  <c r="B7" i="14"/>
  <c r="B8" i="14"/>
  <c r="B9" i="14"/>
  <c r="B10" i="14"/>
  <c r="B2" i="14"/>
  <c r="G19" i="17" l="1"/>
  <c r="E19" i="17"/>
  <c r="K11" i="17"/>
  <c r="K8" i="17"/>
  <c r="D19" i="17"/>
  <c r="K4" i="17"/>
  <c r="K7" i="17"/>
  <c r="K14" i="17"/>
  <c r="H19" i="17"/>
  <c r="A3" i="15"/>
  <c r="A4" i="15"/>
  <c r="A5" i="15"/>
  <c r="A6" i="15"/>
  <c r="A7" i="15"/>
  <c r="A8" i="15"/>
  <c r="A9" i="15"/>
  <c r="A10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<sst xmlns="http://schemas.openxmlformats.org/spreadsheetml/2006/main" count="190" uniqueCount="95">
  <si>
    <t>Company Name</t>
  </si>
  <si>
    <t>Inquiry Date</t>
  </si>
  <si>
    <t>Part Name</t>
  </si>
  <si>
    <t>Part Number</t>
  </si>
  <si>
    <t>Quotation No.</t>
  </si>
  <si>
    <t>Quote Close Date</t>
  </si>
  <si>
    <t>Quote Prepared By:</t>
  </si>
  <si>
    <t>Quote Status</t>
  </si>
  <si>
    <t>RFQ Due Date:</t>
  </si>
  <si>
    <t>In Process</t>
  </si>
  <si>
    <t>Quantity</t>
  </si>
  <si>
    <t>Days</t>
  </si>
  <si>
    <t>In Process Quote Count by Resource</t>
  </si>
  <si>
    <t>Closed</t>
  </si>
  <si>
    <t>Quoter 1</t>
  </si>
  <si>
    <t>RFQ Due Date</t>
  </si>
  <si>
    <t>Quoter 5</t>
  </si>
  <si>
    <t>Quoter 2</t>
  </si>
  <si>
    <t>Quoter 3</t>
  </si>
  <si>
    <t>Quoter 4</t>
  </si>
  <si>
    <t>Quote Prepared By</t>
  </si>
  <si>
    <t>Open</t>
  </si>
  <si>
    <t>Submission Date</t>
  </si>
  <si>
    <t>Quote Feedback Past Due</t>
  </si>
  <si>
    <t>Status</t>
  </si>
  <si>
    <t>Quote in Due Date Window</t>
  </si>
  <si>
    <t>Quote Passed Due Date</t>
  </si>
  <si>
    <t>Quote in Standard Follow up Window</t>
  </si>
  <si>
    <t>Quote Approaching Passed Due Follow up Window</t>
  </si>
  <si>
    <t>Quote Approaching Passed Due Date Window</t>
  </si>
  <si>
    <t>Quote On time Rate (Days)</t>
  </si>
  <si>
    <t>Insert Above Row</t>
  </si>
  <si>
    <t>Days Open</t>
  </si>
  <si>
    <t>Quote Close Rate (Days)</t>
  </si>
  <si>
    <t>Inquiry to RFQ Submission Rate (Days)</t>
  </si>
  <si>
    <t>Definitions:</t>
  </si>
  <si>
    <t>%</t>
  </si>
  <si>
    <t>On-Time Delivery</t>
  </si>
  <si>
    <t>Inquiry to RFQ Submission</t>
  </si>
  <si>
    <t>Average Days to Submit Quote by Resources</t>
  </si>
  <si>
    <t>Quote Close Rate - Time span between initial inquiry and quote close date</t>
  </si>
  <si>
    <t>Inquiry to RFQ  - Time span between initial inquiry and quote submission date</t>
  </si>
  <si>
    <t>Quote on-time - Difference between quote due date and actual submission date</t>
  </si>
  <si>
    <t>Legend:</t>
  </si>
  <si>
    <t>Quote Activity Dashboard</t>
  </si>
  <si>
    <r>
      <t xml:space="preserve">Quotes </t>
    </r>
    <r>
      <rPr>
        <i/>
        <sz val="10"/>
        <color theme="1"/>
        <rFont val="Calibri"/>
        <family val="2"/>
        <scheme val="minor"/>
      </rPr>
      <t>(Negetive Indicates Late OTD)</t>
    </r>
  </si>
  <si>
    <t>Number of Jobs Status</t>
  </si>
  <si>
    <t>Average Quote Submission Rate</t>
  </si>
  <si>
    <t>RFQ's Submitted</t>
  </si>
  <si>
    <t>Last 30 Days</t>
  </si>
  <si>
    <t>Last 60 Days</t>
  </si>
  <si>
    <t>Last 90 Days</t>
  </si>
  <si>
    <t>New RFQ's</t>
  </si>
  <si>
    <t>Quote Due Status (Days)</t>
  </si>
  <si>
    <t>Average Days of Quotes In Process by Resource</t>
  </si>
  <si>
    <t>Quote In Process Status (Days)</t>
  </si>
  <si>
    <t>Average Days in Status</t>
  </si>
  <si>
    <r>
      <t xml:space="preserve">In Process </t>
    </r>
    <r>
      <rPr>
        <i/>
        <sz val="10"/>
        <color theme="1"/>
        <rFont val="Calibri"/>
        <family val="2"/>
        <scheme val="minor"/>
      </rPr>
      <t>(All Quotes)</t>
    </r>
  </si>
  <si>
    <t>Open (All Quotes)</t>
  </si>
  <si>
    <t>Submission to Close Date (Days)</t>
  </si>
  <si>
    <r>
      <t xml:space="preserve">Open </t>
    </r>
    <r>
      <rPr>
        <i/>
        <sz val="10"/>
        <color theme="1"/>
        <rFont val="Calibri"/>
        <family val="2"/>
        <scheme val="minor"/>
      </rPr>
      <t>(Quotes in Open Status Only)</t>
    </r>
  </si>
  <si>
    <r>
      <t xml:space="preserve">In Process </t>
    </r>
    <r>
      <rPr>
        <i/>
        <sz val="10"/>
        <color theme="1"/>
        <rFont val="Calibri"/>
        <family val="2"/>
        <scheme val="minor"/>
      </rPr>
      <t>(Quotes In Process Status Only)</t>
    </r>
  </si>
  <si>
    <t>Instructions:</t>
  </si>
  <si>
    <t>Subbmission to Close Date - Time Span between quote submission and quote close date</t>
  </si>
  <si>
    <t>Days Open - Time span between quote submission date and the current date</t>
  </si>
  <si>
    <t>Quote In Process Status - Time span between inquiry date and the current date</t>
  </si>
  <si>
    <t>Quote Due Status - Days till quote due, or days past due</t>
  </si>
  <si>
    <t>Populate required data as defined by each column</t>
  </si>
  <si>
    <r>
      <t xml:space="preserve">Select drop down to set assigned quoter for </t>
    </r>
    <r>
      <rPr>
        <b/>
        <sz val="11"/>
        <color theme="1"/>
        <rFont val="Calibri"/>
        <family val="2"/>
        <scheme val="minor"/>
      </rPr>
      <t>Quote Prepared By</t>
    </r>
  </si>
  <si>
    <r>
      <t xml:space="preserve">Select drop down to set status for </t>
    </r>
    <r>
      <rPr>
        <b/>
        <sz val="11"/>
        <color theme="1"/>
        <rFont val="Calibri"/>
        <family val="2"/>
        <scheme val="minor"/>
      </rPr>
      <t>Quote Status</t>
    </r>
  </si>
  <si>
    <t>- Note you have to select the entire row by clicking the row number on the left hand side</t>
  </si>
  <si>
    <t>Moving Row from tab to tab</t>
  </si>
  <si>
    <r>
      <t xml:space="preserve">Select the entire row that is to be moved to the next tab, right click, and select </t>
    </r>
    <r>
      <rPr>
        <b/>
        <sz val="11"/>
        <color theme="1"/>
        <rFont val="Calibri"/>
        <family val="2"/>
        <scheme val="minor"/>
      </rPr>
      <t>Cut</t>
    </r>
  </si>
  <si>
    <t>Once  inserted enter the data accordingly as noted above</t>
  </si>
  <si>
    <r>
      <t xml:space="preserve"> - Note to work properly rows must be </t>
    </r>
    <r>
      <rPr>
        <b/>
        <i/>
        <sz val="11"/>
        <color theme="1"/>
        <rFont val="Calibri"/>
        <family val="2"/>
        <scheme val="minor"/>
      </rPr>
      <t xml:space="preserve">Copy </t>
    </r>
    <r>
      <rPr>
        <i/>
        <sz val="11"/>
        <color theme="1"/>
        <rFont val="Calibri"/>
        <family val="2"/>
        <scheme val="minor"/>
      </rPr>
      <t xml:space="preserve">and </t>
    </r>
    <r>
      <rPr>
        <b/>
        <i/>
        <sz val="11"/>
        <color theme="1"/>
        <rFont val="Calibri"/>
        <family val="2"/>
        <scheme val="minor"/>
      </rPr>
      <t>Pasted</t>
    </r>
    <r>
      <rPr>
        <i/>
        <sz val="11"/>
        <color theme="1"/>
        <rFont val="Calibri"/>
        <family val="2"/>
        <scheme val="minor"/>
      </rPr>
      <t xml:space="preserve"> to the next tab as the quote move through the stages.</t>
    </r>
  </si>
  <si>
    <t>Go to the desired next stage tab and insert as a new row</t>
  </si>
  <si>
    <r>
      <t xml:space="preserve">Select the drop down to update the </t>
    </r>
    <r>
      <rPr>
        <b/>
        <sz val="11"/>
        <color theme="1"/>
        <rFont val="Calibri"/>
        <family val="2"/>
        <scheme val="minor"/>
      </rPr>
      <t>Quote Status</t>
    </r>
    <r>
      <rPr>
        <sz val="11"/>
        <color theme="1"/>
        <rFont val="Calibri"/>
        <family val="2"/>
        <scheme val="minor"/>
      </rPr>
      <t xml:space="preserve"> accordingly</t>
    </r>
  </si>
  <si>
    <t>Enter in the next stage required data</t>
  </si>
  <si>
    <t>Go to the list tab, and replace each generic value with the desired value</t>
  </si>
  <si>
    <t>Using the provided cells</t>
  </si>
  <si>
    <r>
      <t xml:space="preserve">Insert new row by selecting </t>
    </r>
    <r>
      <rPr>
        <b/>
        <sz val="11"/>
        <color theme="0"/>
        <rFont val="Calibri"/>
        <family val="2"/>
        <scheme val="minor"/>
      </rPr>
      <t>Insert Above Row</t>
    </r>
    <r>
      <rPr>
        <sz val="11"/>
        <color theme="0"/>
        <rFont val="Calibri"/>
        <family val="2"/>
        <scheme val="minor"/>
      </rPr>
      <t xml:space="preserve">, right click and select </t>
    </r>
    <r>
      <rPr>
        <b/>
        <sz val="11"/>
        <color theme="0"/>
        <rFont val="Calibri"/>
        <family val="2"/>
        <scheme val="minor"/>
      </rPr>
      <t>Insert</t>
    </r>
  </si>
  <si>
    <r>
      <t xml:space="preserve">Changing the values the </t>
    </r>
    <r>
      <rPr>
        <b/>
        <sz val="11"/>
        <color theme="0"/>
        <rFont val="Calibri"/>
        <family val="2"/>
        <scheme val="minor"/>
      </rPr>
      <t xml:space="preserve">Quote Prepared By </t>
    </r>
    <r>
      <rPr>
        <sz val="11"/>
        <color theme="0"/>
        <rFont val="Calibri"/>
        <family val="2"/>
        <scheme val="minor"/>
      </rPr>
      <t>options</t>
    </r>
  </si>
  <si>
    <t>- Note if additional values are required beyond the amount provided, the drop down cell data set will need to be updated.</t>
  </si>
  <si>
    <t>Support:</t>
  </si>
  <si>
    <t>www.kallansalesdev.com</t>
  </si>
  <si>
    <t>https://kallansalesdev.com/contact-us</t>
  </si>
  <si>
    <t>For questions or support on this template contact us today</t>
  </si>
  <si>
    <t>Looking for something different?</t>
  </si>
  <si>
    <t>This is intended to be used as a basic, or starter template. Contact Kallan today to learn how we can format or create a custom solution to fit your needs.</t>
  </si>
  <si>
    <t>* Based on (5) Day follow up window w/ (1) day warning</t>
  </si>
  <si>
    <r>
      <t xml:space="preserve">Changing the timing windows for </t>
    </r>
    <r>
      <rPr>
        <b/>
        <sz val="11"/>
        <color theme="0"/>
        <rFont val="Calibri"/>
        <family val="2"/>
        <scheme val="minor"/>
      </rPr>
      <t>In Process</t>
    </r>
    <r>
      <rPr>
        <sz val="11"/>
        <color theme="0"/>
        <rFont val="Calibri"/>
        <family val="2"/>
        <scheme val="minor"/>
      </rPr>
      <t xml:space="preserve"> and </t>
    </r>
    <r>
      <rPr>
        <b/>
        <sz val="11"/>
        <color theme="0"/>
        <rFont val="Calibri"/>
        <family val="2"/>
        <scheme val="minor"/>
      </rPr>
      <t>Open</t>
    </r>
    <r>
      <rPr>
        <sz val="11"/>
        <color theme="0"/>
        <rFont val="Calibri"/>
        <family val="2"/>
        <scheme val="minor"/>
      </rPr>
      <t xml:space="preserve"> quotes</t>
    </r>
  </si>
  <si>
    <t>* Based on (2) day warning for quotes coming due</t>
  </si>
  <si>
    <r>
      <t xml:space="preserve">Select the button cell and adjust accordinly using the </t>
    </r>
    <r>
      <rPr>
        <b/>
        <sz val="11"/>
        <color theme="1"/>
        <rFont val="Calibri"/>
        <family val="2"/>
        <scheme val="minor"/>
      </rPr>
      <t xml:space="preserve">Conditional Formatting </t>
    </r>
    <r>
      <rPr>
        <sz val="11"/>
        <color theme="1"/>
        <rFont val="Calibri"/>
        <family val="2"/>
        <scheme val="minor"/>
      </rPr>
      <t>utility</t>
    </r>
  </si>
  <si>
    <t>Once updated drag down over the other buttons to update the formatting accordingly</t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</si>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</sst>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0_);[Red]\(0\)"/>
    <numFmt numFmtId="166" formatCode="0.0_);[Red]\(0.0\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9" xfId="0" applyFont="1" applyBorder="1"/>
    <xf numFmtId="0" fontId="6" fillId="0" borderId="10" xfId="0" applyFont="1" applyBorder="1" applyAlignment="1">
      <alignment horizontal="center"/>
    </xf>
    <xf numFmtId="0" fontId="0" fillId="0" borderId="9" xfId="0" applyFont="1" applyFill="1" applyBorder="1"/>
    <xf numFmtId="0" fontId="5" fillId="5" borderId="1" xfId="0" applyFont="1" applyFill="1" applyBorder="1"/>
    <xf numFmtId="0" fontId="5" fillId="5" borderId="2" xfId="0" applyFont="1" applyFill="1" applyBorder="1" applyAlignment="1">
      <alignment horizontal="center"/>
    </xf>
    <xf numFmtId="0" fontId="6" fillId="0" borderId="9" xfId="0" applyFont="1" applyBorder="1"/>
    <xf numFmtId="10" fontId="6" fillId="0" borderId="10" xfId="0" applyNumberFormat="1" applyFont="1" applyBorder="1" applyAlignment="1">
      <alignment horizontal="center"/>
    </xf>
    <xf numFmtId="0" fontId="0" fillId="0" borderId="3" xfId="0" applyFont="1" applyBorder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6" borderId="0" xfId="0" applyFont="1" applyFill="1"/>
    <xf numFmtId="165" fontId="6" fillId="0" borderId="8" xfId="0" applyNumberFormat="1" applyFont="1" applyBorder="1" applyAlignment="1">
      <alignment horizontal="center"/>
    </xf>
    <xf numFmtId="14" fontId="6" fillId="0" borderId="0" xfId="0" applyNumberFormat="1" applyFont="1"/>
    <xf numFmtId="1" fontId="6" fillId="0" borderId="0" xfId="0" applyNumberFormat="1" applyFont="1"/>
    <xf numFmtId="0" fontId="5" fillId="5" borderId="9" xfId="0" applyFont="1" applyFill="1" applyBorder="1"/>
    <xf numFmtId="0" fontId="5" fillId="5" borderId="10" xfId="0" applyFont="1" applyFill="1" applyBorder="1" applyAlignment="1">
      <alignment horizontal="center"/>
    </xf>
    <xf numFmtId="0" fontId="4" fillId="0" borderId="9" xfId="0" applyFont="1" applyFill="1" applyBorder="1"/>
    <xf numFmtId="1" fontId="4" fillId="0" borderId="1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6" fillId="0" borderId="0" xfId="0" applyFont="1" applyFill="1"/>
    <xf numFmtId="0" fontId="0" fillId="0" borderId="7" xfId="0" applyFont="1" applyFill="1" applyBorder="1"/>
    <xf numFmtId="0" fontId="0" fillId="0" borderId="3" xfId="0" applyFont="1" applyFill="1" applyBorder="1"/>
    <xf numFmtId="166" fontId="7" fillId="0" borderId="7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12" fillId="3" borderId="0" xfId="0" applyFont="1" applyFill="1" applyAlignment="1">
      <alignment vertical="top" wrapText="1"/>
    </xf>
    <xf numFmtId="0" fontId="12" fillId="3" borderId="0" xfId="0" applyNumberFormat="1" applyFont="1" applyFill="1" applyBorder="1" applyAlignment="1">
      <alignment vertical="top" wrapText="1"/>
    </xf>
    <xf numFmtId="0" fontId="12" fillId="3" borderId="0" xfId="0" applyNumberFormat="1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1" fontId="2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vertical="top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1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2" fillId="3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/>
    </xf>
    <xf numFmtId="0" fontId="2" fillId="4" borderId="0" xfId="0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0" fontId="12" fillId="3" borderId="0" xfId="0" applyFont="1" applyFill="1"/>
    <xf numFmtId="0" fontId="15" fillId="0" borderId="0" xfId="0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2" fillId="0" borderId="0" xfId="0" quotePrefix="1" applyFont="1"/>
    <xf numFmtId="0" fontId="16" fillId="0" borderId="0" xfId="0" quotePrefix="1" applyFont="1" applyAlignment="1">
      <alignment horizontal="left" vertical="top"/>
    </xf>
    <xf numFmtId="0" fontId="16" fillId="0" borderId="0" xfId="0" quotePrefix="1" applyFont="1"/>
    <xf numFmtId="0" fontId="12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/>
    <xf numFmtId="0" fontId="18" fillId="0" borderId="0" xfId="2"/>
    <xf numFmtId="0" fontId="15" fillId="0" borderId="0" xfId="0" applyFont="1"/>
    <xf numFmtId="0" fontId="14" fillId="3" borderId="0" xfId="0" applyFont="1" applyFill="1"/>
    <xf numFmtId="0" fontId="2" fillId="0" borderId="0" xfId="0" applyFont="1" applyAlignment="1">
      <alignment wrapText="1"/>
    </xf>
    <xf numFmtId="0" fontId="18" fillId="0" borderId="0" xfId="2" applyFill="1" applyAlignment="1">
      <alignment horizontal="right" vertical="center"/>
    </xf>
    <xf numFmtId="0" fontId="16" fillId="0" borderId="0" xfId="0" applyFont="1"/>
    <xf numFmtId="0" fontId="5" fillId="5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 Process Quotes by Resource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Dashboard!$D$16:$H$16</c:f>
              <c:strCache>
                <c:ptCount val="5"/>
                <c:pt idx="0">
                  <c:v>Quoter 1</c:v>
                </c:pt>
                <c:pt idx="1">
                  <c:v>Quoter 2</c:v>
                </c:pt>
                <c:pt idx="2">
                  <c:v>Quoter 3</c:v>
                </c:pt>
                <c:pt idx="3">
                  <c:v>Quoter 4</c:v>
                </c:pt>
                <c:pt idx="4">
                  <c:v>Quoter 5</c:v>
                </c:pt>
              </c:strCache>
            </c:strRef>
          </c:cat>
          <c:val>
            <c:numRef>
              <c:f>Dashboard!$D$17:$H$17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7-47C3-B54C-E1CD7DD6E3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1811200"/>
        <c:axId val="126865792"/>
      </c:barChart>
      <c:catAx>
        <c:axId val="1118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65792"/>
        <c:crosses val="autoZero"/>
        <c:auto val="1"/>
        <c:lblAlgn val="ctr"/>
        <c:lblOffset val="100"/>
        <c:noMultiLvlLbl val="0"/>
      </c:catAx>
      <c:valAx>
        <c:axId val="126865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181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</xdr:colOff>
      <xdr:row>1</xdr:row>
      <xdr:rowOff>1</xdr:rowOff>
    </xdr:from>
    <xdr:to>
      <xdr:col>8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87635E-CB1F-409E-9BDA-2F7672325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111127</xdr:colOff>
      <xdr:row>0</xdr:row>
      <xdr:rowOff>31750</xdr:rowOff>
    </xdr:from>
    <xdr:to>
      <xdr:col>0</xdr:col>
      <xdr:colOff>2579689</xdr:colOff>
      <xdr:row>0</xdr:row>
      <xdr:rowOff>606813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DCD1A9-3B17-4820-A6F5-7EEFEC71F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7" y="31750"/>
          <a:ext cx="2468562" cy="575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13</xdr:row>
      <xdr:rowOff>38100</xdr:rowOff>
    </xdr:from>
    <xdr:to>
      <xdr:col>2</xdr:col>
      <xdr:colOff>590575</xdr:colOff>
      <xdr:row>13</xdr:row>
      <xdr:rowOff>219100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7D4BD6-B521-4E31-BC06-BC118CBF1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886075"/>
          <a:ext cx="181000" cy="1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14</xdr:row>
      <xdr:rowOff>47625</xdr:rowOff>
    </xdr:from>
    <xdr:to>
      <xdr:col>2</xdr:col>
      <xdr:colOff>600103</xdr:colOff>
      <xdr:row>14</xdr:row>
      <xdr:rowOff>228625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5A82BB-9103-4A01-B864-403ED58F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975" y="3143250"/>
          <a:ext cx="200053" cy="1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15</xdr:row>
      <xdr:rowOff>57150</xdr:rowOff>
    </xdr:from>
    <xdr:to>
      <xdr:col>2</xdr:col>
      <xdr:colOff>600102</xdr:colOff>
      <xdr:row>15</xdr:row>
      <xdr:rowOff>219098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A975D7-5E2C-4DFB-B906-C83EC96FA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0" y="3400425"/>
          <a:ext cx="190527" cy="1619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13</xdr:row>
      <xdr:rowOff>38100</xdr:rowOff>
    </xdr:from>
    <xdr:to>
      <xdr:col>2</xdr:col>
      <xdr:colOff>609625</xdr:colOff>
      <xdr:row>13</xdr:row>
      <xdr:rowOff>219100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836976-B8C6-4A01-A60E-0FC9B3C8C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2886075"/>
          <a:ext cx="181000" cy="1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14</xdr:row>
      <xdr:rowOff>47625</xdr:rowOff>
    </xdr:from>
    <xdr:to>
      <xdr:col>2</xdr:col>
      <xdr:colOff>619153</xdr:colOff>
      <xdr:row>14</xdr:row>
      <xdr:rowOff>228625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6B964F-8822-4800-9AFF-2E8FE400C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3143250"/>
          <a:ext cx="200053" cy="1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15</xdr:row>
      <xdr:rowOff>57150</xdr:rowOff>
    </xdr:from>
    <xdr:to>
      <xdr:col>2</xdr:col>
      <xdr:colOff>619152</xdr:colOff>
      <xdr:row>15</xdr:row>
      <xdr:rowOff>219098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43E62D-3623-4EE9-8E80-13ED06696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" y="3400425"/>
          <a:ext cx="190527" cy="1619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71437</xdr:rowOff>
    </xdr:from>
    <xdr:to>
      <xdr:col>0</xdr:col>
      <xdr:colOff>2555875</xdr:colOff>
      <xdr:row>0</xdr:row>
      <xdr:rowOff>646500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9316E-052E-4C76-BBC9-04A22508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3" y="71437"/>
          <a:ext cx="2468562" cy="575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kallansalesdev.com/" TargetMode="External"/><Relationship Id="rId1" Type="http://schemas.openxmlformats.org/officeDocument/2006/relationships/hyperlink" Target="https://kallansalesdev.com/contact-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L31"/>
  <sheetViews>
    <sheetView tabSelected="1" zoomScale="130" zoomScaleNormal="130" workbookViewId="0">
      <selection activeCell="D28" sqref="D28:D33"/>
    </sheetView>
  </sheetViews>
  <sheetFormatPr defaultColWidth="8.85546875" defaultRowHeight="12.75" x14ac:dyDescent="0.2"/>
  <cols>
    <col min="1" max="1" width="40.7109375" style="1" customWidth="1"/>
    <col min="2" max="2" width="10.7109375" style="1" customWidth="1"/>
    <col min="3" max="3" width="2.7109375" style="1" customWidth="1"/>
    <col min="4" max="7" width="20.7109375" style="1" customWidth="1"/>
    <col min="8" max="8" width="20.85546875" style="1" customWidth="1"/>
    <col min="9" max="9" width="2.7109375" style="1" customWidth="1"/>
    <col min="10" max="10" width="40.7109375" style="1" customWidth="1"/>
    <col min="11" max="11" width="10.7109375" style="1" customWidth="1"/>
    <col min="12" max="16384" width="8.85546875" style="1"/>
  </cols>
  <sheetData>
    <row r="1" spans="1:12" ht="50.25" customHeight="1" x14ac:dyDescent="0.2">
      <c r="A1" s="19"/>
      <c r="B1" s="19"/>
      <c r="C1" s="19"/>
      <c r="D1" s="83" t="s">
        <v>44</v>
      </c>
      <c r="E1" s="83"/>
      <c r="F1" s="83"/>
      <c r="G1" s="83"/>
      <c r="H1" s="83"/>
      <c r="I1" s="19"/>
      <c r="J1" s="19"/>
      <c r="K1" s="28"/>
    </row>
    <row r="2" spans="1:12" x14ac:dyDescent="0.2">
      <c r="A2" s="11" t="s">
        <v>46</v>
      </c>
      <c r="B2" s="12" t="s">
        <v>10</v>
      </c>
      <c r="J2" s="11" t="s">
        <v>56</v>
      </c>
      <c r="K2" s="12" t="s">
        <v>11</v>
      </c>
    </row>
    <row r="3" spans="1:12" x14ac:dyDescent="0.2">
      <c r="A3" s="13" t="s">
        <v>9</v>
      </c>
      <c r="B3" s="9">
        <f>COUNTIF('In Process'!J2:J10,"In Process")</f>
        <v>9</v>
      </c>
      <c r="J3" s="29" t="s">
        <v>61</v>
      </c>
      <c r="K3" s="20">
        <f ca="1">AVERAGE('In Process'!A2:A10)</f>
        <v>16</v>
      </c>
      <c r="L3" s="22"/>
    </row>
    <row r="4" spans="1:12" x14ac:dyDescent="0.2">
      <c r="A4" s="8" t="s">
        <v>21</v>
      </c>
      <c r="B4" s="9">
        <f>COUNTIF(Open!J2:J10,"Open")</f>
        <v>9</v>
      </c>
      <c r="J4" s="30" t="s">
        <v>57</v>
      </c>
      <c r="K4" s="5">
        <f ca="1">AVERAGE('In Process'!A2:A10,Open!A2:A10,Closed!B2:B10)</f>
        <v>2.925925925925926</v>
      </c>
      <c r="L4" s="22"/>
    </row>
    <row r="5" spans="1:12" x14ac:dyDescent="0.2">
      <c r="A5" s="10" t="s">
        <v>13</v>
      </c>
      <c r="B5" s="9">
        <f>COUNTIF(Closed!K2:K10,"Closed")</f>
        <v>9</v>
      </c>
      <c r="L5" s="22"/>
    </row>
    <row r="6" spans="1:12" x14ac:dyDescent="0.2">
      <c r="A6" s="2"/>
      <c r="B6" s="3"/>
      <c r="J6" s="11" t="s">
        <v>56</v>
      </c>
      <c r="K6" s="12" t="s">
        <v>11</v>
      </c>
    </row>
    <row r="7" spans="1:12" x14ac:dyDescent="0.2">
      <c r="A7" s="23" t="s">
        <v>52</v>
      </c>
      <c r="B7" s="24" t="s">
        <v>10</v>
      </c>
      <c r="D7" s="4"/>
      <c r="E7" s="4"/>
      <c r="F7" s="4"/>
      <c r="G7" s="4"/>
      <c r="H7" s="4"/>
      <c r="J7" s="29" t="s">
        <v>60</v>
      </c>
      <c r="K7" s="20">
        <f ca="1">AVERAGE(Open!B2:B10)</f>
        <v>49.777777777777779</v>
      </c>
    </row>
    <row r="8" spans="1:12" x14ac:dyDescent="0.2">
      <c r="A8" s="25" t="s">
        <v>49</v>
      </c>
      <c r="B8" s="9">
        <f ca="1">COUNTIF('In Process'!H2:H10,"&lt;="&amp;TODAY())-COUNTIF('In Process'!H2:H10,"&lt;="&amp;TODAY()-30)+COUNTIF(Open!H2:H10,"&lt;="&amp;TODAY())-COUNTIF(Open!H2:H10,"&lt;="&amp;TODAY()-30)+COUNTIF(Closed!I2:I10,"&lt;="&amp;TODAY())-COUNTIF(Closed!I2:I10,"&lt;="&amp;TODAY()-30)</f>
        <v>15</v>
      </c>
      <c r="D8" s="4"/>
      <c r="E8" s="4"/>
      <c r="F8" s="4"/>
      <c r="G8" s="4"/>
      <c r="H8" s="4"/>
      <c r="J8" s="30" t="s">
        <v>58</v>
      </c>
      <c r="K8" s="5">
        <f ca="1">AVERAGE(Open!B2:B10,Closed!C2:C10)</f>
        <v>27.888888888888889</v>
      </c>
    </row>
    <row r="9" spans="1:12" x14ac:dyDescent="0.2">
      <c r="A9" s="25" t="s">
        <v>50</v>
      </c>
      <c r="B9" s="9">
        <f ca="1">COUNTIF('In Process'!H2:H10,"&lt;="&amp;TODAY()-30)-COUNTIF('In Process'!H2:H10,"&lt;="&amp;TODAY()-60)+COUNTIF(Open!H2:H10,"&lt;="&amp;TODAY()-30)-COUNTIF(Open!H2:H10,"&lt;="&amp;TODAY()-60)+COUNTIF(Closed!I2:I10,"&lt;="&amp;TODAY()-30)-COUNTIF(Closed!I2:I10,"&lt;="&amp;TODAY()-60)</f>
        <v>6</v>
      </c>
      <c r="D9" s="4"/>
      <c r="E9" s="4"/>
      <c r="F9" s="4"/>
      <c r="G9" s="4"/>
      <c r="H9" s="4"/>
    </row>
    <row r="10" spans="1:12" x14ac:dyDescent="0.2">
      <c r="A10" s="25" t="s">
        <v>51</v>
      </c>
      <c r="B10" s="9">
        <f ca="1">COUNTIF('In Process'!H2:H10,"&lt;="&amp;TODAY()-60)-COUNTIF('In Process'!H2:H10,"&lt;="&amp;TODAY()-90)+COUNTIF(Open!H2:H10,"&lt;="&amp;TODAY()-60)-COUNTIF(Open!H2:H10,"&lt;="&amp;TODAY()-90)+COUNTIF(Closed!I2:I10,"&lt;="&amp;TODAY()-60)-COUNTIF(Closed!I2:I10,"&lt;="&amp;TODAY()-90)</f>
        <v>3</v>
      </c>
      <c r="D10" s="4"/>
      <c r="E10" s="4"/>
      <c r="F10" s="4"/>
      <c r="G10" s="4"/>
      <c r="H10" s="4"/>
      <c r="J10" s="11" t="s">
        <v>47</v>
      </c>
      <c r="K10" s="12" t="s">
        <v>11</v>
      </c>
    </row>
    <row r="11" spans="1:12" x14ac:dyDescent="0.2">
      <c r="D11" s="4"/>
      <c r="E11" s="4"/>
      <c r="F11" s="4"/>
      <c r="G11" s="4"/>
      <c r="H11" s="4"/>
      <c r="J11" s="15" t="s">
        <v>38</v>
      </c>
      <c r="K11" s="5">
        <f>AVERAGE(Open!A2:A10,Closed!B2:B10)</f>
        <v>-3.6111111111111112</v>
      </c>
    </row>
    <row r="12" spans="1:12" x14ac:dyDescent="0.2">
      <c r="A12" s="23" t="s">
        <v>48</v>
      </c>
      <c r="B12" s="24" t="s">
        <v>10</v>
      </c>
      <c r="D12" s="4"/>
      <c r="E12" s="4"/>
      <c r="F12" s="4"/>
      <c r="G12" s="4"/>
      <c r="H12" s="4"/>
    </row>
    <row r="13" spans="1:12" x14ac:dyDescent="0.2">
      <c r="A13" s="25" t="s">
        <v>49</v>
      </c>
      <c r="B13" s="26">
        <f ca="1">COUNTIF('In Process'!L2:L10,"&lt;="&amp;TODAY())-COUNTIF('In Process'!L2:L10,"&lt;="&amp;TODAY()-30)+COUNTIF(Open!L2:L10,"&lt;="&amp;TODAY())-COUNTIF(Open!L2:L10,"&lt;="&amp;TODAY()-30)+COUNTIF(Closed!M2:M10,"&lt;="&amp;TODAY())-COUNTIF(Closed!M2:M10,"&lt;="&amp;TODAY()-30)</f>
        <v>4</v>
      </c>
      <c r="D13" s="6"/>
      <c r="E13" s="2"/>
      <c r="F13" s="2"/>
      <c r="G13" s="2"/>
      <c r="J13" s="23" t="s">
        <v>37</v>
      </c>
      <c r="K13" s="24" t="s">
        <v>36</v>
      </c>
    </row>
    <row r="14" spans="1:12" x14ac:dyDescent="0.2">
      <c r="A14" s="25" t="s">
        <v>50</v>
      </c>
      <c r="B14" s="26">
        <f ca="1">COUNTIF('In Process'!L2:L10,"&lt;="&amp;TODAY()-30)-COUNTIF('In Process'!L2:L10,"&lt;="&amp;TODAY()-60)+COUNTIF(Open!L2:L10,"&lt;="&amp;TODAY()-30)-COUNTIF(Open!L2:L10,"&lt;="&amp;TODAY()-60)+COUNTIF(Closed!M2:M10,"&lt;="&amp;TODAY()-30)-COUNTIF(Closed!M2:M10,"&lt;="&amp;TODAY()-60)</f>
        <v>6</v>
      </c>
      <c r="D14" s="2"/>
      <c r="E14" s="2"/>
      <c r="F14" s="2"/>
      <c r="G14" s="2"/>
      <c r="J14" s="8" t="s">
        <v>45</v>
      </c>
      <c r="K14" s="14">
        <f>AVERAGE(Closed!D2:D10)</f>
        <v>-4.1111111111111107</v>
      </c>
    </row>
    <row r="15" spans="1:12" x14ac:dyDescent="0.2">
      <c r="A15" s="25" t="s">
        <v>51</v>
      </c>
      <c r="B15" s="26">
        <f ca="1">COUNTIF('In Process'!L2:L10,"&lt;="&amp;TODAY()-60)-COUNTIF('In Process'!L2:L10,"&lt;="&amp;TODAY()-90)+COUNTIF(Open!L2:L10,"&lt;="&amp;TODAY()-60)-COUNTIF(Open!L2:L10,"&lt;="&amp;TODAY()-90)+COUNTIF(Closed!M2:M10,"&lt;="&amp;TODAY()-60)-COUNTIF(Closed!M2:M10,"&lt;="&amp;TODAY()-90)</f>
        <v>5</v>
      </c>
      <c r="D15" s="2"/>
      <c r="E15" s="2"/>
      <c r="F15" s="2"/>
      <c r="G15" s="2"/>
    </row>
    <row r="16" spans="1:12" x14ac:dyDescent="0.2">
      <c r="D16" s="7" t="str">
        <f>Lists!A2</f>
        <v>Quoter 1</v>
      </c>
      <c r="E16" s="7" t="str">
        <f>Lists!A3</f>
        <v>Quoter 2</v>
      </c>
      <c r="F16" s="7" t="str">
        <f>Lists!A4</f>
        <v>Quoter 3</v>
      </c>
      <c r="G16" s="7" t="str">
        <f>Lists!A5</f>
        <v>Quoter 4</v>
      </c>
      <c r="H16" s="7" t="str">
        <f>Lists!A6</f>
        <v>Quoter 5</v>
      </c>
    </row>
    <row r="17" spans="1:8" x14ac:dyDescent="0.2">
      <c r="A17" s="82" t="s">
        <v>12</v>
      </c>
      <c r="B17" s="82"/>
      <c r="D17" s="16" cm="1">
        <f t="array" ref="D17">SUMPRODUCT(('In Process'!J2:J10="In Process")*('In Process'!I2:I10="Quoter 1"))</f>
        <v>3</v>
      </c>
      <c r="E17" s="17" cm="1">
        <f t="array" ref="E17">SUMPRODUCT(('In Process'!J2:J10="In Process")*('In Process'!I2:I10="Quoter 2"))</f>
        <v>1</v>
      </c>
      <c r="F17" s="17" cm="1">
        <f t="array" ref="F17">SUMPRODUCT(('In Process'!J2:J10="In Process")*('In Process'!I2:I10="Quoter 3"))</f>
        <v>1</v>
      </c>
      <c r="G17" s="17" cm="1">
        <f t="array" ref="G17">SUMPRODUCT(('In Process'!J2:J10="In Process")*('In Process'!I2:I10="Quoter 4"))</f>
        <v>1</v>
      </c>
      <c r="H17" s="18" cm="1">
        <f t="array" ref="H17">SUMPRODUCT(('In Process'!J2:J10="In Process")*('In Process'!I2:I10="Quoter 5"))</f>
        <v>3</v>
      </c>
    </row>
    <row r="18" spans="1:8" x14ac:dyDescent="0.2">
      <c r="A18" s="82" t="s">
        <v>54</v>
      </c>
      <c r="B18" s="82"/>
      <c r="D18" s="31">
        <f ca="1">AVERAGEIF('In Process'!I2:I10,"Quoter 1",'In Process'!A2:A10)</f>
        <v>17</v>
      </c>
      <c r="E18" s="32">
        <f ca="1">AVERAGEIF('In Process'!I2:I10,"Quoter 2",'In Process'!A2:A10)</f>
        <v>12</v>
      </c>
      <c r="F18" s="32">
        <f ca="1">AVERAGEIF('In Process'!I2:I10,"Quoter 3",'In Process'!A2:A10)</f>
        <v>15</v>
      </c>
      <c r="G18" s="32">
        <f ca="1">AVERAGEIF('In Process'!I2:I10,"Quoter 4",'In Process'!A2:A10)</f>
        <v>14</v>
      </c>
      <c r="H18" s="33">
        <f ca="1">AVERAGEIF('In Process'!I2:I10,"Quoter 5",'In Process'!A2:A10)</f>
        <v>17.333333333333332</v>
      </c>
    </row>
    <row r="19" spans="1:8" x14ac:dyDescent="0.2">
      <c r="A19" s="82" t="s">
        <v>39</v>
      </c>
      <c r="B19" s="82"/>
      <c r="D19" s="34">
        <f>AVERAGEIF(Closed!$J$2:$J$10,"Quoter 1",Closed!B$2:B$10)</f>
        <v>0</v>
      </c>
      <c r="E19" s="35">
        <f>AVERAGEIF(Closed!$J$2:$J$10,"Quoter 2",Closed!B$2:B$10)</f>
        <v>3</v>
      </c>
      <c r="F19" s="35">
        <f>AVERAGEIF(Closed!$J$2:$J$10,"Quoter 3",Closed!B$2:B$10)</f>
        <v>-30</v>
      </c>
      <c r="G19" s="35">
        <f>AVERAGEIF(Closed!$J$2:$J$10,"Quoter 4",Closed!B$2:$B10)</f>
        <v>-30</v>
      </c>
      <c r="H19" s="36">
        <f>AVERAGEIF(Closed!$J$2:$J$10,"Quoter 5",Closed!B$2:B$10)</f>
        <v>-26</v>
      </c>
    </row>
    <row r="23" spans="1:8" x14ac:dyDescent="0.2">
      <c r="B23" s="87"/>
    </row>
    <row r="24" spans="1:8" x14ac:dyDescent="0.2">
      <c r="B24" s="87"/>
    </row>
    <row r="25" spans="1:8" x14ac:dyDescent="0.2">
      <c r="B25" s="87"/>
    </row>
    <row r="26" spans="1:8" x14ac:dyDescent="0.2">
      <c r="E26" s="21"/>
      <c r="F26" s="21"/>
    </row>
    <row r="29" spans="1:8" x14ac:dyDescent="0.2">
      <c r="B29" s="87"/>
    </row>
    <row r="31" spans="1:8" x14ac:dyDescent="0.2">
      <c r="B31" s="87"/>
    </row>
  </sheetData>
  <mergeCells count="4">
    <mergeCell ref="A17:B17"/>
    <mergeCell ref="A19:B19"/>
    <mergeCell ref="A18:B18"/>
    <mergeCell ref="D1:H1"/>
  </mergeCells>
  <pageMargins left="0.7" right="0.7" top="0.75" bottom="0.75" header="0.3" footer="0.3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Normal="100" workbookViewId="0">
      <pane xSplit="4" ySplit="1" topLeftCell="E2" activePane="bottomRight" state="frozen"/>
      <selection pane="topRight" activeCell="B1" sqref="B1"/>
      <selection pane="bottomLeft" activeCell="A2" sqref="A2"/>
      <selection pane="bottomRight" activeCell="J21" sqref="J21"/>
    </sheetView>
  </sheetViews>
  <sheetFormatPr defaultColWidth="21.7109375" defaultRowHeight="15" x14ac:dyDescent="0.25"/>
  <cols>
    <col min="1" max="1" width="21.7109375" style="52" hidden="1" customWidth="1"/>
    <col min="2" max="2" width="20.7109375" style="52" hidden="1" customWidth="1"/>
    <col min="3" max="3" width="15.7109375" style="37" customWidth="1"/>
    <col min="4" max="4" width="50.7109375" style="52" customWidth="1"/>
    <col min="5" max="7" width="25.7109375" style="52" customWidth="1"/>
    <col min="8" max="8" width="15.7109375" style="52" customWidth="1"/>
    <col min="9" max="9" width="25.7109375" style="52" customWidth="1"/>
    <col min="10" max="13" width="15.7109375" style="52" customWidth="1"/>
    <col min="14" max="16384" width="21.7109375" style="52"/>
  </cols>
  <sheetData>
    <row r="1" spans="1:13" s="27" customFormat="1" ht="39.950000000000003" customHeight="1" x14ac:dyDescent="0.25">
      <c r="A1" s="39" t="s">
        <v>55</v>
      </c>
      <c r="B1" s="40" t="s">
        <v>53</v>
      </c>
      <c r="C1" s="40" t="s">
        <v>24</v>
      </c>
      <c r="D1" s="41" t="s">
        <v>0</v>
      </c>
      <c r="E1" s="41" t="s">
        <v>4</v>
      </c>
      <c r="F1" s="41" t="s">
        <v>3</v>
      </c>
      <c r="G1" s="41" t="s">
        <v>2</v>
      </c>
      <c r="H1" s="41" t="s">
        <v>1</v>
      </c>
      <c r="I1" s="41" t="s">
        <v>20</v>
      </c>
      <c r="J1" s="41" t="s">
        <v>7</v>
      </c>
      <c r="K1" s="41" t="s">
        <v>15</v>
      </c>
      <c r="L1" s="41" t="s">
        <v>22</v>
      </c>
      <c r="M1" s="42" t="s">
        <v>5</v>
      </c>
    </row>
    <row r="2" spans="1:13" x14ac:dyDescent="0.25">
      <c r="A2" s="43">
        <f t="shared" ref="A2:A10" ca="1" si="0">TODAY()-H2</f>
        <v>20</v>
      </c>
      <c r="B2" s="44">
        <f t="shared" ref="B2:B10" ca="1" si="1">K2-TODAY()</f>
        <v>-25</v>
      </c>
      <c r="C2" s="45">
        <f ca="1">K2-TODAY()</f>
        <v>-25</v>
      </c>
      <c r="D2" s="46"/>
      <c r="E2" s="46"/>
      <c r="F2" s="47"/>
      <c r="G2" s="46"/>
      <c r="H2" s="90">
        <v>44566</v>
      </c>
      <c r="I2" s="46" t="s">
        <v>16</v>
      </c>
      <c r="J2" s="46" t="s">
        <v>9</v>
      </c>
      <c r="K2" s="49">
        <v>44561</v>
      </c>
      <c r="L2" s="90"/>
      <c r="M2" s="51"/>
    </row>
    <row r="3" spans="1:13" x14ac:dyDescent="0.25">
      <c r="A3" s="43">
        <f t="shared" ca="1" si="0"/>
        <v>19</v>
      </c>
      <c r="B3" s="44">
        <f t="shared" ca="1" si="1"/>
        <v>-26</v>
      </c>
      <c r="C3" s="45">
        <f t="shared" ref="C3:C10" ca="1" si="2">K3-TODAY()</f>
        <v>-26</v>
      </c>
      <c r="D3" s="46"/>
      <c r="E3" s="46"/>
      <c r="F3" s="47"/>
      <c r="G3" s="46"/>
      <c r="H3" s="90">
        <v>44567</v>
      </c>
      <c r="I3" s="46" t="s">
        <v>16</v>
      </c>
      <c r="J3" s="46" t="s">
        <v>9</v>
      </c>
      <c r="K3" s="49">
        <v>44560</v>
      </c>
      <c r="L3" s="90"/>
      <c r="M3" s="51"/>
    </row>
    <row r="4" spans="1:13" x14ac:dyDescent="0.25">
      <c r="A4" s="43">
        <f t="shared" ca="1" si="0"/>
        <v>18</v>
      </c>
      <c r="B4" s="44">
        <f t="shared" ca="1" si="1"/>
        <v>-22</v>
      </c>
      <c r="C4" s="45">
        <f t="shared" ca="1" si="2"/>
        <v>-22</v>
      </c>
      <c r="D4" s="46"/>
      <c r="E4" s="46"/>
      <c r="F4" s="47"/>
      <c r="G4" s="46"/>
      <c r="H4" s="90">
        <v>44568</v>
      </c>
      <c r="I4" s="46" t="s">
        <v>14</v>
      </c>
      <c r="J4" s="46" t="s">
        <v>9</v>
      </c>
      <c r="K4" s="49">
        <v>44564</v>
      </c>
      <c r="L4" s="90"/>
      <c r="M4" s="51"/>
    </row>
    <row r="5" spans="1:13" x14ac:dyDescent="0.25">
      <c r="A5" s="43">
        <f t="shared" ca="1" si="0"/>
        <v>17</v>
      </c>
      <c r="B5" s="44">
        <f t="shared" ca="1" si="1"/>
        <v>-41</v>
      </c>
      <c r="C5" s="45">
        <f t="shared" ca="1" si="2"/>
        <v>-41</v>
      </c>
      <c r="D5" s="46"/>
      <c r="E5" s="46"/>
      <c r="F5" s="47"/>
      <c r="G5" s="46"/>
      <c r="H5" s="90">
        <v>44569</v>
      </c>
      <c r="I5" s="46" t="s">
        <v>14</v>
      </c>
      <c r="J5" s="46" t="s">
        <v>9</v>
      </c>
      <c r="K5" s="49">
        <v>44545</v>
      </c>
      <c r="L5" s="90"/>
      <c r="M5" s="51"/>
    </row>
    <row r="6" spans="1:13" x14ac:dyDescent="0.25">
      <c r="A6" s="43">
        <f t="shared" ca="1" si="0"/>
        <v>16</v>
      </c>
      <c r="B6" s="44">
        <f t="shared" ca="1" si="1"/>
        <v>-26</v>
      </c>
      <c r="C6" s="45">
        <f t="shared" ca="1" si="2"/>
        <v>-26</v>
      </c>
      <c r="D6" s="46"/>
      <c r="E6" s="46"/>
      <c r="F6" s="47"/>
      <c r="G6" s="46"/>
      <c r="H6" s="90">
        <v>44570</v>
      </c>
      <c r="I6" s="46" t="s">
        <v>14</v>
      </c>
      <c r="J6" s="46" t="s">
        <v>9</v>
      </c>
      <c r="K6" s="49">
        <v>44560</v>
      </c>
      <c r="L6" s="90"/>
      <c r="M6" s="51"/>
    </row>
    <row r="7" spans="1:13" x14ac:dyDescent="0.25">
      <c r="A7" s="43">
        <f t="shared" ca="1" si="0"/>
        <v>15</v>
      </c>
      <c r="B7" s="44">
        <f t="shared" ca="1" si="1"/>
        <v>-51</v>
      </c>
      <c r="C7" s="45">
        <f t="shared" ca="1" si="2"/>
        <v>-51</v>
      </c>
      <c r="D7" s="46"/>
      <c r="E7" s="46"/>
      <c r="F7" s="47"/>
      <c r="G7" s="46"/>
      <c r="H7" s="90">
        <v>44571</v>
      </c>
      <c r="I7" s="46" t="s">
        <v>18</v>
      </c>
      <c r="J7" s="46" t="s">
        <v>9</v>
      </c>
      <c r="K7" s="49">
        <v>44535</v>
      </c>
      <c r="L7" s="90"/>
      <c r="M7" s="51"/>
    </row>
    <row r="8" spans="1:13" x14ac:dyDescent="0.25">
      <c r="A8" s="43">
        <f t="shared" ca="1" si="0"/>
        <v>14</v>
      </c>
      <c r="B8" s="44">
        <f t="shared" ca="1" si="1"/>
        <v>-36</v>
      </c>
      <c r="C8" s="45">
        <f t="shared" ca="1" si="2"/>
        <v>-36</v>
      </c>
      <c r="D8" s="46"/>
      <c r="E8" s="46"/>
      <c r="F8" s="47"/>
      <c r="G8" s="46"/>
      <c r="H8" s="90">
        <v>44572</v>
      </c>
      <c r="I8" s="46" t="s">
        <v>19</v>
      </c>
      <c r="J8" s="46" t="s">
        <v>9</v>
      </c>
      <c r="K8" s="49">
        <v>44550</v>
      </c>
      <c r="L8" s="90"/>
      <c r="M8" s="51"/>
    </row>
    <row r="9" spans="1:13" x14ac:dyDescent="0.25">
      <c r="A9" s="43">
        <f t="shared" ca="1" si="0"/>
        <v>13</v>
      </c>
      <c r="B9" s="44">
        <f t="shared" ca="1" si="1"/>
        <v>-35</v>
      </c>
      <c r="C9" s="45">
        <f t="shared" ca="1" si="2"/>
        <v>-35</v>
      </c>
      <c r="D9" s="46"/>
      <c r="E9" s="46"/>
      <c r="F9" s="47"/>
      <c r="G9" s="46"/>
      <c r="H9" s="90">
        <v>44573</v>
      </c>
      <c r="I9" s="46" t="s">
        <v>16</v>
      </c>
      <c r="J9" s="46" t="s">
        <v>9</v>
      </c>
      <c r="K9" s="49">
        <v>44551</v>
      </c>
      <c r="L9" s="90"/>
      <c r="M9" s="51"/>
    </row>
    <row r="10" spans="1:13" x14ac:dyDescent="0.25">
      <c r="A10" s="43">
        <f t="shared" ca="1" si="0"/>
        <v>12</v>
      </c>
      <c r="B10" s="44">
        <f t="shared" ca="1" si="1"/>
        <v>-43</v>
      </c>
      <c r="C10" s="45">
        <f t="shared" ca="1" si="2"/>
        <v>-43</v>
      </c>
      <c r="D10" s="46"/>
      <c r="E10" s="46"/>
      <c r="F10" s="47"/>
      <c r="G10" s="46"/>
      <c r="H10" s="90">
        <v>44574</v>
      </c>
      <c r="I10" s="46" t="s">
        <v>17</v>
      </c>
      <c r="J10" s="46" t="s">
        <v>9</v>
      </c>
      <c r="K10" s="49">
        <v>44543</v>
      </c>
      <c r="L10" s="90"/>
      <c r="M10" s="51"/>
    </row>
    <row r="11" spans="1:13" ht="20.100000000000001" customHeight="1" x14ac:dyDescent="0.25">
      <c r="A11" s="84" t="s">
        <v>31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x14ac:dyDescent="0.25">
      <c r="B12" s="46"/>
      <c r="C12" s="46"/>
      <c r="D12" s="46"/>
      <c r="E12" s="46"/>
      <c r="F12" s="53"/>
      <c r="G12" s="46"/>
      <c r="H12" s="46"/>
      <c r="I12" s="50"/>
      <c r="J12" s="50"/>
      <c r="K12" s="46"/>
    </row>
    <row r="13" spans="1:13" x14ac:dyDescent="0.25">
      <c r="B13" s="46"/>
      <c r="C13" s="54" t="s">
        <v>43</v>
      </c>
      <c r="D13" s="55"/>
      <c r="E13" s="46"/>
      <c r="F13" s="53"/>
      <c r="G13" s="46"/>
      <c r="H13" s="46"/>
      <c r="I13" s="50"/>
      <c r="J13" s="50"/>
      <c r="K13" s="46"/>
    </row>
    <row r="14" spans="1:13" ht="20.100000000000001" customHeight="1" x14ac:dyDescent="0.25">
      <c r="B14" s="46"/>
      <c r="D14" s="56" t="s">
        <v>26</v>
      </c>
      <c r="E14" s="46"/>
      <c r="F14" s="53"/>
      <c r="G14" s="46"/>
      <c r="H14" s="46"/>
      <c r="I14" s="50"/>
      <c r="J14" s="50"/>
      <c r="K14" s="46"/>
    </row>
    <row r="15" spans="1:13" ht="20.100000000000001" customHeight="1" x14ac:dyDescent="0.25">
      <c r="B15" s="46"/>
      <c r="D15" s="56" t="s">
        <v>29</v>
      </c>
      <c r="E15" s="46"/>
      <c r="F15" s="53"/>
      <c r="G15" s="46"/>
      <c r="H15" s="46"/>
      <c r="I15" s="50"/>
      <c r="J15" s="50"/>
      <c r="K15" s="46"/>
    </row>
    <row r="16" spans="1:13" ht="20.100000000000001" customHeight="1" x14ac:dyDescent="0.25">
      <c r="B16" s="46"/>
      <c r="D16" s="56" t="s">
        <v>25</v>
      </c>
      <c r="E16" s="46"/>
      <c r="F16" s="53"/>
      <c r="G16" s="46"/>
      <c r="H16" s="46"/>
      <c r="I16" s="50"/>
      <c r="J16" s="50"/>
      <c r="K16" s="46"/>
    </row>
    <row r="17" spans="1:13" x14ac:dyDescent="0.25">
      <c r="B17" s="46"/>
      <c r="C17" s="81" t="s">
        <v>91</v>
      </c>
      <c r="E17" s="46"/>
      <c r="F17" s="53"/>
      <c r="G17" s="46"/>
      <c r="H17" s="46"/>
      <c r="I17" s="50"/>
      <c r="J17" s="50"/>
      <c r="K17" s="46"/>
    </row>
    <row r="18" spans="1:13" x14ac:dyDescent="0.25">
      <c r="B18" s="46"/>
      <c r="C18" s="81"/>
      <c r="E18" s="46"/>
      <c r="F18" s="53"/>
      <c r="G18" s="46"/>
      <c r="H18" s="46"/>
      <c r="I18" s="50"/>
      <c r="J18" s="50"/>
      <c r="K18" s="46"/>
    </row>
    <row r="19" spans="1:13" x14ac:dyDescent="0.25">
      <c r="A19" s="64" t="s">
        <v>35</v>
      </c>
      <c r="B19" s="46"/>
      <c r="D19" s="66"/>
      <c r="F19" s="46"/>
      <c r="G19" s="46"/>
      <c r="H19" s="53"/>
      <c r="I19" s="63"/>
      <c r="J19" s="53"/>
      <c r="K19" s="46"/>
      <c r="L19" s="49"/>
      <c r="M19" s="63"/>
    </row>
    <row r="20" spans="1:13" ht="15" customHeight="1" x14ac:dyDescent="0.25">
      <c r="A20" s="38" t="s">
        <v>65</v>
      </c>
      <c r="B20" s="46"/>
      <c r="C20" s="46"/>
      <c r="D20" s="66"/>
      <c r="F20" s="46"/>
      <c r="G20" s="46"/>
      <c r="H20" s="53"/>
      <c r="I20" s="63"/>
      <c r="J20" s="53"/>
      <c r="K20" s="46"/>
      <c r="L20" s="49"/>
      <c r="M20" s="63"/>
    </row>
    <row r="21" spans="1:13" ht="15" customHeight="1" x14ac:dyDescent="0.25">
      <c r="A21" s="46" t="s">
        <v>66</v>
      </c>
      <c r="C21" s="52"/>
      <c r="F21" s="46"/>
      <c r="G21" s="46"/>
      <c r="H21" s="53"/>
      <c r="I21" s="63"/>
      <c r="J21" s="53"/>
      <c r="K21" s="46"/>
      <c r="L21" s="49"/>
      <c r="M21" s="63"/>
    </row>
    <row r="22" spans="1:13" x14ac:dyDescent="0.25">
      <c r="B22" s="46"/>
      <c r="C22" s="46"/>
      <c r="D22" s="46"/>
      <c r="E22" s="46"/>
      <c r="F22" s="53"/>
      <c r="G22" s="46"/>
      <c r="H22" s="88"/>
      <c r="I22" s="50"/>
      <c r="J22" s="50"/>
      <c r="K22" s="46"/>
    </row>
    <row r="23" spans="1:13" x14ac:dyDescent="0.25">
      <c r="C23" s="38"/>
      <c r="D23" s="57"/>
      <c r="H23" s="88"/>
    </row>
    <row r="24" spans="1:13" x14ac:dyDescent="0.25">
      <c r="C24" s="38"/>
      <c r="D24" s="27"/>
      <c r="H24" s="88"/>
    </row>
    <row r="25" spans="1:13" x14ac:dyDescent="0.25">
      <c r="C25" s="38"/>
      <c r="D25" s="27"/>
      <c r="H25" s="89"/>
    </row>
    <row r="26" spans="1:13" x14ac:dyDescent="0.25">
      <c r="C26" s="38"/>
      <c r="D26" s="27"/>
    </row>
    <row r="27" spans="1:13" x14ac:dyDescent="0.25">
      <c r="C27" s="38"/>
    </row>
    <row r="28" spans="1:13" x14ac:dyDescent="0.25">
      <c r="C28" s="38"/>
    </row>
    <row r="29" spans="1:13" x14ac:dyDescent="0.25">
      <c r="C29" s="38"/>
    </row>
    <row r="30" spans="1:13" x14ac:dyDescent="0.25">
      <c r="C30" s="38"/>
    </row>
    <row r="31" spans="1:13" x14ac:dyDescent="0.25">
      <c r="C31" s="38"/>
    </row>
    <row r="32" spans="1:13" x14ac:dyDescent="0.25">
      <c r="C32" s="65"/>
    </row>
    <row r="33" spans="3:3" x14ac:dyDescent="0.25">
      <c r="C33" s="65"/>
    </row>
    <row r="34" spans="3:3" x14ac:dyDescent="0.25">
      <c r="C34" s="65"/>
    </row>
    <row r="35" spans="3:3" x14ac:dyDescent="0.25">
      <c r="C35" s="65"/>
    </row>
    <row r="36" spans="3:3" x14ac:dyDescent="0.25">
      <c r="C36" s="65"/>
    </row>
  </sheetData>
  <mergeCells count="1">
    <mergeCell ref="A11:M11"/>
  </mergeCells>
  <phoneticPr fontId="9" type="noConversion"/>
  <conditionalFormatting sqref="C2:C10">
    <cfRule type="iconSet" priority="48">
      <iconSet iconSet="3Symbols" showValue="0">
        <cfvo type="percent" val="0"/>
        <cfvo type="num" val="0"/>
        <cfvo type="num" val="3"/>
      </iconSet>
    </cfRule>
  </conditionalFormatting>
  <pageMargins left="0.7" right="0.7" top="0.75" bottom="0.75" header="0.3" footer="0.3"/>
  <pageSetup paperSize="120" scale="7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Title="Quote Status" prompt="Select Quote Status" xr:uid="{8E9B422E-F976-41FD-B16C-0991126B35A8}">
          <x14:formula1>
            <xm:f>Lists!$B$2:$B$4</xm:f>
          </x14:formula1>
          <xm:sqref>J2:J10</xm:sqref>
        </x14:dataValidation>
        <x14:dataValidation type="list" allowBlank="1" showInputMessage="1" showErrorMessage="1" promptTitle="Quote Prepared By" prompt="Select Assigned Quoter" xr:uid="{FABA8364-1E78-4841-8FE0-A9400411111A}">
          <x14:formula1>
            <xm:f>Lists!$A$2:$A$6</xm:f>
          </x14:formula1>
          <xm:sqref>I2:I10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5"/>
  <sheetViews>
    <sheetView zoomScaleNormal="100" workbookViewId="0">
      <pane xSplit="4" ySplit="1" topLeftCell="E2" activePane="bottomRight" state="frozen"/>
      <selection pane="topRight" activeCell="B1" sqref="B1"/>
      <selection pane="bottomLeft" activeCell="A2" sqref="A2"/>
      <selection pane="bottomRight" activeCell="I24" sqref="I24"/>
    </sheetView>
  </sheetViews>
  <sheetFormatPr defaultColWidth="21.7109375" defaultRowHeight="15" x14ac:dyDescent="0.25"/>
  <cols>
    <col min="1" max="1" width="21.7109375" style="52" hidden="1" customWidth="1"/>
    <col min="2" max="2" width="20.7109375" style="52" hidden="1" customWidth="1"/>
    <col min="3" max="3" width="15.7109375" style="37" customWidth="1"/>
    <col min="4" max="4" width="50.7109375" style="52" customWidth="1"/>
    <col min="5" max="7" width="25.7109375" style="52" customWidth="1"/>
    <col min="8" max="8" width="15.7109375" style="52" customWidth="1"/>
    <col min="9" max="9" width="25.7109375" style="52" customWidth="1"/>
    <col min="10" max="13" width="15.7109375" style="52" customWidth="1"/>
    <col min="14" max="16384" width="21.7109375" style="52"/>
  </cols>
  <sheetData>
    <row r="1" spans="1:13" s="27" customFormat="1" ht="39.950000000000003" customHeight="1" x14ac:dyDescent="0.25">
      <c r="A1" s="39" t="s">
        <v>34</v>
      </c>
      <c r="B1" s="58" t="s">
        <v>32</v>
      </c>
      <c r="C1" s="40" t="s">
        <v>24</v>
      </c>
      <c r="D1" s="41" t="s">
        <v>0</v>
      </c>
      <c r="E1" s="41" t="s">
        <v>4</v>
      </c>
      <c r="F1" s="41" t="s">
        <v>3</v>
      </c>
      <c r="G1" s="41" t="s">
        <v>2</v>
      </c>
      <c r="H1" s="41" t="s">
        <v>1</v>
      </c>
      <c r="I1" s="41" t="s">
        <v>6</v>
      </c>
      <c r="J1" s="41" t="s">
        <v>7</v>
      </c>
      <c r="K1" s="41" t="s">
        <v>8</v>
      </c>
      <c r="L1" s="41" t="s">
        <v>22</v>
      </c>
      <c r="M1" s="42" t="s">
        <v>5</v>
      </c>
    </row>
    <row r="2" spans="1:13" ht="15" customHeight="1" x14ac:dyDescent="0.25">
      <c r="A2" s="43">
        <f>L2-H2</f>
        <v>0</v>
      </c>
      <c r="B2" s="44">
        <f ca="1">TODAY()-L2</f>
        <v>89</v>
      </c>
      <c r="C2" s="45">
        <f ca="1">TODAY()-L2</f>
        <v>89</v>
      </c>
      <c r="D2" s="46"/>
      <c r="E2" s="46"/>
      <c r="F2" s="46"/>
      <c r="G2" s="46"/>
      <c r="H2" s="90">
        <v>44497</v>
      </c>
      <c r="I2" s="46" t="s">
        <v>14</v>
      </c>
      <c r="J2" s="46" t="s">
        <v>21</v>
      </c>
      <c r="K2" s="49">
        <v>44535</v>
      </c>
      <c r="L2" s="90">
        <v>44497</v>
      </c>
      <c r="M2" s="50"/>
    </row>
    <row r="3" spans="1:13" x14ac:dyDescent="0.25">
      <c r="A3" s="43">
        <f>L3-H3</f>
        <v>0</v>
      </c>
      <c r="B3" s="44">
        <f t="shared" ref="B3:B10" ca="1" si="0">TODAY()-L3</f>
        <v>88</v>
      </c>
      <c r="C3" s="45">
        <f t="shared" ref="C3:C10" ca="1" si="1">TODAY()-L3</f>
        <v>88</v>
      </c>
      <c r="D3" s="46"/>
      <c r="E3" s="46"/>
      <c r="F3" s="46"/>
      <c r="G3" s="46"/>
      <c r="H3" s="90">
        <v>44498</v>
      </c>
      <c r="I3" s="46" t="s">
        <v>14</v>
      </c>
      <c r="J3" s="46" t="s">
        <v>21</v>
      </c>
      <c r="K3" s="49">
        <v>44535</v>
      </c>
      <c r="L3" s="90">
        <v>44498</v>
      </c>
      <c r="M3" s="50"/>
    </row>
    <row r="4" spans="1:13" x14ac:dyDescent="0.25">
      <c r="A4" s="43">
        <f>L4-H4</f>
        <v>32</v>
      </c>
      <c r="B4" s="44">
        <f t="shared" ca="1" si="0"/>
        <v>55</v>
      </c>
      <c r="C4" s="45">
        <f t="shared" ca="1" si="1"/>
        <v>55</v>
      </c>
      <c r="D4" s="46"/>
      <c r="E4" s="46"/>
      <c r="F4" s="46"/>
      <c r="G4" s="46"/>
      <c r="H4" s="90">
        <v>44499</v>
      </c>
      <c r="I4" s="46" t="s">
        <v>17</v>
      </c>
      <c r="J4" s="46" t="s">
        <v>21</v>
      </c>
      <c r="K4" s="49">
        <v>44538</v>
      </c>
      <c r="L4" s="90">
        <v>44531</v>
      </c>
      <c r="M4" s="50"/>
    </row>
    <row r="5" spans="1:13" x14ac:dyDescent="0.25">
      <c r="A5" s="43">
        <f>L5-H5</f>
        <v>5</v>
      </c>
      <c r="B5" s="44">
        <f t="shared" ca="1" si="0"/>
        <v>54</v>
      </c>
      <c r="C5" s="45">
        <f t="shared" ca="1" si="1"/>
        <v>54</v>
      </c>
      <c r="D5" s="46"/>
      <c r="E5" s="46"/>
      <c r="F5" s="46"/>
      <c r="G5" s="46"/>
      <c r="H5" s="48">
        <v>44527</v>
      </c>
      <c r="I5" s="46" t="s">
        <v>18</v>
      </c>
      <c r="J5" s="46" t="s">
        <v>21</v>
      </c>
      <c r="K5" s="49">
        <v>44540</v>
      </c>
      <c r="L5" s="90">
        <v>44532</v>
      </c>
      <c r="M5" s="50"/>
    </row>
    <row r="6" spans="1:13" x14ac:dyDescent="0.25">
      <c r="A6" s="43">
        <f>L6-H6</f>
        <v>5</v>
      </c>
      <c r="B6" s="44">
        <f t="shared" ca="1" si="0"/>
        <v>53</v>
      </c>
      <c r="C6" s="45">
        <f t="shared" ca="1" si="1"/>
        <v>53</v>
      </c>
      <c r="D6" s="46"/>
      <c r="E6" s="46"/>
      <c r="F6" s="46"/>
      <c r="G6" s="46"/>
      <c r="H6" s="48">
        <v>44528</v>
      </c>
      <c r="I6" s="46" t="s">
        <v>19</v>
      </c>
      <c r="J6" s="46" t="s">
        <v>21</v>
      </c>
      <c r="K6" s="49">
        <v>44545</v>
      </c>
      <c r="L6" s="90">
        <v>44533</v>
      </c>
      <c r="M6" s="50"/>
    </row>
    <row r="7" spans="1:13" x14ac:dyDescent="0.25">
      <c r="A7" s="43">
        <f>L7-H7</f>
        <v>5</v>
      </c>
      <c r="B7" s="44">
        <f t="shared" ca="1" si="0"/>
        <v>52</v>
      </c>
      <c r="C7" s="45">
        <f t="shared" ca="1" si="1"/>
        <v>52</v>
      </c>
      <c r="D7" s="46"/>
      <c r="E7" s="46"/>
      <c r="F7" s="46"/>
      <c r="G7" s="46"/>
      <c r="H7" s="48">
        <v>44529</v>
      </c>
      <c r="I7" s="46" t="s">
        <v>19</v>
      </c>
      <c r="J7" s="46" t="s">
        <v>21</v>
      </c>
      <c r="K7" s="49">
        <v>44545</v>
      </c>
      <c r="L7" s="90">
        <v>44534</v>
      </c>
      <c r="M7" s="50"/>
    </row>
    <row r="8" spans="1:13" x14ac:dyDescent="0.25">
      <c r="A8" s="43">
        <f>L8-H8</f>
        <v>8</v>
      </c>
      <c r="B8" s="44">
        <f t="shared" ca="1" si="0"/>
        <v>20</v>
      </c>
      <c r="C8" s="45">
        <f t="shared" ca="1" si="1"/>
        <v>20</v>
      </c>
      <c r="D8" s="46"/>
      <c r="E8" s="46"/>
      <c r="F8" s="46"/>
      <c r="G8" s="46"/>
      <c r="H8" s="48">
        <v>44558</v>
      </c>
      <c r="I8" s="46" t="s">
        <v>16</v>
      </c>
      <c r="J8" s="46" t="s">
        <v>21</v>
      </c>
      <c r="K8" s="49">
        <v>44550</v>
      </c>
      <c r="L8" s="48">
        <v>44566</v>
      </c>
      <c r="M8" s="50"/>
    </row>
    <row r="9" spans="1:13" x14ac:dyDescent="0.25">
      <c r="A9" s="43">
        <f>L9-H9</f>
        <v>8</v>
      </c>
      <c r="B9" s="44">
        <f t="shared" ca="1" si="0"/>
        <v>19</v>
      </c>
      <c r="C9" s="45">
        <f t="shared" ca="1" si="1"/>
        <v>19</v>
      </c>
      <c r="D9" s="46"/>
      <c r="E9" s="46"/>
      <c r="F9" s="46"/>
      <c r="G9" s="46"/>
      <c r="H9" s="48">
        <v>44559</v>
      </c>
      <c r="I9" s="46" t="s">
        <v>16</v>
      </c>
      <c r="J9" s="46" t="s">
        <v>21</v>
      </c>
      <c r="K9" s="49">
        <v>44550</v>
      </c>
      <c r="L9" s="48">
        <v>44567</v>
      </c>
      <c r="M9" s="50"/>
    </row>
    <row r="10" spans="1:13" x14ac:dyDescent="0.25">
      <c r="A10" s="43">
        <f>L10-H10</f>
        <v>8</v>
      </c>
      <c r="B10" s="44">
        <f t="shared" ca="1" si="0"/>
        <v>18</v>
      </c>
      <c r="C10" s="45">
        <f t="shared" ca="1" si="1"/>
        <v>18</v>
      </c>
      <c r="D10" s="46"/>
      <c r="E10" s="46"/>
      <c r="F10" s="46"/>
      <c r="G10" s="46"/>
      <c r="H10" s="48">
        <v>44560</v>
      </c>
      <c r="I10" s="46" t="s">
        <v>17</v>
      </c>
      <c r="J10" s="46" t="s">
        <v>21</v>
      </c>
      <c r="K10" s="49">
        <v>44553</v>
      </c>
      <c r="L10" s="48">
        <v>44568</v>
      </c>
      <c r="M10" s="50"/>
    </row>
    <row r="11" spans="1:13" s="56" customFormat="1" ht="20.100000000000001" customHeight="1" x14ac:dyDescent="0.2">
      <c r="A11" s="84" t="s">
        <v>31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3" spans="1:13" x14ac:dyDescent="0.25">
      <c r="C13" s="54" t="s">
        <v>43</v>
      </c>
      <c r="D13" s="55"/>
    </row>
    <row r="14" spans="1:13" ht="20.100000000000001" customHeight="1" x14ac:dyDescent="0.25">
      <c r="B14" s="59"/>
      <c r="D14" s="56" t="s">
        <v>23</v>
      </c>
    </row>
    <row r="15" spans="1:13" ht="20.100000000000001" customHeight="1" x14ac:dyDescent="0.25">
      <c r="D15" s="56" t="s">
        <v>28</v>
      </c>
    </row>
    <row r="16" spans="1:13" ht="20.100000000000001" customHeight="1" x14ac:dyDescent="0.25">
      <c r="D16" s="56" t="s">
        <v>27</v>
      </c>
    </row>
    <row r="17" spans="1:13" x14ac:dyDescent="0.25">
      <c r="C17" s="81" t="s">
        <v>89</v>
      </c>
    </row>
    <row r="18" spans="1:13" x14ac:dyDescent="0.25">
      <c r="A18" s="64" t="s">
        <v>35</v>
      </c>
      <c r="B18" s="46"/>
      <c r="C18" s="46"/>
      <c r="D18" s="46"/>
      <c r="F18" s="46"/>
      <c r="G18" s="46"/>
      <c r="H18" s="53"/>
      <c r="I18" s="63"/>
      <c r="J18" s="53"/>
      <c r="K18" s="46"/>
      <c r="L18" s="49"/>
      <c r="M18" s="63"/>
    </row>
    <row r="19" spans="1:13" ht="15" customHeight="1" x14ac:dyDescent="0.25">
      <c r="A19" s="46" t="s">
        <v>41</v>
      </c>
      <c r="B19" s="46"/>
      <c r="C19" s="46"/>
      <c r="D19" s="46"/>
      <c r="F19" s="46"/>
      <c r="G19" s="46"/>
      <c r="H19" s="53"/>
      <c r="I19" s="63"/>
      <c r="J19" s="53"/>
      <c r="K19" s="46"/>
      <c r="L19" s="49"/>
      <c r="M19" s="63"/>
    </row>
    <row r="20" spans="1:13" ht="15" customHeight="1" x14ac:dyDescent="0.25">
      <c r="A20" s="38" t="s">
        <v>64</v>
      </c>
      <c r="C20" s="52"/>
      <c r="F20" s="46"/>
      <c r="G20" s="46"/>
      <c r="H20" s="53"/>
      <c r="I20" s="63"/>
      <c r="J20" s="53"/>
      <c r="K20" s="46"/>
      <c r="L20" s="49"/>
      <c r="M20" s="63"/>
    </row>
    <row r="22" spans="1:13" x14ac:dyDescent="0.25">
      <c r="L22" s="88">
        <f ca="1">TODAY()-90</f>
        <v>44496</v>
      </c>
    </row>
    <row r="23" spans="1:13" x14ac:dyDescent="0.25">
      <c r="L23" s="88">
        <f ca="1">TODAY()-60</f>
        <v>44526</v>
      </c>
    </row>
    <row r="24" spans="1:13" x14ac:dyDescent="0.25">
      <c r="L24" s="88">
        <f ca="1">TODAY()-30</f>
        <v>44556</v>
      </c>
    </row>
    <row r="25" spans="1:13" x14ac:dyDescent="0.25">
      <c r="L25" s="89" t="s">
        <v>94</v>
      </c>
    </row>
  </sheetData>
  <mergeCells count="1">
    <mergeCell ref="A11:M11"/>
  </mergeCells>
  <phoneticPr fontId="9" type="noConversion"/>
  <pageMargins left="0.7" right="0.7" top="0.75" bottom="0.75" header="0.3" footer="0.3"/>
  <pageSetup paperSize="120" scale="71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" id="{00000000-000E-0000-0200-00002C000000}">
            <x14:iconSet iconSet="3Symbols" showValue="0" custom="1">
              <x14:cfvo type="percent">
                <xm:f>0</xm:f>
              </x14:cfvo>
              <x14:cfvo type="num">
                <xm:f>4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C2:C10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Quote Prepared By" prompt="Select Assigned Quoter" xr:uid="{53884E44-1A3E-4EFA-BE5A-728DA25015B1}">
          <x14:formula1>
            <xm:f>Lists!$A$2:$A$6</xm:f>
          </x14:formula1>
          <xm:sqref>I2:I10</xm:sqref>
        </x14:dataValidation>
        <x14:dataValidation type="list" allowBlank="1" showInputMessage="1" showErrorMessage="1" promptTitle="Quote Status" prompt="Select Quote Status" xr:uid="{6A912C3E-A8A3-432E-84A3-19F2E962E9D4}">
          <x14:formula1>
            <xm:f>Lists!$B$2:$B$4</xm:f>
          </x14:formula1>
          <xm:sqref>J2:J10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9"/>
  <sheetViews>
    <sheetView zoomScaleNormal="100" workbookViewId="0">
      <pane xSplit="5" ySplit="1" topLeftCell="F2" activePane="bottomRight" state="frozen"/>
      <selection pane="topRight" activeCell="B1" sqref="B1"/>
      <selection pane="bottomLeft" activeCell="A2" sqref="A2"/>
      <selection pane="bottomRight" activeCell="H25" sqref="H25"/>
    </sheetView>
  </sheetViews>
  <sheetFormatPr defaultColWidth="21.7109375" defaultRowHeight="15" x14ac:dyDescent="0.25"/>
  <cols>
    <col min="1" max="4" width="20.7109375" style="52" hidden="1" customWidth="1"/>
    <col min="5" max="5" width="22.85546875" style="52" customWidth="1"/>
    <col min="6" max="8" width="25.7109375" style="52" customWidth="1"/>
    <col min="9" max="9" width="15.7109375" style="52" customWidth="1"/>
    <col min="10" max="10" width="25.7109375" style="52" customWidth="1"/>
    <col min="11" max="11" width="15.7109375" style="37" customWidth="1"/>
    <col min="12" max="12" width="15.7109375" style="65" customWidth="1"/>
    <col min="13" max="14" width="15.7109375" style="52" customWidth="1"/>
    <col min="15" max="16384" width="21.7109375" style="52"/>
  </cols>
  <sheetData>
    <row r="1" spans="1:14" s="27" customFormat="1" ht="39.950000000000003" customHeight="1" x14ac:dyDescent="0.25">
      <c r="A1" s="60" t="s">
        <v>33</v>
      </c>
      <c r="B1" s="60" t="s">
        <v>34</v>
      </c>
      <c r="C1" s="60" t="s">
        <v>59</v>
      </c>
      <c r="D1" s="60" t="s">
        <v>30</v>
      </c>
      <c r="E1" s="60" t="s">
        <v>0</v>
      </c>
      <c r="F1" s="60" t="s">
        <v>4</v>
      </c>
      <c r="G1" s="60" t="s">
        <v>3</v>
      </c>
      <c r="H1" s="60" t="s">
        <v>2</v>
      </c>
      <c r="I1" s="60" t="s">
        <v>1</v>
      </c>
      <c r="J1" s="60" t="s">
        <v>20</v>
      </c>
      <c r="K1" s="60" t="s">
        <v>7</v>
      </c>
      <c r="L1" s="60" t="s">
        <v>8</v>
      </c>
      <c r="M1" s="60" t="s">
        <v>22</v>
      </c>
      <c r="N1" s="60" t="s">
        <v>5</v>
      </c>
    </row>
    <row r="2" spans="1:14" x14ac:dyDescent="0.25">
      <c r="A2" s="61">
        <f>N2-I2</f>
        <v>49</v>
      </c>
      <c r="B2" s="61">
        <f>M2-I2</f>
        <v>0</v>
      </c>
      <c r="C2" s="61">
        <f>N2-M2</f>
        <v>49</v>
      </c>
      <c r="D2" s="61">
        <f t="shared" ref="D2:D10" si="0">L2-M2</f>
        <v>44</v>
      </c>
      <c r="E2" s="46"/>
      <c r="F2" s="46"/>
      <c r="G2" s="46"/>
      <c r="H2" s="46"/>
      <c r="I2" s="90">
        <v>44440</v>
      </c>
      <c r="J2" s="46" t="s">
        <v>14</v>
      </c>
      <c r="K2" s="46" t="s">
        <v>13</v>
      </c>
      <c r="L2" s="49">
        <v>44484</v>
      </c>
      <c r="M2" s="90">
        <v>44440</v>
      </c>
      <c r="N2" s="49">
        <v>44489</v>
      </c>
    </row>
    <row r="3" spans="1:14" x14ac:dyDescent="0.25">
      <c r="A3" s="61">
        <f>N3-I3</f>
        <v>48</v>
      </c>
      <c r="B3" s="61">
        <f>M3-I3</f>
        <v>0</v>
      </c>
      <c r="C3" s="61">
        <f t="shared" ref="C3:C10" si="1">N3-M3</f>
        <v>48</v>
      </c>
      <c r="D3" s="61">
        <f t="shared" si="0"/>
        <v>43</v>
      </c>
      <c r="E3" s="46"/>
      <c r="F3" s="46"/>
      <c r="G3" s="46"/>
      <c r="H3" s="46"/>
      <c r="I3" s="90">
        <v>44441</v>
      </c>
      <c r="J3" s="46" t="s">
        <v>14</v>
      </c>
      <c r="K3" s="46" t="s">
        <v>13</v>
      </c>
      <c r="L3" s="49">
        <v>44484</v>
      </c>
      <c r="M3" s="90">
        <v>44441</v>
      </c>
      <c r="N3" s="49">
        <v>44489</v>
      </c>
    </row>
    <row r="4" spans="1:14" x14ac:dyDescent="0.25">
      <c r="A4" s="61">
        <f>N4-I4</f>
        <v>50</v>
      </c>
      <c r="B4" s="61">
        <f>M4-I4</f>
        <v>0</v>
      </c>
      <c r="C4" s="61">
        <f t="shared" si="1"/>
        <v>50</v>
      </c>
      <c r="D4" s="61">
        <f t="shared" si="0"/>
        <v>45</v>
      </c>
      <c r="E4" s="46"/>
      <c r="F4" s="46"/>
      <c r="G4" s="46"/>
      <c r="H4" s="46"/>
      <c r="I4" s="90">
        <v>44442</v>
      </c>
      <c r="J4" s="46" t="s">
        <v>17</v>
      </c>
      <c r="K4" s="46" t="s">
        <v>13</v>
      </c>
      <c r="L4" s="49">
        <v>44487</v>
      </c>
      <c r="M4" s="90">
        <v>44442</v>
      </c>
      <c r="N4" s="49">
        <v>44492</v>
      </c>
    </row>
    <row r="5" spans="1:14" x14ac:dyDescent="0.25">
      <c r="A5" s="61">
        <f>N5-I5</f>
        <v>-33</v>
      </c>
      <c r="B5" s="61">
        <f>M5-I5</f>
        <v>-30</v>
      </c>
      <c r="C5" s="61">
        <f t="shared" si="1"/>
        <v>-3</v>
      </c>
      <c r="D5" s="61">
        <f t="shared" si="0"/>
        <v>-9</v>
      </c>
      <c r="E5" s="46"/>
      <c r="F5" s="46"/>
      <c r="G5" s="46"/>
      <c r="H5" s="46"/>
      <c r="I5" s="48">
        <v>44527</v>
      </c>
      <c r="J5" s="46" t="s">
        <v>18</v>
      </c>
      <c r="K5" s="46" t="s">
        <v>13</v>
      </c>
      <c r="L5" s="49">
        <v>44488</v>
      </c>
      <c r="M5" s="48">
        <v>44497</v>
      </c>
      <c r="N5" s="49">
        <v>44494</v>
      </c>
    </row>
    <row r="6" spans="1:14" x14ac:dyDescent="0.25">
      <c r="A6" s="61">
        <f>N6-I6</f>
        <v>-28</v>
      </c>
      <c r="B6" s="61">
        <f>M6-I6</f>
        <v>-30</v>
      </c>
      <c r="C6" s="61">
        <f t="shared" si="1"/>
        <v>2</v>
      </c>
      <c r="D6" s="61">
        <f t="shared" si="0"/>
        <v>-8</v>
      </c>
      <c r="E6" s="46"/>
      <c r="F6" s="46"/>
      <c r="G6" s="46"/>
      <c r="H6" s="46"/>
      <c r="I6" s="48">
        <v>44528</v>
      </c>
      <c r="J6" s="46" t="s">
        <v>19</v>
      </c>
      <c r="K6" s="46" t="s">
        <v>13</v>
      </c>
      <c r="L6" s="49">
        <v>44490</v>
      </c>
      <c r="M6" s="48">
        <v>44498</v>
      </c>
      <c r="N6" s="49">
        <v>44500</v>
      </c>
    </row>
    <row r="7" spans="1:14" x14ac:dyDescent="0.25">
      <c r="A7" s="61">
        <f>N7-I7</f>
        <v>-24</v>
      </c>
      <c r="B7" s="61">
        <f>M7-I7</f>
        <v>-30</v>
      </c>
      <c r="C7" s="61">
        <f t="shared" si="1"/>
        <v>6</v>
      </c>
      <c r="D7" s="61">
        <f t="shared" si="0"/>
        <v>-8</v>
      </c>
      <c r="E7" s="46"/>
      <c r="F7" s="46"/>
      <c r="G7" s="46"/>
      <c r="H7" s="46"/>
      <c r="I7" s="48">
        <v>44529</v>
      </c>
      <c r="J7" s="46" t="s">
        <v>19</v>
      </c>
      <c r="K7" s="46" t="s">
        <v>13</v>
      </c>
      <c r="L7" s="49">
        <v>44491</v>
      </c>
      <c r="M7" s="48">
        <v>44499</v>
      </c>
      <c r="N7" s="49">
        <v>44505</v>
      </c>
    </row>
    <row r="8" spans="1:14" x14ac:dyDescent="0.25">
      <c r="A8" s="61">
        <f>N8-I8</f>
        <v>-50</v>
      </c>
      <c r="B8" s="61">
        <f>M8-I8</f>
        <v>-26</v>
      </c>
      <c r="C8" s="61">
        <f t="shared" si="1"/>
        <v>-24</v>
      </c>
      <c r="D8" s="61">
        <f t="shared" si="0"/>
        <v>-38</v>
      </c>
      <c r="E8" s="46"/>
      <c r="F8" s="46"/>
      <c r="G8" s="46"/>
      <c r="H8" s="46"/>
      <c r="I8" s="48">
        <v>44558</v>
      </c>
      <c r="J8" s="46" t="s">
        <v>16</v>
      </c>
      <c r="K8" s="46" t="s">
        <v>13</v>
      </c>
      <c r="L8" s="49">
        <v>44494</v>
      </c>
      <c r="M8" s="48">
        <v>44532</v>
      </c>
      <c r="N8" s="49">
        <v>44508</v>
      </c>
    </row>
    <row r="9" spans="1:14" x14ac:dyDescent="0.25">
      <c r="A9" s="61">
        <f>N9-I9</f>
        <v>-49</v>
      </c>
      <c r="B9" s="61">
        <f>M9-I9</f>
        <v>-26</v>
      </c>
      <c r="C9" s="61">
        <f t="shared" si="1"/>
        <v>-23</v>
      </c>
      <c r="D9" s="61">
        <f t="shared" si="0"/>
        <v>-39</v>
      </c>
      <c r="E9" s="46"/>
      <c r="F9" s="46"/>
      <c r="G9" s="46"/>
      <c r="H9" s="46"/>
      <c r="I9" s="48">
        <v>44559</v>
      </c>
      <c r="J9" s="46" t="s">
        <v>16</v>
      </c>
      <c r="K9" s="46" t="s">
        <v>13</v>
      </c>
      <c r="L9" s="49">
        <v>44494</v>
      </c>
      <c r="M9" s="48">
        <v>44533</v>
      </c>
      <c r="N9" s="49">
        <v>44510</v>
      </c>
    </row>
    <row r="10" spans="1:14" x14ac:dyDescent="0.25">
      <c r="A10" s="61">
        <f>N10-I10</f>
        <v>-45</v>
      </c>
      <c r="B10" s="61">
        <f>M10-I10</f>
        <v>6</v>
      </c>
      <c r="C10" s="61">
        <f t="shared" si="1"/>
        <v>-51</v>
      </c>
      <c r="D10" s="61">
        <f t="shared" si="0"/>
        <v>-67</v>
      </c>
      <c r="E10" s="46"/>
      <c r="F10" s="46"/>
      <c r="G10" s="46"/>
      <c r="H10" s="46"/>
      <c r="I10" s="48">
        <v>44560</v>
      </c>
      <c r="J10" s="46" t="s">
        <v>17</v>
      </c>
      <c r="K10" s="46" t="s">
        <v>13</v>
      </c>
      <c r="L10" s="49">
        <v>44499</v>
      </c>
      <c r="M10" s="48">
        <v>44566</v>
      </c>
      <c r="N10" s="49">
        <v>44515</v>
      </c>
    </row>
    <row r="11" spans="1:14" s="56" customFormat="1" ht="20.100000000000001" customHeight="1" x14ac:dyDescent="0.2">
      <c r="A11" s="84" t="s">
        <v>31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62"/>
    </row>
    <row r="12" spans="1:14" x14ac:dyDescent="0.25">
      <c r="A12" s="46"/>
      <c r="B12" s="46"/>
      <c r="C12" s="46"/>
      <c r="D12" s="46"/>
      <c r="E12" s="46"/>
      <c r="F12" s="46"/>
      <c r="G12" s="46"/>
      <c r="H12" s="53"/>
      <c r="I12" s="63"/>
      <c r="J12" s="53"/>
      <c r="K12" s="46"/>
      <c r="L12" s="49"/>
      <c r="M12" s="63"/>
    </row>
    <row r="13" spans="1:14" x14ac:dyDescent="0.25">
      <c r="A13" s="64" t="s">
        <v>35</v>
      </c>
      <c r="B13" s="46"/>
      <c r="C13" s="46"/>
      <c r="D13" s="46"/>
      <c r="F13" s="46"/>
      <c r="G13" s="46"/>
      <c r="H13" s="53"/>
      <c r="I13" s="63"/>
      <c r="J13" s="53"/>
      <c r="K13" s="46"/>
      <c r="L13" s="49"/>
      <c r="M13" s="63"/>
    </row>
    <row r="14" spans="1:14" ht="15" customHeight="1" x14ac:dyDescent="0.25">
      <c r="A14" s="85" t="s">
        <v>40</v>
      </c>
      <c r="B14" s="85"/>
      <c r="C14" s="85"/>
      <c r="D14" s="85"/>
      <c r="F14" s="46"/>
      <c r="G14" s="46"/>
      <c r="H14" s="53"/>
      <c r="I14" s="63"/>
      <c r="J14" s="53"/>
      <c r="K14" s="46"/>
      <c r="L14" s="49"/>
      <c r="M14" s="63"/>
    </row>
    <row r="15" spans="1:14" ht="15" customHeight="1" x14ac:dyDescent="0.25">
      <c r="A15" s="85" t="s">
        <v>41</v>
      </c>
      <c r="B15" s="85"/>
      <c r="C15" s="85"/>
      <c r="D15" s="85"/>
      <c r="F15" s="46"/>
      <c r="G15" s="46"/>
      <c r="H15" s="53"/>
      <c r="I15" s="63"/>
      <c r="J15" s="53"/>
      <c r="K15" s="46"/>
      <c r="L15" s="49"/>
      <c r="M15" s="63"/>
    </row>
    <row r="16" spans="1:14" x14ac:dyDescent="0.25">
      <c r="A16" s="86" t="s">
        <v>63</v>
      </c>
      <c r="B16" s="86"/>
      <c r="C16" s="86"/>
      <c r="D16" s="86"/>
      <c r="F16" s="46"/>
      <c r="G16" s="46"/>
      <c r="H16" s="53"/>
      <c r="I16" s="63"/>
      <c r="J16" s="53"/>
      <c r="K16" s="46"/>
      <c r="L16" s="49"/>
      <c r="M16" s="63"/>
    </row>
    <row r="17" spans="1:13" x14ac:dyDescent="0.25">
      <c r="A17" s="85" t="s">
        <v>42</v>
      </c>
      <c r="B17" s="85"/>
      <c r="C17" s="85"/>
      <c r="D17" s="85"/>
      <c r="E17" s="46"/>
      <c r="F17" s="46"/>
      <c r="G17" s="46"/>
      <c r="H17" s="53"/>
      <c r="I17" s="63"/>
      <c r="J17" s="53"/>
      <c r="K17" s="46"/>
      <c r="L17" s="49"/>
      <c r="M17" s="63"/>
    </row>
    <row r="18" spans="1:13" x14ac:dyDescent="0.25">
      <c r="A18" s="46"/>
      <c r="B18" s="46"/>
      <c r="C18" s="46"/>
      <c r="D18" s="46"/>
      <c r="E18" s="46"/>
      <c r="F18" s="50"/>
      <c r="G18" s="46"/>
      <c r="H18" s="53"/>
      <c r="I18" s="63"/>
      <c r="J18" s="53"/>
      <c r="K18" s="50"/>
      <c r="L18" s="49"/>
      <c r="M18" s="63"/>
    </row>
    <row r="19" spans="1:13" x14ac:dyDescent="0.25">
      <c r="D19" s="46"/>
      <c r="E19" s="46"/>
      <c r="F19" s="46"/>
      <c r="G19" s="46"/>
      <c r="H19" s="53"/>
      <c r="I19" s="63"/>
      <c r="J19" s="53"/>
      <c r="K19" s="46"/>
      <c r="L19" s="49"/>
      <c r="M19" s="63"/>
    </row>
    <row r="20" spans="1:13" x14ac:dyDescent="0.25">
      <c r="D20" s="46"/>
      <c r="E20" s="46"/>
      <c r="F20" s="46"/>
      <c r="G20" s="46"/>
      <c r="H20" s="53"/>
      <c r="I20" s="63"/>
      <c r="J20" s="53"/>
      <c r="K20" s="46"/>
      <c r="L20" s="49"/>
      <c r="M20" s="63"/>
    </row>
    <row r="21" spans="1:13" x14ac:dyDescent="0.25">
      <c r="D21" s="46"/>
      <c r="E21" s="46"/>
      <c r="F21" s="46"/>
      <c r="G21" s="46"/>
      <c r="H21" s="53"/>
      <c r="I21" s="63"/>
      <c r="J21" s="53"/>
      <c r="K21" s="46"/>
      <c r="L21" s="49"/>
      <c r="M21" s="63"/>
    </row>
    <row r="22" spans="1:13" x14ac:dyDescent="0.25">
      <c r="D22" s="46"/>
      <c r="E22" s="46"/>
      <c r="F22" s="46"/>
      <c r="G22" s="46"/>
      <c r="H22" s="53"/>
      <c r="I22" s="63"/>
      <c r="J22" s="53"/>
      <c r="K22" s="46"/>
      <c r="L22" s="49"/>
      <c r="M22" s="63"/>
    </row>
    <row r="23" spans="1:13" x14ac:dyDescent="0.25">
      <c r="A23" s="46"/>
      <c r="B23" s="46"/>
      <c r="C23" s="46"/>
      <c r="D23" s="46"/>
      <c r="E23" s="46"/>
      <c r="F23" s="46"/>
      <c r="G23" s="46"/>
      <c r="H23" s="53"/>
      <c r="I23" s="63"/>
      <c r="J23" s="53"/>
      <c r="K23" s="46"/>
      <c r="L23" s="49"/>
      <c r="M23" s="63"/>
    </row>
    <row r="24" spans="1:13" x14ac:dyDescent="0.25">
      <c r="A24" s="46"/>
      <c r="B24" s="46"/>
      <c r="C24" s="46"/>
      <c r="D24" s="46"/>
      <c r="E24" s="46"/>
      <c r="F24" s="46"/>
      <c r="G24" s="46"/>
      <c r="H24" s="53"/>
      <c r="J24" s="53"/>
      <c r="K24" s="50"/>
      <c r="L24" s="49"/>
      <c r="M24" s="88">
        <f ca="1">TODAY()-90</f>
        <v>44496</v>
      </c>
    </row>
    <row r="25" spans="1:13" x14ac:dyDescent="0.25">
      <c r="A25" s="46"/>
      <c r="B25" s="46"/>
      <c r="C25" s="46"/>
      <c r="D25" s="46"/>
      <c r="E25" s="46"/>
      <c r="F25" s="50"/>
      <c r="G25" s="46"/>
      <c r="H25" s="53"/>
      <c r="J25" s="53"/>
      <c r="K25" s="46"/>
      <c r="L25" s="49"/>
      <c r="M25" s="88">
        <f ca="1">TODAY()-60</f>
        <v>44526</v>
      </c>
    </row>
    <row r="26" spans="1:13" x14ac:dyDescent="0.25">
      <c r="A26" s="46"/>
      <c r="B26" s="46"/>
      <c r="C26" s="46"/>
      <c r="D26" s="46"/>
      <c r="E26" s="46"/>
      <c r="F26" s="46"/>
      <c r="G26" s="46"/>
      <c r="H26" s="53"/>
      <c r="J26" s="53"/>
      <c r="K26" s="50"/>
      <c r="L26" s="49"/>
      <c r="M26" s="88">
        <f ca="1">TODAY()-30</f>
        <v>44556</v>
      </c>
    </row>
    <row r="27" spans="1:13" x14ac:dyDescent="0.25">
      <c r="A27" s="46"/>
      <c r="B27" s="46"/>
      <c r="C27" s="46"/>
      <c r="D27" s="46"/>
      <c r="E27" s="46"/>
      <c r="F27" s="46"/>
      <c r="G27" s="46"/>
      <c r="H27" s="53"/>
      <c r="J27" s="53"/>
      <c r="K27" s="50"/>
      <c r="L27" s="49"/>
      <c r="M27" s="89" t="s">
        <v>94</v>
      </c>
    </row>
    <row r="28" spans="1:13" x14ac:dyDescent="0.25">
      <c r="A28" s="46"/>
      <c r="B28" s="46"/>
      <c r="C28" s="46"/>
      <c r="D28" s="46"/>
      <c r="E28" s="46"/>
      <c r="F28" s="46"/>
      <c r="G28" s="46"/>
      <c r="H28" s="53"/>
      <c r="I28" s="63"/>
      <c r="J28" s="53"/>
      <c r="K28" s="50"/>
      <c r="L28" s="48"/>
      <c r="M28" s="63"/>
    </row>
    <row r="29" spans="1:13" x14ac:dyDescent="0.25">
      <c r="A29" s="46"/>
      <c r="B29" s="46"/>
      <c r="C29" s="46"/>
      <c r="D29" s="46"/>
      <c r="E29" s="46"/>
      <c r="F29" s="46"/>
      <c r="G29" s="46"/>
      <c r="H29" s="53"/>
      <c r="I29" s="63"/>
      <c r="J29" s="53"/>
      <c r="K29" s="50"/>
      <c r="L29" s="48"/>
      <c r="M29" s="63"/>
    </row>
  </sheetData>
  <sortState xmlns:xlrd2="http://schemas.microsoft.com/office/spreadsheetml/2017/richdata2" ref="A2:N5">
    <sortCondition ref="J2:J5"/>
  </sortState>
  <mergeCells count="5">
    <mergeCell ref="A11:M11"/>
    <mergeCell ref="A14:D14"/>
    <mergeCell ref="A15:D15"/>
    <mergeCell ref="A17:D17"/>
    <mergeCell ref="A16:D16"/>
  </mergeCells>
  <phoneticPr fontId="9" type="noConversion"/>
  <pageMargins left="0.7" right="0.7" top="0.75" bottom="0.75" header="0.3" footer="0.3"/>
  <pageSetup paperSize="120" scale="2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Quote Prepared By" prompt="Select Assigned Quoter" xr:uid="{35F4F26D-5F91-46E3-BC1E-8ECC458DD68A}">
          <x14:formula1>
            <xm:f>Lists!$A$2:$A$6</xm:f>
          </x14:formula1>
          <xm:sqref>J2:J10</xm:sqref>
        </x14:dataValidation>
        <x14:dataValidation type="list" allowBlank="1" showInputMessage="1" showErrorMessage="1" promptTitle="Quote Status" prompt="Select Quote Status" xr:uid="{13EC5946-E0CF-4403-B3BF-A41122AF8E5E}">
          <x14:formula1>
            <xm:f>Lists!$B$2:$B$4</xm:f>
          </x14:formula1>
          <xm:sqref>K2:K10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20FA-0753-44AC-ABCF-4DB52E5FF261}">
  <dimension ref="A1:B6"/>
  <sheetViews>
    <sheetView zoomScale="120" zoomScaleNormal="120" workbookViewId="0">
      <selection activeCell="B12" sqref="B12"/>
    </sheetView>
  </sheetViews>
  <sheetFormatPr defaultRowHeight="15" x14ac:dyDescent="0.25"/>
  <cols>
    <col min="1" max="2" width="20.7109375" style="50" customWidth="1"/>
    <col min="3" max="16384" width="9.140625" style="50"/>
  </cols>
  <sheetData>
    <row r="1" spans="1:2" x14ac:dyDescent="0.25">
      <c r="A1" s="67" t="s">
        <v>20</v>
      </c>
      <c r="B1" s="67" t="s">
        <v>7</v>
      </c>
    </row>
    <row r="2" spans="1:2" x14ac:dyDescent="0.25">
      <c r="A2" s="50" t="s">
        <v>14</v>
      </c>
      <c r="B2" s="50" t="s">
        <v>9</v>
      </c>
    </row>
    <row r="3" spans="1:2" x14ac:dyDescent="0.25">
      <c r="A3" s="50" t="s">
        <v>17</v>
      </c>
      <c r="B3" s="50" t="s">
        <v>21</v>
      </c>
    </row>
    <row r="4" spans="1:2" x14ac:dyDescent="0.25">
      <c r="A4" s="50" t="s">
        <v>18</v>
      </c>
      <c r="B4" s="50" t="s">
        <v>13</v>
      </c>
    </row>
    <row r="5" spans="1:2" x14ac:dyDescent="0.25">
      <c r="A5" s="50" t="s">
        <v>19</v>
      </c>
    </row>
    <row r="6" spans="1:2" x14ac:dyDescent="0.25">
      <c r="A6" s="50" t="s">
        <v>16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68EF-248F-4CC8-BA1B-30BBBF36AD46}">
  <sheetPr>
    <tabColor rgb="FFFFFF00"/>
  </sheetPr>
  <dimension ref="A1:A33"/>
  <sheetViews>
    <sheetView zoomScale="120" zoomScaleNormal="120" workbookViewId="0">
      <selection activeCell="C12" sqref="C12"/>
    </sheetView>
  </sheetViews>
  <sheetFormatPr defaultRowHeight="15" x14ac:dyDescent="0.25"/>
  <cols>
    <col min="1" max="1" width="109.5703125" style="50" customWidth="1"/>
    <col min="2" max="16384" width="9.140625" style="50"/>
  </cols>
  <sheetData>
    <row r="1" spans="1:1" ht="54.75" customHeight="1" x14ac:dyDescent="0.25">
      <c r="A1" s="80" t="s">
        <v>84</v>
      </c>
    </row>
    <row r="2" spans="1:1" x14ac:dyDescent="0.25">
      <c r="A2" s="68" t="s">
        <v>62</v>
      </c>
    </row>
    <row r="3" spans="1:1" x14ac:dyDescent="0.25">
      <c r="A3" s="73" t="s">
        <v>79</v>
      </c>
    </row>
    <row r="4" spans="1:1" x14ac:dyDescent="0.25">
      <c r="A4" s="38" t="s">
        <v>67</v>
      </c>
    </row>
    <row r="5" spans="1:1" x14ac:dyDescent="0.25">
      <c r="A5" s="38" t="s">
        <v>68</v>
      </c>
    </row>
    <row r="6" spans="1:1" x14ac:dyDescent="0.25">
      <c r="A6" s="38" t="s">
        <v>69</v>
      </c>
    </row>
    <row r="8" spans="1:1" x14ac:dyDescent="0.25">
      <c r="A8" s="74" t="s">
        <v>80</v>
      </c>
    </row>
    <row r="9" spans="1:1" x14ac:dyDescent="0.25">
      <c r="A9" s="71" t="s">
        <v>70</v>
      </c>
    </row>
    <row r="10" spans="1:1" x14ac:dyDescent="0.25">
      <c r="A10" s="69" t="s">
        <v>73</v>
      </c>
    </row>
    <row r="12" spans="1:1" x14ac:dyDescent="0.25">
      <c r="A12" s="75" t="s">
        <v>71</v>
      </c>
    </row>
    <row r="13" spans="1:1" x14ac:dyDescent="0.25">
      <c r="A13" s="72" t="s">
        <v>74</v>
      </c>
    </row>
    <row r="14" spans="1:1" x14ac:dyDescent="0.25">
      <c r="A14" s="50" t="s">
        <v>72</v>
      </c>
    </row>
    <row r="15" spans="1:1" x14ac:dyDescent="0.25">
      <c r="A15" s="71" t="s">
        <v>70</v>
      </c>
    </row>
    <row r="16" spans="1:1" x14ac:dyDescent="0.25">
      <c r="A16" s="50" t="s">
        <v>75</v>
      </c>
    </row>
    <row r="17" spans="1:1" x14ac:dyDescent="0.25">
      <c r="A17" s="50" t="s">
        <v>76</v>
      </c>
    </row>
    <row r="18" spans="1:1" x14ac:dyDescent="0.25">
      <c r="A18" s="50" t="s">
        <v>77</v>
      </c>
    </row>
    <row r="20" spans="1:1" x14ac:dyDescent="0.25">
      <c r="A20" s="75" t="s">
        <v>81</v>
      </c>
    </row>
    <row r="21" spans="1:1" x14ac:dyDescent="0.25">
      <c r="A21" s="50" t="s">
        <v>78</v>
      </c>
    </row>
    <row r="22" spans="1:1" x14ac:dyDescent="0.25">
      <c r="A22" s="70" t="s">
        <v>82</v>
      </c>
    </row>
    <row r="24" spans="1:1" x14ac:dyDescent="0.25">
      <c r="A24" s="75" t="s">
        <v>90</v>
      </c>
    </row>
    <row r="25" spans="1:1" x14ac:dyDescent="0.25">
      <c r="A25" s="50" t="s">
        <v>92</v>
      </c>
    </row>
    <row r="26" spans="1:1" x14ac:dyDescent="0.25">
      <c r="A26" s="50" t="s">
        <v>93</v>
      </c>
    </row>
    <row r="28" spans="1:1" x14ac:dyDescent="0.25">
      <c r="A28" s="77" t="s">
        <v>83</v>
      </c>
    </row>
    <row r="29" spans="1:1" x14ac:dyDescent="0.25">
      <c r="A29" s="50" t="s">
        <v>86</v>
      </c>
    </row>
    <row r="30" spans="1:1" x14ac:dyDescent="0.25">
      <c r="A30" s="76" t="s">
        <v>85</v>
      </c>
    </row>
    <row r="32" spans="1:1" x14ac:dyDescent="0.25">
      <c r="A32" s="78" t="s">
        <v>87</v>
      </c>
    </row>
    <row r="33" spans="1:1" ht="30" x14ac:dyDescent="0.25">
      <c r="A33" s="79" t="s">
        <v>88</v>
      </c>
    </row>
  </sheetData>
  <hyperlinks>
    <hyperlink ref="A30" r:id="rId1" xr:uid="{5D218885-9269-4CC4-8F67-0754693C1861}"/>
    <hyperlink ref="A1" r:id="rId2" xr:uid="{E54610A2-F9B2-44BD-AC51-E6119D894BB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In Process</vt:lpstr>
      <vt:lpstr>Open</vt:lpstr>
      <vt:lpstr>Closed</vt:lpstr>
      <vt:lpstr>Lists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A. Bradt</dc:creator>
  <cp:lastModifiedBy>Keith Bradt</cp:lastModifiedBy>
  <cp:lastPrinted>2017-12-18T13:28:09Z</cp:lastPrinted>
  <dcterms:created xsi:type="dcterms:W3CDTF">2016-07-27T13:23:38Z</dcterms:created>
  <dcterms:modified xsi:type="dcterms:W3CDTF">2022-01-25T22:52:50Z</dcterms:modified>
</cp:coreProperties>
</file>