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E:\Sheridan - 2021\Project Management\PM IN ACTIOn\"/>
    </mc:Choice>
  </mc:AlternateContent>
  <xr:revisionPtr revIDLastSave="0" documentId="13_ncr:1_{78761A04-064C-4031-85E8-8B57217CD3B7}" xr6:coauthVersionLast="46" xr6:coauthVersionMax="46" xr10:uidLastSave="{00000000-0000-0000-0000-000000000000}"/>
  <bookViews>
    <workbookView xWindow="1095" yWindow="690" windowWidth="21600" windowHeight="11385" tabRatio="770" xr2:uid="{00000000-000D-0000-FFFF-FFFF00000000}"/>
  </bookViews>
  <sheets>
    <sheet name="Cover" sheetId="2" r:id="rId1"/>
    <sheet name="CCO" sheetId="3" r:id="rId2"/>
    <sheet name="CCE-1" sheetId="10" r:id="rId3"/>
    <sheet name="CCE-2" sheetId="13" r:id="rId4"/>
    <sheet name="CCE-3" sheetId="14" r:id="rId5"/>
    <sheet name="CCE-4" sheetId="16" r:id="rId6"/>
    <sheet name="CCE-5" sheetId="17" r:id="rId7"/>
    <sheet name="CCE-6" sheetId="15" r:id="rId8"/>
    <sheet name="CCE-7" sheetId="19" r:id="rId9"/>
    <sheet name="CCE-8" sheetId="18" r:id="rId10"/>
    <sheet name="CCE-9" sheetId="23" r:id="rId11"/>
    <sheet name="CCE-10" sheetId="22" r:id="rId12"/>
    <sheet name="CO Recap" sheetId="5" r:id="rId13"/>
    <sheet name="Forecast" sheetId="7" r:id="rId14"/>
    <sheet name="Architect" sheetId="8" r:id="rId15"/>
    <sheet name="CSI" sheetId="12" r:id="rId16"/>
    <sheet name="Sheet1" sheetId="21" r:id="rId17"/>
  </sheets>
  <definedNames>
    <definedName name="_xlnm.Print_Area" localSheetId="13">Forecast!$A$1:$J$19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0" l="1"/>
  <c r="D16" i="2"/>
  <c r="H17" i="7" l="1"/>
  <c r="H16" i="7"/>
  <c r="E16" i="7"/>
  <c r="C17" i="7"/>
  <c r="C16" i="7"/>
  <c r="K47" i="5"/>
  <c r="K46" i="5"/>
  <c r="K45" i="5"/>
  <c r="J47" i="5"/>
  <c r="J46" i="5"/>
  <c r="J45" i="5"/>
  <c r="I41" i="5"/>
  <c r="I37" i="5"/>
  <c r="I33" i="5"/>
  <c r="I29" i="5"/>
  <c r="I45" i="5"/>
  <c r="F45" i="5"/>
  <c r="C45" i="5"/>
  <c r="K43" i="5"/>
  <c r="K42" i="5"/>
  <c r="K41" i="5"/>
  <c r="J43" i="5"/>
  <c r="J42" i="5"/>
  <c r="J41" i="5"/>
  <c r="F41" i="5"/>
  <c r="C41" i="5"/>
  <c r="C10" i="22"/>
  <c r="C10" i="23"/>
  <c r="C28" i="22"/>
  <c r="C27" i="22"/>
  <c r="E21" i="22"/>
  <c r="F20" i="22"/>
  <c r="C8" i="22"/>
  <c r="C7" i="22"/>
  <c r="C5" i="22"/>
  <c r="D45" i="5" s="1"/>
  <c r="B2" i="22"/>
  <c r="C28" i="23"/>
  <c r="C27" i="23"/>
  <c r="E21" i="23"/>
  <c r="F20" i="23"/>
  <c r="C8" i="23"/>
  <c r="C7" i="23"/>
  <c r="C5" i="23"/>
  <c r="D41" i="5" s="1"/>
  <c r="B2" i="23"/>
  <c r="F21" i="23" l="1"/>
  <c r="F22" i="23" s="1"/>
  <c r="E41" i="5" s="1"/>
  <c r="F21" i="22"/>
  <c r="F22" i="22" s="1"/>
  <c r="E45" i="5" s="1"/>
  <c r="E17" i="7" s="1"/>
  <c r="L39" i="5"/>
  <c r="L38" i="5"/>
  <c r="L37" i="5"/>
  <c r="L35" i="5"/>
  <c r="L34" i="5"/>
  <c r="L33" i="5"/>
  <c r="L31" i="5"/>
  <c r="L30" i="5"/>
  <c r="L29" i="5"/>
  <c r="L27" i="5"/>
  <c r="L26" i="5"/>
  <c r="L25" i="5"/>
  <c r="L23" i="5"/>
  <c r="L22" i="5"/>
  <c r="L21" i="5"/>
  <c r="L19" i="5"/>
  <c r="L18" i="5"/>
  <c r="L17" i="5"/>
  <c r="L15" i="5"/>
  <c r="L14" i="5"/>
  <c r="L13" i="5"/>
  <c r="L11" i="5"/>
  <c r="L10" i="5"/>
  <c r="L9" i="5"/>
  <c r="E21" i="18" l="1"/>
  <c r="E21" i="19"/>
  <c r="E21" i="15"/>
  <c r="E21" i="17"/>
  <c r="E21" i="16"/>
  <c r="E21" i="14"/>
  <c r="E21" i="13"/>
  <c r="E21" i="10"/>
  <c r="D29" i="5" l="1"/>
  <c r="C3" i="5"/>
  <c r="G1" i="7"/>
  <c r="B1" i="7"/>
  <c r="C7" i="10"/>
  <c r="D9" i="5"/>
  <c r="C28" i="10"/>
  <c r="C27" i="10"/>
  <c r="F20" i="10"/>
  <c r="F21" i="10" s="1"/>
  <c r="C10" i="10"/>
  <c r="C8" i="10"/>
  <c r="B2" i="10"/>
  <c r="C7" i="13"/>
  <c r="F20" i="13"/>
  <c r="F21" i="13"/>
  <c r="C5" i="13"/>
  <c r="D13" i="5" s="1"/>
  <c r="C10" i="13"/>
  <c r="C28" i="13"/>
  <c r="C27" i="13"/>
  <c r="C8" i="13"/>
  <c r="B2" i="13"/>
  <c r="C7" i="14"/>
  <c r="F20" i="14"/>
  <c r="F21" i="14" s="1"/>
  <c r="C10" i="14"/>
  <c r="C17" i="5" s="1"/>
  <c r="C5" i="14"/>
  <c r="C28" i="14"/>
  <c r="C27" i="14"/>
  <c r="C8" i="14"/>
  <c r="B2" i="14"/>
  <c r="C7" i="16"/>
  <c r="C5" i="16"/>
  <c r="D21" i="5" s="1"/>
  <c r="F20" i="16"/>
  <c r="F21" i="16" s="1"/>
  <c r="F22" i="16" s="1"/>
  <c r="E21" i="5" s="1"/>
  <c r="C10" i="16"/>
  <c r="C28" i="16"/>
  <c r="C27" i="16"/>
  <c r="C8" i="16"/>
  <c r="B2" i="16"/>
  <c r="C7" i="17"/>
  <c r="C5" i="17"/>
  <c r="D25" i="5" s="1"/>
  <c r="C10" i="17"/>
  <c r="C28" i="17"/>
  <c r="C27" i="17"/>
  <c r="F20" i="17"/>
  <c r="F21" i="17" s="1"/>
  <c r="C8" i="17"/>
  <c r="B2" i="17"/>
  <c r="C7" i="15"/>
  <c r="C10" i="15"/>
  <c r="C5" i="15"/>
  <c r="C28" i="15"/>
  <c r="C27" i="15"/>
  <c r="F20" i="15"/>
  <c r="F21" i="15" s="1"/>
  <c r="F22" i="15" s="1"/>
  <c r="E29" i="5" s="1"/>
  <c r="C8" i="15"/>
  <c r="B2" i="15"/>
  <c r="C7" i="19"/>
  <c r="C10" i="19"/>
  <c r="C5" i="19"/>
  <c r="C28" i="19"/>
  <c r="C27" i="19"/>
  <c r="F20" i="19"/>
  <c r="F21" i="19" s="1"/>
  <c r="F22" i="19" s="1"/>
  <c r="E33" i="5" s="1"/>
  <c r="E14" i="7" s="1"/>
  <c r="C8" i="19"/>
  <c r="B2" i="19"/>
  <c r="C7" i="18"/>
  <c r="C5" i="18"/>
  <c r="C10" i="18"/>
  <c r="C28" i="18"/>
  <c r="C27" i="18"/>
  <c r="F20" i="18"/>
  <c r="F21" i="18" s="1"/>
  <c r="C8" i="18"/>
  <c r="B2" i="18"/>
  <c r="D4" i="3"/>
  <c r="D3" i="3"/>
  <c r="D2" i="3"/>
  <c r="I25" i="5"/>
  <c r="I21" i="5"/>
  <c r="I13" i="5"/>
  <c r="I17" i="5"/>
  <c r="F21" i="5"/>
  <c r="F37" i="5"/>
  <c r="F33" i="5"/>
  <c r="F29" i="5"/>
  <c r="F25" i="5"/>
  <c r="K39" i="5"/>
  <c r="J39" i="5"/>
  <c r="K38" i="5"/>
  <c r="J38" i="5"/>
  <c r="K37" i="5"/>
  <c r="J37" i="5"/>
  <c r="K35" i="5"/>
  <c r="J35" i="5"/>
  <c r="K34" i="5"/>
  <c r="J34" i="5"/>
  <c r="K33" i="5"/>
  <c r="J33" i="5"/>
  <c r="K31" i="5"/>
  <c r="J31" i="5"/>
  <c r="K30" i="5"/>
  <c r="J30" i="5"/>
  <c r="K29" i="5"/>
  <c r="J29" i="5"/>
  <c r="K27" i="5"/>
  <c r="J27" i="5"/>
  <c r="K26" i="5"/>
  <c r="J26" i="5"/>
  <c r="K25" i="5"/>
  <c r="J25" i="5"/>
  <c r="K11" i="5"/>
  <c r="J11" i="5"/>
  <c r="K19" i="5"/>
  <c r="J19" i="5"/>
  <c r="K23" i="5"/>
  <c r="J23" i="5"/>
  <c r="K21" i="5"/>
  <c r="J21" i="5"/>
  <c r="K22" i="5"/>
  <c r="J22" i="5"/>
  <c r="D37" i="5"/>
  <c r="D33" i="5"/>
  <c r="C37" i="5"/>
  <c r="C33" i="5"/>
  <c r="C29" i="5"/>
  <c r="C25" i="5"/>
  <c r="C21" i="5"/>
  <c r="K18" i="5"/>
  <c r="K17" i="5"/>
  <c r="J18" i="5"/>
  <c r="J17" i="5"/>
  <c r="F17" i="5"/>
  <c r="F13" i="5"/>
  <c r="D17" i="5"/>
  <c r="K15" i="5"/>
  <c r="K14" i="5"/>
  <c r="K13" i="5"/>
  <c r="J15" i="5"/>
  <c r="J14" i="5"/>
  <c r="J13" i="5"/>
  <c r="C13" i="5"/>
  <c r="K10" i="5"/>
  <c r="K9" i="5"/>
  <c r="J10" i="5"/>
  <c r="J9" i="5"/>
  <c r="F9" i="5"/>
  <c r="C9" i="5"/>
  <c r="H15" i="7"/>
  <c r="H14" i="7"/>
  <c r="H13" i="7"/>
  <c r="H12" i="7"/>
  <c r="H11" i="7"/>
  <c r="E13" i="7"/>
  <c r="E12" i="7"/>
  <c r="C15" i="7"/>
  <c r="C14" i="7"/>
  <c r="C13" i="7"/>
  <c r="C12" i="7"/>
  <c r="C11" i="7"/>
  <c r="C10" i="7"/>
  <c r="E11" i="7"/>
  <c r="H10" i="7"/>
  <c r="E10" i="7"/>
  <c r="G8" i="7"/>
  <c r="H8" i="7"/>
  <c r="H9" i="7"/>
  <c r="D8" i="7"/>
  <c r="E9" i="7"/>
  <c r="C9" i="7"/>
  <c r="C8" i="7"/>
  <c r="H19" i="7" l="1"/>
  <c r="F22" i="18"/>
  <c r="E37" i="5" s="1"/>
  <c r="E15" i="7" s="1"/>
  <c r="E19" i="7" s="1"/>
  <c r="I8" i="7"/>
  <c r="G9" i="7" s="1"/>
  <c r="I9" i="7" s="1"/>
  <c r="G10" i="7" s="1"/>
  <c r="I10" i="7" s="1"/>
  <c r="G11" i="7" s="1"/>
  <c r="I11" i="7" s="1"/>
  <c r="G12" i="7" s="1"/>
  <c r="I12" i="7" s="1"/>
  <c r="G13" i="7" s="1"/>
  <c r="I13" i="7" s="1"/>
  <c r="G14" i="7" s="1"/>
  <c r="I14" i="7" s="1"/>
  <c r="G15" i="7" s="1"/>
  <c r="I15" i="7" s="1"/>
  <c r="G16" i="7" s="1"/>
  <c r="I16" i="7" s="1"/>
  <c r="G17" i="7" s="1"/>
  <c r="I17" i="7" s="1"/>
  <c r="H20" i="7" s="1"/>
  <c r="F22" i="10"/>
  <c r="E9" i="5" s="1"/>
  <c r="E8" i="7" s="1"/>
  <c r="F8" i="7" s="1"/>
  <c r="D9" i="7" s="1"/>
  <c r="F9" i="7" s="1"/>
  <c r="D10" i="7" s="1"/>
  <c r="F10" i="7" s="1"/>
  <c r="D11" i="7" s="1"/>
  <c r="F11" i="7" s="1"/>
  <c r="D12" i="7" s="1"/>
  <c r="F12" i="7" s="1"/>
  <c r="D13" i="7" s="1"/>
  <c r="F13" i="7" s="1"/>
  <c r="D14" i="7" s="1"/>
  <c r="F14" i="7" s="1"/>
  <c r="D15" i="7" s="1"/>
  <c r="F22" i="17"/>
  <c r="E25" i="5" s="1"/>
  <c r="F22" i="14"/>
  <c r="E17" i="5" s="1"/>
  <c r="F22" i="13"/>
  <c r="E13" i="5" s="1"/>
  <c r="F15" i="7" l="1"/>
  <c r="D16" i="7" s="1"/>
  <c r="F16" i="7" s="1"/>
  <c r="D17" i="7" s="1"/>
  <c r="F17" i="7" s="1"/>
  <c r="E20" i="7" s="1"/>
  <c r="I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  <author>Sheridan</author>
  </authors>
  <commentList>
    <comment ref="D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Enter your PM Team Number.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" authorId="1" shapeId="0" xr:uid="{00000000-0006-0000-0000-000002000000}">
      <text>
        <r>
          <rPr>
            <b/>
            <sz val="12"/>
            <color indexed="81"/>
            <rFont val="Tahoma"/>
            <family val="2"/>
          </rPr>
          <t>If Architect's name is not in the list please go to Architect Sheet and enter their name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Enter the final tender (which is the contract value) here including profit and overhead.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Project start according to the specifications and stated in the contract.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Project completion according to the specifications and stated in the contract.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O and P = Overhead and Profit as a percentage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Sheridan</author>
  </authors>
  <commentList>
    <comment ref="E8" authorId="0" shapeId="0" xr:uid="{00000000-0006-0000-0100-000001000000}">
      <text>
        <r>
          <rPr>
            <b/>
            <sz val="12"/>
            <color indexed="81"/>
            <rFont val="Tahoma"/>
            <family val="2"/>
          </rPr>
          <t>Enter CCO date received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Sheridan</author>
  </authors>
  <commentList>
    <comment ref="G9" authorId="0" shapeId="0" xr:uid="{00000000-0006-0000-0C00-000001000000}">
      <text>
        <r>
          <rPr>
            <b/>
            <sz val="12"/>
            <color indexed="81"/>
            <rFont val="Tahoma"/>
            <family val="2"/>
          </rPr>
          <t>0=in progress
1=approved
2=rejected</t>
        </r>
      </text>
    </comment>
    <comment ref="G13" authorId="0" shapeId="0" xr:uid="{00000000-0006-0000-0C00-000002000000}">
      <text>
        <r>
          <rPr>
            <b/>
            <sz val="12"/>
            <color indexed="81"/>
            <rFont val="Tahoma"/>
            <family val="2"/>
          </rPr>
          <t>0=in progress
1=approved
2=rejected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7" authorId="0" shapeId="0" xr:uid="{00000000-0006-0000-0C00-000003000000}">
      <text>
        <r>
          <rPr>
            <b/>
            <sz val="12"/>
            <color indexed="81"/>
            <rFont val="Tahoma"/>
            <family val="2"/>
          </rPr>
          <t>0=in progress
1=approved
2=rejected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1" authorId="0" shapeId="0" xr:uid="{00000000-0006-0000-0C00-000004000000}">
      <text>
        <r>
          <rPr>
            <b/>
            <sz val="12"/>
            <color indexed="81"/>
            <rFont val="Tahoma"/>
            <family val="2"/>
          </rPr>
          <t>0=in progress
1=approved
2=rejected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0" shapeId="0" xr:uid="{00000000-0006-0000-0C00-000005000000}">
      <text>
        <r>
          <rPr>
            <b/>
            <sz val="12"/>
            <color indexed="81"/>
            <rFont val="Tahoma"/>
            <family val="2"/>
          </rPr>
          <t>0=in progress
1=approved
2=rejected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9" authorId="0" shapeId="0" xr:uid="{00000000-0006-0000-0C00-000006000000}">
      <text>
        <r>
          <rPr>
            <b/>
            <sz val="12"/>
            <color indexed="81"/>
            <rFont val="Tahoma"/>
            <family val="2"/>
          </rPr>
          <t>0=in progress
1=approved
2=rejected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G33" authorId="0" shapeId="0" xr:uid="{00000000-0006-0000-0C00-000007000000}">
      <text>
        <r>
          <rPr>
            <b/>
            <sz val="12"/>
            <color indexed="81"/>
            <rFont val="Tahoma"/>
            <family val="2"/>
          </rPr>
          <t>0=in progress
1=approved
2=rejected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0" shapeId="0" xr:uid="{00000000-0006-0000-0C00-000008000000}">
      <text>
        <r>
          <rPr>
            <b/>
            <sz val="12"/>
            <color indexed="81"/>
            <rFont val="Tahoma"/>
            <family val="2"/>
          </rPr>
          <t>0=in progress
1=approved
2=rejected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1" authorId="0" shapeId="0" xr:uid="{00000000-0006-0000-0C00-000009000000}">
      <text>
        <r>
          <rPr>
            <b/>
            <sz val="12"/>
            <color indexed="81"/>
            <rFont val="Tahoma"/>
            <family val="2"/>
          </rPr>
          <t>0=in progress
1=approved
2=rejected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5" authorId="0" shapeId="0" xr:uid="{00000000-0006-0000-0C00-00000A000000}">
      <text>
        <r>
          <rPr>
            <b/>
            <sz val="12"/>
            <color indexed="81"/>
            <rFont val="Tahoma"/>
            <family val="2"/>
          </rPr>
          <t>0=in progress
1=approved
2=rejected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<sst xmlns="http://schemas.openxmlformats.org/spreadsheetml/2006/main" count="696" uniqueCount="371">
  <si>
    <t xml:space="preserve">Change </t>
  </si>
  <si>
    <t>Change</t>
  </si>
  <si>
    <t>Subtrade</t>
  </si>
  <si>
    <t>Amount</t>
  </si>
  <si>
    <t>Order</t>
  </si>
  <si>
    <t>Description</t>
  </si>
  <si>
    <t>Please fill in the following information</t>
  </si>
  <si>
    <t>Your Company Name:</t>
  </si>
  <si>
    <t>Your Company Address:</t>
  </si>
  <si>
    <t>Your Project Name:</t>
  </si>
  <si>
    <t>Your Project Number:</t>
  </si>
  <si>
    <t>Your Project Address:</t>
  </si>
  <si>
    <t>Original Contract Amount:</t>
  </si>
  <si>
    <t>To begin all contemplated change orders must be entered.</t>
  </si>
  <si>
    <t>C.C.O. Description</t>
  </si>
  <si>
    <t>C.C.O #</t>
  </si>
  <si>
    <t>Project Architect:</t>
  </si>
  <si>
    <t>Architects Directory</t>
  </si>
  <si>
    <t>Peter Pivko Architects</t>
  </si>
  <si>
    <t>Murray and Murray Architects</t>
  </si>
  <si>
    <t>Benson Designs Corporation</t>
  </si>
  <si>
    <t>Holland Architectural Group</t>
  </si>
  <si>
    <t>Mars Design Associates</t>
  </si>
  <si>
    <t>Project Name:</t>
  </si>
  <si>
    <t>Project Number:</t>
  </si>
  <si>
    <t>Date Received</t>
  </si>
  <si>
    <t xml:space="preserve"> </t>
  </si>
  <si>
    <t>Brydon Architects and Associates</t>
  </si>
  <si>
    <t>A-B-D Designers and Engineers</t>
  </si>
  <si>
    <t>Carver Engineers and Architects</t>
  </si>
  <si>
    <t>Robert Architects</t>
  </si>
  <si>
    <t>Windows</t>
  </si>
  <si>
    <t>CHANGE ORDER ESTIMATE #1</t>
  </si>
  <si>
    <t>To:</t>
  </si>
  <si>
    <t>re:</t>
  </si>
  <si>
    <t>Project:</t>
  </si>
  <si>
    <t>Description:</t>
  </si>
  <si>
    <t>We are please to submit the following change order.</t>
  </si>
  <si>
    <t>Detail of cost break down as follows:</t>
  </si>
  <si>
    <t>Overhead and Profit</t>
  </si>
  <si>
    <t>by:</t>
  </si>
  <si>
    <t>Duration change to contract:</t>
  </si>
  <si>
    <t>days</t>
  </si>
  <si>
    <t>Date:</t>
  </si>
  <si>
    <t>CCO</t>
  </si>
  <si>
    <t>Estimate</t>
  </si>
  <si>
    <t xml:space="preserve">Duration </t>
  </si>
  <si>
    <t>Construction Start Date:</t>
  </si>
  <si>
    <t>CHANGE ORDER RECAP FORM</t>
  </si>
  <si>
    <t>Approval</t>
  </si>
  <si>
    <t>MASTERFORMAT</t>
  </si>
  <si>
    <t>DIVISION 1 GENERAL CONDITIONS</t>
  </si>
  <si>
    <t>Instruction To Bidders</t>
  </si>
  <si>
    <t>Geotechnical Report</t>
  </si>
  <si>
    <t>General Requirements</t>
  </si>
  <si>
    <t>Summary</t>
  </si>
  <si>
    <t>Allowances</t>
  </si>
  <si>
    <t>Alternatives</t>
  </si>
  <si>
    <t>Project Coordination</t>
  </si>
  <si>
    <t>Cutting and Patching</t>
  </si>
  <si>
    <t>Project Meetings</t>
  </si>
  <si>
    <t>Submittals</t>
  </si>
  <si>
    <t>Construction Schedule</t>
  </si>
  <si>
    <t>Quality Control</t>
  </si>
  <si>
    <t>Temporary Work</t>
  </si>
  <si>
    <t>Temporary Utilities</t>
  </si>
  <si>
    <t>Temporary Facilities</t>
  </si>
  <si>
    <t>Temporary Controls</t>
  </si>
  <si>
    <t>Material and Equipment</t>
  </si>
  <si>
    <t>Facility Start-Up</t>
  </si>
  <si>
    <t>Testing, Adjusting and Balancing of Systems</t>
  </si>
  <si>
    <t>Contract Closeout</t>
  </si>
  <si>
    <t>Cleaning</t>
  </si>
  <si>
    <t>Maintenance Materials</t>
  </si>
  <si>
    <t>DIVISION 2 SITEWORK</t>
  </si>
  <si>
    <t>Demolition of Structures</t>
  </si>
  <si>
    <t>Asbestos Abatement</t>
  </si>
  <si>
    <t>Shrub and Trees Preservation</t>
  </si>
  <si>
    <t>Clearing and Grubbing</t>
  </si>
  <si>
    <t>Bracing and Shoring</t>
  </si>
  <si>
    <t>Site Grading</t>
  </si>
  <si>
    <t>Rock Removal</t>
  </si>
  <si>
    <t>Excavation, Trenching and Backfilling</t>
  </si>
  <si>
    <t>Granular Base</t>
  </si>
  <si>
    <t>Granular Sub-Base</t>
  </si>
  <si>
    <t>Dust Control</t>
  </si>
  <si>
    <t>Rip-Rap</t>
  </si>
  <si>
    <t>Pile Foundation</t>
  </si>
  <si>
    <t>Steel Pipe Piles</t>
  </si>
  <si>
    <t xml:space="preserve">Steel H Pipe </t>
  </si>
  <si>
    <t>Steel Sheet Pile</t>
  </si>
  <si>
    <t>Geotextiles</t>
  </si>
  <si>
    <t>Hot Mix Asphalt Paving</t>
  </si>
  <si>
    <t>Unit Pavers</t>
  </si>
  <si>
    <t>Concrete Walks and Curbs</t>
  </si>
  <si>
    <t>Precast Parking Curbs</t>
  </si>
  <si>
    <t>Water Mains</t>
  </si>
  <si>
    <t>Sub Drainage</t>
  </si>
  <si>
    <t>Storm Sewers</t>
  </si>
  <si>
    <t>Manholes and Catch Basins</t>
  </si>
  <si>
    <t>Chain Link Fence and Gate</t>
  </si>
  <si>
    <t>Site Furnishings</t>
  </si>
  <si>
    <t>Top Soil and Finish Grading</t>
  </si>
  <si>
    <t>Seeding</t>
  </si>
  <si>
    <t>Sodding</t>
  </si>
  <si>
    <t>Trees, Shrubs and Plants</t>
  </si>
  <si>
    <t>DIVISION 3 CONCRETE</t>
  </si>
  <si>
    <t>Concrete Formwork and Falsework</t>
  </si>
  <si>
    <t>Concrete Reinforcement</t>
  </si>
  <si>
    <t>Cast-In-Place Concrete</t>
  </si>
  <si>
    <t>Concrete Floor Finish</t>
  </si>
  <si>
    <t>Post Tensioning</t>
  </si>
  <si>
    <t>Precast Structural Concrete</t>
  </si>
  <si>
    <t>Precast Architectural Concrete</t>
  </si>
  <si>
    <t>Concrete Accessories</t>
  </si>
  <si>
    <t>DIVISION 4 MASONRY</t>
  </si>
  <si>
    <t>Masonry Prcedures</t>
  </si>
  <si>
    <t>Mortar and Grout for Masonry</t>
  </si>
  <si>
    <t>Masonry Accessories</t>
  </si>
  <si>
    <t>Brick Masonry</t>
  </si>
  <si>
    <t>Concrete Unit Masonry</t>
  </si>
  <si>
    <t>Granite</t>
  </si>
  <si>
    <t>DIVISION 5 STEEL</t>
  </si>
  <si>
    <t>Structural Steel</t>
  </si>
  <si>
    <t>Steel Joists</t>
  </si>
  <si>
    <t>Steel Deck</t>
  </si>
  <si>
    <t>Metal Fabrication</t>
  </si>
  <si>
    <t>Embeddments</t>
  </si>
  <si>
    <t>Loose Lintels</t>
  </si>
  <si>
    <t>Plates</t>
  </si>
  <si>
    <t>Handrail</t>
  </si>
  <si>
    <t>Metal Stairs</t>
  </si>
  <si>
    <t>Expansion Joint Cover</t>
  </si>
  <si>
    <t>DIVISION 6 WOOD and PLASTICS</t>
  </si>
  <si>
    <t>Rough Carpentry</t>
  </si>
  <si>
    <t>Prefabricated Wood Trusses</t>
  </si>
  <si>
    <t>Finish Carpentry</t>
  </si>
  <si>
    <t>Laminated Plastic</t>
  </si>
  <si>
    <t>Architectural Woodwork</t>
  </si>
  <si>
    <t>DIVISION 7 THERMAL PROTECTION</t>
  </si>
  <si>
    <t>Elastomeric Sheet Membrane Waterproofing</t>
  </si>
  <si>
    <t>Hot Applied Rubberized Asphalt Waterproofing</t>
  </si>
  <si>
    <t>Bentonite Waterproofing</t>
  </si>
  <si>
    <t>Bituminous Damproofing</t>
  </si>
  <si>
    <t>Sheet Vapour Barrier</t>
  </si>
  <si>
    <t>Loose Fill Insulation</t>
  </si>
  <si>
    <t>Board Insulation</t>
  </si>
  <si>
    <t>Batt and Blanket Insulation</t>
  </si>
  <si>
    <t>Fireproofing</t>
  </si>
  <si>
    <t>Built-Up Bituminous Roofing</t>
  </si>
  <si>
    <t>Traffic Topping</t>
  </si>
  <si>
    <t>Metal Flashing and Trim</t>
  </si>
  <si>
    <t>Sealants</t>
  </si>
  <si>
    <t>DIVISION 8 WINDOWS and DOORS</t>
  </si>
  <si>
    <t>Steel Doors and Frames</t>
  </si>
  <si>
    <t>Aluminum Doors and Frames</t>
  </si>
  <si>
    <t>Wood Doors</t>
  </si>
  <si>
    <t>Plastic Faced Wood Doors</t>
  </si>
  <si>
    <t>Sliding Glass Doors: Aluminum</t>
  </si>
  <si>
    <t>Metal Clad Doors</t>
  </si>
  <si>
    <t>According Folding Doors</t>
  </si>
  <si>
    <t>Panel Folding Doors</t>
  </si>
  <si>
    <t>Finish Hardware</t>
  </si>
  <si>
    <t>Glazing</t>
  </si>
  <si>
    <t>DIVISION 9 FINISHES</t>
  </si>
  <si>
    <t>Metal Stud System</t>
  </si>
  <si>
    <t>Suspension System -Acoustic Ceilings</t>
  </si>
  <si>
    <t>Gypsum Board</t>
  </si>
  <si>
    <t>Ceramic Tile</t>
  </si>
  <si>
    <t>Quarry Tile</t>
  </si>
  <si>
    <t>Acoustical Panels and Tiles</t>
  </si>
  <si>
    <t>Metal Linear Ceilings</t>
  </si>
  <si>
    <t>Acoustic Wall Treatment</t>
  </si>
  <si>
    <t>Wood Flooring</t>
  </si>
  <si>
    <t>Resilient Tile Flooring</t>
  </si>
  <si>
    <t>Resilient Sheet Flooring</t>
  </si>
  <si>
    <t>Carpeting</t>
  </si>
  <si>
    <t>Painting</t>
  </si>
  <si>
    <t>Vinyl Coated Fabric Wall Covering</t>
  </si>
  <si>
    <t>DIVISION 10 SPECIALTIES</t>
  </si>
  <si>
    <t>Chalkboards</t>
  </si>
  <si>
    <t>Tackboards</t>
  </si>
  <si>
    <t>Metal Partitions</t>
  </si>
  <si>
    <t>Laminated Plastic Toilet Partitions</t>
  </si>
  <si>
    <t>Shower and Dressing Compartments</t>
  </si>
  <si>
    <t>Louvre and Vents</t>
  </si>
  <si>
    <t>Wall and Corner Guards</t>
  </si>
  <si>
    <t>Access Flooring</t>
  </si>
  <si>
    <t>Flag Poles</t>
  </si>
  <si>
    <t>Lockers</t>
  </si>
  <si>
    <t>Demountable Partitions</t>
  </si>
  <si>
    <t>According Folding Partitions</t>
  </si>
  <si>
    <t>Metal Storage Shelving</t>
  </si>
  <si>
    <t>Toilet and Bath Accessories</t>
  </si>
  <si>
    <t>DIVISION 11 EQUIPMENT</t>
  </si>
  <si>
    <t>Vault Doors and Frames</t>
  </si>
  <si>
    <t>Parking Equipment</t>
  </si>
  <si>
    <t>Dock Levellers</t>
  </si>
  <si>
    <t>Dock Bumpers</t>
  </si>
  <si>
    <t>Prefabricated Walk-In Freezers</t>
  </si>
  <si>
    <t>Food Service Catalogued Equipment</t>
  </si>
  <si>
    <t>DIVISION 12 FURNISHINGS</t>
  </si>
  <si>
    <t>Steel Laboratory Casework</t>
  </si>
  <si>
    <t>Vertical Louvre Blinds</t>
  </si>
  <si>
    <t>Horizontal Louvre Blinds</t>
  </si>
  <si>
    <t>Light-proof Shades</t>
  </si>
  <si>
    <t>Interior Planting</t>
  </si>
  <si>
    <t>DIVISION 13 SPECIAL CONSTRUCTION</t>
  </si>
  <si>
    <t>Steel Building Systems</t>
  </si>
  <si>
    <t>Prefabricated Buildings</t>
  </si>
  <si>
    <t>Integrated Ceiling</t>
  </si>
  <si>
    <t>DIVISION 14 CONVEYING SYSTEMS</t>
  </si>
  <si>
    <t>Hydraulic Elevators</t>
  </si>
  <si>
    <t>Electric Elevators</t>
  </si>
  <si>
    <t>Escalators</t>
  </si>
  <si>
    <t>Moving Walks</t>
  </si>
  <si>
    <t>DIVISION 15 MECHANICAL - Plumbing</t>
  </si>
  <si>
    <t>Mechanical General Requirements</t>
  </si>
  <si>
    <t>Insulation For Piping</t>
  </si>
  <si>
    <t>Portable Fire Extinguishers</t>
  </si>
  <si>
    <t>Wet Sprinkler System</t>
  </si>
  <si>
    <t>Dry Sprinkler System</t>
  </si>
  <si>
    <t>Water Supply</t>
  </si>
  <si>
    <t>Drainage Waste</t>
  </si>
  <si>
    <t>Plumbing Fiztures</t>
  </si>
  <si>
    <t>Pumps</t>
  </si>
  <si>
    <t>Pipe Fittings and Valves</t>
  </si>
  <si>
    <t>Oil Storage Tanks</t>
  </si>
  <si>
    <t>DIVISION 15 MECHANICAL - Heating</t>
  </si>
  <si>
    <t>Forced Warm Air Furnaces</t>
  </si>
  <si>
    <t>Chillers</t>
  </si>
  <si>
    <t>Heat Exchangers</t>
  </si>
  <si>
    <t>Rooftop HVAC Units</t>
  </si>
  <si>
    <t>Ductwork</t>
  </si>
  <si>
    <t>Dampers</t>
  </si>
  <si>
    <t>Louvres and Vents</t>
  </si>
  <si>
    <t>Commercial Fans</t>
  </si>
  <si>
    <t xml:space="preserve">Exhaust Hoods </t>
  </si>
  <si>
    <t>Wall Exhausters</t>
  </si>
  <si>
    <t>Grilles and Diffusers</t>
  </si>
  <si>
    <t>Built-In Vacuflow</t>
  </si>
  <si>
    <t>DIVISION 16 - ELECTRICAL</t>
  </si>
  <si>
    <t>Encased Duct Banks</t>
  </si>
  <si>
    <t>Conduits</t>
  </si>
  <si>
    <t>Cabletroughs</t>
  </si>
  <si>
    <t>Busways</t>
  </si>
  <si>
    <t>Wires and Cables</t>
  </si>
  <si>
    <t>Outlet Boxes</t>
  </si>
  <si>
    <t>Unit Substation</t>
  </si>
  <si>
    <t>Distribution Transformer</t>
  </si>
  <si>
    <t>Pad Mounted Distribution Transformer</t>
  </si>
  <si>
    <t>Circuit Breakers</t>
  </si>
  <si>
    <t>Overhead Service</t>
  </si>
  <si>
    <t>Underground</t>
  </si>
  <si>
    <t>Service Entrance Board</t>
  </si>
  <si>
    <t>Panelboard Breaker Type</t>
  </si>
  <si>
    <t>Fuses</t>
  </si>
  <si>
    <t>Lighting Equipment</t>
  </si>
  <si>
    <t>Exit Lights</t>
  </si>
  <si>
    <t>Emergency Lighting</t>
  </si>
  <si>
    <t>Street Lighting Poles</t>
  </si>
  <si>
    <t>Fire Alarm System</t>
  </si>
  <si>
    <t>Building Entrance Control System</t>
  </si>
  <si>
    <t>Public Address</t>
  </si>
  <si>
    <t>Electric Heating and Cooling Controls</t>
  </si>
  <si>
    <t>Unit Heaters</t>
  </si>
  <si>
    <t>Electric Forced Air Furnace</t>
  </si>
  <si>
    <t>Name</t>
  </si>
  <si>
    <t>Date</t>
  </si>
  <si>
    <t>CHANGE ORDER ESTIMATE #2</t>
  </si>
  <si>
    <t>Days</t>
  </si>
  <si>
    <t>Notice</t>
  </si>
  <si>
    <t>Posted</t>
  </si>
  <si>
    <t>CHANGE ORDER ESTIMATE #3</t>
  </si>
  <si>
    <t>CHANGE ORDER ESTIMATE #4</t>
  </si>
  <si>
    <t>CHANGE ORDER ESTIMATE #5</t>
  </si>
  <si>
    <t>CHANGE ORDER ESTIMATE #6</t>
  </si>
  <si>
    <t>CHANGE ORDER ESTIMATE #7</t>
  </si>
  <si>
    <t>CHANGE ORDER ESTIMATE #8</t>
  </si>
  <si>
    <t>Trade Name</t>
  </si>
  <si>
    <t>Trade</t>
  </si>
  <si>
    <t>CHANGE</t>
  </si>
  <si>
    <t>ORDER</t>
  </si>
  <si>
    <t>#</t>
  </si>
  <si>
    <t>ORIGINAL</t>
  </si>
  <si>
    <t>CONTRACT</t>
  </si>
  <si>
    <t>CHANGES</t>
  </si>
  <si>
    <t>TO</t>
  </si>
  <si>
    <t>REVISED</t>
  </si>
  <si>
    <t>CONTACT</t>
  </si>
  <si>
    <t>CCE</t>
  </si>
  <si>
    <t>DURATION</t>
  </si>
  <si>
    <t>STATUS</t>
  </si>
  <si>
    <t>Construction End Date:</t>
  </si>
  <si>
    <t>FINISH</t>
  </si>
  <si>
    <t>DATE</t>
  </si>
  <si>
    <t>none</t>
  </si>
  <si>
    <t>CHANGE ORDER FORECAST</t>
  </si>
  <si>
    <t>Electrical</t>
  </si>
  <si>
    <t>Code:</t>
  </si>
  <si>
    <t>2003-12</t>
  </si>
  <si>
    <t>123 Keefer Street</t>
  </si>
  <si>
    <t>123 Main Street, Milton, Ontario</t>
  </si>
  <si>
    <t>Days:</t>
  </si>
  <si>
    <t>Tuesay Morning Class</t>
  </si>
  <si>
    <t>G/A Architects and Designers</t>
  </si>
  <si>
    <t>Markup (O and P)</t>
  </si>
  <si>
    <t>Project Innovations Incorporated</t>
  </si>
  <si>
    <t>Construction Manager:</t>
  </si>
  <si>
    <t>Modify Rebar &amp; Concrete in Grade Beam</t>
  </si>
  <si>
    <t>Modify the rebar and Mpa of concrete in the Grade Beam:</t>
  </si>
  <si>
    <t>Rebar</t>
  </si>
  <si>
    <t>Concrete</t>
  </si>
  <si>
    <t>LaFarge</t>
  </si>
  <si>
    <t>Raymond Steel</t>
  </si>
  <si>
    <t>Bell's Aerobic and Fitness Center</t>
  </si>
  <si>
    <t>CHANGE ORDER ESTIMATE #9</t>
  </si>
  <si>
    <t>CHANGE ORDER ESTIMATE #10</t>
  </si>
  <si>
    <r>
      <t>W</t>
    </r>
    <r>
      <rPr>
        <b/>
        <sz val="12"/>
        <color indexed="20"/>
        <rFont val="Arial"/>
        <family val="2"/>
      </rPr>
      <t>elcome to the Change Order Tracker. This Excel sheet is used to track Change Orders for commercial construction project.</t>
    </r>
  </si>
  <si>
    <t>Change Orders Approved</t>
  </si>
  <si>
    <t>Extended Time Approved</t>
  </si>
  <si>
    <t>Revised Contract Amount</t>
  </si>
  <si>
    <t>Revised Finish Date</t>
  </si>
  <si>
    <t>Project Management in Action</t>
  </si>
  <si>
    <t>Matthew Coulson, Jordan Melo</t>
  </si>
  <si>
    <t>04/05/1999</t>
  </si>
  <si>
    <t>05/04/1999</t>
  </si>
  <si>
    <t>Main Structural Steel Beam</t>
  </si>
  <si>
    <t>Automatic Main Door Opener</t>
  </si>
  <si>
    <t>10/05/1999</t>
  </si>
  <si>
    <t>13/05/1999</t>
  </si>
  <si>
    <t>Glass Block</t>
  </si>
  <si>
    <t>Efficient Toilets</t>
  </si>
  <si>
    <t>15/05/1999</t>
  </si>
  <si>
    <t>14/05/1999</t>
  </si>
  <si>
    <t>Atlas Steel Fabricators</t>
  </si>
  <si>
    <t>Structural Steel Contractor</t>
  </si>
  <si>
    <t>OWSJ SubContractor</t>
  </si>
  <si>
    <t>Cambrian Roof System</t>
  </si>
  <si>
    <t>Auto Door Ltd.</t>
  </si>
  <si>
    <t>Doors</t>
  </si>
  <si>
    <t>Jackson Mechanical Co.</t>
  </si>
  <si>
    <t>Plumber</t>
  </si>
  <si>
    <t>Deep Roof Joist to eliminate middle main steel beam.</t>
  </si>
  <si>
    <t>Supply and installation of an automatic main door opener.</t>
  </si>
  <si>
    <t>Replace existing toilets specified with low flush toilets.</t>
  </si>
  <si>
    <t>Revised flange and drill pattern to accommodate bearing plates</t>
  </si>
  <si>
    <t>Managers office windows to be glass block</t>
  </si>
  <si>
    <t>Masonry</t>
  </si>
  <si>
    <t>Frontenac Masonry</t>
  </si>
  <si>
    <t>Deep Roof OWSJ</t>
  </si>
  <si>
    <t>Sub Trade Deduction</t>
  </si>
  <si>
    <t>Painting Mural</t>
  </si>
  <si>
    <t>Toilet Partition</t>
  </si>
  <si>
    <t>Signage</t>
  </si>
  <si>
    <t>23/06/1999</t>
  </si>
  <si>
    <t>16/06/1999</t>
  </si>
  <si>
    <t>26/06/1999</t>
  </si>
  <si>
    <t>Wall mural in the main exercise area.</t>
  </si>
  <si>
    <t>12/07/1999</t>
  </si>
  <si>
    <t>Painter</t>
  </si>
  <si>
    <t>Hardware</t>
  </si>
  <si>
    <t>Enrest Paint Co.</t>
  </si>
  <si>
    <t>Oakville Hardware Ltd.</t>
  </si>
  <si>
    <t>Toilet partition upgrade from existing specifications.</t>
  </si>
  <si>
    <t>Sign</t>
  </si>
  <si>
    <t>Speers Signs Co.</t>
  </si>
  <si>
    <t>Plumbing</t>
  </si>
  <si>
    <t>Uniform Specialties Ltd.</t>
  </si>
  <si>
    <t>Interior Signage Omitted in Specifications</t>
  </si>
  <si>
    <t xml:space="preserve"> Supply of hardware (Oakville Hardware Limited) upgrade for all doors.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</si>
</sst>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"/>
    <numFmt numFmtId="167" formatCode="&quot;$&quot;#,##0.00"/>
    <numFmt numFmtId="168" formatCode="[$-1009]d\-mmm\-yy;@"/>
    <numFmt numFmtId="169" formatCode="_(* #,##0_);_(* \(#,##0\);_(* &quot;-&quot;??_);_(@_)"/>
  </numFmts>
  <fonts count="34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color indexed="20"/>
      <name val="Arial"/>
      <family val="2"/>
    </font>
    <font>
      <b/>
      <sz val="12"/>
      <color indexed="20"/>
      <name val="Arial"/>
      <family val="2"/>
    </font>
    <font>
      <b/>
      <i/>
      <sz val="12"/>
      <color indexed="20"/>
      <name val="Arial"/>
      <family val="2"/>
    </font>
    <font>
      <sz val="12"/>
      <color indexed="20"/>
      <name val="Arial"/>
      <family val="2"/>
    </font>
    <font>
      <i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color indexed="81"/>
      <name val="Tahoma"/>
      <family val="2"/>
    </font>
    <font>
      <sz val="10"/>
      <color indexed="56"/>
      <name val="Arial"/>
      <family val="2"/>
    </font>
    <font>
      <sz val="12"/>
      <color indexed="56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12"/>
      <name val="Univers"/>
      <family val="2"/>
    </font>
    <font>
      <sz val="9"/>
      <name val="Univers"/>
      <family val="2"/>
    </font>
    <font>
      <b/>
      <sz val="10"/>
      <name val="Arial"/>
      <family val="2"/>
    </font>
    <font>
      <sz val="12"/>
      <color indexed="81"/>
      <name val="Tahoma"/>
      <family val="2"/>
    </font>
    <font>
      <b/>
      <sz val="12"/>
      <color indexed="10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FF0000"/>
      <name val="Arial"/>
      <family val="2"/>
    </font>
    <font>
      <sz val="10"/>
      <color theme="7" tint="0.59999389629810485"/>
      <name val="Arial"/>
      <family val="2"/>
    </font>
    <font>
      <b/>
      <i/>
      <sz val="10"/>
      <color theme="7" tint="0.59999389629810485"/>
      <name val="Arial"/>
      <family val="2"/>
    </font>
    <font>
      <b/>
      <sz val="10"/>
      <color theme="7" tint="0.59999389629810485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4" borderId="1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9" fillId="2" borderId="0" xfId="0" applyFont="1" applyFill="1"/>
    <xf numFmtId="0" fontId="10" fillId="2" borderId="0" xfId="0" applyFont="1" applyFill="1"/>
    <xf numFmtId="0" fontId="5" fillId="2" borderId="0" xfId="0" applyFont="1" applyFill="1"/>
    <xf numFmtId="0" fontId="11" fillId="2" borderId="0" xfId="0" applyFont="1" applyFill="1"/>
    <xf numFmtId="0" fontId="5" fillId="3" borderId="0" xfId="0" applyFont="1" applyFill="1"/>
    <xf numFmtId="0" fontId="5" fillId="2" borderId="1" xfId="0" applyFont="1" applyFill="1" applyBorder="1"/>
    <xf numFmtId="0" fontId="5" fillId="0" borderId="0" xfId="0" applyFont="1"/>
    <xf numFmtId="0" fontId="4" fillId="2" borderId="0" xfId="0" applyFont="1" applyFill="1" applyBorder="1" applyAlignment="1">
      <alignment horizontal="right"/>
    </xf>
    <xf numFmtId="0" fontId="5" fillId="5" borderId="0" xfId="0" applyFont="1" applyFill="1"/>
    <xf numFmtId="0" fontId="5" fillId="6" borderId="0" xfId="0" applyFont="1" applyFill="1"/>
    <xf numFmtId="0" fontId="3" fillId="0" borderId="0" xfId="0" applyFont="1" applyFill="1"/>
    <xf numFmtId="0" fontId="16" fillId="7" borderId="0" xfId="0" applyFont="1" applyFill="1"/>
    <xf numFmtId="0" fontId="5" fillId="7" borderId="0" xfId="0" applyFont="1" applyFill="1"/>
    <xf numFmtId="0" fontId="16" fillId="0" borderId="0" xfId="0" applyFont="1"/>
    <xf numFmtId="167" fontId="5" fillId="0" borderId="0" xfId="0" applyNumberFormat="1" applyFont="1"/>
    <xf numFmtId="0" fontId="5" fillId="0" borderId="0" xfId="0" applyFont="1" applyAlignment="1">
      <alignment horizontal="center"/>
    </xf>
    <xf numFmtId="167" fontId="5" fillId="7" borderId="0" xfId="0" applyNumberFormat="1" applyFont="1" applyFill="1"/>
    <xf numFmtId="0" fontId="6" fillId="5" borderId="0" xfId="0" applyFont="1" applyFill="1"/>
    <xf numFmtId="0" fontId="5" fillId="8" borderId="3" xfId="0" applyFont="1" applyFill="1" applyBorder="1"/>
    <xf numFmtId="0" fontId="5" fillId="8" borderId="4" xfId="0" applyFont="1" applyFill="1" applyBorder="1" applyAlignment="1">
      <alignment horizontal="right"/>
    </xf>
    <xf numFmtId="0" fontId="5" fillId="8" borderId="0" xfId="0" applyFont="1" applyFill="1" applyBorder="1"/>
    <xf numFmtId="0" fontId="5" fillId="8" borderId="4" xfId="0" applyFont="1" applyFill="1" applyBorder="1"/>
    <xf numFmtId="167" fontId="5" fillId="8" borderId="5" xfId="0" applyNumberFormat="1" applyFont="1" applyFill="1" applyBorder="1"/>
    <xf numFmtId="9" fontId="5" fillId="8" borderId="0" xfId="3" applyFont="1" applyFill="1" applyBorder="1"/>
    <xf numFmtId="167" fontId="5" fillId="8" borderId="0" xfId="0" applyNumberFormat="1" applyFont="1" applyFill="1" applyBorder="1"/>
    <xf numFmtId="0" fontId="5" fillId="8" borderId="6" xfId="0" applyFont="1" applyFill="1" applyBorder="1"/>
    <xf numFmtId="167" fontId="5" fillId="8" borderId="1" xfId="0" applyNumberFormat="1" applyFont="1" applyFill="1" applyBorder="1"/>
    <xf numFmtId="0" fontId="5" fillId="8" borderId="7" xfId="0" applyFont="1" applyFill="1" applyBorder="1"/>
    <xf numFmtId="0" fontId="5" fillId="8" borderId="8" xfId="0" applyFont="1" applyFill="1" applyBorder="1"/>
    <xf numFmtId="0" fontId="5" fillId="8" borderId="1" xfId="0" applyFont="1" applyFill="1" applyBorder="1"/>
    <xf numFmtId="0" fontId="5" fillId="9" borderId="0" xfId="0" applyFont="1" applyFill="1"/>
    <xf numFmtId="0" fontId="5" fillId="9" borderId="0" xfId="0" applyFont="1" applyFill="1" applyAlignment="1">
      <alignment horizontal="right"/>
    </xf>
    <xf numFmtId="0" fontId="6" fillId="9" borderId="0" xfId="0" applyFont="1" applyFill="1"/>
    <xf numFmtId="0" fontId="5" fillId="10" borderId="0" xfId="0" applyFont="1" applyFill="1"/>
    <xf numFmtId="0" fontId="5" fillId="10" borderId="0" xfId="0" applyFont="1" applyFill="1" applyAlignment="1">
      <alignment horizontal="right" vertical="top"/>
    </xf>
    <xf numFmtId="0" fontId="11" fillId="5" borderId="0" xfId="0" applyFont="1" applyFill="1" applyAlignment="1">
      <alignment horizontal="right"/>
    </xf>
    <xf numFmtId="0" fontId="5" fillId="5" borderId="0" xfId="0" applyFont="1" applyFill="1" applyBorder="1"/>
    <xf numFmtId="167" fontId="5" fillId="5" borderId="0" xfId="0" applyNumberFormat="1" applyFont="1" applyFill="1" applyBorder="1"/>
    <xf numFmtId="0" fontId="11" fillId="5" borderId="0" xfId="0" applyFont="1" applyFill="1"/>
    <xf numFmtId="167" fontId="5" fillId="5" borderId="0" xfId="0" applyNumberFormat="1" applyFont="1" applyFill="1"/>
    <xf numFmtId="0" fontId="11" fillId="5" borderId="0" xfId="0" applyFont="1" applyFill="1" applyBorder="1" applyAlignment="1">
      <alignment horizontal="right"/>
    </xf>
    <xf numFmtId="0" fontId="19" fillId="5" borderId="0" xfId="0" applyFont="1" applyFill="1" applyBorder="1"/>
    <xf numFmtId="3" fontId="19" fillId="5" borderId="0" xfId="0" applyNumberFormat="1" applyFont="1" applyFill="1" applyBorder="1" applyAlignment="1">
      <alignment horizontal="right"/>
    </xf>
    <xf numFmtId="15" fontId="3" fillId="4" borderId="1" xfId="0" applyNumberFormat="1" applyFont="1" applyFill="1" applyBorder="1" applyAlignment="1">
      <alignment horizontal="left"/>
    </xf>
    <xf numFmtId="0" fontId="18" fillId="8" borderId="3" xfId="0" applyFont="1" applyFill="1" applyBorder="1"/>
    <xf numFmtId="0" fontId="18" fillId="8" borderId="9" xfId="0" applyFont="1" applyFill="1" applyBorder="1" applyAlignment="1">
      <alignment vertical="center"/>
    </xf>
    <xf numFmtId="0" fontId="0" fillId="11" borderId="0" xfId="0" applyFill="1"/>
    <xf numFmtId="0" fontId="6" fillId="6" borderId="0" xfId="0" applyFont="1" applyFill="1" applyAlignment="1">
      <alignment horizontal="center" vertical="center"/>
    </xf>
    <xf numFmtId="0" fontId="0" fillId="6" borderId="0" xfId="0" applyFill="1"/>
    <xf numFmtId="0" fontId="20" fillId="12" borderId="0" xfId="0" applyFont="1" applyFill="1"/>
    <xf numFmtId="0" fontId="21" fillId="13" borderId="0" xfId="0" applyFont="1" applyFill="1" applyAlignment="1">
      <alignment vertical="top" wrapText="1"/>
    </xf>
    <xf numFmtId="0" fontId="22" fillId="13" borderId="0" xfId="0" applyFont="1" applyFill="1" applyAlignment="1">
      <alignment horizontal="right" vertical="top" wrapText="1"/>
    </xf>
    <xf numFmtId="0" fontId="22" fillId="13" borderId="0" xfId="0" applyFont="1" applyFill="1" applyAlignment="1">
      <alignment vertical="top" wrapText="1"/>
    </xf>
    <xf numFmtId="0" fontId="0" fillId="12" borderId="0" xfId="0" applyFill="1"/>
    <xf numFmtId="15" fontId="5" fillId="5" borderId="0" xfId="0" applyNumberFormat="1" applyFont="1" applyFill="1" applyAlignment="1">
      <alignment horizontal="left"/>
    </xf>
    <xf numFmtId="0" fontId="6" fillId="5" borderId="0" xfId="0" applyFont="1" applyFill="1" applyAlignment="1">
      <alignment horizontal="right"/>
    </xf>
    <xf numFmtId="15" fontId="5" fillId="0" borderId="0" xfId="0" applyNumberFormat="1" applyFont="1"/>
    <xf numFmtId="0" fontId="6" fillId="2" borderId="10" xfId="0" applyFont="1" applyFill="1" applyBorder="1"/>
    <xf numFmtId="15" fontId="5" fillId="3" borderId="0" xfId="0" applyNumberFormat="1" applyFont="1" applyFill="1"/>
    <xf numFmtId="15" fontId="6" fillId="2" borderId="10" xfId="0" applyNumberFormat="1" applyFont="1" applyFill="1" applyBorder="1" applyAlignment="1">
      <alignment horizontal="left"/>
    </xf>
    <xf numFmtId="0" fontId="5" fillId="13" borderId="10" xfId="0" applyFont="1" applyFill="1" applyBorder="1" applyAlignment="1">
      <alignment horizontal="center"/>
    </xf>
    <xf numFmtId="0" fontId="5" fillId="13" borderId="10" xfId="0" applyFont="1" applyFill="1" applyBorder="1"/>
    <xf numFmtId="15" fontId="5" fillId="13" borderId="10" xfId="0" applyNumberFormat="1" applyFont="1" applyFill="1" applyBorder="1"/>
    <xf numFmtId="167" fontId="5" fillId="13" borderId="10" xfId="0" applyNumberFormat="1" applyFont="1" applyFill="1" applyBorder="1"/>
    <xf numFmtId="3" fontId="5" fillId="13" borderId="10" xfId="0" applyNumberFormat="1" applyFont="1" applyFill="1" applyBorder="1"/>
    <xf numFmtId="167" fontId="5" fillId="3" borderId="0" xfId="0" applyNumberFormat="1" applyFont="1" applyFill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15" fontId="17" fillId="6" borderId="0" xfId="0" applyNumberFormat="1" applyFont="1" applyFill="1" applyAlignment="1">
      <alignment vertical="center"/>
    </xf>
    <xf numFmtId="167" fontId="5" fillId="6" borderId="0" xfId="0" applyNumberFormat="1" applyFont="1" applyFill="1" applyAlignment="1">
      <alignment vertical="center"/>
    </xf>
    <xf numFmtId="15" fontId="5" fillId="6" borderId="0" xfId="0" applyNumberFormat="1" applyFont="1" applyFill="1"/>
    <xf numFmtId="167" fontId="5" fillId="6" borderId="0" xfId="0" applyNumberFormat="1" applyFont="1" applyFill="1"/>
    <xf numFmtId="0" fontId="6" fillId="6" borderId="11" xfId="0" applyFont="1" applyFill="1" applyBorder="1"/>
    <xf numFmtId="0" fontId="6" fillId="6" borderId="11" xfId="0" applyFont="1" applyFill="1" applyBorder="1" applyAlignment="1">
      <alignment horizontal="center"/>
    </xf>
    <xf numFmtId="15" fontId="6" fillId="6" borderId="11" xfId="0" applyNumberFormat="1" applyFont="1" applyFill="1" applyBorder="1" applyAlignment="1">
      <alignment horizontal="center"/>
    </xf>
    <xf numFmtId="167" fontId="6" fillId="6" borderId="11" xfId="0" applyNumberFormat="1" applyFont="1" applyFill="1" applyBorder="1" applyAlignment="1">
      <alignment horizontal="center"/>
    </xf>
    <xf numFmtId="0" fontId="6" fillId="6" borderId="12" xfId="0" applyFont="1" applyFill="1" applyBorder="1"/>
    <xf numFmtId="0" fontId="6" fillId="6" borderId="12" xfId="0" applyFont="1" applyFill="1" applyBorder="1" applyAlignment="1">
      <alignment horizontal="center"/>
    </xf>
    <xf numFmtId="15" fontId="6" fillId="6" borderId="12" xfId="0" applyNumberFormat="1" applyFont="1" applyFill="1" applyBorder="1" applyAlignment="1">
      <alignment horizontal="center"/>
    </xf>
    <xf numFmtId="167" fontId="6" fillId="6" borderId="12" xfId="0" applyNumberFormat="1" applyFont="1" applyFill="1" applyBorder="1" applyAlignment="1">
      <alignment horizontal="center"/>
    </xf>
    <xf numFmtId="15" fontId="5" fillId="6" borderId="0" xfId="0" applyNumberFormat="1" applyFont="1" applyFill="1" applyAlignment="1">
      <alignment vertical="center"/>
    </xf>
    <xf numFmtId="1" fontId="5" fillId="2" borderId="10" xfId="0" applyNumberFormat="1" applyFont="1" applyFill="1" applyBorder="1" applyAlignment="1">
      <alignment horizontal="center"/>
    </xf>
    <xf numFmtId="167" fontId="5" fillId="8" borderId="14" xfId="2" applyNumberFormat="1" applyFont="1" applyFill="1" applyBorder="1"/>
    <xf numFmtId="167" fontId="5" fillId="8" borderId="15" xfId="2" applyNumberFormat="1" applyFont="1" applyFill="1" applyBorder="1"/>
    <xf numFmtId="167" fontId="5" fillId="8" borderId="16" xfId="0" applyNumberFormat="1" applyFont="1" applyFill="1" applyBorder="1"/>
    <xf numFmtId="0" fontId="5" fillId="8" borderId="10" xfId="0" applyFont="1" applyFill="1" applyBorder="1" applyAlignment="1">
      <alignment horizontal="right"/>
    </xf>
    <xf numFmtId="167" fontId="5" fillId="8" borderId="10" xfId="2" applyNumberFormat="1" applyFont="1" applyFill="1" applyBorder="1"/>
    <xf numFmtId="0" fontId="5" fillId="8" borderId="14" xfId="0" applyFont="1" applyFill="1" applyBorder="1"/>
    <xf numFmtId="167" fontId="5" fillId="8" borderId="17" xfId="2" applyNumberFormat="1" applyFont="1" applyFill="1" applyBorder="1"/>
    <xf numFmtId="0" fontId="5" fillId="13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5" fillId="4" borderId="10" xfId="0" applyFont="1" applyFill="1" applyBorder="1"/>
    <xf numFmtId="15" fontId="5" fillId="4" borderId="10" xfId="0" applyNumberFormat="1" applyFont="1" applyFill="1" applyBorder="1"/>
    <xf numFmtId="167" fontId="5" fillId="4" borderId="10" xfId="0" applyNumberFormat="1" applyFont="1" applyFill="1" applyBorder="1"/>
    <xf numFmtId="0" fontId="5" fillId="4" borderId="10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left"/>
    </xf>
    <xf numFmtId="15" fontId="5" fillId="4" borderId="10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5" fillId="2" borderId="9" xfId="0" applyFont="1" applyFill="1" applyBorder="1"/>
    <xf numFmtId="0" fontId="5" fillId="2" borderId="3" xfId="0" applyFont="1" applyFill="1" applyBorder="1"/>
    <xf numFmtId="15" fontId="5" fillId="2" borderId="3" xfId="0" applyNumberFormat="1" applyFont="1" applyFill="1" applyBorder="1"/>
    <xf numFmtId="0" fontId="5" fillId="2" borderId="8" xfId="0" applyFont="1" applyFill="1" applyBorder="1"/>
    <xf numFmtId="0" fontId="5" fillId="2" borderId="4" xfId="0" applyFont="1" applyFill="1" applyBorder="1"/>
    <xf numFmtId="0" fontId="5" fillId="2" borderId="5" xfId="0" applyFont="1" applyFill="1" applyBorder="1" applyAlignment="1">
      <alignment horizontal="left"/>
    </xf>
    <xf numFmtId="0" fontId="5" fillId="2" borderId="5" xfId="0" applyFont="1" applyFill="1" applyBorder="1"/>
    <xf numFmtId="0" fontId="5" fillId="2" borderId="6" xfId="0" applyFont="1" applyFill="1" applyBorder="1"/>
    <xf numFmtId="15" fontId="5" fillId="2" borderId="1" xfId="0" applyNumberFormat="1" applyFont="1" applyFill="1" applyBorder="1"/>
    <xf numFmtId="0" fontId="5" fillId="2" borderId="7" xfId="0" applyFont="1" applyFill="1" applyBorder="1"/>
    <xf numFmtId="0" fontId="23" fillId="8" borderId="11" xfId="0" applyFont="1" applyFill="1" applyBorder="1" applyAlignment="1">
      <alignment horizontal="center"/>
    </xf>
    <xf numFmtId="0" fontId="23" fillId="8" borderId="12" xfId="0" applyFont="1" applyFill="1" applyBorder="1" applyAlignment="1">
      <alignment horizontal="center"/>
    </xf>
    <xf numFmtId="0" fontId="23" fillId="8" borderId="18" xfId="0" applyFont="1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167" fontId="17" fillId="6" borderId="0" xfId="0" applyNumberFormat="1" applyFont="1" applyFill="1" applyAlignment="1">
      <alignment vertical="center"/>
    </xf>
    <xf numFmtId="167" fontId="23" fillId="8" borderId="11" xfId="0" applyNumberFormat="1" applyFont="1" applyFill="1" applyBorder="1"/>
    <xf numFmtId="167" fontId="23" fillId="8" borderId="11" xfId="0" applyNumberFormat="1" applyFont="1" applyFill="1" applyBorder="1" applyAlignment="1">
      <alignment horizontal="center"/>
    </xf>
    <xf numFmtId="167" fontId="23" fillId="8" borderId="12" xfId="0" applyNumberFormat="1" applyFont="1" applyFill="1" applyBorder="1" applyAlignment="1">
      <alignment horizontal="center"/>
    </xf>
    <xf numFmtId="167" fontId="23" fillId="8" borderId="18" xfId="0" applyNumberFormat="1" applyFont="1" applyFill="1" applyBorder="1" applyAlignment="1">
      <alignment horizontal="center"/>
    </xf>
    <xf numFmtId="167" fontId="0" fillId="13" borderId="10" xfId="0" applyNumberFormat="1" applyFill="1" applyBorder="1"/>
    <xf numFmtId="167" fontId="0" fillId="0" borderId="0" xfId="0" applyNumberFormat="1"/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/>
    </xf>
    <xf numFmtId="0" fontId="15" fillId="13" borderId="1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15" fontId="3" fillId="4" borderId="2" xfId="0" applyNumberFormat="1" applyFont="1" applyFill="1" applyBorder="1" applyAlignment="1">
      <alignment horizontal="left"/>
    </xf>
    <xf numFmtId="15" fontId="23" fillId="8" borderId="11" xfId="0" applyNumberFormat="1" applyFont="1" applyFill="1" applyBorder="1"/>
    <xf numFmtId="15" fontId="23" fillId="8" borderId="12" xfId="0" applyNumberFormat="1" applyFont="1" applyFill="1" applyBorder="1" applyAlignment="1">
      <alignment horizontal="center"/>
    </xf>
    <xf numFmtId="15" fontId="23" fillId="8" borderId="18" xfId="0" applyNumberFormat="1" applyFont="1" applyFill="1" applyBorder="1" applyAlignment="1">
      <alignment horizontal="center"/>
    </xf>
    <xf numFmtId="15" fontId="0" fillId="13" borderId="10" xfId="0" applyNumberFormat="1" applyFill="1" applyBorder="1"/>
    <xf numFmtId="15" fontId="0" fillId="0" borderId="0" xfId="0" applyNumberFormat="1"/>
    <xf numFmtId="3" fontId="5" fillId="6" borderId="0" xfId="0" applyNumberFormat="1" applyFont="1" applyFill="1" applyAlignment="1">
      <alignment vertical="center"/>
    </xf>
    <xf numFmtId="3" fontId="23" fillId="8" borderId="11" xfId="0" applyNumberFormat="1" applyFont="1" applyFill="1" applyBorder="1"/>
    <xf numFmtId="3" fontId="23" fillId="8" borderId="12" xfId="0" applyNumberFormat="1" applyFont="1" applyFill="1" applyBorder="1" applyAlignment="1">
      <alignment horizontal="center"/>
    </xf>
    <xf numFmtId="3" fontId="23" fillId="8" borderId="18" xfId="0" applyNumberFormat="1" applyFont="1" applyFill="1" applyBorder="1" applyAlignment="1">
      <alignment horizontal="center"/>
    </xf>
    <xf numFmtId="3" fontId="0" fillId="0" borderId="0" xfId="0" applyNumberFormat="1"/>
    <xf numFmtId="0" fontId="6" fillId="4" borderId="12" xfId="0" applyFont="1" applyFill="1" applyBorder="1"/>
    <xf numFmtId="0" fontId="6" fillId="4" borderId="12" xfId="0" applyFont="1" applyFill="1" applyBorder="1" applyAlignment="1">
      <alignment horizontal="center"/>
    </xf>
    <xf numFmtId="15" fontId="6" fillId="4" borderId="12" xfId="0" applyNumberFormat="1" applyFont="1" applyFill="1" applyBorder="1" applyAlignment="1">
      <alignment horizontal="center"/>
    </xf>
    <xf numFmtId="167" fontId="6" fillId="4" borderId="12" xfId="0" applyNumberFormat="1" applyFont="1" applyFill="1" applyBorder="1" applyAlignment="1">
      <alignment horizontal="center"/>
    </xf>
    <xf numFmtId="3" fontId="0" fillId="13" borderId="10" xfId="0" applyNumberFormat="1" applyFill="1" applyBorder="1" applyAlignment="1">
      <alignment horizontal="center"/>
    </xf>
    <xf numFmtId="0" fontId="5" fillId="8" borderId="13" xfId="0" applyFont="1" applyFill="1" applyBorder="1" applyAlignment="1">
      <alignment horizontal="left"/>
    </xf>
    <xf numFmtId="0" fontId="25" fillId="13" borderId="10" xfId="0" applyFont="1" applyFill="1" applyBorder="1" applyAlignment="1">
      <alignment horizontal="center"/>
    </xf>
    <xf numFmtId="15" fontId="25" fillId="13" borderId="10" xfId="0" applyNumberFormat="1" applyFont="1" applyFill="1" applyBorder="1"/>
    <xf numFmtId="0" fontId="25" fillId="4" borderId="10" xfId="0" applyFont="1" applyFill="1" applyBorder="1" applyAlignment="1">
      <alignment horizontal="center"/>
    </xf>
    <xf numFmtId="15" fontId="25" fillId="4" borderId="10" xfId="0" applyNumberFormat="1" applyFont="1" applyFill="1" applyBorder="1"/>
    <xf numFmtId="1" fontId="0" fillId="0" borderId="0" xfId="0" applyNumberFormat="1" applyAlignment="1">
      <alignment horizontal="center"/>
    </xf>
    <xf numFmtId="167" fontId="23" fillId="0" borderId="0" xfId="0" applyNumberFormat="1" applyFont="1" applyAlignment="1">
      <alignment horizontal="right"/>
    </xf>
    <xf numFmtId="0" fontId="26" fillId="6" borderId="0" xfId="0" applyFont="1" applyFill="1" applyAlignment="1">
      <alignment vertical="center"/>
    </xf>
    <xf numFmtId="0" fontId="27" fillId="0" borderId="0" xfId="0" applyFont="1"/>
    <xf numFmtId="0" fontId="23" fillId="0" borderId="0" xfId="0" applyFont="1"/>
    <xf numFmtId="0" fontId="1" fillId="0" borderId="0" xfId="0" applyFont="1"/>
    <xf numFmtId="0" fontId="4" fillId="2" borderId="0" xfId="0" applyFont="1" applyFill="1"/>
    <xf numFmtId="0" fontId="4" fillId="4" borderId="1" xfId="0" applyFont="1" applyFill="1" applyBorder="1" applyAlignment="1">
      <alignment horizontal="left"/>
    </xf>
    <xf numFmtId="0" fontId="3" fillId="0" borderId="0" xfId="0" applyFont="1"/>
    <xf numFmtId="15" fontId="3" fillId="4" borderId="10" xfId="0" applyNumberFormat="1" applyFont="1" applyFill="1" applyBorder="1" applyAlignment="1">
      <alignment horizontal="center"/>
    </xf>
    <xf numFmtId="168" fontId="3" fillId="15" borderId="10" xfId="0" applyNumberFormat="1" applyFont="1" applyFill="1" applyBorder="1"/>
    <xf numFmtId="0" fontId="30" fillId="4" borderId="1" xfId="0" applyFont="1" applyFill="1" applyBorder="1" applyAlignment="1">
      <alignment horizontal="left"/>
    </xf>
    <xf numFmtId="0" fontId="3" fillId="4" borderId="10" xfId="0" applyFont="1" applyFill="1" applyBorder="1"/>
    <xf numFmtId="0" fontId="3" fillId="8" borderId="10" xfId="0" applyFont="1" applyFill="1" applyBorder="1" applyAlignment="1">
      <alignment horizontal="right"/>
    </xf>
    <xf numFmtId="0" fontId="3" fillId="8" borderId="13" xfId="0" applyFont="1" applyFill="1" applyBorder="1" applyAlignment="1">
      <alignment horizontal="left"/>
    </xf>
    <xf numFmtId="0" fontId="4" fillId="5" borderId="0" xfId="0" applyFont="1" applyFill="1"/>
    <xf numFmtId="0" fontId="5" fillId="14" borderId="10" xfId="0" applyFont="1" applyFill="1" applyBorder="1" applyAlignment="1">
      <alignment horizontal="center"/>
    </xf>
    <xf numFmtId="0" fontId="5" fillId="14" borderId="10" xfId="0" applyFont="1" applyFill="1" applyBorder="1"/>
    <xf numFmtId="15" fontId="5" fillId="14" borderId="10" xfId="0" applyNumberFormat="1" applyFont="1" applyFill="1" applyBorder="1"/>
    <xf numFmtId="167" fontId="5" fillId="14" borderId="10" xfId="0" applyNumberFormat="1" applyFont="1" applyFill="1" applyBorder="1"/>
    <xf numFmtId="168" fontId="3" fillId="14" borderId="10" xfId="0" applyNumberFormat="1" applyFont="1" applyFill="1" applyBorder="1"/>
    <xf numFmtId="15" fontId="25" fillId="15" borderId="10" xfId="0" applyNumberFormat="1" applyFont="1" applyFill="1" applyBorder="1"/>
    <xf numFmtId="167" fontId="5" fillId="17" borderId="10" xfId="0" applyNumberFormat="1" applyFont="1" applyFill="1" applyBorder="1"/>
    <xf numFmtId="0" fontId="5" fillId="17" borderId="10" xfId="0" applyFont="1" applyFill="1" applyBorder="1" applyAlignment="1">
      <alignment horizontal="center"/>
    </xf>
    <xf numFmtId="0" fontId="5" fillId="17" borderId="10" xfId="0" applyFont="1" applyFill="1" applyBorder="1"/>
    <xf numFmtId="15" fontId="5" fillId="17" borderId="10" xfId="0" applyNumberFormat="1" applyFont="1" applyFill="1" applyBorder="1"/>
    <xf numFmtId="3" fontId="5" fillId="17" borderId="10" xfId="0" applyNumberFormat="1" applyFont="1" applyFill="1" applyBorder="1"/>
    <xf numFmtId="0" fontId="25" fillId="17" borderId="10" xfId="0" applyFont="1" applyFill="1" applyBorder="1" applyAlignment="1">
      <alignment horizontal="center"/>
    </xf>
    <xf numFmtId="15" fontId="25" fillId="17" borderId="10" xfId="0" applyNumberFormat="1" applyFont="1" applyFill="1" applyBorder="1"/>
    <xf numFmtId="168" fontId="3" fillId="17" borderId="10" xfId="0" applyNumberFormat="1" applyFont="1" applyFill="1" applyBorder="1"/>
    <xf numFmtId="0" fontId="5" fillId="17" borderId="10" xfId="0" applyFont="1" applyFill="1" applyBorder="1" applyAlignment="1">
      <alignment horizontal="left"/>
    </xf>
    <xf numFmtId="0" fontId="5" fillId="15" borderId="10" xfId="0" applyFont="1" applyFill="1" applyBorder="1" applyAlignment="1">
      <alignment horizontal="center"/>
    </xf>
    <xf numFmtId="0" fontId="5" fillId="15" borderId="10" xfId="0" applyFont="1" applyFill="1" applyBorder="1"/>
    <xf numFmtId="15" fontId="5" fillId="15" borderId="10" xfId="0" applyNumberFormat="1" applyFont="1" applyFill="1" applyBorder="1"/>
    <xf numFmtId="167" fontId="5" fillId="15" borderId="10" xfId="0" applyNumberFormat="1" applyFont="1" applyFill="1" applyBorder="1"/>
    <xf numFmtId="3" fontId="5" fillId="15" borderId="10" xfId="0" applyNumberFormat="1" applyFont="1" applyFill="1" applyBorder="1"/>
    <xf numFmtId="0" fontId="25" fillId="15" borderId="10" xfId="0" applyFont="1" applyFill="1" applyBorder="1" applyAlignment="1">
      <alignment horizontal="center"/>
    </xf>
    <xf numFmtId="0" fontId="3" fillId="14" borderId="10" xfId="0" applyFont="1" applyFill="1" applyBorder="1" applyAlignment="1">
      <alignment horizontal="center"/>
    </xf>
    <xf numFmtId="167" fontId="3" fillId="13" borderId="10" xfId="0" applyNumberFormat="1" applyFont="1" applyFill="1" applyBorder="1"/>
    <xf numFmtId="0" fontId="4" fillId="2" borderId="2" xfId="0" applyFont="1" applyFill="1" applyBorder="1" applyAlignment="1">
      <alignment horizontal="right"/>
    </xf>
    <xf numFmtId="169" fontId="3" fillId="14" borderId="2" xfId="1" applyNumberFormat="1" applyFont="1" applyFill="1" applyBorder="1" applyAlignment="1">
      <alignment vertical="top"/>
    </xf>
    <xf numFmtId="10" fontId="30" fillId="14" borderId="2" xfId="1" applyNumberFormat="1" applyFont="1" applyFill="1" applyBorder="1" applyAlignment="1">
      <alignment horizontal="center" vertical="top"/>
    </xf>
    <xf numFmtId="10" fontId="30" fillId="16" borderId="0" xfId="1" applyNumberFormat="1" applyFont="1" applyFill="1" applyBorder="1" applyAlignment="1">
      <alignment horizontal="center" vertical="top"/>
    </xf>
    <xf numFmtId="0" fontId="31" fillId="18" borderId="0" xfId="0" applyFont="1" applyFill="1" applyBorder="1"/>
    <xf numFmtId="167" fontId="32" fillId="18" borderId="0" xfId="0" applyNumberFormat="1" applyFont="1" applyFill="1" applyBorder="1" applyAlignment="1">
      <alignment horizontal="right"/>
    </xf>
    <xf numFmtId="167" fontId="33" fillId="18" borderId="0" xfId="0" applyNumberFormat="1" applyFont="1" applyFill="1" applyBorder="1"/>
    <xf numFmtId="167" fontId="31" fillId="18" borderId="0" xfId="0" applyNumberFormat="1" applyFont="1" applyFill="1" applyBorder="1"/>
    <xf numFmtId="15" fontId="32" fillId="18" borderId="0" xfId="0" applyNumberFormat="1" applyFont="1" applyFill="1" applyBorder="1" applyAlignment="1">
      <alignment horizontal="right"/>
    </xf>
    <xf numFmtId="3" fontId="33" fillId="18" borderId="0" xfId="0" applyNumberFormat="1" applyFont="1" applyFill="1" applyBorder="1" applyAlignment="1">
      <alignment horizontal="center"/>
    </xf>
    <xf numFmtId="168" fontId="33" fillId="18" borderId="0" xfId="0" applyNumberFormat="1" applyFont="1" applyFill="1" applyBorder="1"/>
    <xf numFmtId="0" fontId="0" fillId="18" borderId="0" xfId="0" applyFill="1"/>
    <xf numFmtId="167" fontId="0" fillId="18" borderId="0" xfId="0" applyNumberFormat="1" applyFill="1"/>
    <xf numFmtId="15" fontId="0" fillId="18" borderId="0" xfId="0" applyNumberFormat="1" applyFill="1"/>
    <xf numFmtId="3" fontId="0" fillId="18" borderId="0" xfId="0" applyNumberFormat="1" applyFill="1"/>
    <xf numFmtId="0" fontId="5" fillId="18" borderId="0" xfId="0" applyFont="1" applyFill="1"/>
    <xf numFmtId="167" fontId="5" fillId="18" borderId="0" xfId="0" applyNumberFormat="1" applyFont="1" applyFill="1"/>
    <xf numFmtId="15" fontId="5" fillId="18" borderId="0" xfId="0" applyNumberFormat="1" applyFont="1" applyFill="1"/>
    <xf numFmtId="3" fontId="5" fillId="18" borderId="0" xfId="0" applyNumberFormat="1" applyFont="1" applyFill="1"/>
    <xf numFmtId="0" fontId="5" fillId="18" borderId="0" xfId="0" applyFont="1" applyFill="1" applyAlignment="1">
      <alignment vertical="center"/>
    </xf>
    <xf numFmtId="166" fontId="30" fillId="4" borderId="1" xfId="0" applyNumberFormat="1" applyFont="1" applyFill="1" applyBorder="1" applyAlignment="1">
      <alignment horizontal="left"/>
    </xf>
    <xf numFmtId="0" fontId="7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17" fillId="5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left" vertical="top" wrapText="1"/>
    </xf>
    <xf numFmtId="0" fontId="5" fillId="10" borderId="0" xfId="0" applyFont="1" applyFill="1" applyAlignment="1">
      <alignment horizontal="left" vertical="top" wrapText="1"/>
    </xf>
    <xf numFmtId="0" fontId="18" fillId="10" borderId="0" xfId="0" applyFont="1" applyFill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Drop" dropLines="12" dropStyle="combo" dx="20" fmlaLink="Architect!$B$14" fmlaRange="Architect!$C$3:$C$13" sel="9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10</xdr:row>
          <xdr:rowOff>19050</xdr:rowOff>
        </xdr:from>
        <xdr:to>
          <xdr:col>3</xdr:col>
          <xdr:colOff>2524125</xdr:colOff>
          <xdr:row>11</xdr:row>
          <xdr:rowOff>66675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266700</xdr:colOff>
      <xdr:row>0</xdr:row>
      <xdr:rowOff>152399</xdr:rowOff>
    </xdr:from>
    <xdr:to>
      <xdr:col>7</xdr:col>
      <xdr:colOff>213360</xdr:colOff>
      <xdr:row>23</xdr:row>
      <xdr:rowOff>0</xdr:rowOff>
    </xdr:to>
    <xdr:sp macro="" textlink="">
      <xdr:nvSpPr>
        <xdr:cNvPr id="2055" name="WordArt 7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722369" y="2586990"/>
          <a:ext cx="5440681" cy="5715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en-CA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chemeClr val="tx2"/>
              </a:solidFill>
              <a:effectLst/>
              <a:latin typeface="Arial Black"/>
            </a:rPr>
            <a:t>CHANGE</a:t>
          </a:r>
          <a:r>
            <a:rPr lang="en-CA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 </a:t>
          </a:r>
          <a:r>
            <a:rPr lang="en-CA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chemeClr val="tx2"/>
              </a:solidFill>
              <a:effectLst/>
              <a:latin typeface="Arial Black"/>
            </a:rPr>
            <a:t>ORDER</a:t>
          </a:r>
          <a:r>
            <a:rPr lang="en-CA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 </a:t>
          </a:r>
        </a:p>
      </xdr:txBody>
    </xdr:sp>
    <xdr:clientData/>
  </xdr:twoCellAnchor>
  <xdr:twoCellAnchor editAs="oneCell">
    <xdr:from>
      <xdr:col>7</xdr:col>
      <xdr:colOff>228600</xdr:colOff>
      <xdr:row>0</xdr:row>
      <xdr:rowOff>167639</xdr:rowOff>
    </xdr:from>
    <xdr:to>
      <xdr:col>11</xdr:col>
      <xdr:colOff>594360</xdr:colOff>
      <xdr:row>11</xdr:row>
      <xdr:rowOff>182866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67639"/>
          <a:ext cx="2865120" cy="2796527"/>
        </a:xfrm>
        <a:prstGeom prst="rect">
          <a:avLst/>
        </a:prstGeom>
      </xdr:spPr>
    </xdr:pic>
    <xdr:clientData/>
  </xdr:twoCellAnchor>
  <xdr:twoCellAnchor editAs="oneCell">
    <xdr:from>
      <xdr:col>7</xdr:col>
      <xdr:colOff>419100</xdr:colOff>
      <xdr:row>11</xdr:row>
      <xdr:rowOff>365760</xdr:rowOff>
    </xdr:from>
    <xdr:to>
      <xdr:col>11</xdr:col>
      <xdr:colOff>73660</xdr:colOff>
      <xdr:row>18</xdr:row>
      <xdr:rowOff>129540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3147060"/>
          <a:ext cx="2153920" cy="1615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F23"/>
  <sheetViews>
    <sheetView showGridLines="0" tabSelected="1" workbookViewId="0">
      <selection activeCell="D13" sqref="D13"/>
    </sheetView>
  </sheetViews>
  <sheetFormatPr defaultColWidth="9.140625" defaultRowHeight="15" x14ac:dyDescent="0.2"/>
  <cols>
    <col min="1" max="1" width="3.5703125" style="3" customWidth="1"/>
    <col min="2" max="2" width="2.28515625" style="3" customWidth="1"/>
    <col min="3" max="3" width="30.5703125" style="3" customWidth="1"/>
    <col min="4" max="4" width="42.42578125" style="3" customWidth="1"/>
    <col min="5" max="5" width="3.85546875" style="3" customWidth="1"/>
    <col min="6" max="6" width="3.140625" style="3" customWidth="1"/>
    <col min="7" max="16384" width="9.140625" style="18"/>
  </cols>
  <sheetData>
    <row r="2" spans="2:5" ht="15.75" x14ac:dyDescent="0.25">
      <c r="B2" s="2"/>
      <c r="C2" s="162" t="s">
        <v>323</v>
      </c>
      <c r="D2" s="2"/>
      <c r="E2" s="2"/>
    </row>
    <row r="3" spans="2:5" ht="48" customHeight="1" x14ac:dyDescent="0.2">
      <c r="B3" s="2"/>
      <c r="C3" s="216" t="s">
        <v>318</v>
      </c>
      <c r="D3" s="217"/>
      <c r="E3" s="2"/>
    </row>
    <row r="4" spans="2:5" x14ac:dyDescent="0.2">
      <c r="B4" s="2"/>
      <c r="C4" s="8" t="s">
        <v>6</v>
      </c>
      <c r="D4" s="9"/>
      <c r="E4" s="2"/>
    </row>
    <row r="5" spans="2:5" x14ac:dyDescent="0.2">
      <c r="B5" s="2"/>
      <c r="C5" s="2"/>
      <c r="D5" s="2"/>
      <c r="E5" s="2"/>
    </row>
    <row r="6" spans="2:5" ht="15.75" x14ac:dyDescent="0.25">
      <c r="B6" s="2"/>
      <c r="C6" s="6" t="s">
        <v>7</v>
      </c>
      <c r="D6" s="163" t="s">
        <v>307</v>
      </c>
      <c r="E6" s="2"/>
    </row>
    <row r="7" spans="2:5" ht="15.75" x14ac:dyDescent="0.25">
      <c r="B7" s="2"/>
      <c r="C7" s="6" t="s">
        <v>8</v>
      </c>
      <c r="D7" s="5" t="s">
        <v>302</v>
      </c>
      <c r="E7" s="2"/>
    </row>
    <row r="8" spans="2:5" ht="32.1" customHeight="1" x14ac:dyDescent="0.25">
      <c r="B8" s="2"/>
      <c r="C8" s="6" t="s">
        <v>9</v>
      </c>
      <c r="D8" s="4" t="s">
        <v>315</v>
      </c>
      <c r="E8" s="2"/>
    </row>
    <row r="9" spans="2:5" ht="15.75" x14ac:dyDescent="0.25">
      <c r="B9" s="2"/>
      <c r="C9" s="6" t="s">
        <v>10</v>
      </c>
      <c r="D9" s="5" t="s">
        <v>300</v>
      </c>
      <c r="E9" s="2"/>
    </row>
    <row r="10" spans="2:5" ht="15.75" x14ac:dyDescent="0.25">
      <c r="B10" s="2"/>
      <c r="C10" s="6" t="s">
        <v>11</v>
      </c>
      <c r="D10" s="5" t="s">
        <v>301</v>
      </c>
      <c r="E10" s="2"/>
    </row>
    <row r="11" spans="2:5" ht="15.75" x14ac:dyDescent="0.25">
      <c r="B11" s="2"/>
      <c r="C11" s="6" t="s">
        <v>16</v>
      </c>
      <c r="D11" s="4"/>
      <c r="E11" s="2"/>
    </row>
    <row r="12" spans="2:5" ht="32.1" customHeight="1" x14ac:dyDescent="0.25">
      <c r="B12" s="2"/>
      <c r="C12" s="6" t="s">
        <v>308</v>
      </c>
      <c r="D12" s="167" t="s">
        <v>324</v>
      </c>
      <c r="E12" s="2"/>
    </row>
    <row r="13" spans="2:5" ht="32.1" customHeight="1" x14ac:dyDescent="0.25">
      <c r="B13" s="2"/>
      <c r="C13" s="7" t="s">
        <v>12</v>
      </c>
      <c r="D13" s="215">
        <v>1754249</v>
      </c>
      <c r="E13" s="2"/>
    </row>
    <row r="14" spans="2:5" ht="20.25" customHeight="1" x14ac:dyDescent="0.25">
      <c r="B14" s="2"/>
      <c r="C14" s="7" t="s">
        <v>47</v>
      </c>
      <c r="D14" s="51">
        <v>36251</v>
      </c>
      <c r="E14" s="2"/>
    </row>
    <row r="15" spans="2:5" ht="15.75" x14ac:dyDescent="0.25">
      <c r="B15" s="2"/>
      <c r="C15" s="134" t="s">
        <v>293</v>
      </c>
      <c r="D15" s="135">
        <v>36524</v>
      </c>
      <c r="E15" s="2"/>
    </row>
    <row r="16" spans="2:5" ht="15.75" x14ac:dyDescent="0.25">
      <c r="B16" s="2"/>
      <c r="C16" s="195" t="s">
        <v>303</v>
      </c>
      <c r="D16" s="196">
        <f>+D15-D14</f>
        <v>273</v>
      </c>
      <c r="E16" s="2"/>
    </row>
    <row r="17" spans="2:5" ht="15.75" x14ac:dyDescent="0.25">
      <c r="B17" s="2"/>
      <c r="C17" s="195" t="s">
        <v>306</v>
      </c>
      <c r="D17" s="197">
        <v>0.26</v>
      </c>
      <c r="E17" s="2"/>
    </row>
    <row r="18" spans="2:5" ht="15.75" x14ac:dyDescent="0.25">
      <c r="B18" s="2"/>
      <c r="C18" s="15"/>
      <c r="D18" s="198"/>
      <c r="E18" s="2"/>
    </row>
    <row r="19" spans="2:5" x14ac:dyDescent="0.2">
      <c r="B19" s="2"/>
      <c r="C19" s="11" t="s">
        <v>13</v>
      </c>
      <c r="D19" s="2"/>
      <c r="E19" s="2"/>
    </row>
    <row r="20" spans="2:5" x14ac:dyDescent="0.2">
      <c r="B20" s="2"/>
      <c r="C20" s="2"/>
      <c r="D20" s="2"/>
      <c r="E20" s="2"/>
    </row>
    <row r="21" spans="2:5" x14ac:dyDescent="0.2">
      <c r="B21" s="2"/>
      <c r="C21" s="2"/>
      <c r="D21" s="2"/>
      <c r="E21" s="2"/>
    </row>
    <row r="22" spans="2:5" x14ac:dyDescent="0.2">
      <c r="B22" s="2"/>
      <c r="C22" s="2"/>
      <c r="D22" s="2"/>
      <c r="E22" s="2"/>
    </row>
    <row r="23" spans="2:5" x14ac:dyDescent="0.2">
      <c r="B23" s="2"/>
      <c r="C23" s="2"/>
      <c r="D23" s="2"/>
      <c r="E23" s="2"/>
    </row>
  </sheetData>
  <mergeCells count="1">
    <mergeCell ref="C3:D3"/>
  </mergeCells>
  <phoneticPr fontId="0" type="noConversion"/>
  <printOptions gridLinesSet="0"/>
  <pageMargins left="0.75" right="0.75" top="1" bottom="1" header="0.5" footer="0.5"/>
  <pageSetup orientation="portrait" horizontalDpi="1200" verticalDpi="1200" r:id="rId1"/>
  <headerFooter alignWithMargins="0">
    <oddHeader>&amp;A</oddHeader>
    <oddFooter>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Drop Down 6">
              <controlPr defaultSize="0" autoLine="0" autoPict="0">
                <anchor moveWithCells="1">
                  <from>
                    <xdr:col>3</xdr:col>
                    <xdr:colOff>57150</xdr:colOff>
                    <xdr:row>10</xdr:row>
                    <xdr:rowOff>19050</xdr:rowOff>
                  </from>
                  <to>
                    <xdr:col>3</xdr:col>
                    <xdr:colOff>2524125</xdr:colOff>
                    <xdr:row>11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/>
  <dimension ref="A1:H34"/>
  <sheetViews>
    <sheetView workbookViewId="0">
      <selection activeCell="L17" sqref="L17"/>
    </sheetView>
  </sheetViews>
  <sheetFormatPr defaultColWidth="9.140625" defaultRowHeight="15" x14ac:dyDescent="0.2"/>
  <cols>
    <col min="1" max="1" width="2.7109375" style="14" customWidth="1"/>
    <col min="2" max="2" width="13.42578125" style="14" customWidth="1"/>
    <col min="3" max="3" width="29.28515625" style="14" customWidth="1"/>
    <col min="4" max="4" width="16.7109375" style="14" customWidth="1"/>
    <col min="5" max="5" width="6.140625" style="14" customWidth="1"/>
    <col min="6" max="6" width="12.7109375" style="14" customWidth="1"/>
    <col min="7" max="7" width="6" style="14" customWidth="1"/>
    <col min="8" max="8" width="3.5703125" style="14" customWidth="1"/>
    <col min="9" max="16384" width="9.140625" style="14"/>
  </cols>
  <sheetData>
    <row r="1" spans="1:8" x14ac:dyDescent="0.2">
      <c r="A1" s="19"/>
      <c r="B1" s="20"/>
      <c r="C1" s="20"/>
      <c r="D1" s="20"/>
      <c r="E1" s="20"/>
      <c r="F1" s="20"/>
      <c r="G1" s="20"/>
      <c r="H1" s="20"/>
    </row>
    <row r="2" spans="1:8" ht="28.5" customHeight="1" x14ac:dyDescent="0.2">
      <c r="A2" s="19"/>
      <c r="B2" s="218" t="str">
        <f>+Cover!D6</f>
        <v>Project Innovations Incorporated</v>
      </c>
      <c r="C2" s="218"/>
      <c r="D2" s="218"/>
      <c r="E2" s="218"/>
      <c r="F2" s="218"/>
      <c r="G2" s="218"/>
      <c r="H2" s="20"/>
    </row>
    <row r="3" spans="1:8" x14ac:dyDescent="0.2">
      <c r="A3" s="19"/>
      <c r="B3" s="16"/>
      <c r="C3" s="16"/>
      <c r="D3" s="16"/>
      <c r="E3" s="16"/>
      <c r="F3" s="16"/>
      <c r="G3" s="16"/>
      <c r="H3" s="20"/>
    </row>
    <row r="4" spans="1:8" ht="15.75" x14ac:dyDescent="0.25">
      <c r="A4" s="19"/>
      <c r="B4" s="25" t="s">
        <v>278</v>
      </c>
      <c r="C4" s="16"/>
      <c r="D4" s="16"/>
      <c r="E4" s="16"/>
      <c r="F4" s="16"/>
      <c r="G4" s="16"/>
      <c r="H4" s="20"/>
    </row>
    <row r="5" spans="1:8" ht="15.75" x14ac:dyDescent="0.25">
      <c r="A5" s="19"/>
      <c r="B5" s="63" t="s">
        <v>43</v>
      </c>
      <c r="C5" s="62" t="str">
        <f>+CCO!E15</f>
        <v>16/06/1999</v>
      </c>
      <c r="D5" s="16"/>
      <c r="E5" s="16"/>
      <c r="F5" s="16"/>
      <c r="G5" s="16"/>
      <c r="H5" s="20"/>
    </row>
    <row r="6" spans="1:8" x14ac:dyDescent="0.2">
      <c r="A6" s="19"/>
      <c r="B6" s="38"/>
      <c r="C6" s="38"/>
      <c r="D6" s="38"/>
      <c r="E6" s="38"/>
      <c r="F6" s="38"/>
      <c r="G6" s="38"/>
      <c r="H6" s="20"/>
    </row>
    <row r="7" spans="1:8" ht="15.75" x14ac:dyDescent="0.25">
      <c r="A7" s="19"/>
      <c r="B7" s="39" t="s">
        <v>33</v>
      </c>
      <c r="C7" s="40" t="str">
        <f>+VLOOKUP(Architect!B14,Architect!B3:C13,2)</f>
        <v>G/A Architects and Designers</v>
      </c>
      <c r="D7" s="40"/>
      <c r="E7" s="38"/>
      <c r="F7" s="38"/>
      <c r="G7" s="38"/>
      <c r="H7" s="20"/>
    </row>
    <row r="8" spans="1:8" ht="15.75" x14ac:dyDescent="0.25">
      <c r="A8" s="19"/>
      <c r="B8" s="39" t="s">
        <v>35</v>
      </c>
      <c r="C8" s="40" t="str">
        <f>+Cover!D8</f>
        <v>Bell's Aerobic and Fitness Center</v>
      </c>
      <c r="D8" s="40"/>
      <c r="E8" s="38"/>
      <c r="F8" s="38"/>
      <c r="G8" s="38"/>
      <c r="H8" s="20"/>
    </row>
    <row r="9" spans="1:8" x14ac:dyDescent="0.2">
      <c r="A9" s="19"/>
      <c r="B9" s="38"/>
      <c r="C9" s="38"/>
      <c r="D9" s="38"/>
      <c r="E9" s="38"/>
      <c r="F9" s="38"/>
      <c r="G9" s="38"/>
      <c r="H9" s="20"/>
    </row>
    <row r="10" spans="1:8" x14ac:dyDescent="0.2">
      <c r="A10" s="19"/>
      <c r="B10" s="39" t="s">
        <v>34</v>
      </c>
      <c r="C10" s="38" t="str">
        <f>+CCO!D15</f>
        <v>Finish Hardware</v>
      </c>
      <c r="D10" s="38"/>
      <c r="E10" s="38"/>
      <c r="F10" s="38"/>
      <c r="G10" s="38"/>
      <c r="H10" s="20"/>
    </row>
    <row r="11" spans="1:8" x14ac:dyDescent="0.2">
      <c r="A11" s="19"/>
      <c r="B11" s="38"/>
      <c r="C11" s="38"/>
      <c r="D11" s="38"/>
      <c r="E11" s="38"/>
      <c r="F11" s="38"/>
      <c r="G11" s="38"/>
      <c r="H11" s="20"/>
    </row>
    <row r="12" spans="1:8" x14ac:dyDescent="0.2">
      <c r="A12" s="19"/>
      <c r="B12" s="41"/>
      <c r="C12" s="221" t="s">
        <v>37</v>
      </c>
      <c r="D12" s="221"/>
      <c r="E12" s="221"/>
      <c r="F12" s="221"/>
      <c r="G12" s="41"/>
      <c r="H12" s="20"/>
    </row>
    <row r="13" spans="1:8" x14ac:dyDescent="0.2">
      <c r="A13" s="19"/>
      <c r="B13" s="41"/>
      <c r="C13" s="41"/>
      <c r="D13" s="41"/>
      <c r="E13" s="41"/>
      <c r="F13" s="41"/>
      <c r="G13" s="41"/>
      <c r="H13" s="20"/>
    </row>
    <row r="14" spans="1:8" ht="33" customHeight="1" x14ac:dyDescent="0.2">
      <c r="A14" s="19"/>
      <c r="B14" s="42" t="s">
        <v>36</v>
      </c>
      <c r="C14" s="219" t="s">
        <v>370</v>
      </c>
      <c r="D14" s="220"/>
      <c r="E14" s="220"/>
      <c r="F14" s="220"/>
      <c r="G14" s="41"/>
      <c r="H14" s="20"/>
    </row>
    <row r="15" spans="1:8" x14ac:dyDescent="0.2">
      <c r="A15" s="19"/>
      <c r="B15" s="16"/>
      <c r="C15" s="16"/>
      <c r="D15" s="16"/>
      <c r="E15" s="16"/>
      <c r="F15" s="16"/>
      <c r="G15" s="16"/>
      <c r="H15" s="20"/>
    </row>
    <row r="16" spans="1:8" ht="25.5" customHeight="1" x14ac:dyDescent="0.2">
      <c r="A16" s="19"/>
      <c r="B16" s="16"/>
      <c r="C16" s="53" t="s">
        <v>38</v>
      </c>
      <c r="D16" s="52"/>
      <c r="E16" s="26"/>
      <c r="F16" s="36"/>
      <c r="G16" s="16"/>
      <c r="H16" s="20"/>
    </row>
    <row r="17" spans="1:8" x14ac:dyDescent="0.2">
      <c r="A17" s="19"/>
      <c r="B17" s="16"/>
      <c r="C17" s="169" t="s">
        <v>361</v>
      </c>
      <c r="D17" s="170" t="s">
        <v>363</v>
      </c>
      <c r="E17" s="98"/>
      <c r="F17" s="97">
        <v>11600</v>
      </c>
      <c r="G17" s="16"/>
      <c r="H17" s="20"/>
    </row>
    <row r="18" spans="1:8" x14ac:dyDescent="0.2">
      <c r="A18" s="19"/>
      <c r="B18" s="16"/>
      <c r="C18" s="96"/>
      <c r="D18" s="151"/>
      <c r="E18" s="98"/>
      <c r="F18" s="97">
        <v>0</v>
      </c>
      <c r="G18" s="16"/>
      <c r="H18" s="20"/>
    </row>
    <row r="19" spans="1:8" x14ac:dyDescent="0.2">
      <c r="A19" s="19"/>
      <c r="B19" s="16"/>
      <c r="C19" s="96"/>
      <c r="D19" s="151"/>
      <c r="E19" s="98"/>
      <c r="F19" s="97">
        <v>0</v>
      </c>
      <c r="G19" s="16"/>
      <c r="H19" s="20"/>
    </row>
    <row r="20" spans="1:8" x14ac:dyDescent="0.2">
      <c r="A20" s="19"/>
      <c r="B20" s="16"/>
      <c r="C20" s="29"/>
      <c r="D20" s="28"/>
      <c r="E20" s="28"/>
      <c r="F20" s="30">
        <f>SUM(F17:F19)</f>
        <v>11600</v>
      </c>
      <c r="G20" s="16"/>
      <c r="H20" s="20"/>
    </row>
    <row r="21" spans="1:8" ht="15.75" thickBot="1" x14ac:dyDescent="0.25">
      <c r="A21" s="19"/>
      <c r="B21" s="16"/>
      <c r="C21" s="29"/>
      <c r="D21" s="27" t="s">
        <v>39</v>
      </c>
      <c r="E21" s="31">
        <f>+Cover!D17</f>
        <v>0.26</v>
      </c>
      <c r="F21" s="95">
        <f>IF(F20&gt;0,+F20*E21,+E21*F20*-1)</f>
        <v>3016</v>
      </c>
      <c r="G21" s="16"/>
      <c r="H21" s="20"/>
    </row>
    <row r="22" spans="1:8" x14ac:dyDescent="0.2">
      <c r="A22" s="19"/>
      <c r="B22" s="16"/>
      <c r="C22" s="29"/>
      <c r="D22" s="28"/>
      <c r="E22" s="32"/>
      <c r="F22" s="30">
        <f>SUM(F20:F21)</f>
        <v>14616</v>
      </c>
      <c r="G22" s="16"/>
      <c r="H22" s="20"/>
    </row>
    <row r="23" spans="1:8" x14ac:dyDescent="0.2">
      <c r="A23" s="19"/>
      <c r="B23" s="16"/>
      <c r="C23" s="33"/>
      <c r="D23" s="37"/>
      <c r="E23" s="34"/>
      <c r="F23" s="35"/>
      <c r="G23" s="16"/>
      <c r="H23" s="20"/>
    </row>
    <row r="24" spans="1:8" x14ac:dyDescent="0.2">
      <c r="A24" s="19"/>
      <c r="B24" s="16"/>
      <c r="C24" s="44"/>
      <c r="D24" s="44"/>
      <c r="E24" s="45"/>
      <c r="F24" s="44"/>
      <c r="G24" s="16"/>
      <c r="H24" s="20"/>
    </row>
    <row r="25" spans="1:8" x14ac:dyDescent="0.2">
      <c r="A25" s="19"/>
      <c r="B25" s="16"/>
      <c r="C25" s="48" t="s">
        <v>41</v>
      </c>
      <c r="D25" s="48"/>
      <c r="E25" s="50">
        <v>10</v>
      </c>
      <c r="F25" s="49" t="s">
        <v>42</v>
      </c>
      <c r="G25" s="16"/>
      <c r="H25" s="20"/>
    </row>
    <row r="26" spans="1:8" x14ac:dyDescent="0.2">
      <c r="A26" s="19"/>
      <c r="B26" s="16"/>
      <c r="C26" s="44"/>
      <c r="D26" s="44"/>
      <c r="E26" s="45"/>
      <c r="F26" s="44"/>
      <c r="G26" s="16"/>
      <c r="H26" s="20"/>
    </row>
    <row r="27" spans="1:8" x14ac:dyDescent="0.2">
      <c r="A27" s="19"/>
      <c r="B27" s="43" t="s">
        <v>40</v>
      </c>
      <c r="C27" s="46" t="str">
        <f>+Cover!D12</f>
        <v>Matthew Coulson, Jordan Melo</v>
      </c>
      <c r="D27" s="46"/>
      <c r="E27" s="47"/>
      <c r="F27" s="16"/>
      <c r="G27" s="16"/>
      <c r="H27" s="20"/>
    </row>
    <row r="28" spans="1:8" x14ac:dyDescent="0.2">
      <c r="A28" s="19"/>
      <c r="B28" s="43"/>
      <c r="C28" s="46" t="str">
        <f>+Cover!D6</f>
        <v>Project Innovations Incorporated</v>
      </c>
      <c r="D28" s="46"/>
      <c r="E28" s="47"/>
      <c r="F28" s="16"/>
      <c r="G28" s="16"/>
      <c r="H28" s="20"/>
    </row>
    <row r="29" spans="1:8" x14ac:dyDescent="0.2">
      <c r="A29" s="19"/>
      <c r="B29" s="43"/>
      <c r="C29" s="46"/>
      <c r="D29" s="46"/>
      <c r="E29" s="47"/>
      <c r="F29" s="16"/>
      <c r="G29" s="16"/>
      <c r="H29" s="20"/>
    </row>
    <row r="30" spans="1:8" x14ac:dyDescent="0.2">
      <c r="A30" s="19"/>
      <c r="B30" s="20"/>
      <c r="C30" s="20"/>
      <c r="D30" s="20"/>
      <c r="E30" s="24"/>
      <c r="F30" s="20"/>
      <c r="G30" s="20"/>
      <c r="H30" s="20"/>
    </row>
    <row r="31" spans="1:8" x14ac:dyDescent="0.2">
      <c r="A31" s="21"/>
      <c r="E31" s="22"/>
    </row>
    <row r="32" spans="1:8" x14ac:dyDescent="0.2">
      <c r="A32" s="21"/>
      <c r="E32" s="22"/>
    </row>
    <row r="33" spans="1:5" x14ac:dyDescent="0.2">
      <c r="A33" s="21"/>
      <c r="E33" s="22"/>
    </row>
    <row r="34" spans="1:5" x14ac:dyDescent="0.2">
      <c r="A34" s="21"/>
    </row>
  </sheetData>
  <mergeCells count="3">
    <mergeCell ref="B2:G2"/>
    <mergeCell ref="C12:F12"/>
    <mergeCell ref="C14:F14"/>
  </mergeCells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4"/>
  <sheetViews>
    <sheetView workbookViewId="0"/>
  </sheetViews>
  <sheetFormatPr defaultColWidth="9.140625" defaultRowHeight="15" x14ac:dyDescent="0.2"/>
  <cols>
    <col min="1" max="1" width="2.7109375" style="14" customWidth="1"/>
    <col min="2" max="2" width="13.42578125" style="14" customWidth="1"/>
    <col min="3" max="3" width="29.28515625" style="14" customWidth="1"/>
    <col min="4" max="4" width="16.7109375" style="14" customWidth="1"/>
    <col min="5" max="5" width="6.140625" style="14" customWidth="1"/>
    <col min="6" max="6" width="12.7109375" style="14" customWidth="1"/>
    <col min="7" max="7" width="6" style="14" customWidth="1"/>
    <col min="8" max="8" width="3.5703125" style="14" customWidth="1"/>
    <col min="9" max="16384" width="9.140625" style="14"/>
  </cols>
  <sheetData>
    <row r="1" spans="1:8" x14ac:dyDescent="0.2">
      <c r="A1" s="19"/>
      <c r="B1" s="20"/>
      <c r="C1" s="20"/>
      <c r="D1" s="20"/>
      <c r="E1" s="20"/>
      <c r="F1" s="20"/>
      <c r="G1" s="20"/>
      <c r="H1" s="20"/>
    </row>
    <row r="2" spans="1:8" ht="28.5" customHeight="1" x14ac:dyDescent="0.2">
      <c r="A2" s="19"/>
      <c r="B2" s="218" t="str">
        <f>+Cover!D6</f>
        <v>Project Innovations Incorporated</v>
      </c>
      <c r="C2" s="218"/>
      <c r="D2" s="218"/>
      <c r="E2" s="218"/>
      <c r="F2" s="218"/>
      <c r="G2" s="218"/>
      <c r="H2" s="20"/>
    </row>
    <row r="3" spans="1:8" x14ac:dyDescent="0.2">
      <c r="A3" s="19"/>
      <c r="B3" s="16"/>
      <c r="C3" s="16"/>
      <c r="D3" s="16"/>
      <c r="E3" s="16"/>
      <c r="F3" s="16"/>
      <c r="G3" s="16"/>
      <c r="H3" s="20"/>
    </row>
    <row r="4" spans="1:8" ht="15.75" x14ac:dyDescent="0.25">
      <c r="A4" s="19"/>
      <c r="B4" s="171" t="s">
        <v>316</v>
      </c>
      <c r="C4" s="16"/>
      <c r="D4" s="16"/>
      <c r="E4" s="16"/>
      <c r="F4" s="16"/>
      <c r="G4" s="16"/>
      <c r="H4" s="20"/>
    </row>
    <row r="5" spans="1:8" ht="15.75" x14ac:dyDescent="0.25">
      <c r="A5" s="19"/>
      <c r="B5" s="63" t="s">
        <v>43</v>
      </c>
      <c r="C5" s="62" t="str">
        <f>+CCO!E15</f>
        <v>16/06/1999</v>
      </c>
      <c r="D5" s="16"/>
      <c r="E5" s="16"/>
      <c r="F5" s="16"/>
      <c r="G5" s="16"/>
      <c r="H5" s="20"/>
    </row>
    <row r="6" spans="1:8" x14ac:dyDescent="0.2">
      <c r="A6" s="19"/>
      <c r="B6" s="38"/>
      <c r="C6" s="38"/>
      <c r="D6" s="38"/>
      <c r="E6" s="38"/>
      <c r="F6" s="38"/>
      <c r="G6" s="38"/>
      <c r="H6" s="20"/>
    </row>
    <row r="7" spans="1:8" ht="15.75" x14ac:dyDescent="0.25">
      <c r="A7" s="19"/>
      <c r="B7" s="39" t="s">
        <v>33</v>
      </c>
      <c r="C7" s="40" t="str">
        <f>+VLOOKUP(Architect!B14,Architect!B3:C13,2)</f>
        <v>G/A Architects and Designers</v>
      </c>
      <c r="D7" s="40"/>
      <c r="E7" s="38"/>
      <c r="F7" s="38"/>
      <c r="G7" s="38"/>
      <c r="H7" s="20"/>
    </row>
    <row r="8" spans="1:8" ht="15.75" x14ac:dyDescent="0.25">
      <c r="A8" s="19"/>
      <c r="B8" s="39" t="s">
        <v>35</v>
      </c>
      <c r="C8" s="40" t="str">
        <f>+Cover!D8</f>
        <v>Bell's Aerobic and Fitness Center</v>
      </c>
      <c r="D8" s="40"/>
      <c r="E8" s="38"/>
      <c r="F8" s="38"/>
      <c r="G8" s="38"/>
      <c r="H8" s="20"/>
    </row>
    <row r="9" spans="1:8" x14ac:dyDescent="0.2">
      <c r="A9" s="19"/>
      <c r="B9" s="38"/>
      <c r="C9" s="38"/>
      <c r="D9" s="38"/>
      <c r="E9" s="38"/>
      <c r="F9" s="38"/>
      <c r="G9" s="38"/>
      <c r="H9" s="20"/>
    </row>
    <row r="10" spans="1:8" x14ac:dyDescent="0.2">
      <c r="A10" s="19"/>
      <c r="B10" s="39" t="s">
        <v>34</v>
      </c>
      <c r="C10" s="38" t="str">
        <f>+CCO!D16</f>
        <v>Toilet Partition</v>
      </c>
      <c r="D10" s="38"/>
      <c r="E10" s="38"/>
      <c r="F10" s="38"/>
      <c r="G10" s="38"/>
      <c r="H10" s="20"/>
    </row>
    <row r="11" spans="1:8" x14ac:dyDescent="0.2">
      <c r="A11" s="19"/>
      <c r="B11" s="38"/>
      <c r="C11" s="38"/>
      <c r="D11" s="38"/>
      <c r="E11" s="38"/>
      <c r="F11" s="38"/>
      <c r="G11" s="38"/>
      <c r="H11" s="20"/>
    </row>
    <row r="12" spans="1:8" x14ac:dyDescent="0.2">
      <c r="A12" s="19"/>
      <c r="B12" s="41"/>
      <c r="C12" s="221" t="s">
        <v>37</v>
      </c>
      <c r="D12" s="221"/>
      <c r="E12" s="221"/>
      <c r="F12" s="221"/>
      <c r="G12" s="41"/>
      <c r="H12" s="20"/>
    </row>
    <row r="13" spans="1:8" x14ac:dyDescent="0.2">
      <c r="A13" s="19"/>
      <c r="B13" s="41"/>
      <c r="C13" s="41"/>
      <c r="D13" s="41"/>
      <c r="E13" s="41"/>
      <c r="F13" s="41"/>
      <c r="G13" s="41"/>
      <c r="H13" s="20"/>
    </row>
    <row r="14" spans="1:8" ht="33" customHeight="1" x14ac:dyDescent="0.2">
      <c r="A14" s="19"/>
      <c r="B14" s="42" t="s">
        <v>36</v>
      </c>
      <c r="C14" s="219" t="s">
        <v>364</v>
      </c>
      <c r="D14" s="220"/>
      <c r="E14" s="220"/>
      <c r="F14" s="220"/>
      <c r="G14" s="41"/>
      <c r="H14" s="20"/>
    </row>
    <row r="15" spans="1:8" x14ac:dyDescent="0.2">
      <c r="A15" s="19"/>
      <c r="B15" s="16"/>
      <c r="C15" s="16"/>
      <c r="D15" s="16"/>
      <c r="E15" s="16"/>
      <c r="F15" s="16"/>
      <c r="G15" s="16"/>
      <c r="H15" s="20"/>
    </row>
    <row r="16" spans="1:8" ht="25.5" customHeight="1" x14ac:dyDescent="0.2">
      <c r="A16" s="19"/>
      <c r="B16" s="16"/>
      <c r="C16" s="53" t="s">
        <v>38</v>
      </c>
      <c r="D16" s="52"/>
      <c r="E16" s="26"/>
      <c r="F16" s="36"/>
      <c r="G16" s="16"/>
      <c r="H16" s="20"/>
    </row>
    <row r="17" spans="1:8" x14ac:dyDescent="0.2">
      <c r="A17" s="19"/>
      <c r="B17" s="16"/>
      <c r="C17" s="96" t="s">
        <v>367</v>
      </c>
      <c r="D17" s="151" t="s">
        <v>368</v>
      </c>
      <c r="E17" s="98"/>
      <c r="F17" s="97">
        <v>12500</v>
      </c>
      <c r="G17" s="16"/>
      <c r="H17" s="20"/>
    </row>
    <row r="18" spans="1:8" x14ac:dyDescent="0.2">
      <c r="A18" s="19"/>
      <c r="B18" s="16"/>
      <c r="C18" s="96" t="s">
        <v>280</v>
      </c>
      <c r="D18" s="151" t="s">
        <v>279</v>
      </c>
      <c r="E18" s="98"/>
      <c r="F18" s="97">
        <v>0</v>
      </c>
      <c r="G18" s="16"/>
      <c r="H18" s="20"/>
    </row>
    <row r="19" spans="1:8" x14ac:dyDescent="0.2">
      <c r="A19" s="19"/>
      <c r="B19" s="16"/>
      <c r="C19" s="96" t="s">
        <v>280</v>
      </c>
      <c r="D19" s="151" t="s">
        <v>279</v>
      </c>
      <c r="E19" s="98"/>
      <c r="F19" s="97">
        <v>0</v>
      </c>
      <c r="G19" s="16"/>
      <c r="H19" s="20"/>
    </row>
    <row r="20" spans="1:8" x14ac:dyDescent="0.2">
      <c r="A20" s="19"/>
      <c r="B20" s="16"/>
      <c r="C20" s="29"/>
      <c r="D20" s="28"/>
      <c r="E20" s="28"/>
      <c r="F20" s="30">
        <f>SUM(F17:F19)</f>
        <v>12500</v>
      </c>
      <c r="G20" s="16"/>
      <c r="H20" s="20"/>
    </row>
    <row r="21" spans="1:8" ht="15.75" thickBot="1" x14ac:dyDescent="0.25">
      <c r="A21" s="19"/>
      <c r="B21" s="16"/>
      <c r="C21" s="29"/>
      <c r="D21" s="27" t="s">
        <v>39</v>
      </c>
      <c r="E21" s="31">
        <f>+Cover!D17</f>
        <v>0.26</v>
      </c>
      <c r="F21" s="95">
        <f>IF(F20&gt;0,+F20*E21,+E21*F20*-1)</f>
        <v>3250</v>
      </c>
      <c r="G21" s="16"/>
      <c r="H21" s="20"/>
    </row>
    <row r="22" spans="1:8" x14ac:dyDescent="0.2">
      <c r="A22" s="19"/>
      <c r="B22" s="16"/>
      <c r="C22" s="29"/>
      <c r="D22" s="28"/>
      <c r="E22" s="32"/>
      <c r="F22" s="30">
        <f>SUM(F20:F21)</f>
        <v>15750</v>
      </c>
      <c r="G22" s="16"/>
      <c r="H22" s="20"/>
    </row>
    <row r="23" spans="1:8" x14ac:dyDescent="0.2">
      <c r="A23" s="19"/>
      <c r="B23" s="16"/>
      <c r="C23" s="33"/>
      <c r="D23" s="37"/>
      <c r="E23" s="34"/>
      <c r="F23" s="35"/>
      <c r="G23" s="16"/>
      <c r="H23" s="20"/>
    </row>
    <row r="24" spans="1:8" x14ac:dyDescent="0.2">
      <c r="A24" s="19"/>
      <c r="B24" s="16"/>
      <c r="C24" s="44"/>
      <c r="D24" s="44"/>
      <c r="E24" s="45"/>
      <c r="F24" s="44"/>
      <c r="G24" s="16"/>
      <c r="H24" s="20"/>
    </row>
    <row r="25" spans="1:8" x14ac:dyDescent="0.2">
      <c r="A25" s="19"/>
      <c r="B25" s="16"/>
      <c r="C25" s="48" t="s">
        <v>41</v>
      </c>
      <c r="D25" s="48"/>
      <c r="E25" s="50">
        <v>20</v>
      </c>
      <c r="F25" s="49" t="s">
        <v>42</v>
      </c>
      <c r="G25" s="16"/>
      <c r="H25" s="20"/>
    </row>
    <row r="26" spans="1:8" x14ac:dyDescent="0.2">
      <c r="A26" s="19"/>
      <c r="B26" s="16"/>
      <c r="C26" s="44"/>
      <c r="D26" s="44"/>
      <c r="E26" s="45"/>
      <c r="F26" s="44"/>
      <c r="G26" s="16"/>
      <c r="H26" s="20"/>
    </row>
    <row r="27" spans="1:8" x14ac:dyDescent="0.2">
      <c r="A27" s="19"/>
      <c r="B27" s="43" t="s">
        <v>40</v>
      </c>
      <c r="C27" s="46" t="str">
        <f>+Cover!D12</f>
        <v>Matthew Coulson, Jordan Melo</v>
      </c>
      <c r="D27" s="46"/>
      <c r="E27" s="47"/>
      <c r="F27" s="16"/>
      <c r="G27" s="16"/>
      <c r="H27" s="20"/>
    </row>
    <row r="28" spans="1:8" x14ac:dyDescent="0.2">
      <c r="A28" s="19"/>
      <c r="B28" s="43"/>
      <c r="C28" s="46" t="str">
        <f>+Cover!D6</f>
        <v>Project Innovations Incorporated</v>
      </c>
      <c r="D28" s="46"/>
      <c r="E28" s="47"/>
      <c r="F28" s="16"/>
      <c r="G28" s="16"/>
      <c r="H28" s="20"/>
    </row>
    <row r="29" spans="1:8" x14ac:dyDescent="0.2">
      <c r="A29" s="19"/>
      <c r="B29" s="43"/>
      <c r="C29" s="46"/>
      <c r="D29" s="46"/>
      <c r="E29" s="47"/>
      <c r="F29" s="16"/>
      <c r="G29" s="16"/>
      <c r="H29" s="20"/>
    </row>
    <row r="30" spans="1:8" x14ac:dyDescent="0.2">
      <c r="A30" s="19"/>
      <c r="B30" s="20"/>
      <c r="C30" s="20"/>
      <c r="D30" s="20"/>
      <c r="E30" s="24"/>
      <c r="F30" s="20"/>
      <c r="G30" s="20"/>
      <c r="H30" s="20"/>
    </row>
    <row r="31" spans="1:8" x14ac:dyDescent="0.2">
      <c r="A31" s="21"/>
      <c r="E31" s="22"/>
    </row>
    <row r="32" spans="1:8" x14ac:dyDescent="0.2">
      <c r="A32" s="21"/>
      <c r="E32" s="22"/>
    </row>
    <row r="33" spans="1:5" x14ac:dyDescent="0.2">
      <c r="A33" s="21"/>
      <c r="E33" s="22"/>
    </row>
    <row r="34" spans="1:5" x14ac:dyDescent="0.2">
      <c r="A34" s="21"/>
    </row>
  </sheetData>
  <mergeCells count="3">
    <mergeCell ref="B2:G2"/>
    <mergeCell ref="C12:F12"/>
    <mergeCell ref="C14:F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4"/>
  <sheetViews>
    <sheetView workbookViewId="0">
      <selection activeCell="J15" sqref="J15"/>
    </sheetView>
  </sheetViews>
  <sheetFormatPr defaultColWidth="9.140625" defaultRowHeight="15" x14ac:dyDescent="0.2"/>
  <cols>
    <col min="1" max="1" width="2.7109375" style="14" customWidth="1"/>
    <col min="2" max="2" width="13.42578125" style="14" customWidth="1"/>
    <col min="3" max="3" width="29.28515625" style="14" customWidth="1"/>
    <col min="4" max="4" width="16.7109375" style="14" customWidth="1"/>
    <col min="5" max="5" width="6.140625" style="14" customWidth="1"/>
    <col min="6" max="6" width="12.7109375" style="14" customWidth="1"/>
    <col min="7" max="7" width="6" style="14" customWidth="1"/>
    <col min="8" max="8" width="3.5703125" style="14" customWidth="1"/>
    <col min="9" max="16384" width="9.140625" style="14"/>
  </cols>
  <sheetData>
    <row r="1" spans="1:8" x14ac:dyDescent="0.2">
      <c r="A1" s="19"/>
      <c r="B1" s="20"/>
      <c r="C1" s="20"/>
      <c r="D1" s="20"/>
      <c r="E1" s="20"/>
      <c r="F1" s="20"/>
      <c r="G1" s="20"/>
      <c r="H1" s="20"/>
    </row>
    <row r="2" spans="1:8" ht="28.5" customHeight="1" x14ac:dyDescent="0.2">
      <c r="A2" s="19"/>
      <c r="B2" s="218" t="str">
        <f>+Cover!D6</f>
        <v>Project Innovations Incorporated</v>
      </c>
      <c r="C2" s="218"/>
      <c r="D2" s="218"/>
      <c r="E2" s="218"/>
      <c r="F2" s="218"/>
      <c r="G2" s="218"/>
      <c r="H2" s="20"/>
    </row>
    <row r="3" spans="1:8" x14ac:dyDescent="0.2">
      <c r="A3" s="19"/>
      <c r="B3" s="16"/>
      <c r="C3" s="16"/>
      <c r="D3" s="16"/>
      <c r="E3" s="16"/>
      <c r="F3" s="16"/>
      <c r="G3" s="16"/>
      <c r="H3" s="20"/>
    </row>
    <row r="4" spans="1:8" ht="15.75" x14ac:dyDescent="0.25">
      <c r="A4" s="19"/>
      <c r="B4" s="171" t="s">
        <v>317</v>
      </c>
      <c r="C4" s="16"/>
      <c r="D4" s="16"/>
      <c r="E4" s="16"/>
      <c r="F4" s="16"/>
      <c r="G4" s="16"/>
      <c r="H4" s="20"/>
    </row>
    <row r="5" spans="1:8" ht="15.75" x14ac:dyDescent="0.25">
      <c r="A5" s="19"/>
      <c r="B5" s="63" t="s">
        <v>43</v>
      </c>
      <c r="C5" s="62" t="str">
        <f>+CCO!E15</f>
        <v>16/06/1999</v>
      </c>
      <c r="D5" s="16"/>
      <c r="E5" s="16"/>
      <c r="F5" s="16"/>
      <c r="G5" s="16"/>
      <c r="H5" s="20"/>
    </row>
    <row r="6" spans="1:8" x14ac:dyDescent="0.2">
      <c r="A6" s="19"/>
      <c r="B6" s="38"/>
      <c r="C6" s="38"/>
      <c r="D6" s="38"/>
      <c r="E6" s="38"/>
      <c r="F6" s="38"/>
      <c r="G6" s="38"/>
      <c r="H6" s="20"/>
    </row>
    <row r="7" spans="1:8" ht="15.75" x14ac:dyDescent="0.25">
      <c r="A7" s="19"/>
      <c r="B7" s="39" t="s">
        <v>33</v>
      </c>
      <c r="C7" s="40" t="str">
        <f>+VLOOKUP(Architect!B14,Architect!B3:C13,2)</f>
        <v>G/A Architects and Designers</v>
      </c>
      <c r="D7" s="40"/>
      <c r="E7" s="38"/>
      <c r="F7" s="38"/>
      <c r="G7" s="38"/>
      <c r="H7" s="20"/>
    </row>
    <row r="8" spans="1:8" ht="15.75" x14ac:dyDescent="0.25">
      <c r="A8" s="19"/>
      <c r="B8" s="39" t="s">
        <v>35</v>
      </c>
      <c r="C8" s="40" t="str">
        <f>+Cover!D8</f>
        <v>Bell's Aerobic and Fitness Center</v>
      </c>
      <c r="D8" s="40"/>
      <c r="E8" s="38"/>
      <c r="F8" s="38"/>
      <c r="G8" s="38"/>
      <c r="H8" s="20"/>
    </row>
    <row r="9" spans="1:8" x14ac:dyDescent="0.2">
      <c r="A9" s="19"/>
      <c r="B9" s="38"/>
      <c r="C9" s="38"/>
      <c r="D9" s="38"/>
      <c r="E9" s="38"/>
      <c r="F9" s="38"/>
      <c r="G9" s="38"/>
      <c r="H9" s="20"/>
    </row>
    <row r="10" spans="1:8" x14ac:dyDescent="0.2">
      <c r="A10" s="19"/>
      <c r="B10" s="39" t="s">
        <v>34</v>
      </c>
      <c r="C10" s="38" t="str">
        <f>+CCO!D17</f>
        <v>Signage</v>
      </c>
      <c r="D10" s="38"/>
      <c r="E10" s="38"/>
      <c r="F10" s="38"/>
      <c r="G10" s="38"/>
      <c r="H10" s="20"/>
    </row>
    <row r="11" spans="1:8" x14ac:dyDescent="0.2">
      <c r="A11" s="19"/>
      <c r="B11" s="38"/>
      <c r="C11" s="38"/>
      <c r="D11" s="38"/>
      <c r="E11" s="38"/>
      <c r="F11" s="38"/>
      <c r="G11" s="38"/>
      <c r="H11" s="20"/>
    </row>
    <row r="12" spans="1:8" x14ac:dyDescent="0.2">
      <c r="A12" s="19"/>
      <c r="B12" s="41"/>
      <c r="C12" s="221" t="s">
        <v>37</v>
      </c>
      <c r="D12" s="221"/>
      <c r="E12" s="221"/>
      <c r="F12" s="221"/>
      <c r="G12" s="41"/>
      <c r="H12" s="20"/>
    </row>
    <row r="13" spans="1:8" x14ac:dyDescent="0.2">
      <c r="A13" s="19"/>
      <c r="B13" s="41"/>
      <c r="C13" s="41"/>
      <c r="D13" s="41"/>
      <c r="E13" s="41"/>
      <c r="F13" s="41"/>
      <c r="G13" s="41"/>
      <c r="H13" s="20"/>
    </row>
    <row r="14" spans="1:8" ht="33" customHeight="1" x14ac:dyDescent="0.2">
      <c r="A14" s="19"/>
      <c r="B14" s="42" t="s">
        <v>36</v>
      </c>
      <c r="C14" s="219" t="s">
        <v>369</v>
      </c>
      <c r="D14" s="220"/>
      <c r="E14" s="220"/>
      <c r="F14" s="220"/>
      <c r="G14" s="41"/>
      <c r="H14" s="20"/>
    </row>
    <row r="15" spans="1:8" x14ac:dyDescent="0.2">
      <c r="A15" s="19"/>
      <c r="B15" s="16"/>
      <c r="C15" s="16"/>
      <c r="D15" s="16"/>
      <c r="E15" s="16"/>
      <c r="F15" s="16"/>
      <c r="G15" s="16"/>
      <c r="H15" s="20"/>
    </row>
    <row r="16" spans="1:8" ht="25.5" customHeight="1" x14ac:dyDescent="0.2">
      <c r="A16" s="19"/>
      <c r="B16" s="16"/>
      <c r="C16" s="53" t="s">
        <v>38</v>
      </c>
      <c r="D16" s="52"/>
      <c r="E16" s="26"/>
      <c r="F16" s="36"/>
      <c r="G16" s="16"/>
      <c r="H16" s="20"/>
    </row>
    <row r="17" spans="1:8" x14ac:dyDescent="0.2">
      <c r="A17" s="19"/>
      <c r="B17" s="16"/>
      <c r="C17" s="169" t="s">
        <v>365</v>
      </c>
      <c r="D17" s="170" t="s">
        <v>366</v>
      </c>
      <c r="E17" s="98"/>
      <c r="F17" s="97">
        <v>18200</v>
      </c>
      <c r="G17" s="16"/>
      <c r="H17" s="20"/>
    </row>
    <row r="18" spans="1:8" x14ac:dyDescent="0.2">
      <c r="A18" s="19"/>
      <c r="B18" s="16"/>
      <c r="C18" s="96"/>
      <c r="D18" s="151"/>
      <c r="E18" s="98"/>
      <c r="F18" s="97">
        <v>0</v>
      </c>
      <c r="G18" s="16"/>
      <c r="H18" s="20"/>
    </row>
    <row r="19" spans="1:8" x14ac:dyDescent="0.2">
      <c r="A19" s="19"/>
      <c r="B19" s="16"/>
      <c r="C19" s="96"/>
      <c r="D19" s="151"/>
      <c r="E19" s="98"/>
      <c r="F19" s="97">
        <v>0</v>
      </c>
      <c r="G19" s="16"/>
      <c r="H19" s="20"/>
    </row>
    <row r="20" spans="1:8" x14ac:dyDescent="0.2">
      <c r="A20" s="19"/>
      <c r="B20" s="16"/>
      <c r="C20" s="29"/>
      <c r="D20" s="28"/>
      <c r="E20" s="28"/>
      <c r="F20" s="30">
        <f>SUM(F17:F19)</f>
        <v>18200</v>
      </c>
      <c r="G20" s="16"/>
      <c r="H20" s="20"/>
    </row>
    <row r="21" spans="1:8" ht="15.75" thickBot="1" x14ac:dyDescent="0.25">
      <c r="A21" s="19"/>
      <c r="B21" s="16"/>
      <c r="C21" s="29"/>
      <c r="D21" s="27" t="s">
        <v>39</v>
      </c>
      <c r="E21" s="31">
        <f>+Cover!D17</f>
        <v>0.26</v>
      </c>
      <c r="F21" s="95">
        <f>IF(F20&gt;0,+F20*E21,+E21*F20*-1)</f>
        <v>4732</v>
      </c>
      <c r="G21" s="16"/>
      <c r="H21" s="20"/>
    </row>
    <row r="22" spans="1:8" x14ac:dyDescent="0.2">
      <c r="A22" s="19"/>
      <c r="B22" s="16"/>
      <c r="C22" s="29"/>
      <c r="D22" s="28"/>
      <c r="E22" s="32"/>
      <c r="F22" s="30">
        <f>SUM(F20:F21)</f>
        <v>22932</v>
      </c>
      <c r="G22" s="16"/>
      <c r="H22" s="20"/>
    </row>
    <row r="23" spans="1:8" x14ac:dyDescent="0.2">
      <c r="A23" s="19"/>
      <c r="B23" s="16"/>
      <c r="C23" s="33"/>
      <c r="D23" s="37"/>
      <c r="E23" s="34"/>
      <c r="F23" s="35"/>
      <c r="G23" s="16"/>
      <c r="H23" s="20"/>
    </row>
    <row r="24" spans="1:8" x14ac:dyDescent="0.2">
      <c r="A24" s="19"/>
      <c r="B24" s="16"/>
      <c r="C24" s="44"/>
      <c r="D24" s="44"/>
      <c r="E24" s="45"/>
      <c r="F24" s="44"/>
      <c r="G24" s="16"/>
      <c r="H24" s="20"/>
    </row>
    <row r="25" spans="1:8" x14ac:dyDescent="0.2">
      <c r="A25" s="19"/>
      <c r="B25" s="16"/>
      <c r="C25" s="48" t="s">
        <v>41</v>
      </c>
      <c r="D25" s="48"/>
      <c r="E25" s="50">
        <v>0</v>
      </c>
      <c r="F25" s="49" t="s">
        <v>42</v>
      </c>
      <c r="G25" s="16"/>
      <c r="H25" s="20"/>
    </row>
    <row r="26" spans="1:8" x14ac:dyDescent="0.2">
      <c r="A26" s="19"/>
      <c r="B26" s="16"/>
      <c r="C26" s="44"/>
      <c r="D26" s="44"/>
      <c r="E26" s="45"/>
      <c r="F26" s="44"/>
      <c r="G26" s="16"/>
      <c r="H26" s="20"/>
    </row>
    <row r="27" spans="1:8" x14ac:dyDescent="0.2">
      <c r="A27" s="19"/>
      <c r="B27" s="43" t="s">
        <v>40</v>
      </c>
      <c r="C27" s="46" t="str">
        <f>+Cover!D12</f>
        <v>Matthew Coulson, Jordan Melo</v>
      </c>
      <c r="D27" s="46"/>
      <c r="E27" s="47"/>
      <c r="F27" s="16"/>
      <c r="G27" s="16"/>
      <c r="H27" s="20"/>
    </row>
    <row r="28" spans="1:8" x14ac:dyDescent="0.2">
      <c r="A28" s="19"/>
      <c r="B28" s="43"/>
      <c r="C28" s="46" t="str">
        <f>+Cover!D6</f>
        <v>Project Innovations Incorporated</v>
      </c>
      <c r="D28" s="46"/>
      <c r="E28" s="47"/>
      <c r="F28" s="16"/>
      <c r="G28" s="16"/>
      <c r="H28" s="20"/>
    </row>
    <row r="29" spans="1:8" x14ac:dyDescent="0.2">
      <c r="A29" s="19"/>
      <c r="B29" s="43"/>
      <c r="C29" s="46"/>
      <c r="D29" s="46"/>
      <c r="E29" s="47"/>
      <c r="F29" s="16"/>
      <c r="G29" s="16"/>
      <c r="H29" s="20"/>
    </row>
    <row r="30" spans="1:8" x14ac:dyDescent="0.2">
      <c r="A30" s="19"/>
      <c r="B30" s="20"/>
      <c r="C30" s="20"/>
      <c r="D30" s="20"/>
      <c r="E30" s="24"/>
      <c r="F30" s="20"/>
      <c r="G30" s="20"/>
      <c r="H30" s="20"/>
    </row>
    <row r="31" spans="1:8" x14ac:dyDescent="0.2">
      <c r="A31" s="21"/>
      <c r="E31" s="22"/>
    </row>
    <row r="32" spans="1:8" x14ac:dyDescent="0.2">
      <c r="A32" s="21"/>
      <c r="E32" s="22"/>
    </row>
    <row r="33" spans="1:5" x14ac:dyDescent="0.2">
      <c r="A33" s="21"/>
      <c r="E33" s="22"/>
    </row>
    <row r="34" spans="1:5" x14ac:dyDescent="0.2">
      <c r="A34" s="21"/>
    </row>
  </sheetData>
  <mergeCells count="3">
    <mergeCell ref="B2:G2"/>
    <mergeCell ref="C12:F12"/>
    <mergeCell ref="C14:F1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/>
  <dimension ref="A1:O49"/>
  <sheetViews>
    <sheetView showGridLines="0" zoomScale="75" workbookViewId="0">
      <pane xSplit="1" ySplit="7" topLeftCell="B17" activePane="bottomRight" state="frozen"/>
      <selection pane="topRight" activeCell="B1" sqref="B1"/>
      <selection pane="bottomLeft" activeCell="A7" sqref="A7"/>
      <selection pane="bottomRight" activeCell="U43" sqref="U43"/>
    </sheetView>
  </sheetViews>
  <sheetFormatPr defaultColWidth="9.140625" defaultRowHeight="15" x14ac:dyDescent="0.2"/>
  <cols>
    <col min="1" max="1" width="2.140625" style="14" customWidth="1"/>
    <col min="2" max="2" width="5.28515625" style="14" customWidth="1"/>
    <col min="3" max="3" width="42.85546875" style="14" customWidth="1"/>
    <col min="4" max="4" width="12" style="64" bestFit="1" customWidth="1"/>
    <col min="5" max="5" width="14.28515625" style="22" customWidth="1"/>
    <col min="6" max="6" width="10" style="14" customWidth="1"/>
    <col min="7" max="7" width="11.28515625" style="23" bestFit="1" customWidth="1"/>
    <col min="8" max="8" width="12.140625" style="64" bestFit="1" customWidth="1"/>
    <col min="9" max="9" width="14" style="22" customWidth="1"/>
    <col min="10" max="10" width="18.140625" style="14" customWidth="1"/>
    <col min="11" max="11" width="15" style="22" customWidth="1"/>
    <col min="12" max="12" width="11.85546875" style="64" customWidth="1"/>
    <col min="13" max="13" width="2.28515625" style="14" customWidth="1"/>
    <col min="14" max="16384" width="9.140625" style="14"/>
  </cols>
  <sheetData>
    <row r="1" spans="1:15" x14ac:dyDescent="0.2">
      <c r="A1" s="12"/>
      <c r="B1" s="12"/>
      <c r="C1" s="12"/>
      <c r="D1" s="66"/>
      <c r="E1" s="73"/>
      <c r="F1" s="12"/>
      <c r="G1" s="74"/>
      <c r="H1" s="66"/>
      <c r="I1" s="73"/>
      <c r="J1" s="12"/>
      <c r="K1" s="73"/>
      <c r="L1" s="66"/>
      <c r="M1" s="12"/>
    </row>
    <row r="2" spans="1:15" s="76" customFormat="1" ht="33" customHeight="1" x14ac:dyDescent="0.2">
      <c r="A2" s="75"/>
      <c r="B2" s="77"/>
      <c r="C2" s="78" t="s">
        <v>48</v>
      </c>
      <c r="D2" s="79"/>
      <c r="E2" s="80"/>
      <c r="F2" s="77"/>
      <c r="G2" s="131"/>
      <c r="H2" s="91"/>
      <c r="I2" s="80"/>
      <c r="J2" s="77"/>
      <c r="K2" s="80"/>
      <c r="L2" s="91"/>
      <c r="M2" s="75"/>
    </row>
    <row r="3" spans="1:15" s="76" customFormat="1" ht="18.75" customHeight="1" x14ac:dyDescent="0.2">
      <c r="A3" s="75"/>
      <c r="B3" s="77"/>
      <c r="C3" s="158" t="str">
        <f>+Cover!D12</f>
        <v>Matthew Coulson, Jordan Melo</v>
      </c>
      <c r="D3" s="79"/>
      <c r="E3" s="80"/>
      <c r="F3" s="77"/>
      <c r="G3" s="131"/>
      <c r="H3" s="91"/>
      <c r="I3" s="80"/>
      <c r="J3" s="77"/>
      <c r="K3" s="80"/>
      <c r="L3" s="91"/>
      <c r="M3" s="75"/>
    </row>
    <row r="4" spans="1:15" x14ac:dyDescent="0.2">
      <c r="A4" s="12"/>
      <c r="B4" s="17"/>
      <c r="C4" s="17"/>
      <c r="D4" s="81"/>
      <c r="E4" s="82"/>
      <c r="F4" s="17"/>
      <c r="G4" s="132"/>
      <c r="H4" s="81"/>
      <c r="I4" s="82"/>
      <c r="J4" s="17"/>
      <c r="K4" s="82"/>
      <c r="L4" s="81"/>
      <c r="M4" s="12"/>
    </row>
    <row r="5" spans="1:15" ht="15.75" x14ac:dyDescent="0.25">
      <c r="A5" s="12"/>
      <c r="B5" s="83"/>
      <c r="C5" s="84"/>
      <c r="D5" s="85"/>
      <c r="E5" s="86" t="s">
        <v>26</v>
      </c>
      <c r="F5" s="84" t="s">
        <v>46</v>
      </c>
      <c r="G5" s="84" t="s">
        <v>1</v>
      </c>
      <c r="H5" s="85" t="s">
        <v>1</v>
      </c>
      <c r="I5" s="86" t="s">
        <v>0</v>
      </c>
      <c r="J5" s="84"/>
      <c r="K5" s="86"/>
      <c r="L5" s="85" t="s">
        <v>2</v>
      </c>
      <c r="M5" s="74"/>
    </row>
    <row r="6" spans="1:15" ht="15.75" x14ac:dyDescent="0.25">
      <c r="A6" s="12"/>
      <c r="B6" s="87"/>
      <c r="C6" s="88"/>
      <c r="D6" s="89" t="s">
        <v>44</v>
      </c>
      <c r="E6" s="90" t="s">
        <v>44</v>
      </c>
      <c r="F6" s="88" t="s">
        <v>1</v>
      </c>
      <c r="G6" s="88" t="s">
        <v>4</v>
      </c>
      <c r="H6" s="89" t="s">
        <v>4</v>
      </c>
      <c r="I6" s="90" t="s">
        <v>4</v>
      </c>
      <c r="J6" s="88" t="s">
        <v>2</v>
      </c>
      <c r="K6" s="90" t="s">
        <v>2</v>
      </c>
      <c r="L6" s="89" t="s">
        <v>271</v>
      </c>
      <c r="M6" s="74"/>
    </row>
    <row r="7" spans="1:15" ht="15.75" x14ac:dyDescent="0.25">
      <c r="A7" s="12"/>
      <c r="B7" s="87" t="s">
        <v>44</v>
      </c>
      <c r="C7" s="88" t="s">
        <v>5</v>
      </c>
      <c r="D7" s="89" t="s">
        <v>268</v>
      </c>
      <c r="E7" s="90" t="s">
        <v>45</v>
      </c>
      <c r="F7" s="88" t="s">
        <v>270</v>
      </c>
      <c r="G7" s="88" t="s">
        <v>49</v>
      </c>
      <c r="H7" s="89" t="s">
        <v>268</v>
      </c>
      <c r="I7" s="90" t="s">
        <v>3</v>
      </c>
      <c r="J7" s="88" t="s">
        <v>267</v>
      </c>
      <c r="K7" s="90" t="s">
        <v>3</v>
      </c>
      <c r="L7" s="89" t="s">
        <v>272</v>
      </c>
      <c r="M7" s="74"/>
    </row>
    <row r="8" spans="1:15" ht="8.1" customHeight="1" x14ac:dyDescent="0.25">
      <c r="A8" s="12"/>
      <c r="B8" s="146"/>
      <c r="C8" s="147"/>
      <c r="D8" s="148"/>
      <c r="E8" s="149"/>
      <c r="F8" s="147"/>
      <c r="G8" s="147"/>
      <c r="H8" s="148"/>
      <c r="I8" s="149"/>
      <c r="J8" s="147"/>
      <c r="K8" s="149"/>
      <c r="L8" s="148"/>
      <c r="M8" s="74"/>
    </row>
    <row r="9" spans="1:15" ht="20.100000000000001" customHeight="1" x14ac:dyDescent="0.25">
      <c r="A9" s="12"/>
      <c r="B9" s="68">
        <v>1</v>
      </c>
      <c r="C9" s="69" t="str">
        <f>+CCO!D8</f>
        <v>Modify Rebar &amp; Concrete in Grade Beam</v>
      </c>
      <c r="D9" s="70" t="str">
        <f>+'CCE-1'!C5</f>
        <v>05/04/1999</v>
      </c>
      <c r="E9" s="71">
        <f>+'CCE-1'!F22</f>
        <v>18585</v>
      </c>
      <c r="F9" s="72">
        <f>+'CCE-1'!E25</f>
        <v>9</v>
      </c>
      <c r="G9" s="152">
        <v>1</v>
      </c>
      <c r="H9" s="177">
        <v>36276</v>
      </c>
      <c r="I9" s="71">
        <f>+IF(H9=0,"",+E9)</f>
        <v>18585</v>
      </c>
      <c r="J9" s="69" t="str">
        <f>+'CCE-1'!D18</f>
        <v>LaFarge</v>
      </c>
      <c r="K9" s="71">
        <f>+'CCE-1'!F18</f>
        <v>8250</v>
      </c>
      <c r="L9" s="166">
        <f>+IF(G9=1,+H9,+IF(G9=2,H9,""))</f>
        <v>36276</v>
      </c>
      <c r="M9" s="12"/>
    </row>
    <row r="10" spans="1:15" ht="20.100000000000001" customHeight="1" x14ac:dyDescent="0.25">
      <c r="A10" s="12"/>
      <c r="B10" s="69"/>
      <c r="C10" s="69"/>
      <c r="D10" s="70"/>
      <c r="E10" s="71"/>
      <c r="F10" s="69"/>
      <c r="G10" s="152"/>
      <c r="H10" s="153"/>
      <c r="I10" s="71"/>
      <c r="J10" s="69" t="str">
        <f>+'CCE-1'!D19</f>
        <v>Trade Name</v>
      </c>
      <c r="K10" s="71">
        <f>+'CCE-1'!F19</f>
        <v>0</v>
      </c>
      <c r="L10" s="166">
        <f>+IF(G9=1,+H9,+IF(G9=2,H9,""))</f>
        <v>36276</v>
      </c>
      <c r="M10" s="12"/>
    </row>
    <row r="11" spans="1:15" ht="20.100000000000001" customHeight="1" x14ac:dyDescent="0.25">
      <c r="A11" s="12"/>
      <c r="B11" s="69"/>
      <c r="C11" s="69"/>
      <c r="D11" s="70"/>
      <c r="E11" s="71"/>
      <c r="F11" s="69"/>
      <c r="G11" s="152"/>
      <c r="H11" s="153"/>
      <c r="I11" s="71"/>
      <c r="J11" s="69" t="str">
        <f>+'CCE-1'!D17</f>
        <v>Raymond Steel</v>
      </c>
      <c r="K11" s="71">
        <f>+'CCE-1'!F17</f>
        <v>6500</v>
      </c>
      <c r="L11" s="166">
        <f>+IF(G9=1,+H9,+IF(G9=2,H9,""))</f>
        <v>36276</v>
      </c>
      <c r="M11" s="12"/>
      <c r="O11" s="22"/>
    </row>
    <row r="12" spans="1:15" ht="8.1" customHeight="1" x14ac:dyDescent="0.25">
      <c r="A12" s="12"/>
      <c r="B12" s="102"/>
      <c r="C12" s="102"/>
      <c r="D12" s="103"/>
      <c r="E12" s="104"/>
      <c r="F12" s="102"/>
      <c r="G12" s="154"/>
      <c r="H12" s="155"/>
      <c r="I12" s="104"/>
      <c r="J12" s="102"/>
      <c r="K12" s="104"/>
      <c r="L12" s="103"/>
      <c r="M12" s="12"/>
    </row>
    <row r="13" spans="1:15" ht="20.100000000000001" customHeight="1" x14ac:dyDescent="0.25">
      <c r="A13" s="12"/>
      <c r="B13" s="179">
        <v>2</v>
      </c>
      <c r="C13" s="180" t="str">
        <f>+CCO!D9</f>
        <v>Main Structural Steel Beam</v>
      </c>
      <c r="D13" s="181" t="str">
        <f>+'CCE-2'!C5</f>
        <v>04/05/1999</v>
      </c>
      <c r="E13" s="178">
        <f>+'CCE-2'!F22</f>
        <v>13230</v>
      </c>
      <c r="F13" s="182">
        <f>+'CCE-2'!E25</f>
        <v>9</v>
      </c>
      <c r="G13" s="183">
        <v>1</v>
      </c>
      <c r="H13" s="184">
        <v>36292</v>
      </c>
      <c r="I13" s="178">
        <f>+IF(H13=0,"",+E13)</f>
        <v>13230</v>
      </c>
      <c r="J13" s="180" t="str">
        <f>+'CCE-2'!D17</f>
        <v>Atlas Steel Fabricators</v>
      </c>
      <c r="K13" s="178">
        <f>+'CCE-2'!F17</f>
        <v>10500</v>
      </c>
      <c r="L13" s="185">
        <f>+IF(G13=1,+H13,+IF(G13=2,H13,""))</f>
        <v>36292</v>
      </c>
      <c r="M13" s="12"/>
      <c r="O13" s="22"/>
    </row>
    <row r="14" spans="1:15" ht="20.100000000000001" customHeight="1" x14ac:dyDescent="0.25">
      <c r="A14" s="12"/>
      <c r="B14" s="179"/>
      <c r="C14" s="180"/>
      <c r="D14" s="181"/>
      <c r="E14" s="178"/>
      <c r="F14" s="180"/>
      <c r="G14" s="183"/>
      <c r="H14" s="184"/>
      <c r="I14" s="178"/>
      <c r="J14" s="180">
        <f>+'CCE-2'!D18</f>
        <v>0</v>
      </c>
      <c r="K14" s="178">
        <f>+'CCE-2'!F18</f>
        <v>0</v>
      </c>
      <c r="L14" s="185">
        <f>+IF(G13=1,+H13,+IF(G13=2,H13,""))</f>
        <v>36292</v>
      </c>
      <c r="M14" s="12"/>
    </row>
    <row r="15" spans="1:15" ht="20.100000000000001" customHeight="1" x14ac:dyDescent="0.25">
      <c r="A15" s="12"/>
      <c r="B15" s="179"/>
      <c r="C15" s="180"/>
      <c r="D15" s="181"/>
      <c r="E15" s="178"/>
      <c r="F15" s="180"/>
      <c r="G15" s="183"/>
      <c r="H15" s="184"/>
      <c r="I15" s="178"/>
      <c r="J15" s="180">
        <f>+'CCE-2'!D19</f>
        <v>0</v>
      </c>
      <c r="K15" s="178">
        <f>+'CCE-2'!F19</f>
        <v>0</v>
      </c>
      <c r="L15" s="185">
        <f>+IF(G13=1,+H13,+IF(G13=2,H13,""))</f>
        <v>36292</v>
      </c>
      <c r="M15" s="12"/>
    </row>
    <row r="16" spans="1:15" ht="8.1" customHeight="1" x14ac:dyDescent="0.25">
      <c r="A16" s="12"/>
      <c r="B16" s="105"/>
      <c r="C16" s="102"/>
      <c r="D16" s="103"/>
      <c r="E16" s="104"/>
      <c r="F16" s="102"/>
      <c r="G16" s="154"/>
      <c r="H16" s="155"/>
      <c r="I16" s="104"/>
      <c r="J16" s="102"/>
      <c r="K16" s="104"/>
      <c r="L16" s="103"/>
      <c r="M16" s="12"/>
    </row>
    <row r="17" spans="1:13" ht="20.100000000000001" customHeight="1" x14ac:dyDescent="0.25">
      <c r="A17" s="12"/>
      <c r="B17" s="68">
        <v>3</v>
      </c>
      <c r="C17" s="69" t="str">
        <f>+'CCE-3'!C10</f>
        <v>Deep Roof OWSJ</v>
      </c>
      <c r="D17" s="70" t="str">
        <f>+'CCE-3'!C5</f>
        <v>10/05/1999</v>
      </c>
      <c r="E17" s="71">
        <f>+'CCE-3'!F22</f>
        <v>93870</v>
      </c>
      <c r="F17" s="72">
        <f>+'CCE-3'!E25</f>
        <v>18</v>
      </c>
      <c r="G17" s="152">
        <v>2</v>
      </c>
      <c r="H17" s="153">
        <v>36295</v>
      </c>
      <c r="I17" s="71">
        <f>+IF(H17=0,"",+E17)</f>
        <v>93870</v>
      </c>
      <c r="J17" s="69" t="str">
        <f>+'CCE-3'!D17</f>
        <v>Cambrian Roof System</v>
      </c>
      <c r="K17" s="71">
        <f>+'CCE-3'!F17</f>
        <v>74500</v>
      </c>
      <c r="L17" s="166">
        <f>+IF(G17=1,+H17,+IF(G17=2,H17,""))</f>
        <v>36295</v>
      </c>
      <c r="M17" s="12"/>
    </row>
    <row r="18" spans="1:13" ht="20.100000000000001" customHeight="1" x14ac:dyDescent="0.25">
      <c r="A18" s="12"/>
      <c r="B18" s="68"/>
      <c r="C18" s="69"/>
      <c r="D18" s="70"/>
      <c r="E18" s="71"/>
      <c r="F18" s="69"/>
      <c r="G18" s="152"/>
      <c r="H18" s="153"/>
      <c r="I18" s="71"/>
      <c r="J18" s="69" t="str">
        <f>+'CCE-3'!D18</f>
        <v>Trade Name</v>
      </c>
      <c r="K18" s="71">
        <f>+'CCE-3'!F18</f>
        <v>0</v>
      </c>
      <c r="L18" s="166">
        <f>+IF(G17=1,+H17,+IF(G17=2,H17,""))</f>
        <v>36295</v>
      </c>
      <c r="M18" s="12"/>
    </row>
    <row r="19" spans="1:13" ht="20.100000000000001" customHeight="1" x14ac:dyDescent="0.25">
      <c r="A19" s="12"/>
      <c r="B19" s="68"/>
      <c r="C19" s="69"/>
      <c r="D19" s="70"/>
      <c r="E19" s="71"/>
      <c r="F19" s="69"/>
      <c r="G19" s="152"/>
      <c r="H19" s="153"/>
      <c r="I19" s="71"/>
      <c r="J19" s="69" t="str">
        <f>+'CCE-3'!D19</f>
        <v>Trade Name</v>
      </c>
      <c r="K19" s="71">
        <f>+'CCE-3'!F19</f>
        <v>0</v>
      </c>
      <c r="L19" s="166">
        <f>+IF(G17=1,+H17,+IF(G17=2,H17,""))</f>
        <v>36295</v>
      </c>
      <c r="M19" s="12"/>
    </row>
    <row r="20" spans="1:13" ht="8.1" customHeight="1" x14ac:dyDescent="0.25">
      <c r="A20" s="12"/>
      <c r="B20" s="105"/>
      <c r="C20" s="102"/>
      <c r="D20" s="103"/>
      <c r="E20" s="104"/>
      <c r="F20" s="102"/>
      <c r="G20" s="154"/>
      <c r="H20" s="155"/>
      <c r="I20" s="104"/>
      <c r="J20" s="102"/>
      <c r="K20" s="104"/>
      <c r="L20" s="103"/>
      <c r="M20" s="12"/>
    </row>
    <row r="21" spans="1:13" ht="20.100000000000001" customHeight="1" x14ac:dyDescent="0.25">
      <c r="A21" s="12"/>
      <c r="B21" s="179">
        <v>4</v>
      </c>
      <c r="C21" s="186" t="str">
        <f>+CCO!D11</f>
        <v>Automatic Main Door Opener</v>
      </c>
      <c r="D21" s="181" t="str">
        <f>+'CCE-4'!C5</f>
        <v>13/05/1999</v>
      </c>
      <c r="E21" s="178">
        <f>+'CCE-4'!F22</f>
        <v>12474</v>
      </c>
      <c r="F21" s="182">
        <f>+'CCE-4'!E25</f>
        <v>3</v>
      </c>
      <c r="G21" s="183">
        <v>1</v>
      </c>
      <c r="H21" s="184">
        <v>36302</v>
      </c>
      <c r="I21" s="178">
        <f>+IF(H21=0,"",+E21)</f>
        <v>12474</v>
      </c>
      <c r="J21" s="180" t="str">
        <f>+'CCE-4'!D17</f>
        <v>Auto Door Ltd.</v>
      </c>
      <c r="K21" s="178">
        <f>+'CCE-4'!F17</f>
        <v>9900</v>
      </c>
      <c r="L21" s="185">
        <f>+IF(G21=1,+H21,+IF(G21=2,H21,""))</f>
        <v>36302</v>
      </c>
      <c r="M21" s="12"/>
    </row>
    <row r="22" spans="1:13" ht="20.100000000000001" customHeight="1" x14ac:dyDescent="0.25">
      <c r="A22" s="12"/>
      <c r="B22" s="179"/>
      <c r="C22" s="186"/>
      <c r="D22" s="181"/>
      <c r="E22" s="178"/>
      <c r="F22" s="180"/>
      <c r="G22" s="183"/>
      <c r="H22" s="184"/>
      <c r="I22" s="178"/>
      <c r="J22" s="180">
        <f>+'CCE-4'!D18</f>
        <v>0</v>
      </c>
      <c r="K22" s="178">
        <f>+'CCE-4'!F18</f>
        <v>0</v>
      </c>
      <c r="L22" s="185">
        <f>+IF(G21=1,+H21,+IF(G21=2,H21,""))</f>
        <v>36302</v>
      </c>
      <c r="M22" s="12"/>
    </row>
    <row r="23" spans="1:13" ht="20.100000000000001" customHeight="1" x14ac:dyDescent="0.25">
      <c r="A23" s="12"/>
      <c r="B23" s="179"/>
      <c r="C23" s="186"/>
      <c r="D23" s="181"/>
      <c r="E23" s="178"/>
      <c r="F23" s="180"/>
      <c r="G23" s="183"/>
      <c r="H23" s="184"/>
      <c r="I23" s="178"/>
      <c r="J23" s="180">
        <f>+'CCE-4'!D19</f>
        <v>0</v>
      </c>
      <c r="K23" s="178">
        <f>+'CCE-4'!F19</f>
        <v>0</v>
      </c>
      <c r="L23" s="185">
        <f>+IF(G21=1,+H21,+IF(G21=2,H21,""))</f>
        <v>36302</v>
      </c>
      <c r="M23" s="12"/>
    </row>
    <row r="24" spans="1:13" ht="8.1" customHeight="1" x14ac:dyDescent="0.25">
      <c r="A24" s="12"/>
      <c r="B24" s="105"/>
      <c r="C24" s="106"/>
      <c r="D24" s="103"/>
      <c r="E24" s="104"/>
      <c r="F24" s="102"/>
      <c r="G24" s="154"/>
      <c r="H24" s="155"/>
      <c r="I24" s="104"/>
      <c r="J24" s="102"/>
      <c r="K24" s="104"/>
      <c r="L24" s="103"/>
      <c r="M24" s="12"/>
    </row>
    <row r="25" spans="1:13" ht="19.5" customHeight="1" x14ac:dyDescent="0.25">
      <c r="A25" s="12"/>
      <c r="B25" s="68">
        <v>5</v>
      </c>
      <c r="C25" s="100" t="str">
        <f>+CCO!D12</f>
        <v>Efficient Toilets</v>
      </c>
      <c r="D25" s="70" t="str">
        <f>+'CCE-5'!C5</f>
        <v>14/05/1999</v>
      </c>
      <c r="E25" s="71">
        <f>+'CCE-5'!F22</f>
        <v>6930</v>
      </c>
      <c r="F25" s="72">
        <f>+'CCE-5'!E25</f>
        <v>0</v>
      </c>
      <c r="G25" s="152">
        <v>1</v>
      </c>
      <c r="H25" s="153">
        <v>36304</v>
      </c>
      <c r="I25" s="71">
        <f>+IF(H25=0,"",+E25)</f>
        <v>6930</v>
      </c>
      <c r="J25" s="69" t="str">
        <f>+'CCE-5'!D17</f>
        <v>Jackson Mechanical Co.</v>
      </c>
      <c r="K25" s="71">
        <f>+'CCE-5'!F17</f>
        <v>5500</v>
      </c>
      <c r="L25" s="166">
        <f>+IF(G25=1,+H25,+IF(G25=2,H25,""))</f>
        <v>36304</v>
      </c>
      <c r="M25" s="12"/>
    </row>
    <row r="26" spans="1:13" ht="20.100000000000001" customHeight="1" x14ac:dyDescent="0.25">
      <c r="A26" s="12"/>
      <c r="B26" s="68"/>
      <c r="C26" s="100"/>
      <c r="D26" s="70"/>
      <c r="E26" s="71"/>
      <c r="F26" s="69"/>
      <c r="G26" s="152"/>
      <c r="H26" s="153"/>
      <c r="I26" s="71"/>
      <c r="J26" s="69" t="str">
        <f>+'CCE-5'!D18</f>
        <v>Trade Name</v>
      </c>
      <c r="K26" s="71">
        <f>+'CCE-5'!F18</f>
        <v>0</v>
      </c>
      <c r="L26" s="166">
        <f>+IF(G25=1,+H25,+IF(G25=2,H25,""))</f>
        <v>36304</v>
      </c>
      <c r="M26" s="12"/>
    </row>
    <row r="27" spans="1:13" ht="20.100000000000001" customHeight="1" x14ac:dyDescent="0.25">
      <c r="A27" s="12"/>
      <c r="B27" s="68"/>
      <c r="C27" s="100"/>
      <c r="D27" s="70"/>
      <c r="E27" s="71"/>
      <c r="F27" s="69"/>
      <c r="G27" s="152"/>
      <c r="H27" s="153"/>
      <c r="I27" s="71"/>
      <c r="J27" s="69" t="str">
        <f>+'CCE-5'!D19</f>
        <v>Trade Name</v>
      </c>
      <c r="K27" s="71">
        <f>+'CCE-5'!F19</f>
        <v>0</v>
      </c>
      <c r="L27" s="166">
        <f>+IF(G25=1,+H25,+IF(G25=2,H25,""))</f>
        <v>36304</v>
      </c>
      <c r="M27" s="12"/>
    </row>
    <row r="28" spans="1:13" ht="8.1" customHeight="1" x14ac:dyDescent="0.25">
      <c r="A28" s="12"/>
      <c r="B28" s="105"/>
      <c r="C28" s="106"/>
      <c r="D28" s="103"/>
      <c r="E28" s="104"/>
      <c r="F28" s="102"/>
      <c r="G28" s="154"/>
      <c r="H28" s="155"/>
      <c r="I28" s="104"/>
      <c r="J28" s="102"/>
      <c r="K28" s="104"/>
      <c r="L28" s="103"/>
      <c r="M28" s="12"/>
    </row>
    <row r="29" spans="1:13" ht="20.100000000000001" customHeight="1" x14ac:dyDescent="0.25">
      <c r="A29" s="12"/>
      <c r="B29" s="179">
        <v>6</v>
      </c>
      <c r="C29" s="186" t="str">
        <f>+CCO!D13</f>
        <v>Glass Block</v>
      </c>
      <c r="D29" s="181" t="str">
        <f>+CCO!E13</f>
        <v>15/05/1999</v>
      </c>
      <c r="E29" s="178">
        <f>+'CCE-6'!F22</f>
        <v>3654</v>
      </c>
      <c r="F29" s="182">
        <f>+'CCE-6'!E25</f>
        <v>0</v>
      </c>
      <c r="G29" s="183">
        <v>1</v>
      </c>
      <c r="H29" s="184">
        <v>36295</v>
      </c>
      <c r="I29" s="178">
        <f>+IF(H29=0,"",+E29)</f>
        <v>3654</v>
      </c>
      <c r="J29" s="180" t="str">
        <f>+'CCE-6'!D17</f>
        <v>Frontenac Masonry</v>
      </c>
      <c r="K29" s="178">
        <f>+'CCE-6'!F17</f>
        <v>4500</v>
      </c>
      <c r="L29" s="185">
        <f>+IF(G29=1,+H29,+IF(G29=2,H29,""))</f>
        <v>36295</v>
      </c>
      <c r="M29" s="12"/>
    </row>
    <row r="30" spans="1:13" ht="20.100000000000001" customHeight="1" x14ac:dyDescent="0.25">
      <c r="A30" s="12"/>
      <c r="B30" s="179"/>
      <c r="C30" s="186"/>
      <c r="D30" s="181"/>
      <c r="E30" s="178"/>
      <c r="F30" s="180"/>
      <c r="G30" s="183"/>
      <c r="H30" s="184"/>
      <c r="I30" s="178"/>
      <c r="J30" s="180" t="str">
        <f>+'CCE-6'!D18</f>
        <v>Sub Trade Deduction</v>
      </c>
      <c r="K30" s="178">
        <f>+'CCE-6'!F18</f>
        <v>-1600</v>
      </c>
      <c r="L30" s="185">
        <f>+IF(G29=1,+H29,+IF(G29=2,H29,""))</f>
        <v>36295</v>
      </c>
      <c r="M30" s="12"/>
    </row>
    <row r="31" spans="1:13" ht="20.100000000000001" customHeight="1" x14ac:dyDescent="0.25">
      <c r="A31" s="12"/>
      <c r="B31" s="179"/>
      <c r="C31" s="186"/>
      <c r="D31" s="181"/>
      <c r="E31" s="178"/>
      <c r="F31" s="180"/>
      <c r="G31" s="183"/>
      <c r="H31" s="184"/>
      <c r="I31" s="178"/>
      <c r="J31" s="180">
        <f>+'CCE-6'!D19</f>
        <v>0</v>
      </c>
      <c r="K31" s="178">
        <f>+'CCE-6'!F19</f>
        <v>0</v>
      </c>
      <c r="L31" s="185">
        <f>+IF(G29=1,+H29,+IF(G29=2,H29,""))</f>
        <v>36295</v>
      </c>
      <c r="M31" s="12"/>
    </row>
    <row r="32" spans="1:13" ht="8.1" customHeight="1" x14ac:dyDescent="0.25">
      <c r="A32" s="12"/>
      <c r="B32" s="105"/>
      <c r="C32" s="106"/>
      <c r="D32" s="103"/>
      <c r="E32" s="104"/>
      <c r="F32" s="102"/>
      <c r="G32" s="154"/>
      <c r="H32" s="155"/>
      <c r="I32" s="104"/>
      <c r="J32" s="102"/>
      <c r="K32" s="104"/>
      <c r="L32" s="103"/>
      <c r="M32" s="12"/>
    </row>
    <row r="33" spans="1:13" ht="20.100000000000001" customHeight="1" x14ac:dyDescent="0.25">
      <c r="A33" s="12"/>
      <c r="B33" s="68">
        <v>7</v>
      </c>
      <c r="C33" s="100" t="str">
        <f>+CCO!D14</f>
        <v>Painting Mural</v>
      </c>
      <c r="D33" s="70" t="str">
        <f>+CCO!E14</f>
        <v>23/06/1999</v>
      </c>
      <c r="E33" s="71">
        <f>+'CCE-7'!F22</f>
        <v>11970</v>
      </c>
      <c r="F33" s="72">
        <f>+'CCE-7'!E25</f>
        <v>0</v>
      </c>
      <c r="G33" s="152">
        <v>1</v>
      </c>
      <c r="H33" s="153">
        <v>36334</v>
      </c>
      <c r="I33" s="71">
        <f>+IF(H33=0,"",+E33)</f>
        <v>11970</v>
      </c>
      <c r="J33" s="69" t="str">
        <f>+'CCE-7'!D17</f>
        <v>Enrest Paint Co.</v>
      </c>
      <c r="K33" s="71">
        <f>+'CCE-7'!F17</f>
        <v>9500</v>
      </c>
      <c r="L33" s="166">
        <f>+IF(G33=1,+H33,+IF(G33=2,H33,""))</f>
        <v>36334</v>
      </c>
      <c r="M33" s="12"/>
    </row>
    <row r="34" spans="1:13" ht="20.100000000000001" customHeight="1" x14ac:dyDescent="0.25">
      <c r="A34" s="12"/>
      <c r="B34" s="68"/>
      <c r="C34" s="100"/>
      <c r="D34" s="70"/>
      <c r="E34" s="71"/>
      <c r="F34" s="69"/>
      <c r="G34" s="152"/>
      <c r="H34" s="153"/>
      <c r="I34" s="71"/>
      <c r="J34" s="69" t="str">
        <f>+'CCE-7'!D18</f>
        <v>Trade Name</v>
      </c>
      <c r="K34" s="71">
        <f>+'CCE-7'!F18</f>
        <v>0</v>
      </c>
      <c r="L34" s="166">
        <f>+IF(G33=1,+H33,+IF(G33=2,H33,""))</f>
        <v>36334</v>
      </c>
      <c r="M34" s="12"/>
    </row>
    <row r="35" spans="1:13" ht="20.100000000000001" customHeight="1" x14ac:dyDescent="0.25">
      <c r="A35" s="12"/>
      <c r="B35" s="68"/>
      <c r="C35" s="100"/>
      <c r="D35" s="70"/>
      <c r="E35" s="71"/>
      <c r="F35" s="69"/>
      <c r="G35" s="152"/>
      <c r="H35" s="153"/>
      <c r="I35" s="71"/>
      <c r="J35" s="69" t="str">
        <f>+'CCE-7'!D19</f>
        <v>Trade Name</v>
      </c>
      <c r="K35" s="71">
        <f>+'CCE-7'!F19</f>
        <v>0</v>
      </c>
      <c r="L35" s="166">
        <f>+IF(G33=1,+H33,+IF(G33=2,H33,""))</f>
        <v>36334</v>
      </c>
      <c r="M35" s="12"/>
    </row>
    <row r="36" spans="1:13" ht="8.1" customHeight="1" x14ac:dyDescent="0.25">
      <c r="A36" s="12"/>
      <c r="B36" s="68"/>
      <c r="C36" s="100"/>
      <c r="D36" s="103"/>
      <c r="E36" s="104"/>
      <c r="F36" s="102"/>
      <c r="G36" s="154"/>
      <c r="H36" s="155"/>
      <c r="I36" s="104"/>
      <c r="J36" s="102"/>
      <c r="K36" s="104"/>
      <c r="L36" s="103"/>
      <c r="M36" s="12"/>
    </row>
    <row r="37" spans="1:13" ht="20.100000000000001" customHeight="1" x14ac:dyDescent="0.25">
      <c r="A37" s="12"/>
      <c r="B37" s="179">
        <v>8</v>
      </c>
      <c r="C37" s="186" t="str">
        <f>+CCO!D15</f>
        <v>Finish Hardware</v>
      </c>
      <c r="D37" s="181" t="str">
        <f>+CCO!E15</f>
        <v>16/06/1999</v>
      </c>
      <c r="E37" s="178">
        <f>+'CCE-8'!F22</f>
        <v>14616</v>
      </c>
      <c r="F37" s="182">
        <f>+'CCE-8'!E25</f>
        <v>10</v>
      </c>
      <c r="G37" s="183">
        <v>1</v>
      </c>
      <c r="H37" s="184">
        <v>36333</v>
      </c>
      <c r="I37" s="178">
        <f>+IF(H37=0,"",+E37)</f>
        <v>14616</v>
      </c>
      <c r="J37" s="180" t="str">
        <f>+'CCE-8'!D17</f>
        <v>Oakville Hardware Ltd.</v>
      </c>
      <c r="K37" s="178">
        <f>+'CCE-8'!F17</f>
        <v>11600</v>
      </c>
      <c r="L37" s="185">
        <f>+IF(G37=1,+H37,+IF(G37=2,H37,""))</f>
        <v>36333</v>
      </c>
      <c r="M37" s="12"/>
    </row>
    <row r="38" spans="1:13" ht="20.100000000000001" customHeight="1" x14ac:dyDescent="0.2">
      <c r="A38" s="12"/>
      <c r="B38" s="179"/>
      <c r="C38" s="180"/>
      <c r="D38" s="181"/>
      <c r="E38" s="178"/>
      <c r="F38" s="180"/>
      <c r="G38" s="179"/>
      <c r="H38" s="181"/>
      <c r="I38" s="178"/>
      <c r="J38" s="180">
        <f>+'CCE-8'!D18</f>
        <v>0</v>
      </c>
      <c r="K38" s="178">
        <f>+'CCE-8'!F18</f>
        <v>0</v>
      </c>
      <c r="L38" s="185">
        <f>+IF(G37=1,+H37,+IF(G37=2,H37,""))</f>
        <v>36333</v>
      </c>
      <c r="M38" s="12"/>
    </row>
    <row r="39" spans="1:13" ht="20.100000000000001" customHeight="1" x14ac:dyDescent="0.2">
      <c r="A39" s="12"/>
      <c r="B39" s="179"/>
      <c r="C39" s="180"/>
      <c r="D39" s="181"/>
      <c r="E39" s="178"/>
      <c r="F39" s="180"/>
      <c r="G39" s="179"/>
      <c r="H39" s="181"/>
      <c r="I39" s="178"/>
      <c r="J39" s="180">
        <f>+'CCE-8'!D19</f>
        <v>0</v>
      </c>
      <c r="K39" s="178">
        <f>+'CCE-8'!F19</f>
        <v>0</v>
      </c>
      <c r="L39" s="185">
        <f>+IF(G37=1,+H37,+IF(G37=2,H37,""))</f>
        <v>36333</v>
      </c>
      <c r="M39" s="12"/>
    </row>
    <row r="40" spans="1:13" ht="8.1" customHeight="1" x14ac:dyDescent="0.2">
      <c r="A40" s="12"/>
      <c r="B40" s="172"/>
      <c r="C40" s="173"/>
      <c r="D40" s="174"/>
      <c r="E40" s="175"/>
      <c r="F40" s="173"/>
      <c r="G40" s="172"/>
      <c r="H40" s="174"/>
      <c r="I40" s="175"/>
      <c r="J40" s="173"/>
      <c r="K40" s="175"/>
      <c r="L40" s="176"/>
      <c r="M40" s="12"/>
    </row>
    <row r="41" spans="1:13" ht="20.100000000000001" customHeight="1" x14ac:dyDescent="0.25">
      <c r="A41" s="12"/>
      <c r="B41" s="187">
        <v>9</v>
      </c>
      <c r="C41" s="188" t="str">
        <f>+CCO!D16</f>
        <v>Toilet Partition</v>
      </c>
      <c r="D41" s="189" t="str">
        <f>+'CCE-9'!C5</f>
        <v>16/06/1999</v>
      </c>
      <c r="E41" s="190">
        <f>+'CCE-9'!F22</f>
        <v>15750</v>
      </c>
      <c r="F41" s="191">
        <f>+'CCE-9'!E25</f>
        <v>20</v>
      </c>
      <c r="G41" s="192">
        <v>0</v>
      </c>
      <c r="H41" s="153"/>
      <c r="I41" s="71" t="str">
        <f>+IF(H41=0,"",+E41)</f>
        <v/>
      </c>
      <c r="J41" s="188" t="str">
        <f>+'CCE-9'!D17</f>
        <v>Uniform Specialties Ltd.</v>
      </c>
      <c r="K41" s="190">
        <f>+'CCE-9'!F17</f>
        <v>12500</v>
      </c>
      <c r="L41" s="166"/>
      <c r="M41" s="12"/>
    </row>
    <row r="42" spans="1:13" ht="20.100000000000001" customHeight="1" x14ac:dyDescent="0.2">
      <c r="A42" s="12"/>
      <c r="B42" s="187"/>
      <c r="C42" s="188"/>
      <c r="D42" s="189"/>
      <c r="E42" s="190"/>
      <c r="F42" s="188"/>
      <c r="G42" s="187"/>
      <c r="H42" s="189"/>
      <c r="I42" s="194" t="s">
        <v>26</v>
      </c>
      <c r="J42" s="188" t="str">
        <f>+'CCE-9'!D18</f>
        <v>Trade Name</v>
      </c>
      <c r="K42" s="190">
        <f>+'CCE-9'!F18</f>
        <v>0</v>
      </c>
      <c r="L42" s="166"/>
      <c r="M42" s="12"/>
    </row>
    <row r="43" spans="1:13" ht="20.100000000000001" customHeight="1" x14ac:dyDescent="0.2">
      <c r="A43" s="12"/>
      <c r="B43" s="187"/>
      <c r="C43" s="188"/>
      <c r="D43" s="189"/>
      <c r="E43" s="190"/>
      <c r="F43" s="188"/>
      <c r="G43" s="187"/>
      <c r="H43" s="189"/>
      <c r="I43" s="190"/>
      <c r="J43" s="188" t="str">
        <f>+'CCE-9'!D19</f>
        <v>Trade Name</v>
      </c>
      <c r="K43" s="190">
        <f>+'CCE-9'!F19</f>
        <v>0</v>
      </c>
      <c r="L43" s="166"/>
      <c r="M43" s="12"/>
    </row>
    <row r="44" spans="1:13" ht="8.1" customHeight="1" x14ac:dyDescent="0.2">
      <c r="A44" s="12"/>
      <c r="B44" s="193" t="s">
        <v>26</v>
      </c>
      <c r="C44" s="173"/>
      <c r="D44" s="174"/>
      <c r="E44" s="175"/>
      <c r="F44" s="173"/>
      <c r="G44" s="172"/>
      <c r="H44" s="174"/>
      <c r="I44" s="175"/>
      <c r="J44" s="173"/>
      <c r="K44" s="175"/>
      <c r="L44" s="176"/>
      <c r="M44" s="12"/>
    </row>
    <row r="45" spans="1:13" ht="20.100000000000001" customHeight="1" x14ac:dyDescent="0.25">
      <c r="A45" s="12"/>
      <c r="B45" s="179">
        <v>10</v>
      </c>
      <c r="C45" s="180" t="str">
        <f>+CCO!D17</f>
        <v>Signage</v>
      </c>
      <c r="D45" s="181" t="str">
        <f>+'CCE-10'!C5</f>
        <v>16/06/1999</v>
      </c>
      <c r="E45" s="178">
        <f>+'CCE-10'!F22</f>
        <v>22932</v>
      </c>
      <c r="F45" s="182">
        <f>+'CCE-10'!E25</f>
        <v>0</v>
      </c>
      <c r="G45" s="183">
        <v>1</v>
      </c>
      <c r="H45" s="184">
        <v>36359</v>
      </c>
      <c r="I45" s="178">
        <f>+IF(H45=0,"",+E45)</f>
        <v>22932</v>
      </c>
      <c r="J45" s="180" t="str">
        <f>+'CCE-10'!D17</f>
        <v>Speers Signs Co.</v>
      </c>
      <c r="K45" s="178">
        <f>+'CCE-10'!F17</f>
        <v>18200</v>
      </c>
      <c r="L45" s="185">
        <v>36359</v>
      </c>
      <c r="M45" s="12"/>
    </row>
    <row r="46" spans="1:13" ht="20.100000000000001" customHeight="1" x14ac:dyDescent="0.2">
      <c r="A46" s="12"/>
      <c r="B46" s="179"/>
      <c r="C46" s="180"/>
      <c r="D46" s="181"/>
      <c r="E46" s="178"/>
      <c r="F46" s="180"/>
      <c r="G46" s="179"/>
      <c r="H46" s="181"/>
      <c r="I46" s="178"/>
      <c r="J46" s="180">
        <f>+'CCE-10'!D18</f>
        <v>0</v>
      </c>
      <c r="K46" s="178">
        <f>+'CCE-10'!F18</f>
        <v>0</v>
      </c>
      <c r="L46" s="185"/>
      <c r="M46" s="12"/>
    </row>
    <row r="47" spans="1:13" ht="20.100000000000001" customHeight="1" x14ac:dyDescent="0.2">
      <c r="A47" s="12"/>
      <c r="B47" s="179"/>
      <c r="C47" s="180"/>
      <c r="D47" s="181"/>
      <c r="E47" s="178"/>
      <c r="F47" s="180"/>
      <c r="G47" s="179"/>
      <c r="H47" s="181"/>
      <c r="I47" s="178"/>
      <c r="J47" s="180">
        <f>+'CCE-10'!D19</f>
        <v>0</v>
      </c>
      <c r="K47" s="178">
        <f>+'CCE-10'!F19</f>
        <v>0</v>
      </c>
      <c r="L47" s="185"/>
      <c r="M47" s="12"/>
    </row>
    <row r="48" spans="1:13" ht="8.1" customHeight="1" x14ac:dyDescent="0.2">
      <c r="A48" s="12"/>
      <c r="B48" s="105"/>
      <c r="C48" s="102"/>
      <c r="D48" s="103"/>
      <c r="E48" s="104"/>
      <c r="F48" s="102"/>
      <c r="G48" s="105"/>
      <c r="H48" s="103"/>
      <c r="I48" s="104"/>
      <c r="J48" s="102"/>
      <c r="K48" s="104"/>
      <c r="L48" s="103"/>
      <c r="M48" s="12"/>
    </row>
    <row r="49" spans="1:13" x14ac:dyDescent="0.2">
      <c r="A49" s="12"/>
      <c r="B49" s="12"/>
      <c r="C49" s="12"/>
      <c r="D49" s="66"/>
      <c r="E49" s="73"/>
      <c r="F49" s="12"/>
      <c r="G49" s="74"/>
      <c r="H49" s="66"/>
      <c r="I49" s="73"/>
      <c r="J49" s="12"/>
      <c r="K49" s="73"/>
      <c r="L49" s="66"/>
      <c r="M49" s="12"/>
    </row>
  </sheetData>
  <phoneticPr fontId="0" type="noConversion"/>
  <printOptions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6"/>
  <dimension ref="A1:J20"/>
  <sheetViews>
    <sheetView showGridLines="0" workbookViewId="0">
      <selection activeCell="G23" sqref="G23"/>
    </sheetView>
  </sheetViews>
  <sheetFormatPr defaultRowHeight="12.75" x14ac:dyDescent="0.2"/>
  <cols>
    <col min="1" max="1" width="3" customWidth="1"/>
    <col min="3" max="3" width="13.140625" customWidth="1"/>
    <col min="4" max="6" width="16.28515625" style="130" customWidth="1"/>
    <col min="7" max="7" width="10.7109375" style="140" customWidth="1"/>
    <col min="8" max="8" width="10.7109375" style="145" customWidth="1"/>
    <col min="9" max="9" width="10.7109375" style="130" customWidth="1"/>
    <col min="10" max="10" width="3.42578125" customWidth="1"/>
  </cols>
  <sheetData>
    <row r="1" spans="1:10" x14ac:dyDescent="0.2">
      <c r="B1" s="159" t="str">
        <f>+Cover!D12</f>
        <v>Matthew Coulson, Jordan Melo</v>
      </c>
      <c r="F1" s="157" t="s">
        <v>299</v>
      </c>
      <c r="G1" s="156">
        <f ca="1">+RAND()*100</f>
        <v>61.565781404616047</v>
      </c>
    </row>
    <row r="2" spans="1:10" x14ac:dyDescent="0.2">
      <c r="B2" s="160" t="s">
        <v>26</v>
      </c>
    </row>
    <row r="3" spans="1:10" s="14" customFormat="1" ht="15" x14ac:dyDescent="0.2">
      <c r="A3" s="210"/>
      <c r="B3" s="210"/>
      <c r="C3" s="210"/>
      <c r="D3" s="211"/>
      <c r="E3" s="211"/>
      <c r="F3" s="211"/>
      <c r="G3" s="212"/>
      <c r="H3" s="213"/>
      <c r="I3" s="211"/>
      <c r="J3" s="210"/>
    </row>
    <row r="4" spans="1:10" s="76" customFormat="1" ht="54" customHeight="1" x14ac:dyDescent="0.2">
      <c r="A4" s="214"/>
      <c r="B4" s="77"/>
      <c r="C4" s="78" t="s">
        <v>297</v>
      </c>
      <c r="D4" s="124"/>
      <c r="E4" s="80"/>
      <c r="F4" s="80"/>
      <c r="G4" s="91"/>
      <c r="H4" s="141"/>
      <c r="I4" s="80"/>
      <c r="J4" s="214"/>
    </row>
    <row r="5" spans="1:10" x14ac:dyDescent="0.2">
      <c r="A5" s="206"/>
      <c r="B5" s="120" t="s">
        <v>290</v>
      </c>
      <c r="C5" s="120" t="s">
        <v>281</v>
      </c>
      <c r="D5" s="125"/>
      <c r="E5" s="126" t="s">
        <v>286</v>
      </c>
      <c r="F5" s="125"/>
      <c r="G5" s="136" t="s">
        <v>284</v>
      </c>
      <c r="H5" s="142" t="s">
        <v>286</v>
      </c>
      <c r="I5" s="125"/>
      <c r="J5" s="206"/>
    </row>
    <row r="6" spans="1:10" x14ac:dyDescent="0.2">
      <c r="A6" s="206"/>
      <c r="B6" s="121" t="s">
        <v>282</v>
      </c>
      <c r="C6" s="121" t="s">
        <v>282</v>
      </c>
      <c r="D6" s="127" t="s">
        <v>284</v>
      </c>
      <c r="E6" s="127" t="s">
        <v>287</v>
      </c>
      <c r="F6" s="127" t="s">
        <v>288</v>
      </c>
      <c r="G6" s="137" t="s">
        <v>294</v>
      </c>
      <c r="H6" s="143" t="s">
        <v>287</v>
      </c>
      <c r="I6" s="127" t="s">
        <v>288</v>
      </c>
      <c r="J6" s="206"/>
    </row>
    <row r="7" spans="1:10" x14ac:dyDescent="0.2">
      <c r="A7" s="206"/>
      <c r="B7" s="122" t="s">
        <v>283</v>
      </c>
      <c r="C7" s="122" t="s">
        <v>292</v>
      </c>
      <c r="D7" s="128" t="s">
        <v>285</v>
      </c>
      <c r="E7" s="128" t="s">
        <v>285</v>
      </c>
      <c r="F7" s="128" t="s">
        <v>289</v>
      </c>
      <c r="G7" s="138" t="s">
        <v>295</v>
      </c>
      <c r="H7" s="144" t="s">
        <v>291</v>
      </c>
      <c r="I7" s="128" t="s">
        <v>294</v>
      </c>
      <c r="J7" s="206"/>
    </row>
    <row r="8" spans="1:10" ht="18" customHeight="1" x14ac:dyDescent="0.2">
      <c r="A8" s="206"/>
      <c r="B8" s="123">
        <v>1</v>
      </c>
      <c r="C8" s="133" t="str">
        <f>+IF('CO Recap'!G9=0,"in progress",IF(AND('CO Recap'!G9=1),"approved",IF(AND('CO Recap'!G9&gt;=2),"rejected")))</f>
        <v>approved</v>
      </c>
      <c r="D8" s="129">
        <f>+Cover!$D$13</f>
        <v>1754249</v>
      </c>
      <c r="E8" s="129">
        <f>IF('CO Recap'!G9=1,'CO Recap'!E9,0)</f>
        <v>18585</v>
      </c>
      <c r="F8" s="129">
        <f>+D8+E8</f>
        <v>1772834</v>
      </c>
      <c r="G8" s="139">
        <f>+Cover!D15</f>
        <v>36524</v>
      </c>
      <c r="H8" s="150">
        <f>+IF('CO Recap'!G9=1,'CCE-1'!E25,0)</f>
        <v>9</v>
      </c>
      <c r="I8" s="139">
        <f>+G8+H8</f>
        <v>36533</v>
      </c>
      <c r="J8" s="206"/>
    </row>
    <row r="9" spans="1:10" ht="18" customHeight="1" x14ac:dyDescent="0.2">
      <c r="A9" s="206"/>
      <c r="B9" s="123">
        <v>2</v>
      </c>
      <c r="C9" s="133" t="str">
        <f>+IF('CO Recap'!G13=0,"in progress",IF(AND('CO Recap'!G13=1),"approved",IF(AND('CO Recap'!G13&gt;=2),"rejected")))</f>
        <v>approved</v>
      </c>
      <c r="D9" s="129">
        <f>+F8</f>
        <v>1772834</v>
      </c>
      <c r="E9" s="129">
        <f>IF('CO Recap'!G13=1,'CO Recap'!E13,0)</f>
        <v>13230</v>
      </c>
      <c r="F9" s="129">
        <f>+D9+E9</f>
        <v>1786064</v>
      </c>
      <c r="G9" s="139">
        <f>+I8</f>
        <v>36533</v>
      </c>
      <c r="H9" s="150">
        <f>+IF('CO Recap'!G13=1,'CO Recap'!F13,0)</f>
        <v>9</v>
      </c>
      <c r="I9" s="139">
        <f>+G9+H9</f>
        <v>36542</v>
      </c>
      <c r="J9" s="206"/>
    </row>
    <row r="10" spans="1:10" ht="18" customHeight="1" x14ac:dyDescent="0.2">
      <c r="A10" s="206"/>
      <c r="B10" s="123">
        <v>3</v>
      </c>
      <c r="C10" s="133" t="str">
        <f>+IF('CO Recap'!G17=0,"in progress",IF(AND('CO Recap'!G17=1),"approved",IF(AND('CO Recap'!G17&gt;=2),"rejected")))</f>
        <v>rejected</v>
      </c>
      <c r="D10" s="129">
        <f t="shared" ref="D10:D15" si="0">+F9</f>
        <v>1786064</v>
      </c>
      <c r="E10" s="129">
        <f>IF('CO Recap'!G17=1,'CO Recap'!E17,0)</f>
        <v>0</v>
      </c>
      <c r="F10" s="129">
        <f t="shared" ref="F10:F15" si="1">+D10+E10</f>
        <v>1786064</v>
      </c>
      <c r="G10" s="139">
        <f t="shared" ref="G10:G15" si="2">+I9</f>
        <v>36542</v>
      </c>
      <c r="H10" s="150">
        <f>+IF('CO Recap'!G17=1,'CO Recap'!F17,0)</f>
        <v>0</v>
      </c>
      <c r="I10" s="139">
        <f t="shared" ref="I10:I15" si="3">+G10+H10</f>
        <v>36542</v>
      </c>
      <c r="J10" s="206"/>
    </row>
    <row r="11" spans="1:10" ht="18" customHeight="1" x14ac:dyDescent="0.2">
      <c r="A11" s="206"/>
      <c r="B11" s="123">
        <v>4</v>
      </c>
      <c r="C11" s="133" t="str">
        <f>+IF('CO Recap'!G21=0,"in progress",IF(AND('CO Recap'!G21=1),"approved",IF(AND('CO Recap'!G21&gt;=2),"rejected")))</f>
        <v>approved</v>
      </c>
      <c r="D11" s="129">
        <f t="shared" si="0"/>
        <v>1786064</v>
      </c>
      <c r="E11" s="129">
        <f>IF('CO Recap'!G21=1,'CO Recap'!E21,0)</f>
        <v>12474</v>
      </c>
      <c r="F11" s="129">
        <f t="shared" si="1"/>
        <v>1798538</v>
      </c>
      <c r="G11" s="139">
        <f t="shared" si="2"/>
        <v>36542</v>
      </c>
      <c r="H11" s="150">
        <f>+IF('CO Recap'!G21=1,'CO Recap'!F21,0)</f>
        <v>3</v>
      </c>
      <c r="I11" s="139">
        <f t="shared" si="3"/>
        <v>36545</v>
      </c>
      <c r="J11" s="206"/>
    </row>
    <row r="12" spans="1:10" ht="18" customHeight="1" x14ac:dyDescent="0.2">
      <c r="A12" s="206"/>
      <c r="B12" s="123">
        <v>5</v>
      </c>
      <c r="C12" s="133" t="str">
        <f>+IF('CO Recap'!G25=0,"in progress",IF(AND('CO Recap'!G25=1),"approved",IF(AND('CO Recap'!G25&gt;=2),"rejected")))</f>
        <v>approved</v>
      </c>
      <c r="D12" s="129">
        <f t="shared" si="0"/>
        <v>1798538</v>
      </c>
      <c r="E12" s="129">
        <f>IF('CO Recap'!G25=1,'CO Recap'!E25,0)</f>
        <v>6930</v>
      </c>
      <c r="F12" s="129">
        <f t="shared" si="1"/>
        <v>1805468</v>
      </c>
      <c r="G12" s="139">
        <f t="shared" si="2"/>
        <v>36545</v>
      </c>
      <c r="H12" s="150">
        <f>+IF('CO Recap'!G25=1,'CO Recap'!F25,0)</f>
        <v>0</v>
      </c>
      <c r="I12" s="139">
        <f t="shared" si="3"/>
        <v>36545</v>
      </c>
      <c r="J12" s="206"/>
    </row>
    <row r="13" spans="1:10" ht="18" customHeight="1" x14ac:dyDescent="0.2">
      <c r="A13" s="206"/>
      <c r="B13" s="123">
        <v>6</v>
      </c>
      <c r="C13" s="133" t="str">
        <f>+IF('CO Recap'!G29=0,"in progress",IF(AND('CO Recap'!G29=1),"approved",IF(AND('CO Recap'!G29&gt;=2),"rejected")))</f>
        <v>approved</v>
      </c>
      <c r="D13" s="129">
        <f t="shared" si="0"/>
        <v>1805468</v>
      </c>
      <c r="E13" s="129">
        <f>IF('CO Recap'!G29=1,'CO Recap'!E29,0)</f>
        <v>3654</v>
      </c>
      <c r="F13" s="129">
        <f t="shared" si="1"/>
        <v>1809122</v>
      </c>
      <c r="G13" s="139">
        <f t="shared" si="2"/>
        <v>36545</v>
      </c>
      <c r="H13" s="150">
        <f>+IF('CO Recap'!G29=1,'CO Recap'!F29,0)</f>
        <v>0</v>
      </c>
      <c r="I13" s="139">
        <f t="shared" si="3"/>
        <v>36545</v>
      </c>
      <c r="J13" s="206"/>
    </row>
    <row r="14" spans="1:10" ht="18" customHeight="1" x14ac:dyDescent="0.2">
      <c r="A14" s="206"/>
      <c r="B14" s="123">
        <v>7</v>
      </c>
      <c r="C14" s="133" t="str">
        <f>+IF('CO Recap'!G33=0,"in progress",IF(AND('CO Recap'!G33=1),"approved",IF(AND('CO Recap'!G33&gt;=2),"rejected")))</f>
        <v>approved</v>
      </c>
      <c r="D14" s="129">
        <f t="shared" si="0"/>
        <v>1809122</v>
      </c>
      <c r="E14" s="129">
        <f>IF('CO Recap'!G33=1,'CO Recap'!E33,0)</f>
        <v>11970</v>
      </c>
      <c r="F14" s="129">
        <f t="shared" si="1"/>
        <v>1821092</v>
      </c>
      <c r="G14" s="139">
        <f t="shared" si="2"/>
        <v>36545</v>
      </c>
      <c r="H14" s="150">
        <f>+IF('CO Recap'!G33=1,'CO Recap'!F33,0)</f>
        <v>0</v>
      </c>
      <c r="I14" s="139">
        <f t="shared" si="3"/>
        <v>36545</v>
      </c>
      <c r="J14" s="206"/>
    </row>
    <row r="15" spans="1:10" ht="18" customHeight="1" x14ac:dyDescent="0.2">
      <c r="A15" s="206"/>
      <c r="B15" s="123">
        <v>8</v>
      </c>
      <c r="C15" s="133" t="str">
        <f>+IF('CO Recap'!G37=0,"in progress",IF(AND('CO Recap'!G37=1),"approved",IF(AND('CO Recap'!G37&gt;=2),"rejected")))</f>
        <v>approved</v>
      </c>
      <c r="D15" s="129">
        <f t="shared" si="0"/>
        <v>1821092</v>
      </c>
      <c r="E15" s="129">
        <f>IF('CO Recap'!G37=1,'CO Recap'!E37,0)</f>
        <v>14616</v>
      </c>
      <c r="F15" s="129">
        <f t="shared" si="1"/>
        <v>1835708</v>
      </c>
      <c r="G15" s="139">
        <f t="shared" si="2"/>
        <v>36545</v>
      </c>
      <c r="H15" s="150">
        <f>+IF('CO Recap'!G37=1,'CO Recap'!F37,0)</f>
        <v>10</v>
      </c>
      <c r="I15" s="139">
        <f t="shared" si="3"/>
        <v>36555</v>
      </c>
      <c r="J15" s="206"/>
    </row>
    <row r="16" spans="1:10" ht="18" customHeight="1" x14ac:dyDescent="0.2">
      <c r="A16" s="206"/>
      <c r="B16" s="123">
        <v>9</v>
      </c>
      <c r="C16" s="133" t="str">
        <f>+IF('CO Recap'!G41=0,"in progress",IF(AND('CO Recap'!G41=1),"approved",IF(AND('CO Recap'!G41&gt;=2),"rejected")))</f>
        <v>in progress</v>
      </c>
      <c r="D16" s="129">
        <f t="shared" ref="D16:D17" si="4">+F15</f>
        <v>1835708</v>
      </c>
      <c r="E16" s="129">
        <f>IF('CO Recap'!G41=1,'CO Recap'!E41,0)</f>
        <v>0</v>
      </c>
      <c r="F16" s="129">
        <f t="shared" ref="F16:F17" si="5">+D16+E16</f>
        <v>1835708</v>
      </c>
      <c r="G16" s="139">
        <f t="shared" ref="G16:G17" si="6">+I15</f>
        <v>36555</v>
      </c>
      <c r="H16" s="150">
        <f>+IF('CO Recap'!G41=1,'CO Recap'!F41,0)</f>
        <v>0</v>
      </c>
      <c r="I16" s="139">
        <f t="shared" ref="I16:I17" si="7">+G16+H16</f>
        <v>36555</v>
      </c>
      <c r="J16" s="206"/>
    </row>
    <row r="17" spans="1:10" ht="18" customHeight="1" x14ac:dyDescent="0.2">
      <c r="A17" s="206"/>
      <c r="B17" s="123">
        <v>10</v>
      </c>
      <c r="C17" s="133" t="str">
        <f>+IF('CO Recap'!G45=0,"in progress",IF(AND('CO Recap'!G45=1),"approved",IF(AND('CO Recap'!G45&gt;=2),"rejected")))</f>
        <v>approved</v>
      </c>
      <c r="D17" s="129">
        <f t="shared" si="4"/>
        <v>1835708</v>
      </c>
      <c r="E17" s="129">
        <f>IF('CO Recap'!G45=1,'CO Recap'!E45,0)</f>
        <v>22932</v>
      </c>
      <c r="F17" s="129">
        <f t="shared" si="5"/>
        <v>1858640</v>
      </c>
      <c r="G17" s="139">
        <f t="shared" si="6"/>
        <v>36555</v>
      </c>
      <c r="H17" s="150">
        <f>+IF('CO Recap'!G45=1,'CO Recap'!F45,0)</f>
        <v>0</v>
      </c>
      <c r="I17" s="139">
        <f t="shared" si="7"/>
        <v>36555</v>
      </c>
      <c r="J17" s="206"/>
    </row>
    <row r="18" spans="1:10" x14ac:dyDescent="0.2">
      <c r="A18" s="206"/>
      <c r="B18" s="206"/>
      <c r="C18" s="206"/>
      <c r="D18" s="207"/>
      <c r="E18" s="207"/>
      <c r="F18" s="207"/>
      <c r="G18" s="208"/>
      <c r="H18" s="209"/>
      <c r="I18" s="207"/>
      <c r="J18" s="206"/>
    </row>
    <row r="19" spans="1:10" x14ac:dyDescent="0.2">
      <c r="C19" s="199"/>
      <c r="D19" s="200" t="s">
        <v>319</v>
      </c>
      <c r="E19" s="201">
        <f>SUM(E10:E17)</f>
        <v>72576</v>
      </c>
      <c r="F19" s="202"/>
      <c r="G19" s="203" t="s">
        <v>320</v>
      </c>
      <c r="H19" s="204">
        <f>SUM(H10:H17)</f>
        <v>13</v>
      </c>
    </row>
    <row r="20" spans="1:10" x14ac:dyDescent="0.2">
      <c r="C20" s="199"/>
      <c r="D20" s="200" t="s">
        <v>321</v>
      </c>
      <c r="E20" s="201">
        <f>+F17</f>
        <v>1858640</v>
      </c>
      <c r="F20" s="202"/>
      <c r="G20" s="203" t="s">
        <v>322</v>
      </c>
      <c r="H20" s="205">
        <f>+I17</f>
        <v>36555</v>
      </c>
    </row>
  </sheetData>
  <phoneticPr fontId="0" type="noConversion"/>
  <pageMargins left="0.75" right="0.75" top="1" bottom="1" header="0.5" footer="0.5"/>
  <pageSetup orientation="landscape" r:id="rId1"/>
  <headerFooter alignWithMargins="0">
    <oddFooter>&amp;LThis work was done by Jennifer Lopez.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C14"/>
  <sheetViews>
    <sheetView workbookViewId="0">
      <selection activeCell="C16" sqref="C16"/>
    </sheetView>
  </sheetViews>
  <sheetFormatPr defaultColWidth="9.140625" defaultRowHeight="15" x14ac:dyDescent="0.2"/>
  <cols>
    <col min="1" max="1" width="5.28515625" style="14" customWidth="1"/>
    <col min="2" max="2" width="4.5703125" style="14" customWidth="1"/>
    <col min="3" max="3" width="43.5703125" style="14" customWidth="1"/>
    <col min="4" max="16384" width="9.140625" style="14"/>
  </cols>
  <sheetData>
    <row r="1" spans="1:3" ht="18" x14ac:dyDescent="0.25">
      <c r="A1" s="1" t="s">
        <v>17</v>
      </c>
    </row>
    <row r="3" spans="1:3" x14ac:dyDescent="0.2">
      <c r="B3" s="14">
        <v>1</v>
      </c>
      <c r="C3" s="14" t="s">
        <v>296</v>
      </c>
    </row>
    <row r="4" spans="1:3" x14ac:dyDescent="0.2">
      <c r="B4" s="14">
        <v>2</v>
      </c>
      <c r="C4" s="14" t="s">
        <v>18</v>
      </c>
    </row>
    <row r="5" spans="1:3" x14ac:dyDescent="0.2">
      <c r="B5" s="14">
        <v>3</v>
      </c>
      <c r="C5" s="14" t="s">
        <v>19</v>
      </c>
    </row>
    <row r="6" spans="1:3" x14ac:dyDescent="0.2">
      <c r="B6" s="14">
        <v>4</v>
      </c>
      <c r="C6" s="14" t="s">
        <v>20</v>
      </c>
    </row>
    <row r="7" spans="1:3" x14ac:dyDescent="0.2">
      <c r="B7" s="14">
        <v>5</v>
      </c>
      <c r="C7" s="14" t="s">
        <v>21</v>
      </c>
    </row>
    <row r="8" spans="1:3" x14ac:dyDescent="0.2">
      <c r="B8" s="14">
        <v>6</v>
      </c>
      <c r="C8" s="14" t="s">
        <v>22</v>
      </c>
    </row>
    <row r="9" spans="1:3" x14ac:dyDescent="0.2">
      <c r="B9" s="14">
        <v>7</v>
      </c>
      <c r="C9" s="14" t="s">
        <v>27</v>
      </c>
    </row>
    <row r="10" spans="1:3" x14ac:dyDescent="0.2">
      <c r="B10" s="14">
        <v>8</v>
      </c>
      <c r="C10" s="14" t="s">
        <v>28</v>
      </c>
    </row>
    <row r="11" spans="1:3" x14ac:dyDescent="0.2">
      <c r="B11" s="14">
        <v>9</v>
      </c>
      <c r="C11" s="164" t="s">
        <v>305</v>
      </c>
    </row>
    <row r="12" spans="1:3" x14ac:dyDescent="0.2">
      <c r="B12" s="14">
        <v>10</v>
      </c>
      <c r="C12" s="14" t="s">
        <v>29</v>
      </c>
    </row>
    <row r="13" spans="1:3" x14ac:dyDescent="0.2">
      <c r="B13" s="14">
        <v>11</v>
      </c>
      <c r="C13" s="14" t="s">
        <v>30</v>
      </c>
    </row>
    <row r="14" spans="1:3" x14ac:dyDescent="0.2">
      <c r="B14" s="17">
        <v>9</v>
      </c>
    </row>
  </sheetData>
  <phoneticPr fontId="0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335"/>
  <sheetViews>
    <sheetView workbookViewId="0"/>
  </sheetViews>
  <sheetFormatPr defaultRowHeight="12.75" x14ac:dyDescent="0.2"/>
  <cols>
    <col min="1" max="1" width="3.28515625" customWidth="1"/>
    <col min="2" max="2" width="34.42578125" customWidth="1"/>
    <col min="3" max="3" width="8.42578125" customWidth="1"/>
    <col min="4" max="4" width="38.140625" bestFit="1" customWidth="1"/>
    <col min="5" max="5" width="3.7109375" customWidth="1"/>
  </cols>
  <sheetData>
    <row r="1" spans="1:5" x14ac:dyDescent="0.2">
      <c r="A1" s="54"/>
      <c r="B1" s="54"/>
      <c r="C1" s="54"/>
      <c r="D1" s="54"/>
      <c r="E1" s="54"/>
    </row>
    <row r="2" spans="1:5" ht="39.75" customHeight="1" x14ac:dyDescent="0.2">
      <c r="A2" s="54"/>
      <c r="B2" s="55" t="s">
        <v>50</v>
      </c>
      <c r="C2" s="56"/>
      <c r="D2" s="56"/>
      <c r="E2" s="54"/>
    </row>
    <row r="3" spans="1:5" ht="12.75" customHeight="1" x14ac:dyDescent="0.2">
      <c r="A3" s="54"/>
      <c r="B3" s="57" t="s">
        <v>51</v>
      </c>
      <c r="C3" s="58"/>
      <c r="D3" s="58"/>
      <c r="E3" s="54"/>
    </row>
    <row r="4" spans="1:5" ht="12.75" customHeight="1" x14ac:dyDescent="0.2">
      <c r="A4" s="54"/>
      <c r="B4" s="57" t="s">
        <v>51</v>
      </c>
      <c r="C4" s="59">
        <v>100</v>
      </c>
      <c r="D4" s="60" t="s">
        <v>52</v>
      </c>
      <c r="E4" s="54"/>
    </row>
    <row r="5" spans="1:5" ht="12.75" customHeight="1" x14ac:dyDescent="0.2">
      <c r="A5" s="54"/>
      <c r="B5" s="57" t="s">
        <v>51</v>
      </c>
      <c r="C5" s="59">
        <v>225</v>
      </c>
      <c r="D5" s="60" t="s">
        <v>53</v>
      </c>
      <c r="E5" s="54"/>
    </row>
    <row r="6" spans="1:5" ht="12.75" customHeight="1" x14ac:dyDescent="0.2">
      <c r="A6" s="54"/>
      <c r="B6" s="57" t="s">
        <v>51</v>
      </c>
      <c r="C6" s="59">
        <v>1001</v>
      </c>
      <c r="D6" s="60" t="s">
        <v>54</v>
      </c>
      <c r="E6" s="54"/>
    </row>
    <row r="7" spans="1:5" ht="12.75" customHeight="1" x14ac:dyDescent="0.2">
      <c r="A7" s="54"/>
      <c r="B7" s="57" t="s">
        <v>51</v>
      </c>
      <c r="C7" s="59">
        <v>1010</v>
      </c>
      <c r="D7" s="60" t="s">
        <v>55</v>
      </c>
      <c r="E7" s="54"/>
    </row>
    <row r="8" spans="1:5" ht="12.75" customHeight="1" x14ac:dyDescent="0.2">
      <c r="A8" s="54"/>
      <c r="B8" s="57" t="s">
        <v>51</v>
      </c>
      <c r="C8" s="59">
        <v>1021</v>
      </c>
      <c r="D8" s="60" t="s">
        <v>56</v>
      </c>
      <c r="E8" s="54"/>
    </row>
    <row r="9" spans="1:5" ht="12.75" customHeight="1" x14ac:dyDescent="0.2">
      <c r="A9" s="54"/>
      <c r="B9" s="57" t="s">
        <v>51</v>
      </c>
      <c r="C9" s="59">
        <v>1030</v>
      </c>
      <c r="D9" s="60" t="s">
        <v>57</v>
      </c>
      <c r="E9" s="54"/>
    </row>
    <row r="10" spans="1:5" ht="12.75" customHeight="1" x14ac:dyDescent="0.2">
      <c r="A10" s="54"/>
      <c r="B10" s="57" t="s">
        <v>51</v>
      </c>
      <c r="C10" s="59">
        <v>1041</v>
      </c>
      <c r="D10" s="60" t="s">
        <v>58</v>
      </c>
      <c r="E10" s="54"/>
    </row>
    <row r="11" spans="1:5" ht="12.75" customHeight="1" x14ac:dyDescent="0.2">
      <c r="A11" s="54"/>
      <c r="B11" s="57" t="s">
        <v>51</v>
      </c>
      <c r="C11" s="59">
        <v>1045</v>
      </c>
      <c r="D11" s="60" t="s">
        <v>59</v>
      </c>
      <c r="E11" s="54"/>
    </row>
    <row r="12" spans="1:5" ht="12.75" customHeight="1" x14ac:dyDescent="0.2">
      <c r="A12" s="54"/>
      <c r="B12" s="57" t="s">
        <v>51</v>
      </c>
      <c r="C12" s="59">
        <v>1200</v>
      </c>
      <c r="D12" s="60" t="s">
        <v>60</v>
      </c>
      <c r="E12" s="54"/>
    </row>
    <row r="13" spans="1:5" ht="12.75" customHeight="1" x14ac:dyDescent="0.2">
      <c r="A13" s="54"/>
      <c r="B13" s="57" t="s">
        <v>51</v>
      </c>
      <c r="C13" s="59">
        <v>1300</v>
      </c>
      <c r="D13" s="60" t="s">
        <v>61</v>
      </c>
      <c r="E13" s="54"/>
    </row>
    <row r="14" spans="1:5" ht="12.75" customHeight="1" x14ac:dyDescent="0.2">
      <c r="A14" s="54"/>
      <c r="B14" s="57" t="s">
        <v>51</v>
      </c>
      <c r="C14" s="59">
        <v>1310</v>
      </c>
      <c r="D14" s="60" t="s">
        <v>62</v>
      </c>
      <c r="E14" s="54"/>
    </row>
    <row r="15" spans="1:5" ht="12.75" customHeight="1" x14ac:dyDescent="0.2">
      <c r="A15" s="54"/>
      <c r="B15" s="57" t="s">
        <v>51</v>
      </c>
      <c r="C15" s="59">
        <v>1400</v>
      </c>
      <c r="D15" s="60" t="s">
        <v>63</v>
      </c>
      <c r="E15" s="54"/>
    </row>
    <row r="16" spans="1:5" ht="12.75" customHeight="1" x14ac:dyDescent="0.2">
      <c r="A16" s="54"/>
      <c r="B16" s="57" t="s">
        <v>51</v>
      </c>
      <c r="C16" s="59">
        <v>1501</v>
      </c>
      <c r="D16" s="60" t="s">
        <v>64</v>
      </c>
      <c r="E16" s="54"/>
    </row>
    <row r="17" spans="1:5" ht="12.75" customHeight="1" x14ac:dyDescent="0.2">
      <c r="A17" s="54"/>
      <c r="B17" s="57" t="s">
        <v>51</v>
      </c>
      <c r="C17" s="59">
        <v>1510</v>
      </c>
      <c r="D17" s="60" t="s">
        <v>65</v>
      </c>
      <c r="E17" s="54"/>
    </row>
    <row r="18" spans="1:5" ht="12.75" customHeight="1" x14ac:dyDescent="0.2">
      <c r="A18" s="54"/>
      <c r="B18" s="57" t="s">
        <v>51</v>
      </c>
      <c r="C18" s="59">
        <v>1535</v>
      </c>
      <c r="D18" s="60" t="s">
        <v>66</v>
      </c>
      <c r="E18" s="54"/>
    </row>
    <row r="19" spans="1:5" ht="12.75" customHeight="1" x14ac:dyDescent="0.2">
      <c r="A19" s="54"/>
      <c r="B19" s="57" t="s">
        <v>51</v>
      </c>
      <c r="C19" s="59">
        <v>1560</v>
      </c>
      <c r="D19" s="60" t="s">
        <v>67</v>
      </c>
      <c r="E19" s="54"/>
    </row>
    <row r="20" spans="1:5" ht="12.75" customHeight="1" x14ac:dyDescent="0.2">
      <c r="A20" s="54"/>
      <c r="B20" s="57" t="s">
        <v>51</v>
      </c>
      <c r="C20" s="59">
        <v>1601</v>
      </c>
      <c r="D20" s="60" t="s">
        <v>68</v>
      </c>
      <c r="E20" s="54"/>
    </row>
    <row r="21" spans="1:5" ht="12.75" customHeight="1" x14ac:dyDescent="0.2">
      <c r="A21" s="54"/>
      <c r="B21" s="57" t="s">
        <v>51</v>
      </c>
      <c r="C21" s="59">
        <v>1655</v>
      </c>
      <c r="D21" s="60" t="s">
        <v>69</v>
      </c>
      <c r="E21" s="54"/>
    </row>
    <row r="22" spans="1:5" ht="12.75" customHeight="1" x14ac:dyDescent="0.2">
      <c r="A22" s="54"/>
      <c r="B22" s="57" t="s">
        <v>51</v>
      </c>
      <c r="C22" s="59">
        <v>1660</v>
      </c>
      <c r="D22" s="60" t="s">
        <v>70</v>
      </c>
      <c r="E22" s="54"/>
    </row>
    <row r="23" spans="1:5" ht="12.75" customHeight="1" x14ac:dyDescent="0.2">
      <c r="A23" s="54"/>
      <c r="B23" s="57" t="s">
        <v>51</v>
      </c>
      <c r="C23" s="59">
        <v>1700</v>
      </c>
      <c r="D23" s="60" t="s">
        <v>71</v>
      </c>
      <c r="E23" s="54"/>
    </row>
    <row r="24" spans="1:5" ht="12.75" customHeight="1" x14ac:dyDescent="0.2">
      <c r="A24" s="54"/>
      <c r="B24" s="57" t="s">
        <v>51</v>
      </c>
      <c r="C24" s="59">
        <v>1711</v>
      </c>
      <c r="D24" s="60" t="s">
        <v>72</v>
      </c>
      <c r="E24" s="54"/>
    </row>
    <row r="25" spans="1:5" ht="12.75" customHeight="1" x14ac:dyDescent="0.2">
      <c r="A25" s="54"/>
      <c r="B25" s="57" t="s">
        <v>51</v>
      </c>
      <c r="C25" s="59">
        <v>1750</v>
      </c>
      <c r="D25" s="60" t="s">
        <v>73</v>
      </c>
      <c r="E25" s="54"/>
    </row>
    <row r="26" spans="1:5" ht="12.75" customHeight="1" x14ac:dyDescent="0.2">
      <c r="A26" s="54"/>
      <c r="B26" s="61" t="s">
        <v>74</v>
      </c>
      <c r="C26" s="59">
        <v>2060</v>
      </c>
      <c r="D26" s="60" t="s">
        <v>75</v>
      </c>
      <c r="E26" s="54"/>
    </row>
    <row r="27" spans="1:5" ht="12.75" customHeight="1" x14ac:dyDescent="0.2">
      <c r="A27" s="54"/>
      <c r="B27" s="61" t="s">
        <v>74</v>
      </c>
      <c r="C27" s="59">
        <v>2080</v>
      </c>
      <c r="D27" s="60" t="s">
        <v>76</v>
      </c>
      <c r="E27" s="54"/>
    </row>
    <row r="28" spans="1:5" ht="12.75" customHeight="1" x14ac:dyDescent="0.2">
      <c r="A28" s="54"/>
      <c r="B28" s="61" t="s">
        <v>74</v>
      </c>
      <c r="C28" s="59">
        <v>2104</v>
      </c>
      <c r="D28" s="60" t="s">
        <v>77</v>
      </c>
      <c r="E28" s="54"/>
    </row>
    <row r="29" spans="1:5" ht="12.75" customHeight="1" x14ac:dyDescent="0.2">
      <c r="A29" s="54"/>
      <c r="B29" s="61" t="s">
        <v>74</v>
      </c>
      <c r="C29" s="59">
        <v>2111</v>
      </c>
      <c r="D29" s="60" t="s">
        <v>78</v>
      </c>
      <c r="E29" s="54"/>
    </row>
    <row r="30" spans="1:5" ht="12.75" customHeight="1" x14ac:dyDescent="0.2">
      <c r="A30" s="54"/>
      <c r="B30" s="61" t="s">
        <v>74</v>
      </c>
      <c r="C30" s="59">
        <v>2151</v>
      </c>
      <c r="D30" s="60" t="s">
        <v>79</v>
      </c>
      <c r="E30" s="54"/>
    </row>
    <row r="31" spans="1:5" ht="12.75" customHeight="1" x14ac:dyDescent="0.2">
      <c r="A31" s="54"/>
      <c r="B31" s="61" t="s">
        <v>74</v>
      </c>
      <c r="C31" s="59">
        <v>2210</v>
      </c>
      <c r="D31" s="60" t="s">
        <v>80</v>
      </c>
      <c r="E31" s="54"/>
    </row>
    <row r="32" spans="1:5" ht="12.75" customHeight="1" x14ac:dyDescent="0.2">
      <c r="A32" s="54"/>
      <c r="B32" s="61" t="s">
        <v>74</v>
      </c>
      <c r="C32" s="59">
        <v>2211</v>
      </c>
      <c r="D32" s="60" t="s">
        <v>81</v>
      </c>
      <c r="E32" s="54"/>
    </row>
    <row r="33" spans="1:5" ht="12.75" customHeight="1" x14ac:dyDescent="0.2">
      <c r="A33" s="54"/>
      <c r="B33" s="61" t="s">
        <v>74</v>
      </c>
      <c r="C33" s="59">
        <v>2223</v>
      </c>
      <c r="D33" s="60" t="s">
        <v>82</v>
      </c>
      <c r="E33" s="54"/>
    </row>
    <row r="34" spans="1:5" ht="12.75" customHeight="1" x14ac:dyDescent="0.2">
      <c r="A34" s="54"/>
      <c r="B34" s="61" t="s">
        <v>74</v>
      </c>
      <c r="C34" s="59">
        <v>2233</v>
      </c>
      <c r="D34" s="60" t="s">
        <v>83</v>
      </c>
      <c r="E34" s="54"/>
    </row>
    <row r="35" spans="1:5" ht="12.75" customHeight="1" x14ac:dyDescent="0.2">
      <c r="A35" s="54"/>
      <c r="B35" s="61" t="s">
        <v>74</v>
      </c>
      <c r="C35" s="59">
        <v>2234</v>
      </c>
      <c r="D35" s="60" t="s">
        <v>84</v>
      </c>
      <c r="E35" s="54"/>
    </row>
    <row r="36" spans="1:5" ht="12.75" customHeight="1" x14ac:dyDescent="0.2">
      <c r="A36" s="54"/>
      <c r="B36" s="61" t="s">
        <v>74</v>
      </c>
      <c r="C36" s="59">
        <v>2242</v>
      </c>
      <c r="D36" s="60" t="s">
        <v>85</v>
      </c>
      <c r="E36" s="54"/>
    </row>
    <row r="37" spans="1:5" ht="12.75" customHeight="1" x14ac:dyDescent="0.2">
      <c r="A37" s="54"/>
      <c r="B37" s="61" t="s">
        <v>74</v>
      </c>
      <c r="C37" s="59">
        <v>2271</v>
      </c>
      <c r="D37" s="60" t="s">
        <v>86</v>
      </c>
      <c r="E37" s="54"/>
    </row>
    <row r="38" spans="1:5" ht="12.75" customHeight="1" x14ac:dyDescent="0.2">
      <c r="A38" s="54"/>
      <c r="B38" s="61" t="s">
        <v>74</v>
      </c>
      <c r="C38" s="59">
        <v>2351</v>
      </c>
      <c r="D38" s="60" t="s">
        <v>87</v>
      </c>
      <c r="E38" s="54"/>
    </row>
    <row r="39" spans="1:5" ht="12.75" customHeight="1" x14ac:dyDescent="0.2">
      <c r="A39" s="54"/>
      <c r="B39" s="61" t="s">
        <v>74</v>
      </c>
      <c r="C39" s="59">
        <v>2363</v>
      </c>
      <c r="D39" s="60" t="s">
        <v>88</v>
      </c>
      <c r="E39" s="54"/>
    </row>
    <row r="40" spans="1:5" ht="12.75" customHeight="1" x14ac:dyDescent="0.2">
      <c r="A40" s="54"/>
      <c r="B40" s="61" t="s">
        <v>74</v>
      </c>
      <c r="C40" s="59">
        <v>2366</v>
      </c>
      <c r="D40" s="60" t="s">
        <v>89</v>
      </c>
      <c r="E40" s="54"/>
    </row>
    <row r="41" spans="1:5" ht="12.75" customHeight="1" x14ac:dyDescent="0.2">
      <c r="A41" s="54"/>
      <c r="B41" s="61" t="s">
        <v>74</v>
      </c>
      <c r="C41" s="59">
        <v>2487</v>
      </c>
      <c r="D41" s="60" t="s">
        <v>90</v>
      </c>
      <c r="E41" s="54"/>
    </row>
    <row r="42" spans="1:5" ht="12.75" customHeight="1" x14ac:dyDescent="0.2">
      <c r="A42" s="54"/>
      <c r="B42" s="61" t="s">
        <v>74</v>
      </c>
      <c r="C42" s="59">
        <v>2498</v>
      </c>
      <c r="D42" s="60" t="s">
        <v>91</v>
      </c>
      <c r="E42" s="54"/>
    </row>
    <row r="43" spans="1:5" ht="12.75" customHeight="1" x14ac:dyDescent="0.2">
      <c r="A43" s="54"/>
      <c r="B43" s="61" t="s">
        <v>74</v>
      </c>
      <c r="C43" s="59">
        <v>2512</v>
      </c>
      <c r="D43" s="60" t="s">
        <v>92</v>
      </c>
      <c r="E43" s="54"/>
    </row>
    <row r="44" spans="1:5" ht="12.75" customHeight="1" x14ac:dyDescent="0.2">
      <c r="A44" s="54"/>
      <c r="B44" s="61" t="s">
        <v>74</v>
      </c>
      <c r="C44" s="59">
        <v>2515</v>
      </c>
      <c r="D44" s="60" t="s">
        <v>93</v>
      </c>
      <c r="E44" s="54"/>
    </row>
    <row r="45" spans="1:5" ht="12.75" customHeight="1" x14ac:dyDescent="0.2">
      <c r="A45" s="54"/>
      <c r="B45" s="61" t="s">
        <v>74</v>
      </c>
      <c r="C45" s="59">
        <v>2523</v>
      </c>
      <c r="D45" s="60" t="s">
        <v>94</v>
      </c>
      <c r="E45" s="54"/>
    </row>
    <row r="46" spans="1:5" ht="12.75" customHeight="1" x14ac:dyDescent="0.2">
      <c r="A46" s="54"/>
      <c r="B46" s="61" t="s">
        <v>74</v>
      </c>
      <c r="C46" s="59">
        <v>2526</v>
      </c>
      <c r="D46" s="60" t="s">
        <v>95</v>
      </c>
      <c r="E46" s="54"/>
    </row>
    <row r="47" spans="1:5" ht="12.75" customHeight="1" x14ac:dyDescent="0.2">
      <c r="A47" s="54"/>
      <c r="B47" s="61" t="s">
        <v>74</v>
      </c>
      <c r="C47" s="59">
        <v>2666</v>
      </c>
      <c r="D47" s="60" t="s">
        <v>96</v>
      </c>
      <c r="E47" s="54"/>
    </row>
    <row r="48" spans="1:5" ht="12.75" customHeight="1" x14ac:dyDescent="0.2">
      <c r="A48" s="54"/>
      <c r="B48" s="61" t="s">
        <v>74</v>
      </c>
      <c r="C48" s="59">
        <v>2710</v>
      </c>
      <c r="D48" s="60" t="s">
        <v>97</v>
      </c>
      <c r="E48" s="54"/>
    </row>
    <row r="49" spans="1:5" ht="12.75" customHeight="1" x14ac:dyDescent="0.2">
      <c r="A49" s="54"/>
      <c r="B49" s="61" t="s">
        <v>74</v>
      </c>
      <c r="C49" s="59">
        <v>2721</v>
      </c>
      <c r="D49" s="60" t="s">
        <v>98</v>
      </c>
      <c r="E49" s="54"/>
    </row>
    <row r="50" spans="1:5" ht="12.75" customHeight="1" x14ac:dyDescent="0.2">
      <c r="A50" s="54"/>
      <c r="B50" s="61" t="s">
        <v>74</v>
      </c>
      <c r="C50" s="59">
        <v>2725</v>
      </c>
      <c r="D50" s="60" t="s">
        <v>99</v>
      </c>
      <c r="E50" s="54"/>
    </row>
    <row r="51" spans="1:5" ht="12.75" customHeight="1" x14ac:dyDescent="0.2">
      <c r="A51" s="54"/>
      <c r="B51" s="61" t="s">
        <v>74</v>
      </c>
      <c r="C51" s="59">
        <v>2731</v>
      </c>
      <c r="D51" s="60" t="s">
        <v>98</v>
      </c>
      <c r="E51" s="54"/>
    </row>
    <row r="52" spans="1:5" ht="12.75" customHeight="1" x14ac:dyDescent="0.2">
      <c r="A52" s="54"/>
      <c r="B52" s="61" t="s">
        <v>74</v>
      </c>
      <c r="C52" s="59">
        <v>2831</v>
      </c>
      <c r="D52" s="60" t="s">
        <v>100</v>
      </c>
      <c r="E52" s="54"/>
    </row>
    <row r="53" spans="1:5" ht="12.75" customHeight="1" x14ac:dyDescent="0.2">
      <c r="A53" s="54"/>
      <c r="B53" s="61" t="s">
        <v>74</v>
      </c>
      <c r="C53" s="59">
        <v>2870</v>
      </c>
      <c r="D53" s="60" t="s">
        <v>101</v>
      </c>
      <c r="E53" s="54"/>
    </row>
    <row r="54" spans="1:5" ht="12.75" customHeight="1" x14ac:dyDescent="0.2">
      <c r="A54" s="54"/>
      <c r="B54" s="61" t="s">
        <v>74</v>
      </c>
      <c r="C54" s="59">
        <v>2921</v>
      </c>
      <c r="D54" s="60" t="s">
        <v>102</v>
      </c>
      <c r="E54" s="54"/>
    </row>
    <row r="55" spans="1:5" ht="12.75" customHeight="1" x14ac:dyDescent="0.2">
      <c r="A55" s="54"/>
      <c r="B55" s="61" t="s">
        <v>74</v>
      </c>
      <c r="C55" s="59">
        <v>2933</v>
      </c>
      <c r="D55" s="60" t="s">
        <v>103</v>
      </c>
      <c r="E55" s="54"/>
    </row>
    <row r="56" spans="1:5" ht="12.75" customHeight="1" x14ac:dyDescent="0.2">
      <c r="A56" s="54"/>
      <c r="B56" s="61" t="s">
        <v>74</v>
      </c>
      <c r="C56" s="59">
        <v>2939</v>
      </c>
      <c r="D56" s="60" t="s">
        <v>104</v>
      </c>
      <c r="E56" s="54"/>
    </row>
    <row r="57" spans="1:5" ht="12.75" customHeight="1" x14ac:dyDescent="0.2">
      <c r="A57" s="54"/>
      <c r="B57" s="61" t="s">
        <v>74</v>
      </c>
      <c r="C57" s="59">
        <v>2950</v>
      </c>
      <c r="D57" s="60" t="s">
        <v>105</v>
      </c>
      <c r="E57" s="54"/>
    </row>
    <row r="58" spans="1:5" ht="12.75" customHeight="1" x14ac:dyDescent="0.2">
      <c r="A58" s="54"/>
      <c r="B58" s="61" t="s">
        <v>106</v>
      </c>
      <c r="C58" s="59">
        <v>3100</v>
      </c>
      <c r="D58" s="60" t="s">
        <v>107</v>
      </c>
      <c r="E58" s="54"/>
    </row>
    <row r="59" spans="1:5" ht="12.75" customHeight="1" x14ac:dyDescent="0.2">
      <c r="A59" s="54"/>
      <c r="B59" s="61" t="s">
        <v>106</v>
      </c>
      <c r="C59" s="59">
        <v>3200</v>
      </c>
      <c r="D59" s="60" t="s">
        <v>108</v>
      </c>
      <c r="E59" s="54"/>
    </row>
    <row r="60" spans="1:5" ht="12.75" customHeight="1" x14ac:dyDescent="0.2">
      <c r="A60" s="54"/>
      <c r="B60" s="61" t="s">
        <v>106</v>
      </c>
      <c r="C60" s="59">
        <v>3300</v>
      </c>
      <c r="D60" s="60" t="s">
        <v>109</v>
      </c>
      <c r="E60" s="54"/>
    </row>
    <row r="61" spans="1:5" ht="12.75" customHeight="1" x14ac:dyDescent="0.2">
      <c r="A61" s="54"/>
      <c r="B61" s="61" t="s">
        <v>106</v>
      </c>
      <c r="C61" s="59">
        <v>3345</v>
      </c>
      <c r="D61" s="60" t="s">
        <v>110</v>
      </c>
      <c r="E61" s="54"/>
    </row>
    <row r="62" spans="1:5" ht="12.75" customHeight="1" x14ac:dyDescent="0.2">
      <c r="A62" s="54"/>
      <c r="B62" s="61" t="s">
        <v>106</v>
      </c>
      <c r="C62" s="59">
        <v>3365</v>
      </c>
      <c r="D62" s="60" t="s">
        <v>111</v>
      </c>
      <c r="E62" s="54"/>
    </row>
    <row r="63" spans="1:5" ht="12.75" customHeight="1" x14ac:dyDescent="0.2">
      <c r="A63" s="54"/>
      <c r="B63" s="61" t="s">
        <v>106</v>
      </c>
      <c r="C63" s="59">
        <v>3410</v>
      </c>
      <c r="D63" s="60" t="s">
        <v>112</v>
      </c>
      <c r="E63" s="54"/>
    </row>
    <row r="64" spans="1:5" ht="12.75" customHeight="1" x14ac:dyDescent="0.2">
      <c r="A64" s="54"/>
      <c r="B64" s="61" t="s">
        <v>106</v>
      </c>
      <c r="C64" s="59">
        <v>3450</v>
      </c>
      <c r="D64" s="60" t="s">
        <v>113</v>
      </c>
      <c r="E64" s="54"/>
    </row>
    <row r="65" spans="1:5" ht="12.75" customHeight="1" x14ac:dyDescent="0.2">
      <c r="A65" s="54"/>
      <c r="B65" s="61" t="s">
        <v>106</v>
      </c>
      <c r="C65" s="59">
        <v>3900</v>
      </c>
      <c r="D65" s="60" t="s">
        <v>114</v>
      </c>
      <c r="E65" s="54"/>
    </row>
    <row r="66" spans="1:5" ht="12.75" customHeight="1" x14ac:dyDescent="0.2">
      <c r="A66" s="54"/>
      <c r="B66" s="61" t="s">
        <v>115</v>
      </c>
      <c r="C66" s="59">
        <v>4050</v>
      </c>
      <c r="D66" s="60" t="s">
        <v>116</v>
      </c>
      <c r="E66" s="54"/>
    </row>
    <row r="67" spans="1:5" ht="12.75" customHeight="1" x14ac:dyDescent="0.2">
      <c r="A67" s="54"/>
      <c r="B67" s="61" t="s">
        <v>115</v>
      </c>
      <c r="C67" s="59">
        <v>4100</v>
      </c>
      <c r="D67" s="60" t="s">
        <v>117</v>
      </c>
      <c r="E67" s="54"/>
    </row>
    <row r="68" spans="1:5" ht="12.75" customHeight="1" x14ac:dyDescent="0.2">
      <c r="A68" s="54"/>
      <c r="B68" s="61" t="s">
        <v>115</v>
      </c>
      <c r="C68" s="59">
        <v>4160</v>
      </c>
      <c r="D68" s="60" t="s">
        <v>118</v>
      </c>
      <c r="E68" s="54"/>
    </row>
    <row r="69" spans="1:5" ht="12.75" customHeight="1" x14ac:dyDescent="0.2">
      <c r="A69" s="54"/>
      <c r="B69" s="61" t="s">
        <v>115</v>
      </c>
      <c r="C69" s="59">
        <v>4210</v>
      </c>
      <c r="D69" s="60" t="s">
        <v>119</v>
      </c>
      <c r="E69" s="54"/>
    </row>
    <row r="70" spans="1:5" ht="12.75" customHeight="1" x14ac:dyDescent="0.2">
      <c r="A70" s="54"/>
      <c r="B70" s="61" t="s">
        <v>115</v>
      </c>
      <c r="C70" s="59">
        <v>4220</v>
      </c>
      <c r="D70" s="60" t="s">
        <v>120</v>
      </c>
      <c r="E70" s="54"/>
    </row>
    <row r="71" spans="1:5" ht="12.75" customHeight="1" x14ac:dyDescent="0.2">
      <c r="A71" s="54"/>
      <c r="B71" s="61" t="s">
        <v>115</v>
      </c>
      <c r="C71" s="59">
        <v>4465</v>
      </c>
      <c r="D71" s="60" t="s">
        <v>121</v>
      </c>
      <c r="E71" s="54"/>
    </row>
    <row r="72" spans="1:5" ht="12.75" customHeight="1" x14ac:dyDescent="0.2">
      <c r="A72" s="54"/>
      <c r="B72" s="61" t="s">
        <v>122</v>
      </c>
      <c r="C72" s="59">
        <v>5120</v>
      </c>
      <c r="D72" s="60" t="s">
        <v>123</v>
      </c>
      <c r="E72" s="54"/>
    </row>
    <row r="73" spans="1:5" ht="12.75" customHeight="1" x14ac:dyDescent="0.2">
      <c r="A73" s="54"/>
      <c r="B73" s="61" t="s">
        <v>122</v>
      </c>
      <c r="C73" s="59">
        <v>5210</v>
      </c>
      <c r="D73" s="60" t="s">
        <v>124</v>
      </c>
      <c r="E73" s="54"/>
    </row>
    <row r="74" spans="1:5" ht="12.75" customHeight="1" x14ac:dyDescent="0.2">
      <c r="A74" s="54"/>
      <c r="B74" s="61" t="s">
        <v>122</v>
      </c>
      <c r="C74" s="59">
        <v>5311</v>
      </c>
      <c r="D74" s="60" t="s">
        <v>125</v>
      </c>
      <c r="E74" s="54"/>
    </row>
    <row r="75" spans="1:5" ht="12.75" customHeight="1" x14ac:dyDescent="0.2">
      <c r="A75" s="54"/>
      <c r="B75" s="61" t="s">
        <v>122</v>
      </c>
      <c r="C75" s="59">
        <v>5500</v>
      </c>
      <c r="D75" s="60" t="s">
        <v>126</v>
      </c>
      <c r="E75" s="54"/>
    </row>
    <row r="76" spans="1:5" ht="12.75" customHeight="1" x14ac:dyDescent="0.2">
      <c r="A76" s="54"/>
      <c r="B76" s="61" t="s">
        <v>122</v>
      </c>
      <c r="C76" s="59">
        <v>5501</v>
      </c>
      <c r="D76" s="60" t="s">
        <v>127</v>
      </c>
      <c r="E76" s="54"/>
    </row>
    <row r="77" spans="1:5" ht="12.75" customHeight="1" x14ac:dyDescent="0.2">
      <c r="A77" s="54"/>
      <c r="B77" s="61" t="s">
        <v>122</v>
      </c>
      <c r="C77" s="59">
        <v>5502</v>
      </c>
      <c r="D77" s="60" t="s">
        <v>128</v>
      </c>
      <c r="E77" s="54"/>
    </row>
    <row r="78" spans="1:5" ht="12.75" customHeight="1" x14ac:dyDescent="0.2">
      <c r="A78" s="54"/>
      <c r="B78" s="61" t="s">
        <v>122</v>
      </c>
      <c r="C78" s="59">
        <v>5503</v>
      </c>
      <c r="D78" s="60" t="s">
        <v>129</v>
      </c>
      <c r="E78" s="54"/>
    </row>
    <row r="79" spans="1:5" ht="12.75" customHeight="1" x14ac:dyDescent="0.2">
      <c r="A79" s="54"/>
      <c r="B79" s="61" t="s">
        <v>122</v>
      </c>
      <c r="C79" s="59">
        <v>5502</v>
      </c>
      <c r="D79" s="60" t="s">
        <v>130</v>
      </c>
      <c r="E79" s="54"/>
    </row>
    <row r="80" spans="1:5" ht="12.75" customHeight="1" x14ac:dyDescent="0.2">
      <c r="A80" s="54"/>
      <c r="B80" s="61" t="s">
        <v>122</v>
      </c>
      <c r="C80" s="59">
        <v>5510</v>
      </c>
      <c r="D80" s="60" t="s">
        <v>131</v>
      </c>
      <c r="E80" s="54"/>
    </row>
    <row r="81" spans="1:5" ht="12.75" customHeight="1" x14ac:dyDescent="0.2">
      <c r="A81" s="54"/>
      <c r="B81" s="61" t="s">
        <v>122</v>
      </c>
      <c r="C81" s="59">
        <v>5810</v>
      </c>
      <c r="D81" s="60" t="s">
        <v>132</v>
      </c>
      <c r="E81" s="54"/>
    </row>
    <row r="82" spans="1:5" ht="12.75" customHeight="1" x14ac:dyDescent="0.2">
      <c r="A82" s="54"/>
      <c r="B82" s="61" t="s">
        <v>133</v>
      </c>
      <c r="C82" s="59">
        <v>6100</v>
      </c>
      <c r="D82" s="60" t="s">
        <v>134</v>
      </c>
      <c r="E82" s="54"/>
    </row>
    <row r="83" spans="1:5" ht="12.75" customHeight="1" x14ac:dyDescent="0.2">
      <c r="A83" s="54"/>
      <c r="B83" s="61" t="s">
        <v>133</v>
      </c>
      <c r="C83" s="59">
        <v>6192</v>
      </c>
      <c r="D83" s="60" t="s">
        <v>135</v>
      </c>
      <c r="E83" s="54"/>
    </row>
    <row r="84" spans="1:5" ht="12.75" customHeight="1" x14ac:dyDescent="0.2">
      <c r="A84" s="54"/>
      <c r="B84" s="61" t="s">
        <v>133</v>
      </c>
      <c r="C84" s="59">
        <v>6200</v>
      </c>
      <c r="D84" s="60" t="s">
        <v>136</v>
      </c>
      <c r="E84" s="54"/>
    </row>
    <row r="85" spans="1:5" ht="12.75" customHeight="1" x14ac:dyDescent="0.2">
      <c r="A85" s="54"/>
      <c r="B85" s="61" t="s">
        <v>133</v>
      </c>
      <c r="C85" s="59">
        <v>6240</v>
      </c>
      <c r="D85" s="60" t="s">
        <v>137</v>
      </c>
      <c r="E85" s="54"/>
    </row>
    <row r="86" spans="1:5" ht="12.75" customHeight="1" x14ac:dyDescent="0.2">
      <c r="A86" s="54"/>
      <c r="B86" s="61" t="s">
        <v>133</v>
      </c>
      <c r="C86" s="59">
        <v>6400</v>
      </c>
      <c r="D86" s="60" t="s">
        <v>138</v>
      </c>
      <c r="E86" s="54"/>
    </row>
    <row r="87" spans="1:5" ht="12.75" customHeight="1" x14ac:dyDescent="0.2">
      <c r="A87" s="54"/>
      <c r="B87" s="61" t="s">
        <v>139</v>
      </c>
      <c r="C87" s="59">
        <v>7111</v>
      </c>
      <c r="D87" s="60" t="s">
        <v>140</v>
      </c>
      <c r="E87" s="54"/>
    </row>
    <row r="88" spans="1:5" ht="12.75" customHeight="1" x14ac:dyDescent="0.2">
      <c r="A88" s="54"/>
      <c r="B88" s="61" t="s">
        <v>139</v>
      </c>
      <c r="C88" s="59">
        <v>7122</v>
      </c>
      <c r="D88" s="60" t="s">
        <v>141</v>
      </c>
      <c r="E88" s="54"/>
    </row>
    <row r="89" spans="1:5" ht="12.75" customHeight="1" x14ac:dyDescent="0.2">
      <c r="A89" s="54"/>
      <c r="B89" s="61" t="s">
        <v>139</v>
      </c>
      <c r="C89" s="59">
        <v>7130</v>
      </c>
      <c r="D89" s="60" t="s">
        <v>142</v>
      </c>
      <c r="E89" s="54"/>
    </row>
    <row r="90" spans="1:5" ht="12.75" customHeight="1" x14ac:dyDescent="0.2">
      <c r="A90" s="54"/>
      <c r="B90" s="61" t="s">
        <v>139</v>
      </c>
      <c r="C90" s="59">
        <v>7160</v>
      </c>
      <c r="D90" s="60" t="s">
        <v>143</v>
      </c>
      <c r="E90" s="54"/>
    </row>
    <row r="91" spans="1:5" ht="12.75" customHeight="1" x14ac:dyDescent="0.2">
      <c r="A91" s="54"/>
      <c r="B91" s="61" t="s">
        <v>139</v>
      </c>
      <c r="C91" s="59">
        <v>7190</v>
      </c>
      <c r="D91" s="60" t="s">
        <v>144</v>
      </c>
      <c r="E91" s="54"/>
    </row>
    <row r="92" spans="1:5" ht="12.75" customHeight="1" x14ac:dyDescent="0.2">
      <c r="A92" s="54"/>
      <c r="B92" s="61" t="s">
        <v>139</v>
      </c>
      <c r="C92" s="59">
        <v>7211</v>
      </c>
      <c r="D92" s="60" t="s">
        <v>145</v>
      </c>
      <c r="E92" s="54"/>
    </row>
    <row r="93" spans="1:5" ht="12.75" customHeight="1" x14ac:dyDescent="0.2">
      <c r="A93" s="54"/>
      <c r="B93" s="61" t="s">
        <v>139</v>
      </c>
      <c r="C93" s="59">
        <v>7212</v>
      </c>
      <c r="D93" s="60" t="s">
        <v>146</v>
      </c>
      <c r="E93" s="54"/>
    </row>
    <row r="94" spans="1:5" ht="12.75" customHeight="1" x14ac:dyDescent="0.2">
      <c r="A94" s="54"/>
      <c r="B94" s="61" t="s">
        <v>139</v>
      </c>
      <c r="C94" s="59">
        <v>7213</v>
      </c>
      <c r="D94" s="60" t="s">
        <v>147</v>
      </c>
      <c r="E94" s="54"/>
    </row>
    <row r="95" spans="1:5" ht="12.75" customHeight="1" x14ac:dyDescent="0.2">
      <c r="A95" s="54"/>
      <c r="B95" s="61" t="s">
        <v>139</v>
      </c>
      <c r="C95" s="59">
        <v>7250</v>
      </c>
      <c r="D95" s="60" t="s">
        <v>148</v>
      </c>
      <c r="E95" s="54"/>
    </row>
    <row r="96" spans="1:5" ht="12.75" customHeight="1" x14ac:dyDescent="0.2">
      <c r="A96" s="54"/>
      <c r="B96" s="61" t="s">
        <v>139</v>
      </c>
      <c r="C96" s="59">
        <v>7510</v>
      </c>
      <c r="D96" s="60" t="s">
        <v>149</v>
      </c>
      <c r="E96" s="54"/>
    </row>
    <row r="97" spans="1:5" ht="12.75" customHeight="1" x14ac:dyDescent="0.2">
      <c r="A97" s="54"/>
      <c r="B97" s="61" t="s">
        <v>139</v>
      </c>
      <c r="C97" s="59">
        <v>7570</v>
      </c>
      <c r="D97" s="60" t="s">
        <v>150</v>
      </c>
      <c r="E97" s="54"/>
    </row>
    <row r="98" spans="1:5" ht="12.75" customHeight="1" x14ac:dyDescent="0.2">
      <c r="A98" s="54"/>
      <c r="B98" s="61" t="s">
        <v>139</v>
      </c>
      <c r="C98" s="59">
        <v>7620</v>
      </c>
      <c r="D98" s="60" t="s">
        <v>151</v>
      </c>
      <c r="E98" s="54"/>
    </row>
    <row r="99" spans="1:5" ht="12.75" customHeight="1" x14ac:dyDescent="0.2">
      <c r="A99" s="54"/>
      <c r="B99" s="61" t="s">
        <v>139</v>
      </c>
      <c r="C99" s="59">
        <v>7900</v>
      </c>
      <c r="D99" s="60" t="s">
        <v>152</v>
      </c>
      <c r="E99" s="54"/>
    </row>
    <row r="100" spans="1:5" ht="12.75" customHeight="1" x14ac:dyDescent="0.2">
      <c r="A100" s="54"/>
      <c r="B100" s="61" t="s">
        <v>153</v>
      </c>
      <c r="C100" s="59">
        <v>8111</v>
      </c>
      <c r="D100" s="60" t="s">
        <v>154</v>
      </c>
      <c r="E100" s="54"/>
    </row>
    <row r="101" spans="1:5" ht="12.75" customHeight="1" x14ac:dyDescent="0.2">
      <c r="A101" s="54"/>
      <c r="B101" s="61" t="s">
        <v>153</v>
      </c>
      <c r="C101" s="59">
        <v>8120</v>
      </c>
      <c r="D101" s="60" t="s">
        <v>155</v>
      </c>
      <c r="E101" s="54"/>
    </row>
    <row r="102" spans="1:5" ht="12.75" customHeight="1" x14ac:dyDescent="0.2">
      <c r="A102" s="54"/>
      <c r="B102" s="61" t="s">
        <v>153</v>
      </c>
      <c r="C102" s="59">
        <v>8210</v>
      </c>
      <c r="D102" s="60" t="s">
        <v>156</v>
      </c>
      <c r="E102" s="54"/>
    </row>
    <row r="103" spans="1:5" ht="12.75" customHeight="1" x14ac:dyDescent="0.2">
      <c r="A103" s="54"/>
      <c r="B103" s="61" t="s">
        <v>153</v>
      </c>
      <c r="C103" s="59">
        <v>8213</v>
      </c>
      <c r="D103" s="60" t="s">
        <v>157</v>
      </c>
      <c r="E103" s="54"/>
    </row>
    <row r="104" spans="1:5" ht="12.75" customHeight="1" x14ac:dyDescent="0.2">
      <c r="A104" s="54"/>
      <c r="B104" s="61" t="s">
        <v>153</v>
      </c>
      <c r="C104" s="59">
        <v>8311</v>
      </c>
      <c r="D104" s="60" t="s">
        <v>158</v>
      </c>
      <c r="E104" s="54"/>
    </row>
    <row r="105" spans="1:5" ht="12.75" customHeight="1" x14ac:dyDescent="0.2">
      <c r="A105" s="54"/>
      <c r="B105" s="61" t="s">
        <v>153</v>
      </c>
      <c r="C105" s="59">
        <v>8320</v>
      </c>
      <c r="D105" s="60" t="s">
        <v>159</v>
      </c>
      <c r="E105" s="54"/>
    </row>
    <row r="106" spans="1:5" ht="12.75" customHeight="1" x14ac:dyDescent="0.2">
      <c r="A106" s="54"/>
      <c r="B106" s="61" t="s">
        <v>153</v>
      </c>
      <c r="C106" s="59">
        <v>8351</v>
      </c>
      <c r="D106" s="60" t="s">
        <v>160</v>
      </c>
      <c r="E106" s="54"/>
    </row>
    <row r="107" spans="1:5" ht="12.75" customHeight="1" x14ac:dyDescent="0.2">
      <c r="A107" s="54"/>
      <c r="B107" s="61" t="s">
        <v>153</v>
      </c>
      <c r="C107" s="59">
        <v>8352</v>
      </c>
      <c r="D107" s="60" t="s">
        <v>161</v>
      </c>
      <c r="E107" s="54"/>
    </row>
    <row r="108" spans="1:5" ht="12.75" customHeight="1" x14ac:dyDescent="0.2">
      <c r="A108" s="54"/>
      <c r="B108" s="61" t="s">
        <v>153</v>
      </c>
      <c r="C108" s="59">
        <v>8521</v>
      </c>
      <c r="D108" s="60" t="s">
        <v>31</v>
      </c>
      <c r="E108" s="54"/>
    </row>
    <row r="109" spans="1:5" ht="12.75" customHeight="1" x14ac:dyDescent="0.2">
      <c r="A109" s="54"/>
      <c r="B109" s="61" t="s">
        <v>153</v>
      </c>
      <c r="C109" s="59">
        <v>8710</v>
      </c>
      <c r="D109" s="60" t="s">
        <v>162</v>
      </c>
      <c r="E109" s="54"/>
    </row>
    <row r="110" spans="1:5" ht="12.75" customHeight="1" x14ac:dyDescent="0.2">
      <c r="A110" s="54"/>
      <c r="B110" s="61" t="s">
        <v>153</v>
      </c>
      <c r="C110" s="59">
        <v>8800</v>
      </c>
      <c r="D110" s="60" t="s">
        <v>163</v>
      </c>
      <c r="E110" s="54"/>
    </row>
    <row r="111" spans="1:5" ht="12.75" customHeight="1" x14ac:dyDescent="0.2">
      <c r="A111" s="54"/>
      <c r="B111" s="61" t="s">
        <v>164</v>
      </c>
      <c r="C111" s="59">
        <v>9111</v>
      </c>
      <c r="D111" s="60" t="s">
        <v>165</v>
      </c>
      <c r="E111" s="54"/>
    </row>
    <row r="112" spans="1:5" ht="12.75" customHeight="1" x14ac:dyDescent="0.2">
      <c r="A112" s="54"/>
      <c r="B112" s="61" t="s">
        <v>164</v>
      </c>
      <c r="C112" s="59">
        <v>9130</v>
      </c>
      <c r="D112" s="60" t="s">
        <v>166</v>
      </c>
      <c r="E112" s="54"/>
    </row>
    <row r="113" spans="1:5" ht="12.75" customHeight="1" x14ac:dyDescent="0.2">
      <c r="A113" s="54"/>
      <c r="B113" s="61" t="s">
        <v>164</v>
      </c>
      <c r="C113" s="59">
        <v>9250</v>
      </c>
      <c r="D113" s="60" t="s">
        <v>167</v>
      </c>
      <c r="E113" s="54"/>
    </row>
    <row r="114" spans="1:5" ht="12.75" customHeight="1" x14ac:dyDescent="0.2">
      <c r="A114" s="54"/>
      <c r="B114" s="61" t="s">
        <v>164</v>
      </c>
      <c r="C114" s="59">
        <v>9310</v>
      </c>
      <c r="D114" s="60" t="s">
        <v>168</v>
      </c>
      <c r="E114" s="54"/>
    </row>
    <row r="115" spans="1:5" ht="12.75" customHeight="1" x14ac:dyDescent="0.2">
      <c r="A115" s="54"/>
      <c r="B115" s="61" t="s">
        <v>164</v>
      </c>
      <c r="C115" s="59">
        <v>9330</v>
      </c>
      <c r="D115" s="60" t="s">
        <v>169</v>
      </c>
      <c r="E115" s="54"/>
    </row>
    <row r="116" spans="1:5" ht="12.75" customHeight="1" x14ac:dyDescent="0.2">
      <c r="A116" s="54"/>
      <c r="B116" s="61" t="s">
        <v>164</v>
      </c>
      <c r="C116" s="59">
        <v>9511</v>
      </c>
      <c r="D116" s="60" t="s">
        <v>170</v>
      </c>
      <c r="E116" s="54"/>
    </row>
    <row r="117" spans="1:5" ht="12.75" customHeight="1" x14ac:dyDescent="0.2">
      <c r="A117" s="54"/>
      <c r="B117" s="61" t="s">
        <v>164</v>
      </c>
      <c r="C117" s="59">
        <v>9517</v>
      </c>
      <c r="D117" s="60" t="s">
        <v>171</v>
      </c>
      <c r="E117" s="54"/>
    </row>
    <row r="118" spans="1:5" ht="12.75" customHeight="1" x14ac:dyDescent="0.2">
      <c r="A118" s="54"/>
      <c r="B118" s="61" t="s">
        <v>164</v>
      </c>
      <c r="C118" s="59">
        <v>9520</v>
      </c>
      <c r="D118" s="60" t="s">
        <v>172</v>
      </c>
      <c r="E118" s="54"/>
    </row>
    <row r="119" spans="1:5" ht="12.75" customHeight="1" x14ac:dyDescent="0.2">
      <c r="A119" s="54"/>
      <c r="B119" s="61" t="s">
        <v>164</v>
      </c>
      <c r="C119" s="59">
        <v>9560</v>
      </c>
      <c r="D119" s="60" t="s">
        <v>173</v>
      </c>
      <c r="E119" s="54"/>
    </row>
    <row r="120" spans="1:5" ht="12.75" customHeight="1" x14ac:dyDescent="0.2">
      <c r="A120" s="54"/>
      <c r="B120" s="61" t="s">
        <v>164</v>
      </c>
      <c r="C120" s="59">
        <v>9660</v>
      </c>
      <c r="D120" s="60" t="s">
        <v>174</v>
      </c>
      <c r="E120" s="54"/>
    </row>
    <row r="121" spans="1:5" ht="12.75" customHeight="1" x14ac:dyDescent="0.2">
      <c r="A121" s="54"/>
      <c r="B121" s="61" t="s">
        <v>164</v>
      </c>
      <c r="C121" s="59">
        <v>9665</v>
      </c>
      <c r="D121" s="60" t="s">
        <v>175</v>
      </c>
      <c r="E121" s="54"/>
    </row>
    <row r="122" spans="1:5" ht="12.75" customHeight="1" x14ac:dyDescent="0.2">
      <c r="A122" s="54"/>
      <c r="B122" s="61" t="s">
        <v>164</v>
      </c>
      <c r="C122" s="59">
        <v>9680</v>
      </c>
      <c r="D122" s="60" t="s">
        <v>176</v>
      </c>
      <c r="E122" s="54"/>
    </row>
    <row r="123" spans="1:5" ht="12.75" customHeight="1" x14ac:dyDescent="0.2">
      <c r="A123" s="54"/>
      <c r="B123" s="61" t="s">
        <v>164</v>
      </c>
      <c r="C123" s="59">
        <v>9900</v>
      </c>
      <c r="D123" s="60" t="s">
        <v>177</v>
      </c>
      <c r="E123" s="54"/>
    </row>
    <row r="124" spans="1:5" ht="12.75" customHeight="1" x14ac:dyDescent="0.2">
      <c r="A124" s="54"/>
      <c r="B124" s="61" t="s">
        <v>164</v>
      </c>
      <c r="C124" s="59">
        <v>9955</v>
      </c>
      <c r="D124" s="60" t="s">
        <v>178</v>
      </c>
      <c r="E124" s="54"/>
    </row>
    <row r="125" spans="1:5" ht="12.75" customHeight="1" x14ac:dyDescent="0.2">
      <c r="A125" s="54"/>
      <c r="B125" s="61" t="s">
        <v>179</v>
      </c>
      <c r="C125" s="59">
        <v>10110</v>
      </c>
      <c r="D125" s="60" t="s">
        <v>180</v>
      </c>
      <c r="E125" s="54"/>
    </row>
    <row r="126" spans="1:5" ht="12.75" customHeight="1" x14ac:dyDescent="0.2">
      <c r="A126" s="54"/>
      <c r="B126" s="61" t="s">
        <v>179</v>
      </c>
      <c r="C126" s="59">
        <v>10120</v>
      </c>
      <c r="D126" s="60" t="s">
        <v>181</v>
      </c>
      <c r="E126" s="54"/>
    </row>
    <row r="127" spans="1:5" ht="12.75" customHeight="1" x14ac:dyDescent="0.2">
      <c r="A127" s="54"/>
      <c r="B127" s="61" t="s">
        <v>179</v>
      </c>
      <c r="C127" s="59">
        <v>10160</v>
      </c>
      <c r="D127" s="60" t="s">
        <v>182</v>
      </c>
      <c r="E127" s="54"/>
    </row>
    <row r="128" spans="1:5" ht="12.75" customHeight="1" x14ac:dyDescent="0.2">
      <c r="A128" s="54"/>
      <c r="B128" s="61" t="s">
        <v>179</v>
      </c>
      <c r="C128" s="59">
        <v>10165</v>
      </c>
      <c r="D128" s="60" t="s">
        <v>183</v>
      </c>
      <c r="E128" s="54"/>
    </row>
    <row r="129" spans="1:5" ht="12.75" customHeight="1" x14ac:dyDescent="0.2">
      <c r="A129" s="54"/>
      <c r="B129" s="61" t="s">
        <v>179</v>
      </c>
      <c r="C129" s="59">
        <v>10185</v>
      </c>
      <c r="D129" s="60" t="s">
        <v>184</v>
      </c>
      <c r="E129" s="54"/>
    </row>
    <row r="130" spans="1:5" ht="12.75" customHeight="1" x14ac:dyDescent="0.2">
      <c r="A130" s="54"/>
      <c r="B130" s="61" t="s">
        <v>179</v>
      </c>
      <c r="C130" s="59">
        <v>10200</v>
      </c>
      <c r="D130" s="60" t="s">
        <v>185</v>
      </c>
      <c r="E130" s="54"/>
    </row>
    <row r="131" spans="1:5" ht="12.75" customHeight="1" x14ac:dyDescent="0.2">
      <c r="A131" s="54"/>
      <c r="B131" s="61" t="s">
        <v>179</v>
      </c>
      <c r="C131" s="59">
        <v>10260</v>
      </c>
      <c r="D131" s="60" t="s">
        <v>186</v>
      </c>
      <c r="E131" s="54"/>
    </row>
    <row r="132" spans="1:5" ht="12.75" customHeight="1" x14ac:dyDescent="0.2">
      <c r="A132" s="54"/>
      <c r="B132" s="61" t="s">
        <v>179</v>
      </c>
      <c r="C132" s="59">
        <v>10270</v>
      </c>
      <c r="D132" s="60" t="s">
        <v>187</v>
      </c>
      <c r="E132" s="54"/>
    </row>
    <row r="133" spans="1:5" ht="12.75" customHeight="1" x14ac:dyDescent="0.2">
      <c r="A133" s="54"/>
      <c r="B133" s="61" t="s">
        <v>179</v>
      </c>
      <c r="C133" s="59">
        <v>10350</v>
      </c>
      <c r="D133" s="60" t="s">
        <v>188</v>
      </c>
      <c r="E133" s="54"/>
    </row>
    <row r="134" spans="1:5" ht="12.75" customHeight="1" x14ac:dyDescent="0.2">
      <c r="A134" s="54"/>
      <c r="B134" s="61" t="s">
        <v>179</v>
      </c>
      <c r="C134" s="59">
        <v>10500</v>
      </c>
      <c r="D134" s="60" t="s">
        <v>189</v>
      </c>
      <c r="E134" s="54"/>
    </row>
    <row r="135" spans="1:5" ht="12.75" customHeight="1" x14ac:dyDescent="0.2">
      <c r="A135" s="54"/>
      <c r="B135" s="61" t="s">
        <v>179</v>
      </c>
      <c r="C135" s="59">
        <v>10616</v>
      </c>
      <c r="D135" s="60" t="s">
        <v>190</v>
      </c>
      <c r="E135" s="54"/>
    </row>
    <row r="136" spans="1:5" ht="12.75" customHeight="1" x14ac:dyDescent="0.2">
      <c r="A136" s="54"/>
      <c r="B136" s="61" t="s">
        <v>179</v>
      </c>
      <c r="C136" s="59">
        <v>10655</v>
      </c>
      <c r="D136" s="60" t="s">
        <v>191</v>
      </c>
      <c r="E136" s="54"/>
    </row>
    <row r="137" spans="1:5" ht="12.75" customHeight="1" x14ac:dyDescent="0.2">
      <c r="A137" s="54"/>
      <c r="B137" s="61" t="s">
        <v>179</v>
      </c>
      <c r="C137" s="59">
        <v>10675</v>
      </c>
      <c r="D137" s="60" t="s">
        <v>192</v>
      </c>
      <c r="E137" s="54"/>
    </row>
    <row r="138" spans="1:5" ht="12.75" customHeight="1" x14ac:dyDescent="0.2">
      <c r="A138" s="54"/>
      <c r="B138" s="61" t="s">
        <v>179</v>
      </c>
      <c r="C138" s="59">
        <v>10800</v>
      </c>
      <c r="D138" s="60" t="s">
        <v>193</v>
      </c>
      <c r="E138" s="54"/>
    </row>
    <row r="139" spans="1:5" ht="12.75" customHeight="1" x14ac:dyDescent="0.2">
      <c r="A139" s="54"/>
      <c r="B139" s="61" t="s">
        <v>194</v>
      </c>
      <c r="C139" s="59">
        <v>11021</v>
      </c>
      <c r="D139" s="60" t="s">
        <v>195</v>
      </c>
      <c r="E139" s="54"/>
    </row>
    <row r="140" spans="1:5" ht="12.75" customHeight="1" x14ac:dyDescent="0.2">
      <c r="A140" s="54"/>
      <c r="B140" s="61" t="s">
        <v>194</v>
      </c>
      <c r="C140" s="59">
        <v>11150</v>
      </c>
      <c r="D140" s="60" t="s">
        <v>196</v>
      </c>
      <c r="E140" s="54"/>
    </row>
    <row r="141" spans="1:5" ht="12.75" customHeight="1" x14ac:dyDescent="0.2">
      <c r="A141" s="54"/>
      <c r="B141" s="61" t="s">
        <v>194</v>
      </c>
      <c r="C141" s="59">
        <v>11161</v>
      </c>
      <c r="D141" s="60" t="s">
        <v>197</v>
      </c>
      <c r="E141" s="54"/>
    </row>
    <row r="142" spans="1:5" ht="12.75" customHeight="1" x14ac:dyDescent="0.2">
      <c r="A142" s="54"/>
      <c r="B142" s="61" t="s">
        <v>194</v>
      </c>
      <c r="C142" s="59">
        <v>11165</v>
      </c>
      <c r="D142" s="60" t="s">
        <v>198</v>
      </c>
      <c r="E142" s="54"/>
    </row>
    <row r="143" spans="1:5" ht="12.75" customHeight="1" x14ac:dyDescent="0.2">
      <c r="A143" s="54"/>
      <c r="B143" s="61" t="s">
        <v>194</v>
      </c>
      <c r="C143" s="59">
        <v>11405</v>
      </c>
      <c r="D143" s="60" t="s">
        <v>199</v>
      </c>
      <c r="E143" s="54"/>
    </row>
    <row r="144" spans="1:5" ht="12.75" customHeight="1" x14ac:dyDescent="0.2">
      <c r="A144" s="54"/>
      <c r="B144" s="61" t="s">
        <v>194</v>
      </c>
      <c r="C144" s="59">
        <v>11408</v>
      </c>
      <c r="D144" s="60" t="s">
        <v>200</v>
      </c>
      <c r="E144" s="54"/>
    </row>
    <row r="145" spans="1:5" ht="12.75" customHeight="1" x14ac:dyDescent="0.2">
      <c r="A145" s="54"/>
      <c r="B145" s="61" t="s">
        <v>201</v>
      </c>
      <c r="C145" s="59">
        <v>12346</v>
      </c>
      <c r="D145" s="60" t="s">
        <v>202</v>
      </c>
      <c r="E145" s="54"/>
    </row>
    <row r="146" spans="1:5" ht="12.75" customHeight="1" x14ac:dyDescent="0.2">
      <c r="A146" s="54"/>
      <c r="B146" s="61" t="s">
        <v>201</v>
      </c>
      <c r="C146" s="59">
        <v>12511</v>
      </c>
      <c r="D146" s="60" t="s">
        <v>203</v>
      </c>
      <c r="E146" s="54"/>
    </row>
    <row r="147" spans="1:5" ht="12.75" customHeight="1" x14ac:dyDescent="0.2">
      <c r="A147" s="54"/>
      <c r="B147" s="61" t="s">
        <v>201</v>
      </c>
      <c r="C147" s="59">
        <v>12512</v>
      </c>
      <c r="D147" s="60" t="s">
        <v>204</v>
      </c>
      <c r="E147" s="54"/>
    </row>
    <row r="148" spans="1:5" ht="12.75" customHeight="1" x14ac:dyDescent="0.2">
      <c r="A148" s="54"/>
      <c r="B148" s="61" t="s">
        <v>201</v>
      </c>
      <c r="C148" s="59">
        <v>12522</v>
      </c>
      <c r="D148" s="60" t="s">
        <v>205</v>
      </c>
      <c r="E148" s="54"/>
    </row>
    <row r="149" spans="1:5" ht="12.75" customHeight="1" x14ac:dyDescent="0.2">
      <c r="A149" s="54"/>
      <c r="B149" s="61" t="s">
        <v>201</v>
      </c>
      <c r="C149" s="59">
        <v>12801</v>
      </c>
      <c r="D149" s="60" t="s">
        <v>206</v>
      </c>
      <c r="E149" s="54"/>
    </row>
    <row r="150" spans="1:5" ht="12.75" customHeight="1" x14ac:dyDescent="0.2">
      <c r="A150" s="54"/>
      <c r="B150" s="61" t="s">
        <v>207</v>
      </c>
      <c r="C150" s="59">
        <v>13126</v>
      </c>
      <c r="D150" s="60" t="s">
        <v>208</v>
      </c>
      <c r="E150" s="54"/>
    </row>
    <row r="151" spans="1:5" ht="12.75" customHeight="1" x14ac:dyDescent="0.2">
      <c r="A151" s="54"/>
      <c r="B151" s="61" t="s">
        <v>207</v>
      </c>
      <c r="C151" s="59">
        <v>13127</v>
      </c>
      <c r="D151" s="60" t="s">
        <v>209</v>
      </c>
      <c r="E151" s="54"/>
    </row>
    <row r="152" spans="1:5" ht="12.75" customHeight="1" x14ac:dyDescent="0.2">
      <c r="A152" s="54"/>
      <c r="B152" s="61" t="s">
        <v>207</v>
      </c>
      <c r="C152" s="59">
        <v>13500</v>
      </c>
      <c r="D152" s="60" t="s">
        <v>210</v>
      </c>
      <c r="E152" s="54"/>
    </row>
    <row r="153" spans="1:5" ht="12.75" customHeight="1" x14ac:dyDescent="0.2">
      <c r="A153" s="54"/>
      <c r="B153" s="61" t="s">
        <v>211</v>
      </c>
      <c r="C153" s="59">
        <v>14250</v>
      </c>
      <c r="D153" s="60" t="s">
        <v>212</v>
      </c>
      <c r="E153" s="54"/>
    </row>
    <row r="154" spans="1:5" ht="12.75" customHeight="1" x14ac:dyDescent="0.2">
      <c r="A154" s="54"/>
      <c r="B154" s="61" t="s">
        <v>211</v>
      </c>
      <c r="C154" s="59">
        <v>14260</v>
      </c>
      <c r="D154" s="60" t="s">
        <v>213</v>
      </c>
      <c r="E154" s="54"/>
    </row>
    <row r="155" spans="1:5" ht="12.75" customHeight="1" x14ac:dyDescent="0.2">
      <c r="A155" s="54"/>
      <c r="B155" s="61" t="s">
        <v>211</v>
      </c>
      <c r="C155" s="59">
        <v>14610</v>
      </c>
      <c r="D155" s="60" t="s">
        <v>214</v>
      </c>
      <c r="E155" s="54"/>
    </row>
    <row r="156" spans="1:5" ht="12.75" customHeight="1" x14ac:dyDescent="0.2">
      <c r="A156" s="54"/>
      <c r="B156" s="61" t="s">
        <v>211</v>
      </c>
      <c r="C156" s="59">
        <v>14720</v>
      </c>
      <c r="D156" s="60" t="s">
        <v>215</v>
      </c>
      <c r="E156" s="54"/>
    </row>
    <row r="157" spans="1:5" ht="12.75" customHeight="1" x14ac:dyDescent="0.2">
      <c r="A157" s="54"/>
      <c r="B157" s="61" t="s">
        <v>216</v>
      </c>
      <c r="C157" s="59">
        <v>15010</v>
      </c>
      <c r="D157" s="60" t="s">
        <v>217</v>
      </c>
      <c r="E157" s="54"/>
    </row>
    <row r="158" spans="1:5" ht="12.75" customHeight="1" x14ac:dyDescent="0.2">
      <c r="A158" s="54"/>
      <c r="B158" s="61" t="s">
        <v>216</v>
      </c>
      <c r="C158" s="59">
        <v>15260</v>
      </c>
      <c r="D158" s="60" t="s">
        <v>218</v>
      </c>
      <c r="E158" s="54"/>
    </row>
    <row r="159" spans="1:5" ht="12.75" customHeight="1" x14ac:dyDescent="0.2">
      <c r="A159" s="54"/>
      <c r="B159" s="61" t="s">
        <v>216</v>
      </c>
      <c r="C159" s="59">
        <v>15305</v>
      </c>
      <c r="D159" s="60" t="s">
        <v>219</v>
      </c>
      <c r="E159" s="54"/>
    </row>
    <row r="160" spans="1:5" ht="12.75" customHeight="1" x14ac:dyDescent="0.2">
      <c r="A160" s="54"/>
      <c r="B160" s="61" t="s">
        <v>216</v>
      </c>
      <c r="C160" s="59">
        <v>15330</v>
      </c>
      <c r="D160" s="60" t="s">
        <v>220</v>
      </c>
      <c r="E160" s="54"/>
    </row>
    <row r="161" spans="1:5" ht="12.75" customHeight="1" x14ac:dyDescent="0.2">
      <c r="A161" s="54"/>
      <c r="B161" s="61" t="s">
        <v>216</v>
      </c>
      <c r="C161" s="59">
        <v>15335</v>
      </c>
      <c r="D161" s="60" t="s">
        <v>221</v>
      </c>
      <c r="E161" s="54"/>
    </row>
    <row r="162" spans="1:5" ht="12.75" customHeight="1" x14ac:dyDescent="0.2">
      <c r="A162" s="54"/>
      <c r="B162" s="61" t="s">
        <v>216</v>
      </c>
      <c r="C162" s="59">
        <v>15412</v>
      </c>
      <c r="D162" s="60" t="s">
        <v>222</v>
      </c>
      <c r="E162" s="54"/>
    </row>
    <row r="163" spans="1:5" ht="12.75" customHeight="1" x14ac:dyDescent="0.2">
      <c r="A163" s="54"/>
      <c r="B163" s="61" t="s">
        <v>216</v>
      </c>
      <c r="C163" s="59">
        <v>15413</v>
      </c>
      <c r="D163" s="60" t="s">
        <v>223</v>
      </c>
      <c r="E163" s="54"/>
    </row>
    <row r="164" spans="1:5" ht="12.75" customHeight="1" x14ac:dyDescent="0.2">
      <c r="A164" s="54"/>
      <c r="B164" s="61" t="s">
        <v>216</v>
      </c>
      <c r="C164" s="59">
        <v>15440</v>
      </c>
      <c r="D164" s="60" t="s">
        <v>224</v>
      </c>
      <c r="E164" s="54"/>
    </row>
    <row r="165" spans="1:5" ht="12.75" customHeight="1" x14ac:dyDescent="0.2">
      <c r="A165" s="54"/>
      <c r="B165" s="61" t="s">
        <v>216</v>
      </c>
      <c r="C165" s="59">
        <v>15452</v>
      </c>
      <c r="D165" s="60" t="s">
        <v>225</v>
      </c>
      <c r="E165" s="54"/>
    </row>
    <row r="166" spans="1:5" ht="12.75" customHeight="1" x14ac:dyDescent="0.2">
      <c r="A166" s="54"/>
      <c r="B166" s="61" t="s">
        <v>216</v>
      </c>
      <c r="C166" s="59">
        <v>15456</v>
      </c>
      <c r="D166" s="60" t="s">
        <v>226</v>
      </c>
      <c r="E166" s="54"/>
    </row>
    <row r="167" spans="1:5" ht="12.75" customHeight="1" x14ac:dyDescent="0.2">
      <c r="A167" s="54"/>
      <c r="B167" s="61" t="s">
        <v>216</v>
      </c>
      <c r="C167" s="59">
        <v>15551</v>
      </c>
      <c r="D167" s="60" t="s">
        <v>227</v>
      </c>
      <c r="E167" s="54"/>
    </row>
    <row r="168" spans="1:5" ht="12.75" customHeight="1" x14ac:dyDescent="0.2">
      <c r="A168" s="54"/>
      <c r="B168" s="61" t="s">
        <v>228</v>
      </c>
      <c r="C168" s="59">
        <v>15610</v>
      </c>
      <c r="D168" s="60" t="s">
        <v>229</v>
      </c>
      <c r="E168" s="54"/>
    </row>
    <row r="169" spans="1:5" ht="12.75" customHeight="1" x14ac:dyDescent="0.2">
      <c r="A169" s="54"/>
      <c r="B169" s="61" t="s">
        <v>228</v>
      </c>
      <c r="C169" s="59">
        <v>15681</v>
      </c>
      <c r="D169" s="60" t="s">
        <v>230</v>
      </c>
      <c r="E169" s="54"/>
    </row>
    <row r="170" spans="1:5" ht="12.75" customHeight="1" x14ac:dyDescent="0.2">
      <c r="A170" s="54"/>
      <c r="B170" s="61" t="s">
        <v>228</v>
      </c>
      <c r="C170" s="59">
        <v>15755</v>
      </c>
      <c r="D170" s="60" t="s">
        <v>231</v>
      </c>
      <c r="E170" s="54"/>
    </row>
    <row r="171" spans="1:5" ht="12.75" customHeight="1" x14ac:dyDescent="0.2">
      <c r="A171" s="54"/>
      <c r="B171" s="61" t="s">
        <v>228</v>
      </c>
      <c r="C171" s="59">
        <v>15782</v>
      </c>
      <c r="D171" s="60" t="s">
        <v>232</v>
      </c>
      <c r="E171" s="54"/>
    </row>
    <row r="172" spans="1:5" ht="12.75" customHeight="1" x14ac:dyDescent="0.2">
      <c r="A172" s="54"/>
      <c r="B172" s="61" t="s">
        <v>228</v>
      </c>
      <c r="C172" s="59">
        <v>15801</v>
      </c>
      <c r="D172" s="60" t="s">
        <v>233</v>
      </c>
      <c r="E172" s="54"/>
    </row>
    <row r="173" spans="1:5" ht="12.75" customHeight="1" x14ac:dyDescent="0.2">
      <c r="A173" s="54"/>
      <c r="B173" s="61" t="s">
        <v>228</v>
      </c>
      <c r="C173" s="59">
        <v>15825</v>
      </c>
      <c r="D173" s="60" t="s">
        <v>234</v>
      </c>
      <c r="E173" s="54"/>
    </row>
    <row r="174" spans="1:5" ht="12.75" customHeight="1" x14ac:dyDescent="0.2">
      <c r="A174" s="54"/>
      <c r="B174" s="61" t="s">
        <v>228</v>
      </c>
      <c r="C174" s="59">
        <v>15851</v>
      </c>
      <c r="D174" s="60" t="s">
        <v>235</v>
      </c>
      <c r="E174" s="54"/>
    </row>
    <row r="175" spans="1:5" ht="12.75" customHeight="1" x14ac:dyDescent="0.2">
      <c r="A175" s="54"/>
      <c r="B175" s="61" t="s">
        <v>228</v>
      </c>
      <c r="C175" s="59">
        <v>15860</v>
      </c>
      <c r="D175" s="60" t="s">
        <v>236</v>
      </c>
      <c r="E175" s="54"/>
    </row>
    <row r="176" spans="1:5" ht="12.75" customHeight="1" x14ac:dyDescent="0.2">
      <c r="A176" s="54"/>
      <c r="B176" s="61" t="s">
        <v>228</v>
      </c>
      <c r="C176" s="59">
        <v>15869</v>
      </c>
      <c r="D176" s="60" t="s">
        <v>237</v>
      </c>
      <c r="E176" s="54"/>
    </row>
    <row r="177" spans="1:5" ht="12.75" customHeight="1" x14ac:dyDescent="0.2">
      <c r="A177" s="54"/>
      <c r="B177" s="61" t="s">
        <v>228</v>
      </c>
      <c r="C177" s="59">
        <v>15870</v>
      </c>
      <c r="D177" s="60" t="s">
        <v>238</v>
      </c>
      <c r="E177" s="54"/>
    </row>
    <row r="178" spans="1:5" ht="12.75" customHeight="1" x14ac:dyDescent="0.2">
      <c r="A178" s="54"/>
      <c r="B178" s="61" t="s">
        <v>228</v>
      </c>
      <c r="C178" s="59">
        <v>15875</v>
      </c>
      <c r="D178" s="60" t="s">
        <v>239</v>
      </c>
      <c r="E178" s="54"/>
    </row>
    <row r="179" spans="1:5" ht="12.75" customHeight="1" x14ac:dyDescent="0.2">
      <c r="A179" s="54"/>
      <c r="B179" s="61" t="s">
        <v>228</v>
      </c>
      <c r="C179" s="59">
        <v>15885</v>
      </c>
      <c r="D179" s="60" t="s">
        <v>240</v>
      </c>
      <c r="E179" s="54"/>
    </row>
    <row r="180" spans="1:5" ht="12.75" customHeight="1" x14ac:dyDescent="0.2">
      <c r="A180" s="54"/>
      <c r="B180" s="61" t="s">
        <v>241</v>
      </c>
      <c r="C180" s="59">
        <v>16100</v>
      </c>
      <c r="D180" s="60" t="s">
        <v>298</v>
      </c>
      <c r="E180" s="54"/>
    </row>
    <row r="181" spans="1:5" ht="12.75" customHeight="1" x14ac:dyDescent="0.2">
      <c r="A181" s="54"/>
      <c r="B181" s="61" t="s">
        <v>241</v>
      </c>
      <c r="C181" s="59">
        <v>16105</v>
      </c>
      <c r="D181" s="60" t="s">
        <v>242</v>
      </c>
      <c r="E181" s="54"/>
    </row>
    <row r="182" spans="1:5" ht="12.75" customHeight="1" x14ac:dyDescent="0.2">
      <c r="A182" s="54"/>
      <c r="B182" s="61" t="s">
        <v>241</v>
      </c>
      <c r="C182" s="59">
        <v>16111</v>
      </c>
      <c r="D182" s="60" t="s">
        <v>243</v>
      </c>
      <c r="E182" s="54"/>
    </row>
    <row r="183" spans="1:5" ht="12.75" customHeight="1" x14ac:dyDescent="0.2">
      <c r="A183" s="54"/>
      <c r="B183" s="61" t="s">
        <v>241</v>
      </c>
      <c r="C183" s="59">
        <v>16114</v>
      </c>
      <c r="D183" s="60" t="s">
        <v>244</v>
      </c>
      <c r="E183" s="54"/>
    </row>
    <row r="184" spans="1:5" ht="12.75" customHeight="1" x14ac:dyDescent="0.2">
      <c r="A184" s="54"/>
      <c r="B184" s="61" t="s">
        <v>241</v>
      </c>
      <c r="C184" s="59">
        <v>16115</v>
      </c>
      <c r="D184" s="60" t="s">
        <v>245</v>
      </c>
      <c r="E184" s="54"/>
    </row>
    <row r="185" spans="1:5" ht="12.75" customHeight="1" x14ac:dyDescent="0.2">
      <c r="A185" s="54"/>
      <c r="B185" s="61" t="s">
        <v>241</v>
      </c>
      <c r="C185" s="59">
        <v>16122</v>
      </c>
      <c r="D185" s="60" t="s">
        <v>246</v>
      </c>
      <c r="E185" s="54"/>
    </row>
    <row r="186" spans="1:5" ht="12.75" customHeight="1" x14ac:dyDescent="0.2">
      <c r="A186" s="54"/>
      <c r="B186" s="61" t="s">
        <v>241</v>
      </c>
      <c r="C186" s="59">
        <v>16132</v>
      </c>
      <c r="D186" s="60" t="s">
        <v>247</v>
      </c>
      <c r="E186" s="54"/>
    </row>
    <row r="187" spans="1:5" ht="12.75" customHeight="1" x14ac:dyDescent="0.2">
      <c r="A187" s="54"/>
      <c r="B187" s="61" t="s">
        <v>241</v>
      </c>
      <c r="C187" s="59">
        <v>16311</v>
      </c>
      <c r="D187" s="60" t="s">
        <v>248</v>
      </c>
      <c r="E187" s="54"/>
    </row>
    <row r="188" spans="1:5" ht="12.75" customHeight="1" x14ac:dyDescent="0.2">
      <c r="A188" s="54"/>
      <c r="B188" s="61" t="s">
        <v>241</v>
      </c>
      <c r="C188" s="59">
        <v>16321</v>
      </c>
      <c r="D188" s="60" t="s">
        <v>249</v>
      </c>
      <c r="E188" s="54"/>
    </row>
    <row r="189" spans="1:5" ht="12.75" customHeight="1" x14ac:dyDescent="0.2">
      <c r="A189" s="54"/>
      <c r="B189" s="61" t="s">
        <v>241</v>
      </c>
      <c r="C189" s="59">
        <v>16323</v>
      </c>
      <c r="D189" s="60" t="s">
        <v>250</v>
      </c>
      <c r="E189" s="54"/>
    </row>
    <row r="190" spans="1:5" ht="12.75" customHeight="1" x14ac:dyDescent="0.2">
      <c r="A190" s="54"/>
      <c r="B190" s="61" t="s">
        <v>241</v>
      </c>
      <c r="C190" s="59">
        <v>16350</v>
      </c>
      <c r="D190" s="60" t="s">
        <v>251</v>
      </c>
      <c r="E190" s="54"/>
    </row>
    <row r="191" spans="1:5" ht="12.75" customHeight="1" x14ac:dyDescent="0.2">
      <c r="A191" s="54"/>
      <c r="B191" s="61" t="s">
        <v>241</v>
      </c>
      <c r="C191" s="59">
        <v>16401</v>
      </c>
      <c r="D191" s="60" t="s">
        <v>252</v>
      </c>
      <c r="E191" s="54"/>
    </row>
    <row r="192" spans="1:5" ht="12.75" customHeight="1" x14ac:dyDescent="0.2">
      <c r="A192" s="54"/>
      <c r="B192" s="61" t="s">
        <v>241</v>
      </c>
      <c r="C192" s="59">
        <v>16402</v>
      </c>
      <c r="D192" s="60" t="s">
        <v>253</v>
      </c>
      <c r="E192" s="54"/>
    </row>
    <row r="193" spans="1:5" ht="12.75" customHeight="1" x14ac:dyDescent="0.2">
      <c r="A193" s="54"/>
      <c r="B193" s="61" t="s">
        <v>241</v>
      </c>
      <c r="C193" s="59">
        <v>16421</v>
      </c>
      <c r="D193" s="60" t="s">
        <v>254</v>
      </c>
      <c r="E193" s="54"/>
    </row>
    <row r="194" spans="1:5" ht="12.75" customHeight="1" x14ac:dyDescent="0.2">
      <c r="A194" s="54"/>
      <c r="B194" s="61" t="s">
        <v>241</v>
      </c>
      <c r="C194" s="59">
        <v>16471</v>
      </c>
      <c r="D194" s="60" t="s">
        <v>255</v>
      </c>
      <c r="E194" s="54"/>
    </row>
    <row r="195" spans="1:5" ht="12.75" customHeight="1" x14ac:dyDescent="0.2">
      <c r="A195" s="54"/>
      <c r="B195" s="61" t="s">
        <v>241</v>
      </c>
      <c r="C195" s="59">
        <v>16478</v>
      </c>
      <c r="D195" s="60" t="s">
        <v>256</v>
      </c>
      <c r="E195" s="54"/>
    </row>
    <row r="196" spans="1:5" ht="12.75" customHeight="1" x14ac:dyDescent="0.2">
      <c r="A196" s="54"/>
      <c r="B196" s="61" t="s">
        <v>241</v>
      </c>
      <c r="C196" s="59">
        <v>16505</v>
      </c>
      <c r="D196" s="60" t="s">
        <v>257</v>
      </c>
      <c r="E196" s="54"/>
    </row>
    <row r="197" spans="1:5" ht="12.75" customHeight="1" x14ac:dyDescent="0.2">
      <c r="A197" s="54"/>
      <c r="B197" s="61" t="s">
        <v>241</v>
      </c>
      <c r="C197" s="59">
        <v>16519</v>
      </c>
      <c r="D197" s="60" t="s">
        <v>258</v>
      </c>
      <c r="E197" s="54"/>
    </row>
    <row r="198" spans="1:5" ht="12.75" customHeight="1" x14ac:dyDescent="0.2">
      <c r="A198" s="54"/>
      <c r="B198" s="61" t="s">
        <v>241</v>
      </c>
      <c r="C198" s="59">
        <v>16536</v>
      </c>
      <c r="D198" s="60" t="s">
        <v>259</v>
      </c>
      <c r="E198" s="54"/>
    </row>
    <row r="199" spans="1:5" ht="12.75" customHeight="1" x14ac:dyDescent="0.2">
      <c r="A199" s="54"/>
      <c r="B199" s="61" t="s">
        <v>241</v>
      </c>
      <c r="C199" s="59">
        <v>16550</v>
      </c>
      <c r="D199" s="60" t="s">
        <v>260</v>
      </c>
      <c r="E199" s="54"/>
    </row>
    <row r="200" spans="1:5" ht="12.75" customHeight="1" x14ac:dyDescent="0.2">
      <c r="A200" s="54"/>
      <c r="B200" s="61" t="s">
        <v>241</v>
      </c>
      <c r="C200" s="59">
        <v>16721</v>
      </c>
      <c r="D200" s="60" t="s">
        <v>261</v>
      </c>
      <c r="E200" s="54"/>
    </row>
    <row r="201" spans="1:5" ht="12.75" customHeight="1" x14ac:dyDescent="0.2">
      <c r="A201" s="54"/>
      <c r="B201" s="61" t="s">
        <v>241</v>
      </c>
      <c r="C201" s="59">
        <v>16726</v>
      </c>
      <c r="D201" s="60" t="s">
        <v>262</v>
      </c>
      <c r="E201" s="54"/>
    </row>
    <row r="202" spans="1:5" ht="12.75" customHeight="1" x14ac:dyDescent="0.2">
      <c r="A202" s="54"/>
      <c r="B202" s="61" t="s">
        <v>241</v>
      </c>
      <c r="C202" s="59">
        <v>16770</v>
      </c>
      <c r="D202" s="60" t="s">
        <v>263</v>
      </c>
      <c r="E202" s="54"/>
    </row>
    <row r="203" spans="1:5" ht="12.75" customHeight="1" x14ac:dyDescent="0.2">
      <c r="A203" s="54"/>
      <c r="B203" s="61" t="s">
        <v>241</v>
      </c>
      <c r="C203" s="59">
        <v>16851</v>
      </c>
      <c r="D203" s="60" t="s">
        <v>264</v>
      </c>
      <c r="E203" s="54"/>
    </row>
    <row r="204" spans="1:5" ht="12.75" customHeight="1" x14ac:dyDescent="0.2">
      <c r="A204" s="54"/>
      <c r="B204" s="61" t="s">
        <v>241</v>
      </c>
      <c r="C204" s="59">
        <v>16870</v>
      </c>
      <c r="D204" s="60" t="s">
        <v>265</v>
      </c>
      <c r="E204" s="54"/>
    </row>
    <row r="205" spans="1:5" ht="12.75" customHeight="1" x14ac:dyDescent="0.2">
      <c r="A205" s="54"/>
      <c r="B205" s="61" t="s">
        <v>241</v>
      </c>
      <c r="C205" s="59">
        <v>16896</v>
      </c>
      <c r="D205" s="60" t="s">
        <v>266</v>
      </c>
      <c r="E205" s="54"/>
    </row>
    <row r="206" spans="1:5" ht="12.75" customHeight="1" x14ac:dyDescent="0.2">
      <c r="A206" s="54"/>
      <c r="B206" s="54"/>
      <c r="C206" s="54"/>
      <c r="D206" s="54"/>
      <c r="E206" s="54"/>
    </row>
    <row r="207" spans="1:5" ht="12.75" customHeight="1" x14ac:dyDescent="0.2"/>
    <row r="208" spans="1:5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</sheetData>
  <phoneticPr fontId="0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60"/>
  <sheetViews>
    <sheetView workbookViewId="0"/>
  </sheetViews>
  <sheetFormatPr defaultRowHeight="12.75" x14ac:dyDescent="0.2"/>
  <sheetData>
    <row r="60" spans="2:2" x14ac:dyDescent="0.2">
      <c r="B60" s="161" t="s">
        <v>304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F18"/>
  <sheetViews>
    <sheetView workbookViewId="0">
      <selection activeCell="E17" sqref="E17"/>
    </sheetView>
  </sheetViews>
  <sheetFormatPr defaultColWidth="9.140625" defaultRowHeight="15" x14ac:dyDescent="0.2"/>
  <cols>
    <col min="1" max="1" width="4.85546875" style="12" customWidth="1"/>
    <col min="2" max="2" width="3.140625" style="12" customWidth="1"/>
    <col min="3" max="3" width="17.42578125" style="12" customWidth="1"/>
    <col min="4" max="4" width="44.7109375" style="12" customWidth="1"/>
    <col min="5" max="5" width="18.5703125" style="66" customWidth="1"/>
    <col min="6" max="6" width="3.85546875" style="12" customWidth="1"/>
    <col min="7" max="16384" width="9.140625" style="12"/>
  </cols>
  <sheetData>
    <row r="2" spans="2:6" ht="15.75" x14ac:dyDescent="0.25">
      <c r="B2" s="10"/>
      <c r="C2" s="15" t="s">
        <v>23</v>
      </c>
      <c r="D2" s="108" t="str">
        <f>+Cover!D8</f>
        <v>Bell's Aerobic and Fitness Center</v>
      </c>
    </row>
    <row r="3" spans="2:6" ht="15.75" x14ac:dyDescent="0.25">
      <c r="B3" s="10"/>
      <c r="C3" s="15" t="s">
        <v>24</v>
      </c>
      <c r="D3" s="109" t="str">
        <f>+Cover!D9</f>
        <v>2003-12</v>
      </c>
    </row>
    <row r="4" spans="2:6" ht="15.75" x14ac:dyDescent="0.25">
      <c r="B4" s="10"/>
      <c r="C4" s="15" t="s">
        <v>16</v>
      </c>
      <c r="D4" s="108" t="str">
        <f>+VLOOKUP(Architect!B14,Architect!B3:C13,2)</f>
        <v>G/A Architects and Designers</v>
      </c>
    </row>
    <row r="6" spans="2:6" x14ac:dyDescent="0.2">
      <c r="B6" s="110"/>
      <c r="C6" s="111"/>
      <c r="D6" s="111"/>
      <c r="E6" s="112"/>
      <c r="F6" s="113"/>
    </row>
    <row r="7" spans="2:6" ht="15.75" x14ac:dyDescent="0.25">
      <c r="B7" s="114"/>
      <c r="C7" s="101" t="s">
        <v>15</v>
      </c>
      <c r="D7" s="65" t="s">
        <v>14</v>
      </c>
      <c r="E7" s="67" t="s">
        <v>25</v>
      </c>
      <c r="F7" s="115"/>
    </row>
    <row r="8" spans="2:6" ht="20.100000000000001" customHeight="1" x14ac:dyDescent="0.2">
      <c r="B8" s="114"/>
      <c r="C8" s="92">
        <v>1</v>
      </c>
      <c r="D8" s="168" t="s">
        <v>309</v>
      </c>
      <c r="E8" s="165" t="s">
        <v>326</v>
      </c>
      <c r="F8" s="116"/>
    </row>
    <row r="9" spans="2:6" ht="20.100000000000001" customHeight="1" x14ac:dyDescent="0.2">
      <c r="B9" s="114"/>
      <c r="C9" s="92">
        <v>2</v>
      </c>
      <c r="D9" s="168" t="s">
        <v>327</v>
      </c>
      <c r="E9" s="165" t="s">
        <v>325</v>
      </c>
      <c r="F9" s="116"/>
    </row>
    <row r="10" spans="2:6" ht="20.100000000000001" customHeight="1" x14ac:dyDescent="0.2">
      <c r="B10" s="114"/>
      <c r="C10" s="92">
        <v>3</v>
      </c>
      <c r="D10" s="102" t="s">
        <v>350</v>
      </c>
      <c r="E10" s="107" t="s">
        <v>329</v>
      </c>
      <c r="F10" s="116"/>
    </row>
    <row r="11" spans="2:6" ht="20.100000000000001" customHeight="1" x14ac:dyDescent="0.2">
      <c r="B11" s="114"/>
      <c r="C11" s="92">
        <v>4</v>
      </c>
      <c r="D11" s="168" t="s">
        <v>328</v>
      </c>
      <c r="E11" s="165" t="s">
        <v>330</v>
      </c>
      <c r="F11" s="116"/>
    </row>
    <row r="12" spans="2:6" ht="20.100000000000001" customHeight="1" x14ac:dyDescent="0.2">
      <c r="B12" s="114"/>
      <c r="C12" s="92">
        <v>5</v>
      </c>
      <c r="D12" s="102" t="s">
        <v>332</v>
      </c>
      <c r="E12" s="107" t="s">
        <v>334</v>
      </c>
      <c r="F12" s="116"/>
    </row>
    <row r="13" spans="2:6" ht="20.100000000000001" customHeight="1" x14ac:dyDescent="0.2">
      <c r="B13" s="114"/>
      <c r="C13" s="92">
        <v>6</v>
      </c>
      <c r="D13" s="168" t="s">
        <v>331</v>
      </c>
      <c r="E13" s="165" t="s">
        <v>333</v>
      </c>
      <c r="F13" s="116"/>
    </row>
    <row r="14" spans="2:6" ht="20.100000000000001" customHeight="1" x14ac:dyDescent="0.2">
      <c r="B14" s="114"/>
      <c r="C14" s="92">
        <v>7</v>
      </c>
      <c r="D14" s="168" t="s">
        <v>352</v>
      </c>
      <c r="E14" s="165" t="s">
        <v>355</v>
      </c>
      <c r="F14" s="116"/>
    </row>
    <row r="15" spans="2:6" ht="20.100000000000001" customHeight="1" x14ac:dyDescent="0.2">
      <c r="B15" s="114"/>
      <c r="C15" s="92">
        <v>8</v>
      </c>
      <c r="D15" s="168" t="s">
        <v>162</v>
      </c>
      <c r="E15" s="165" t="s">
        <v>356</v>
      </c>
      <c r="F15" s="116"/>
    </row>
    <row r="16" spans="2:6" ht="20.100000000000001" customHeight="1" x14ac:dyDescent="0.2">
      <c r="B16" s="114"/>
      <c r="C16" s="92">
        <v>9</v>
      </c>
      <c r="D16" s="168" t="s">
        <v>353</v>
      </c>
      <c r="E16" s="165" t="s">
        <v>357</v>
      </c>
      <c r="F16" s="116"/>
    </row>
    <row r="17" spans="2:6" ht="20.100000000000001" customHeight="1" x14ac:dyDescent="0.2">
      <c r="B17" s="114"/>
      <c r="C17" s="92">
        <v>10</v>
      </c>
      <c r="D17" s="168" t="s">
        <v>354</v>
      </c>
      <c r="E17" s="165" t="s">
        <v>359</v>
      </c>
      <c r="F17" s="116"/>
    </row>
    <row r="18" spans="2:6" x14ac:dyDescent="0.2">
      <c r="B18" s="117"/>
      <c r="C18" s="13"/>
      <c r="D18" s="13"/>
      <c r="E18" s="118"/>
      <c r="F18" s="119"/>
    </row>
  </sheetData>
  <phoneticPr fontId="0" type="noConversion"/>
  <printOptions gridLines="1" gridLinesSet="0"/>
  <pageMargins left="0.75" right="0.75" top="1" bottom="1" header="0.5" footer="0.5"/>
  <pageSetup orientation="portrait" horizontalDpi="300" verticalDpi="300" r:id="rId1"/>
  <headerFooter alignWithMargins="0">
    <oddHeader>&amp;A</oddHeader>
    <oddFooter>Page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34"/>
  <sheetViews>
    <sheetView workbookViewId="0">
      <selection activeCell="M15" sqref="M15"/>
    </sheetView>
  </sheetViews>
  <sheetFormatPr defaultColWidth="9.140625" defaultRowHeight="15" x14ac:dyDescent="0.2"/>
  <cols>
    <col min="1" max="1" width="2.7109375" style="14" customWidth="1"/>
    <col min="2" max="2" width="13.42578125" style="14" customWidth="1"/>
    <col min="3" max="3" width="29.28515625" style="14" customWidth="1"/>
    <col min="4" max="4" width="16.7109375" style="14" customWidth="1"/>
    <col min="5" max="5" width="6.140625" style="14" customWidth="1"/>
    <col min="6" max="6" width="12.7109375" style="14" customWidth="1"/>
    <col min="7" max="7" width="6" style="14" customWidth="1"/>
    <col min="8" max="8" width="3.5703125" style="14" customWidth="1"/>
    <col min="9" max="16384" width="9.140625" style="14"/>
  </cols>
  <sheetData>
    <row r="1" spans="1:8" x14ac:dyDescent="0.2">
      <c r="A1" s="19"/>
      <c r="B1" s="20"/>
      <c r="C1" s="20"/>
      <c r="D1" s="20"/>
      <c r="E1" s="20"/>
      <c r="F1" s="20"/>
      <c r="G1" s="20"/>
      <c r="H1" s="20"/>
    </row>
    <row r="2" spans="1:8" ht="28.5" customHeight="1" x14ac:dyDescent="0.2">
      <c r="A2" s="19"/>
      <c r="B2" s="218" t="str">
        <f>+Cover!D6</f>
        <v>Project Innovations Incorporated</v>
      </c>
      <c r="C2" s="218"/>
      <c r="D2" s="218"/>
      <c r="E2" s="218"/>
      <c r="F2" s="218"/>
      <c r="G2" s="218"/>
      <c r="H2" s="20"/>
    </row>
    <row r="3" spans="1:8" x14ac:dyDescent="0.2">
      <c r="A3" s="19"/>
      <c r="B3" s="16"/>
      <c r="C3" s="16"/>
      <c r="D3" s="16"/>
      <c r="E3" s="16"/>
      <c r="F3" s="16"/>
      <c r="G3" s="16"/>
      <c r="H3" s="20"/>
    </row>
    <row r="4" spans="1:8" ht="15.75" x14ac:dyDescent="0.25">
      <c r="A4" s="19"/>
      <c r="B4" s="25" t="s">
        <v>32</v>
      </c>
      <c r="C4" s="16"/>
      <c r="D4" s="16"/>
      <c r="E4" s="16"/>
      <c r="F4" s="16"/>
      <c r="G4" s="16"/>
      <c r="H4" s="20"/>
    </row>
    <row r="5" spans="1:8" ht="15.75" x14ac:dyDescent="0.25">
      <c r="A5" s="19"/>
      <c r="B5" s="63" t="s">
        <v>43</v>
      </c>
      <c r="C5" s="62" t="str">
        <f>+CCO!E8</f>
        <v>05/04/1999</v>
      </c>
      <c r="D5" s="16"/>
      <c r="E5" s="16"/>
      <c r="F5" s="16"/>
      <c r="G5" s="16"/>
      <c r="H5" s="20"/>
    </row>
    <row r="6" spans="1:8" x14ac:dyDescent="0.2">
      <c r="A6" s="19"/>
      <c r="B6" s="38"/>
      <c r="C6" s="38"/>
      <c r="D6" s="38"/>
      <c r="E6" s="38"/>
      <c r="F6" s="38"/>
      <c r="G6" s="38"/>
      <c r="H6" s="20"/>
    </row>
    <row r="7" spans="1:8" ht="15.75" x14ac:dyDescent="0.25">
      <c r="A7" s="19"/>
      <c r="B7" s="39" t="s">
        <v>33</v>
      </c>
      <c r="C7" s="40" t="str">
        <f>+VLOOKUP(Architect!B14,Architect!B3:C13,2)</f>
        <v>G/A Architects and Designers</v>
      </c>
      <c r="D7" s="40"/>
      <c r="E7" s="38"/>
      <c r="F7" s="38"/>
      <c r="G7" s="38"/>
      <c r="H7" s="20"/>
    </row>
    <row r="8" spans="1:8" ht="15.75" x14ac:dyDescent="0.25">
      <c r="A8" s="19"/>
      <c r="B8" s="39" t="s">
        <v>35</v>
      </c>
      <c r="C8" s="40" t="str">
        <f>+Cover!D8</f>
        <v>Bell's Aerobic and Fitness Center</v>
      </c>
      <c r="D8" s="40"/>
      <c r="E8" s="38"/>
      <c r="F8" s="38"/>
      <c r="G8" s="38"/>
      <c r="H8" s="20"/>
    </row>
    <row r="9" spans="1:8" x14ac:dyDescent="0.2">
      <c r="A9" s="19"/>
      <c r="B9" s="38"/>
      <c r="C9" s="38"/>
      <c r="D9" s="38"/>
      <c r="E9" s="38"/>
      <c r="F9" s="38"/>
      <c r="G9" s="38"/>
      <c r="H9" s="20"/>
    </row>
    <row r="10" spans="1:8" x14ac:dyDescent="0.2">
      <c r="A10" s="19"/>
      <c r="B10" s="39" t="s">
        <v>34</v>
      </c>
      <c r="C10" s="38" t="str">
        <f>+CCO!D8</f>
        <v>Modify Rebar &amp; Concrete in Grade Beam</v>
      </c>
      <c r="D10" s="38"/>
      <c r="E10" s="38"/>
      <c r="F10" s="38"/>
      <c r="G10" s="38"/>
      <c r="H10" s="20"/>
    </row>
    <row r="11" spans="1:8" x14ac:dyDescent="0.2">
      <c r="A11" s="19"/>
      <c r="B11" s="38"/>
      <c r="C11" s="38"/>
      <c r="D11" s="38"/>
      <c r="E11" s="38"/>
      <c r="F11" s="38"/>
      <c r="G11" s="38"/>
      <c r="H11" s="20"/>
    </row>
    <row r="12" spans="1:8" x14ac:dyDescent="0.2">
      <c r="A12" s="19"/>
      <c r="B12" s="41"/>
      <c r="C12" s="221" t="s">
        <v>37</v>
      </c>
      <c r="D12" s="221"/>
      <c r="E12" s="221"/>
      <c r="F12" s="221"/>
      <c r="G12" s="41"/>
      <c r="H12" s="20"/>
    </row>
    <row r="13" spans="1:8" x14ac:dyDescent="0.2">
      <c r="A13" s="19"/>
      <c r="B13" s="41"/>
      <c r="C13" s="41"/>
      <c r="D13" s="41"/>
      <c r="E13" s="41"/>
      <c r="F13" s="41"/>
      <c r="G13" s="41"/>
      <c r="H13" s="20"/>
    </row>
    <row r="14" spans="1:8" ht="33" customHeight="1" x14ac:dyDescent="0.2">
      <c r="A14" s="19"/>
      <c r="B14" s="42" t="s">
        <v>36</v>
      </c>
      <c r="C14" s="219" t="s">
        <v>310</v>
      </c>
      <c r="D14" s="220"/>
      <c r="E14" s="220"/>
      <c r="F14" s="220"/>
      <c r="G14" s="41"/>
      <c r="H14" s="20"/>
    </row>
    <row r="15" spans="1:8" x14ac:dyDescent="0.2">
      <c r="A15" s="19"/>
      <c r="B15" s="16"/>
      <c r="C15" s="16"/>
      <c r="D15" s="16"/>
      <c r="E15" s="16"/>
      <c r="F15" s="16"/>
      <c r="G15" s="16"/>
      <c r="H15" s="20"/>
    </row>
    <row r="16" spans="1:8" ht="25.5" customHeight="1" x14ac:dyDescent="0.2">
      <c r="A16" s="19"/>
      <c r="B16" s="16"/>
      <c r="C16" s="53" t="s">
        <v>38</v>
      </c>
      <c r="D16" s="52"/>
      <c r="E16" s="26"/>
      <c r="F16" s="36"/>
      <c r="G16" s="16"/>
      <c r="H16" s="20"/>
    </row>
    <row r="17" spans="1:8" x14ac:dyDescent="0.2">
      <c r="A17" s="19"/>
      <c r="B17" s="16"/>
      <c r="C17" s="169" t="s">
        <v>311</v>
      </c>
      <c r="D17" s="170" t="s">
        <v>314</v>
      </c>
      <c r="E17" s="98"/>
      <c r="F17" s="93">
        <v>6500</v>
      </c>
      <c r="G17" s="16"/>
      <c r="H17" s="20"/>
    </row>
    <row r="18" spans="1:8" x14ac:dyDescent="0.2">
      <c r="A18" s="19"/>
      <c r="B18" s="16"/>
      <c r="C18" s="169" t="s">
        <v>312</v>
      </c>
      <c r="D18" s="170" t="s">
        <v>313</v>
      </c>
      <c r="E18" s="98"/>
      <c r="F18" s="93">
        <v>8250</v>
      </c>
      <c r="G18" s="16"/>
      <c r="H18" s="20"/>
    </row>
    <row r="19" spans="1:8" ht="15.75" thickBot="1" x14ac:dyDescent="0.25">
      <c r="A19" s="19"/>
      <c r="B19" s="16"/>
      <c r="C19" s="96" t="s">
        <v>280</v>
      </c>
      <c r="D19" s="151" t="s">
        <v>279</v>
      </c>
      <c r="E19" s="98"/>
      <c r="F19" s="94">
        <v>0</v>
      </c>
      <c r="G19" s="16"/>
      <c r="H19" s="20"/>
    </row>
    <row r="20" spans="1:8" x14ac:dyDescent="0.2">
      <c r="A20" s="19"/>
      <c r="B20" s="16"/>
      <c r="C20" s="29"/>
      <c r="D20" s="28"/>
      <c r="E20" s="28"/>
      <c r="F20" s="30">
        <f>SUM(F17:F19)</f>
        <v>14750</v>
      </c>
      <c r="G20" s="16"/>
      <c r="H20" s="20"/>
    </row>
    <row r="21" spans="1:8" ht="15.75" thickBot="1" x14ac:dyDescent="0.25">
      <c r="A21" s="19"/>
      <c r="B21" s="16"/>
      <c r="C21" s="29"/>
      <c r="D21" s="27" t="s">
        <v>39</v>
      </c>
      <c r="E21" s="31">
        <f>+Cover!D17</f>
        <v>0.26</v>
      </c>
      <c r="F21" s="95">
        <f>+F20*E21</f>
        <v>3835</v>
      </c>
      <c r="G21" s="16"/>
      <c r="H21" s="20"/>
    </row>
    <row r="22" spans="1:8" x14ac:dyDescent="0.2">
      <c r="A22" s="19"/>
      <c r="B22" s="16"/>
      <c r="C22" s="29"/>
      <c r="D22" s="28"/>
      <c r="E22" s="32"/>
      <c r="F22" s="30">
        <f>SUM(F20:F21)</f>
        <v>18585</v>
      </c>
      <c r="G22" s="16"/>
      <c r="H22" s="20"/>
    </row>
    <row r="23" spans="1:8" x14ac:dyDescent="0.2">
      <c r="A23" s="19"/>
      <c r="B23" s="16"/>
      <c r="C23" s="33"/>
      <c r="D23" s="37"/>
      <c r="E23" s="34"/>
      <c r="F23" s="35"/>
      <c r="G23" s="16"/>
      <c r="H23" s="20"/>
    </row>
    <row r="24" spans="1:8" x14ac:dyDescent="0.2">
      <c r="A24" s="19"/>
      <c r="B24" s="16"/>
      <c r="C24" s="44"/>
      <c r="D24" s="44"/>
      <c r="E24" s="45"/>
      <c r="F24" s="44"/>
      <c r="G24" s="16"/>
      <c r="H24" s="20"/>
    </row>
    <row r="25" spans="1:8" x14ac:dyDescent="0.2">
      <c r="A25" s="19"/>
      <c r="B25" s="16"/>
      <c r="C25" s="48" t="s">
        <v>41</v>
      </c>
      <c r="D25" s="48"/>
      <c r="E25" s="50">
        <v>9</v>
      </c>
      <c r="F25" s="49" t="s">
        <v>42</v>
      </c>
      <c r="G25" s="16"/>
      <c r="H25" s="20"/>
    </row>
    <row r="26" spans="1:8" x14ac:dyDescent="0.2">
      <c r="A26" s="19"/>
      <c r="B26" s="16"/>
      <c r="C26" s="44"/>
      <c r="D26" s="44"/>
      <c r="E26" s="45"/>
      <c r="F26" s="44"/>
      <c r="G26" s="16"/>
      <c r="H26" s="20"/>
    </row>
    <row r="27" spans="1:8" x14ac:dyDescent="0.2">
      <c r="A27" s="19"/>
      <c r="B27" s="43" t="s">
        <v>40</v>
      </c>
      <c r="C27" s="46" t="str">
        <f>+Cover!D12</f>
        <v>Matthew Coulson, Jordan Melo</v>
      </c>
      <c r="D27" s="46"/>
      <c r="E27" s="47"/>
      <c r="F27" s="16"/>
      <c r="G27" s="16"/>
      <c r="H27" s="20"/>
    </row>
    <row r="28" spans="1:8" x14ac:dyDescent="0.2">
      <c r="A28" s="19"/>
      <c r="B28" s="43"/>
      <c r="C28" s="46" t="str">
        <f>+Cover!D6</f>
        <v>Project Innovations Incorporated</v>
      </c>
      <c r="D28" s="46"/>
      <c r="E28" s="47"/>
      <c r="F28" s="16"/>
      <c r="G28" s="16"/>
      <c r="H28" s="20"/>
    </row>
    <row r="29" spans="1:8" x14ac:dyDescent="0.2">
      <c r="A29" s="19"/>
      <c r="B29" s="43"/>
      <c r="C29" s="46"/>
      <c r="D29" s="46"/>
      <c r="E29" s="47"/>
      <c r="F29" s="16"/>
      <c r="G29" s="16"/>
      <c r="H29" s="20"/>
    </row>
    <row r="30" spans="1:8" x14ac:dyDescent="0.2">
      <c r="A30" s="19"/>
      <c r="B30" s="20"/>
      <c r="C30" s="20"/>
      <c r="D30" s="20"/>
      <c r="E30" s="24"/>
      <c r="F30" s="20"/>
      <c r="G30" s="20"/>
      <c r="H30" s="20"/>
    </row>
    <row r="31" spans="1:8" x14ac:dyDescent="0.2">
      <c r="A31" s="21"/>
      <c r="E31" s="22"/>
    </row>
    <row r="32" spans="1:8" x14ac:dyDescent="0.2">
      <c r="A32" s="21"/>
      <c r="E32" s="22"/>
    </row>
    <row r="33" spans="1:5" x14ac:dyDescent="0.2">
      <c r="A33" s="21"/>
      <c r="E33" s="22"/>
    </row>
    <row r="34" spans="1:5" x14ac:dyDescent="0.2">
      <c r="A34" s="21"/>
    </row>
  </sheetData>
  <mergeCells count="3">
    <mergeCell ref="B2:G2"/>
    <mergeCell ref="C14:F14"/>
    <mergeCell ref="C12:F12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H34"/>
  <sheetViews>
    <sheetView workbookViewId="0">
      <selection activeCell="C5" sqref="C5"/>
    </sheetView>
  </sheetViews>
  <sheetFormatPr defaultColWidth="9.140625" defaultRowHeight="15" x14ac:dyDescent="0.2"/>
  <cols>
    <col min="1" max="1" width="2.7109375" style="14" customWidth="1"/>
    <col min="2" max="2" width="13.42578125" style="14" customWidth="1"/>
    <col min="3" max="3" width="29.28515625" style="14" customWidth="1"/>
    <col min="4" max="4" width="16.7109375" style="14" customWidth="1"/>
    <col min="5" max="5" width="6.140625" style="14" customWidth="1"/>
    <col min="6" max="6" width="12.7109375" style="14" customWidth="1"/>
    <col min="7" max="7" width="6" style="14" customWidth="1"/>
    <col min="8" max="8" width="3.5703125" style="14" customWidth="1"/>
    <col min="9" max="16384" width="9.140625" style="14"/>
  </cols>
  <sheetData>
    <row r="1" spans="1:8" x14ac:dyDescent="0.2">
      <c r="A1" s="19"/>
      <c r="B1" s="20"/>
      <c r="C1" s="20"/>
      <c r="D1" s="20"/>
      <c r="E1" s="20"/>
      <c r="F1" s="20"/>
      <c r="G1" s="20"/>
      <c r="H1" s="20"/>
    </row>
    <row r="2" spans="1:8" ht="28.5" customHeight="1" x14ac:dyDescent="0.2">
      <c r="A2" s="19"/>
      <c r="B2" s="218" t="str">
        <f>+Cover!D6</f>
        <v>Project Innovations Incorporated</v>
      </c>
      <c r="C2" s="218"/>
      <c r="D2" s="218"/>
      <c r="E2" s="218"/>
      <c r="F2" s="218"/>
      <c r="G2" s="218"/>
      <c r="H2" s="20"/>
    </row>
    <row r="3" spans="1:8" x14ac:dyDescent="0.2">
      <c r="A3" s="19"/>
      <c r="B3" s="16"/>
      <c r="C3" s="16"/>
      <c r="D3" s="16"/>
      <c r="E3" s="16"/>
      <c r="F3" s="16"/>
      <c r="G3" s="16"/>
      <c r="H3" s="20"/>
    </row>
    <row r="4" spans="1:8" ht="15.75" x14ac:dyDescent="0.25">
      <c r="A4" s="19"/>
      <c r="B4" s="25" t="s">
        <v>269</v>
      </c>
      <c r="C4" s="16"/>
      <c r="D4" s="16"/>
      <c r="E4" s="16"/>
      <c r="F4" s="16"/>
      <c r="G4" s="16"/>
      <c r="H4" s="20"/>
    </row>
    <row r="5" spans="1:8" ht="15.75" x14ac:dyDescent="0.25">
      <c r="A5" s="19"/>
      <c r="B5" s="63" t="s">
        <v>43</v>
      </c>
      <c r="C5" s="62" t="str">
        <f>+CCO!E9</f>
        <v>04/05/1999</v>
      </c>
      <c r="D5" s="16"/>
      <c r="E5" s="16"/>
      <c r="F5" s="16"/>
      <c r="G5" s="16"/>
      <c r="H5" s="20"/>
    </row>
    <row r="6" spans="1:8" x14ac:dyDescent="0.2">
      <c r="A6" s="19"/>
      <c r="B6" s="38"/>
      <c r="C6" s="38" t="s">
        <v>26</v>
      </c>
      <c r="D6" s="38"/>
      <c r="E6" s="38"/>
      <c r="F6" s="38"/>
      <c r="G6" s="38"/>
      <c r="H6" s="20"/>
    </row>
    <row r="7" spans="1:8" ht="15.75" x14ac:dyDescent="0.25">
      <c r="A7" s="19"/>
      <c r="B7" s="39" t="s">
        <v>33</v>
      </c>
      <c r="C7" s="40" t="str">
        <f>+VLOOKUP(Architect!B14,Architect!B3:C13,2)</f>
        <v>G/A Architects and Designers</v>
      </c>
      <c r="D7" s="40"/>
      <c r="E7" s="38"/>
      <c r="F7" s="38"/>
      <c r="G7" s="38"/>
      <c r="H7" s="20"/>
    </row>
    <row r="8" spans="1:8" ht="15.75" x14ac:dyDescent="0.25">
      <c r="A8" s="19"/>
      <c r="B8" s="39" t="s">
        <v>35</v>
      </c>
      <c r="C8" s="40" t="str">
        <f>+Cover!D8</f>
        <v>Bell's Aerobic and Fitness Center</v>
      </c>
      <c r="D8" s="40"/>
      <c r="E8" s="38"/>
      <c r="F8" s="38"/>
      <c r="G8" s="38"/>
      <c r="H8" s="20"/>
    </row>
    <row r="9" spans="1:8" x14ac:dyDescent="0.2">
      <c r="A9" s="19"/>
      <c r="B9" s="38"/>
      <c r="C9" s="38"/>
      <c r="D9" s="38"/>
      <c r="E9" s="38"/>
      <c r="F9" s="38"/>
      <c r="G9" s="38"/>
      <c r="H9" s="20"/>
    </row>
    <row r="10" spans="1:8" x14ac:dyDescent="0.2">
      <c r="A10" s="19"/>
      <c r="B10" s="39" t="s">
        <v>34</v>
      </c>
      <c r="C10" s="38" t="str">
        <f>+CCO!D9</f>
        <v>Main Structural Steel Beam</v>
      </c>
      <c r="D10" s="38"/>
      <c r="E10" s="38"/>
      <c r="F10" s="38"/>
      <c r="G10" s="38"/>
      <c r="H10" s="20"/>
    </row>
    <row r="11" spans="1:8" x14ac:dyDescent="0.2">
      <c r="A11" s="19"/>
      <c r="B11" s="38"/>
      <c r="C11" s="38"/>
      <c r="D11" s="38"/>
      <c r="E11" s="38"/>
      <c r="F11" s="38"/>
      <c r="G11" s="38"/>
      <c r="H11" s="20"/>
    </row>
    <row r="12" spans="1:8" x14ac:dyDescent="0.2">
      <c r="A12" s="19"/>
      <c r="B12" s="41"/>
      <c r="C12" s="221" t="s">
        <v>37</v>
      </c>
      <c r="D12" s="221"/>
      <c r="E12" s="221"/>
      <c r="F12" s="221"/>
      <c r="G12" s="41"/>
      <c r="H12" s="20"/>
    </row>
    <row r="13" spans="1:8" x14ac:dyDescent="0.2">
      <c r="A13" s="19"/>
      <c r="B13" s="41"/>
      <c r="C13" s="41"/>
      <c r="D13" s="41"/>
      <c r="E13" s="41"/>
      <c r="F13" s="41"/>
      <c r="G13" s="41"/>
      <c r="H13" s="20"/>
    </row>
    <row r="14" spans="1:8" ht="33" customHeight="1" x14ac:dyDescent="0.2">
      <c r="A14" s="19"/>
      <c r="B14" s="42" t="s">
        <v>36</v>
      </c>
      <c r="C14" s="219" t="s">
        <v>346</v>
      </c>
      <c r="D14" s="220"/>
      <c r="E14" s="220"/>
      <c r="F14" s="220"/>
      <c r="G14" s="41"/>
      <c r="H14" s="20"/>
    </row>
    <row r="15" spans="1:8" x14ac:dyDescent="0.2">
      <c r="A15" s="19"/>
      <c r="B15" s="16"/>
      <c r="C15" s="16"/>
      <c r="D15" s="16"/>
      <c r="E15" s="16"/>
      <c r="F15" s="16"/>
      <c r="G15" s="16"/>
      <c r="H15" s="20"/>
    </row>
    <row r="16" spans="1:8" ht="25.5" customHeight="1" x14ac:dyDescent="0.2">
      <c r="A16" s="19"/>
      <c r="B16" s="16"/>
      <c r="C16" s="53" t="s">
        <v>38</v>
      </c>
      <c r="D16" s="52"/>
      <c r="E16" s="26"/>
      <c r="F16" s="36"/>
      <c r="G16" s="16"/>
      <c r="H16" s="20"/>
    </row>
    <row r="17" spans="1:8" x14ac:dyDescent="0.2">
      <c r="A17" s="19"/>
      <c r="B17" s="16"/>
      <c r="C17" s="169" t="s">
        <v>336</v>
      </c>
      <c r="D17" s="170" t="s">
        <v>335</v>
      </c>
      <c r="E17" s="98"/>
      <c r="F17" s="97">
        <v>10500</v>
      </c>
      <c r="G17" s="16"/>
      <c r="H17" s="20"/>
    </row>
    <row r="18" spans="1:8" x14ac:dyDescent="0.2">
      <c r="A18" s="19"/>
      <c r="B18" s="16"/>
      <c r="C18" s="96"/>
      <c r="D18" s="151"/>
      <c r="E18" s="98"/>
      <c r="F18" s="97">
        <v>0</v>
      </c>
      <c r="G18" s="16"/>
      <c r="H18" s="20"/>
    </row>
    <row r="19" spans="1:8" ht="15.75" thickBot="1" x14ac:dyDescent="0.25">
      <c r="A19" s="19"/>
      <c r="B19" s="16"/>
      <c r="C19" s="96"/>
      <c r="D19" s="151"/>
      <c r="E19" s="98"/>
      <c r="F19" s="99">
        <v>0</v>
      </c>
      <c r="G19" s="16"/>
      <c r="H19" s="20"/>
    </row>
    <row r="20" spans="1:8" x14ac:dyDescent="0.2">
      <c r="A20" s="19"/>
      <c r="B20" s="16"/>
      <c r="C20" s="29"/>
      <c r="D20" s="28"/>
      <c r="E20" s="28"/>
      <c r="F20" s="30">
        <f>SUM(F17:F19)</f>
        <v>10500</v>
      </c>
      <c r="G20" s="16"/>
      <c r="H20" s="20"/>
    </row>
    <row r="21" spans="1:8" ht="15.75" thickBot="1" x14ac:dyDescent="0.25">
      <c r="A21" s="19"/>
      <c r="B21" s="16"/>
      <c r="C21" s="29"/>
      <c r="D21" s="27" t="s">
        <v>39</v>
      </c>
      <c r="E21" s="31">
        <f>+Cover!D17</f>
        <v>0.26</v>
      </c>
      <c r="F21" s="95">
        <f>+F20*E21</f>
        <v>2730</v>
      </c>
      <c r="G21" s="16"/>
      <c r="H21" s="20"/>
    </row>
    <row r="22" spans="1:8" x14ac:dyDescent="0.2">
      <c r="A22" s="19"/>
      <c r="B22" s="16"/>
      <c r="C22" s="29"/>
      <c r="D22" s="28"/>
      <c r="E22" s="32"/>
      <c r="F22" s="30">
        <f>SUM(F20:F21)</f>
        <v>13230</v>
      </c>
      <c r="G22" s="16"/>
      <c r="H22" s="20"/>
    </row>
    <row r="23" spans="1:8" x14ac:dyDescent="0.2">
      <c r="A23" s="19"/>
      <c r="B23" s="16"/>
      <c r="C23" s="33"/>
      <c r="D23" s="37"/>
      <c r="E23" s="34"/>
      <c r="F23" s="35"/>
      <c r="G23" s="16"/>
      <c r="H23" s="20"/>
    </row>
    <row r="24" spans="1:8" x14ac:dyDescent="0.2">
      <c r="A24" s="19"/>
      <c r="B24" s="16"/>
      <c r="C24" s="44"/>
      <c r="D24" s="44"/>
      <c r="E24" s="45"/>
      <c r="F24" s="44"/>
      <c r="G24" s="16"/>
      <c r="H24" s="20"/>
    </row>
    <row r="25" spans="1:8" x14ac:dyDescent="0.2">
      <c r="A25" s="19"/>
      <c r="B25" s="16"/>
      <c r="C25" s="48" t="s">
        <v>41</v>
      </c>
      <c r="D25" s="48"/>
      <c r="E25" s="50">
        <v>9</v>
      </c>
      <c r="F25" s="49" t="s">
        <v>42</v>
      </c>
      <c r="G25" s="16"/>
      <c r="H25" s="20"/>
    </row>
    <row r="26" spans="1:8" x14ac:dyDescent="0.2">
      <c r="A26" s="19"/>
      <c r="B26" s="16"/>
      <c r="C26" s="44"/>
      <c r="D26" s="44"/>
      <c r="E26" s="45"/>
      <c r="F26" s="44"/>
      <c r="G26" s="16"/>
      <c r="H26" s="20"/>
    </row>
    <row r="27" spans="1:8" x14ac:dyDescent="0.2">
      <c r="A27" s="19"/>
      <c r="B27" s="43" t="s">
        <v>40</v>
      </c>
      <c r="C27" s="46" t="str">
        <f>+Cover!D12</f>
        <v>Matthew Coulson, Jordan Melo</v>
      </c>
      <c r="D27" s="46"/>
      <c r="E27" s="47"/>
      <c r="F27" s="16"/>
      <c r="G27" s="16"/>
      <c r="H27" s="20"/>
    </row>
    <row r="28" spans="1:8" x14ac:dyDescent="0.2">
      <c r="A28" s="19"/>
      <c r="B28" s="43"/>
      <c r="C28" s="46" t="str">
        <f>+Cover!D6</f>
        <v>Project Innovations Incorporated</v>
      </c>
      <c r="D28" s="46"/>
      <c r="E28" s="47"/>
      <c r="F28" s="16"/>
      <c r="G28" s="16"/>
      <c r="H28" s="20"/>
    </row>
    <row r="29" spans="1:8" x14ac:dyDescent="0.2">
      <c r="A29" s="19"/>
      <c r="B29" s="43"/>
      <c r="C29" s="46"/>
      <c r="D29" s="46"/>
      <c r="E29" s="47"/>
      <c r="F29" s="16"/>
      <c r="G29" s="16"/>
      <c r="H29" s="20"/>
    </row>
    <row r="30" spans="1:8" x14ac:dyDescent="0.2">
      <c r="A30" s="19"/>
      <c r="B30" s="20"/>
      <c r="C30" s="20"/>
      <c r="D30" s="20"/>
      <c r="E30" s="24"/>
      <c r="F30" s="20"/>
      <c r="G30" s="20"/>
      <c r="H30" s="20"/>
    </row>
    <row r="31" spans="1:8" x14ac:dyDescent="0.2">
      <c r="A31" s="21"/>
      <c r="E31" s="22"/>
    </row>
    <row r="32" spans="1:8" x14ac:dyDescent="0.2">
      <c r="A32" s="21"/>
      <c r="E32" s="22"/>
    </row>
    <row r="33" spans="1:5" x14ac:dyDescent="0.2">
      <c r="A33" s="21"/>
      <c r="E33" s="22"/>
    </row>
    <row r="34" spans="1:5" x14ac:dyDescent="0.2">
      <c r="A34" s="21"/>
    </row>
  </sheetData>
  <mergeCells count="3">
    <mergeCell ref="B2:G2"/>
    <mergeCell ref="C12:F12"/>
    <mergeCell ref="C14:F14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:H34"/>
  <sheetViews>
    <sheetView workbookViewId="0"/>
  </sheetViews>
  <sheetFormatPr defaultColWidth="9.140625" defaultRowHeight="15" x14ac:dyDescent="0.2"/>
  <cols>
    <col min="1" max="1" width="2.7109375" style="14" customWidth="1"/>
    <col min="2" max="2" width="13.42578125" style="14" customWidth="1"/>
    <col min="3" max="3" width="29.28515625" style="14" customWidth="1"/>
    <col min="4" max="4" width="16.7109375" style="14" customWidth="1"/>
    <col min="5" max="5" width="6.140625" style="14" customWidth="1"/>
    <col min="6" max="6" width="12.7109375" style="14" customWidth="1"/>
    <col min="7" max="7" width="6" style="14" customWidth="1"/>
    <col min="8" max="8" width="3.5703125" style="14" customWidth="1"/>
    <col min="9" max="16384" width="9.140625" style="14"/>
  </cols>
  <sheetData>
    <row r="1" spans="1:8" x14ac:dyDescent="0.2">
      <c r="A1" s="19"/>
      <c r="B1" s="20"/>
      <c r="C1" s="20"/>
      <c r="D1" s="20"/>
      <c r="E1" s="20"/>
      <c r="F1" s="20"/>
      <c r="G1" s="20"/>
      <c r="H1" s="20"/>
    </row>
    <row r="2" spans="1:8" ht="28.5" customHeight="1" x14ac:dyDescent="0.2">
      <c r="A2" s="19"/>
      <c r="B2" s="218" t="str">
        <f>+Cover!D6</f>
        <v>Project Innovations Incorporated</v>
      </c>
      <c r="C2" s="218"/>
      <c r="D2" s="218"/>
      <c r="E2" s="218"/>
      <c r="F2" s="218"/>
      <c r="G2" s="218"/>
      <c r="H2" s="20"/>
    </row>
    <row r="3" spans="1:8" x14ac:dyDescent="0.2">
      <c r="A3" s="19"/>
      <c r="B3" s="16"/>
      <c r="C3" s="16"/>
      <c r="D3" s="16"/>
      <c r="E3" s="16"/>
      <c r="F3" s="16"/>
      <c r="G3" s="16"/>
      <c r="H3" s="20"/>
    </row>
    <row r="4" spans="1:8" ht="15.75" x14ac:dyDescent="0.25">
      <c r="A4" s="19"/>
      <c r="B4" s="25" t="s">
        <v>273</v>
      </c>
      <c r="C4" s="16"/>
      <c r="D4" s="16"/>
      <c r="E4" s="16"/>
      <c r="F4" s="16"/>
      <c r="G4" s="16"/>
      <c r="H4" s="20"/>
    </row>
    <row r="5" spans="1:8" ht="15.75" x14ac:dyDescent="0.25">
      <c r="A5" s="19"/>
      <c r="B5" s="63" t="s">
        <v>43</v>
      </c>
      <c r="C5" s="62" t="str">
        <f>+CCO!E10</f>
        <v>10/05/1999</v>
      </c>
      <c r="D5" s="16"/>
      <c r="E5" s="16"/>
      <c r="F5" s="16"/>
      <c r="G5" s="16"/>
      <c r="H5" s="20"/>
    </row>
    <row r="6" spans="1:8" x14ac:dyDescent="0.2">
      <c r="A6" s="19"/>
      <c r="B6" s="38"/>
      <c r="C6" s="38"/>
      <c r="D6" s="38"/>
      <c r="E6" s="38"/>
      <c r="F6" s="38"/>
      <c r="G6" s="38"/>
      <c r="H6" s="20"/>
    </row>
    <row r="7" spans="1:8" ht="15.75" x14ac:dyDescent="0.25">
      <c r="A7" s="19"/>
      <c r="B7" s="39" t="s">
        <v>33</v>
      </c>
      <c r="C7" s="40" t="str">
        <f>+VLOOKUP(Architect!B14,Architect!B3:C13,2)</f>
        <v>G/A Architects and Designers</v>
      </c>
      <c r="D7" s="40"/>
      <c r="E7" s="38"/>
      <c r="F7" s="38"/>
      <c r="G7" s="38"/>
      <c r="H7" s="20"/>
    </row>
    <row r="8" spans="1:8" ht="15.75" x14ac:dyDescent="0.25">
      <c r="A8" s="19"/>
      <c r="B8" s="39" t="s">
        <v>35</v>
      </c>
      <c r="C8" s="40" t="str">
        <f>+Cover!D8</f>
        <v>Bell's Aerobic and Fitness Center</v>
      </c>
      <c r="D8" s="40"/>
      <c r="E8" s="38"/>
      <c r="F8" s="38"/>
      <c r="G8" s="38"/>
      <c r="H8" s="20"/>
    </row>
    <row r="9" spans="1:8" x14ac:dyDescent="0.2">
      <c r="A9" s="19"/>
      <c r="B9" s="38"/>
      <c r="C9" s="38"/>
      <c r="D9" s="38"/>
      <c r="E9" s="38"/>
      <c r="F9" s="38"/>
      <c r="G9" s="38"/>
      <c r="H9" s="20"/>
    </row>
    <row r="10" spans="1:8" x14ac:dyDescent="0.2">
      <c r="A10" s="19"/>
      <c r="B10" s="39" t="s">
        <v>34</v>
      </c>
      <c r="C10" s="38" t="str">
        <f>+CCO!D10</f>
        <v>Deep Roof OWSJ</v>
      </c>
      <c r="D10" s="38"/>
      <c r="E10" s="38"/>
      <c r="F10" s="38"/>
      <c r="G10" s="38"/>
      <c r="H10" s="20"/>
    </row>
    <row r="11" spans="1:8" x14ac:dyDescent="0.2">
      <c r="A11" s="19"/>
      <c r="B11" s="38"/>
      <c r="C11" s="38"/>
      <c r="D11" s="38"/>
      <c r="E11" s="38"/>
      <c r="F11" s="38"/>
      <c r="G11" s="38"/>
      <c r="H11" s="20"/>
    </row>
    <row r="12" spans="1:8" x14ac:dyDescent="0.2">
      <c r="A12" s="19"/>
      <c r="B12" s="41"/>
      <c r="C12" s="221" t="s">
        <v>37</v>
      </c>
      <c r="D12" s="221"/>
      <c r="E12" s="221"/>
      <c r="F12" s="221"/>
      <c r="G12" s="41"/>
      <c r="H12" s="20"/>
    </row>
    <row r="13" spans="1:8" x14ac:dyDescent="0.2">
      <c r="A13" s="19"/>
      <c r="B13" s="41"/>
      <c r="C13" s="41"/>
      <c r="D13" s="41"/>
      <c r="E13" s="41"/>
      <c r="F13" s="41"/>
      <c r="G13" s="41"/>
      <c r="H13" s="20"/>
    </row>
    <row r="14" spans="1:8" ht="33" customHeight="1" x14ac:dyDescent="0.2">
      <c r="A14" s="19"/>
      <c r="B14" s="42" t="s">
        <v>36</v>
      </c>
      <c r="C14" s="219" t="s">
        <v>343</v>
      </c>
      <c r="D14" s="220"/>
      <c r="E14" s="220"/>
      <c r="F14" s="220"/>
      <c r="G14" s="41"/>
      <c r="H14" s="20"/>
    </row>
    <row r="15" spans="1:8" x14ac:dyDescent="0.2">
      <c r="A15" s="19"/>
      <c r="B15" s="16"/>
      <c r="C15" s="16"/>
      <c r="D15" s="16"/>
      <c r="E15" s="16"/>
      <c r="F15" s="16"/>
      <c r="G15" s="16"/>
      <c r="H15" s="20"/>
    </row>
    <row r="16" spans="1:8" ht="25.5" customHeight="1" x14ac:dyDescent="0.2">
      <c r="A16" s="19"/>
      <c r="B16" s="16"/>
      <c r="C16" s="53" t="s">
        <v>38</v>
      </c>
      <c r="D16" s="52"/>
      <c r="E16" s="26"/>
      <c r="F16" s="36"/>
      <c r="G16" s="16"/>
      <c r="H16" s="20"/>
    </row>
    <row r="17" spans="1:8" x14ac:dyDescent="0.2">
      <c r="A17" s="19"/>
      <c r="B17" s="16"/>
      <c r="C17" s="96" t="s">
        <v>337</v>
      </c>
      <c r="D17" s="151" t="s">
        <v>338</v>
      </c>
      <c r="E17" s="98"/>
      <c r="F17" s="97">
        <v>74500</v>
      </c>
      <c r="G17" s="16"/>
      <c r="H17" s="20"/>
    </row>
    <row r="18" spans="1:8" x14ac:dyDescent="0.2">
      <c r="A18" s="19"/>
      <c r="B18" s="16"/>
      <c r="C18" s="96" t="s">
        <v>280</v>
      </c>
      <c r="D18" s="151" t="s">
        <v>279</v>
      </c>
      <c r="E18" s="98"/>
      <c r="F18" s="97">
        <v>0</v>
      </c>
      <c r="G18" s="16"/>
      <c r="H18" s="20"/>
    </row>
    <row r="19" spans="1:8" ht="15.75" thickBot="1" x14ac:dyDescent="0.25">
      <c r="A19" s="19"/>
      <c r="B19" s="16"/>
      <c r="C19" s="96" t="s">
        <v>280</v>
      </c>
      <c r="D19" s="151" t="s">
        <v>279</v>
      </c>
      <c r="E19" s="98"/>
      <c r="F19" s="99">
        <v>0</v>
      </c>
      <c r="G19" s="16"/>
      <c r="H19" s="20"/>
    </row>
    <row r="20" spans="1:8" x14ac:dyDescent="0.2">
      <c r="A20" s="19"/>
      <c r="B20" s="16"/>
      <c r="C20" s="29"/>
      <c r="D20" s="28"/>
      <c r="E20" s="28"/>
      <c r="F20" s="30">
        <f>SUM(F17:F19)</f>
        <v>74500</v>
      </c>
      <c r="G20" s="16"/>
      <c r="H20" s="20"/>
    </row>
    <row r="21" spans="1:8" ht="15.75" thickBot="1" x14ac:dyDescent="0.25">
      <c r="A21" s="19"/>
      <c r="B21" s="16"/>
      <c r="C21" s="29"/>
      <c r="D21" s="27" t="s">
        <v>39</v>
      </c>
      <c r="E21" s="31">
        <f>+Cover!D17</f>
        <v>0.26</v>
      </c>
      <c r="F21" s="95">
        <f>IF(F20&gt;0,+F20*E21,+E21*F20*-1)</f>
        <v>19370</v>
      </c>
      <c r="G21" s="16"/>
      <c r="H21" s="20"/>
    </row>
    <row r="22" spans="1:8" x14ac:dyDescent="0.2">
      <c r="A22" s="19"/>
      <c r="B22" s="16"/>
      <c r="C22" s="29"/>
      <c r="D22" s="28"/>
      <c r="E22" s="32"/>
      <c r="F22" s="30">
        <f>SUM(F20:F21)</f>
        <v>93870</v>
      </c>
      <c r="G22" s="16"/>
      <c r="H22" s="20"/>
    </row>
    <row r="23" spans="1:8" x14ac:dyDescent="0.2">
      <c r="A23" s="19"/>
      <c r="B23" s="16"/>
      <c r="C23" s="33"/>
      <c r="D23" s="37"/>
      <c r="E23" s="34"/>
      <c r="F23" s="35"/>
      <c r="G23" s="16"/>
      <c r="H23" s="20"/>
    </row>
    <row r="24" spans="1:8" x14ac:dyDescent="0.2">
      <c r="A24" s="19"/>
      <c r="B24" s="16"/>
      <c r="C24" s="44"/>
      <c r="D24" s="44"/>
      <c r="E24" s="45"/>
      <c r="F24" s="44"/>
      <c r="G24" s="16"/>
      <c r="H24" s="20"/>
    </row>
    <row r="25" spans="1:8" x14ac:dyDescent="0.2">
      <c r="A25" s="19"/>
      <c r="B25" s="16"/>
      <c r="C25" s="48" t="s">
        <v>41</v>
      </c>
      <c r="D25" s="48"/>
      <c r="E25" s="50">
        <v>18</v>
      </c>
      <c r="F25" s="49" t="s">
        <v>42</v>
      </c>
      <c r="G25" s="16"/>
      <c r="H25" s="20"/>
    </row>
    <row r="26" spans="1:8" x14ac:dyDescent="0.2">
      <c r="A26" s="19"/>
      <c r="B26" s="16"/>
      <c r="C26" s="44"/>
      <c r="D26" s="44"/>
      <c r="E26" s="45"/>
      <c r="F26" s="44"/>
      <c r="G26" s="16"/>
      <c r="H26" s="20"/>
    </row>
    <row r="27" spans="1:8" x14ac:dyDescent="0.2">
      <c r="A27" s="19"/>
      <c r="B27" s="43" t="s">
        <v>40</v>
      </c>
      <c r="C27" s="46" t="str">
        <f>+Cover!D12</f>
        <v>Matthew Coulson, Jordan Melo</v>
      </c>
      <c r="D27" s="46"/>
      <c r="E27" s="47"/>
      <c r="F27" s="16"/>
      <c r="G27" s="16"/>
      <c r="H27" s="20"/>
    </row>
    <row r="28" spans="1:8" x14ac:dyDescent="0.2">
      <c r="A28" s="19"/>
      <c r="B28" s="43"/>
      <c r="C28" s="46" t="str">
        <f>+Cover!D6</f>
        <v>Project Innovations Incorporated</v>
      </c>
      <c r="D28" s="46"/>
      <c r="E28" s="47"/>
      <c r="F28" s="16"/>
      <c r="G28" s="16"/>
      <c r="H28" s="20"/>
    </row>
    <row r="29" spans="1:8" x14ac:dyDescent="0.2">
      <c r="A29" s="19"/>
      <c r="B29" s="43"/>
      <c r="C29" s="46"/>
      <c r="D29" s="46"/>
      <c r="E29" s="47"/>
      <c r="F29" s="16"/>
      <c r="G29" s="16"/>
      <c r="H29" s="20"/>
    </row>
    <row r="30" spans="1:8" x14ac:dyDescent="0.2">
      <c r="A30" s="19"/>
      <c r="B30" s="20"/>
      <c r="C30" s="20"/>
      <c r="D30" s="20"/>
      <c r="E30" s="24"/>
      <c r="F30" s="20"/>
      <c r="G30" s="20"/>
      <c r="H30" s="20"/>
    </row>
    <row r="31" spans="1:8" x14ac:dyDescent="0.2">
      <c r="A31" s="21"/>
      <c r="E31" s="22"/>
    </row>
    <row r="32" spans="1:8" x14ac:dyDescent="0.2">
      <c r="A32" s="21"/>
      <c r="E32" s="22"/>
    </row>
    <row r="33" spans="1:5" x14ac:dyDescent="0.2">
      <c r="A33" s="21"/>
      <c r="E33" s="22"/>
    </row>
    <row r="34" spans="1:5" x14ac:dyDescent="0.2">
      <c r="A34" s="21"/>
    </row>
  </sheetData>
  <mergeCells count="3">
    <mergeCell ref="B2:G2"/>
    <mergeCell ref="C12:F12"/>
    <mergeCell ref="C14:F14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/>
  <dimension ref="A1:H34"/>
  <sheetViews>
    <sheetView workbookViewId="0">
      <selection activeCell="L17" sqref="L17"/>
    </sheetView>
  </sheetViews>
  <sheetFormatPr defaultColWidth="9.140625" defaultRowHeight="15" x14ac:dyDescent="0.2"/>
  <cols>
    <col min="1" max="1" width="2.7109375" style="14" customWidth="1"/>
    <col min="2" max="2" width="13.42578125" style="14" customWidth="1"/>
    <col min="3" max="3" width="29.28515625" style="14" customWidth="1"/>
    <col min="4" max="4" width="16.7109375" style="14" customWidth="1"/>
    <col min="5" max="5" width="6.140625" style="14" customWidth="1"/>
    <col min="6" max="6" width="12.7109375" style="14" customWidth="1"/>
    <col min="7" max="7" width="6" style="14" customWidth="1"/>
    <col min="8" max="8" width="3.42578125" style="14" customWidth="1"/>
    <col min="9" max="16384" width="9.140625" style="14"/>
  </cols>
  <sheetData>
    <row r="1" spans="1:8" x14ac:dyDescent="0.2">
      <c r="A1" s="19"/>
      <c r="B1" s="20"/>
      <c r="C1" s="20"/>
      <c r="D1" s="20"/>
      <c r="E1" s="20"/>
      <c r="F1" s="20"/>
      <c r="G1" s="20"/>
      <c r="H1" s="20"/>
    </row>
    <row r="2" spans="1:8" ht="28.5" customHeight="1" x14ac:dyDescent="0.2">
      <c r="A2" s="19"/>
      <c r="B2" s="218" t="str">
        <f>+Cover!D6</f>
        <v>Project Innovations Incorporated</v>
      </c>
      <c r="C2" s="218"/>
      <c r="D2" s="218"/>
      <c r="E2" s="218"/>
      <c r="F2" s="218"/>
      <c r="G2" s="218"/>
      <c r="H2" s="20"/>
    </row>
    <row r="3" spans="1:8" x14ac:dyDescent="0.2">
      <c r="A3" s="19"/>
      <c r="B3" s="16"/>
      <c r="C3" s="16"/>
      <c r="D3" s="16"/>
      <c r="E3" s="16"/>
      <c r="F3" s="16"/>
      <c r="G3" s="16"/>
      <c r="H3" s="20"/>
    </row>
    <row r="4" spans="1:8" ht="15.75" x14ac:dyDescent="0.25">
      <c r="A4" s="19"/>
      <c r="B4" s="25" t="s">
        <v>274</v>
      </c>
      <c r="C4" s="16"/>
      <c r="D4" s="16"/>
      <c r="E4" s="16"/>
      <c r="F4" s="16"/>
      <c r="G4" s="16"/>
      <c r="H4" s="20"/>
    </row>
    <row r="5" spans="1:8" ht="15.75" x14ac:dyDescent="0.25">
      <c r="A5" s="19"/>
      <c r="B5" s="63" t="s">
        <v>43</v>
      </c>
      <c r="C5" s="62" t="str">
        <f>+CCO!E11</f>
        <v>13/05/1999</v>
      </c>
      <c r="D5" s="16"/>
      <c r="E5" s="16"/>
      <c r="F5" s="16"/>
      <c r="G5" s="16"/>
      <c r="H5" s="20"/>
    </row>
    <row r="6" spans="1:8" x14ac:dyDescent="0.2">
      <c r="A6" s="19"/>
      <c r="B6" s="38"/>
      <c r="C6" s="38"/>
      <c r="D6" s="38"/>
      <c r="E6" s="38"/>
      <c r="F6" s="38"/>
      <c r="G6" s="38"/>
      <c r="H6" s="20"/>
    </row>
    <row r="7" spans="1:8" ht="15.75" x14ac:dyDescent="0.25">
      <c r="A7" s="19"/>
      <c r="B7" s="39" t="s">
        <v>33</v>
      </c>
      <c r="C7" s="40" t="str">
        <f>+VLOOKUP(Architect!B14,Architect!B3:C13,2)</f>
        <v>G/A Architects and Designers</v>
      </c>
      <c r="D7" s="40"/>
      <c r="E7" s="38"/>
      <c r="F7" s="38"/>
      <c r="G7" s="38"/>
      <c r="H7" s="20"/>
    </row>
    <row r="8" spans="1:8" ht="15.75" x14ac:dyDescent="0.25">
      <c r="A8" s="19"/>
      <c r="B8" s="39" t="s">
        <v>35</v>
      </c>
      <c r="C8" s="40" t="str">
        <f>+Cover!D8</f>
        <v>Bell's Aerobic and Fitness Center</v>
      </c>
      <c r="D8" s="40"/>
      <c r="E8" s="38"/>
      <c r="F8" s="38"/>
      <c r="G8" s="38"/>
      <c r="H8" s="20"/>
    </row>
    <row r="9" spans="1:8" x14ac:dyDescent="0.2">
      <c r="A9" s="19"/>
      <c r="B9" s="38"/>
      <c r="C9" s="38"/>
      <c r="D9" s="38"/>
      <c r="E9" s="38"/>
      <c r="F9" s="38"/>
      <c r="G9" s="38"/>
      <c r="H9" s="20"/>
    </row>
    <row r="10" spans="1:8" x14ac:dyDescent="0.2">
      <c r="A10" s="19"/>
      <c r="B10" s="39" t="s">
        <v>34</v>
      </c>
      <c r="C10" s="38" t="str">
        <f>+CCO!D11</f>
        <v>Automatic Main Door Opener</v>
      </c>
      <c r="D10" s="38"/>
      <c r="E10" s="38"/>
      <c r="F10" s="38"/>
      <c r="G10" s="38"/>
      <c r="H10" s="20"/>
    </row>
    <row r="11" spans="1:8" x14ac:dyDescent="0.2">
      <c r="A11" s="19"/>
      <c r="B11" s="38"/>
      <c r="C11" s="38"/>
      <c r="D11" s="38"/>
      <c r="E11" s="38"/>
      <c r="F11" s="38"/>
      <c r="G11" s="38"/>
      <c r="H11" s="20"/>
    </row>
    <row r="12" spans="1:8" x14ac:dyDescent="0.2">
      <c r="A12" s="19"/>
      <c r="B12" s="41"/>
      <c r="C12" s="221" t="s">
        <v>37</v>
      </c>
      <c r="D12" s="221"/>
      <c r="E12" s="221"/>
      <c r="F12" s="221"/>
      <c r="G12" s="41"/>
      <c r="H12" s="20"/>
    </row>
    <row r="13" spans="1:8" x14ac:dyDescent="0.2">
      <c r="A13" s="19"/>
      <c r="B13" s="41"/>
      <c r="C13" s="41"/>
      <c r="D13" s="41"/>
      <c r="E13" s="41"/>
      <c r="F13" s="41"/>
      <c r="G13" s="41"/>
      <c r="H13" s="20"/>
    </row>
    <row r="14" spans="1:8" ht="33" customHeight="1" x14ac:dyDescent="0.2">
      <c r="A14" s="19"/>
      <c r="B14" s="42" t="s">
        <v>36</v>
      </c>
      <c r="C14" s="219" t="s">
        <v>344</v>
      </c>
      <c r="D14" s="220"/>
      <c r="E14" s="220"/>
      <c r="F14" s="220"/>
      <c r="G14" s="41"/>
      <c r="H14" s="20"/>
    </row>
    <row r="15" spans="1:8" x14ac:dyDescent="0.2">
      <c r="A15" s="19"/>
      <c r="B15" s="16"/>
      <c r="C15" s="16"/>
      <c r="D15" s="16"/>
      <c r="E15" s="16"/>
      <c r="F15" s="16"/>
      <c r="G15" s="16"/>
      <c r="H15" s="20"/>
    </row>
    <row r="16" spans="1:8" ht="25.5" customHeight="1" x14ac:dyDescent="0.2">
      <c r="A16" s="19"/>
      <c r="B16" s="16"/>
      <c r="C16" s="53" t="s">
        <v>38</v>
      </c>
      <c r="D16" s="52"/>
      <c r="E16" s="26"/>
      <c r="F16" s="36"/>
      <c r="G16" s="16"/>
      <c r="H16" s="20"/>
    </row>
    <row r="17" spans="1:8" x14ac:dyDescent="0.2">
      <c r="A17" s="19"/>
      <c r="B17" s="16"/>
      <c r="C17" s="169" t="s">
        <v>340</v>
      </c>
      <c r="D17" s="170" t="s">
        <v>339</v>
      </c>
      <c r="E17" s="98"/>
      <c r="F17" s="97">
        <v>9900</v>
      </c>
      <c r="G17" s="16"/>
      <c r="H17" s="20"/>
    </row>
    <row r="18" spans="1:8" x14ac:dyDescent="0.2">
      <c r="A18" s="19"/>
      <c r="B18" s="16"/>
      <c r="C18" s="96"/>
      <c r="D18" s="151"/>
      <c r="E18" s="98"/>
      <c r="F18" s="97">
        <v>0</v>
      </c>
      <c r="G18" s="16"/>
      <c r="H18" s="20"/>
    </row>
    <row r="19" spans="1:8" x14ac:dyDescent="0.2">
      <c r="A19" s="19"/>
      <c r="B19" s="16"/>
      <c r="C19" s="96"/>
      <c r="D19" s="151"/>
      <c r="E19" s="98"/>
      <c r="F19" s="97">
        <v>0</v>
      </c>
      <c r="G19" s="16"/>
      <c r="H19" s="20"/>
    </row>
    <row r="20" spans="1:8" x14ac:dyDescent="0.2">
      <c r="A20" s="19"/>
      <c r="B20" s="16"/>
      <c r="C20" s="29"/>
      <c r="D20" s="28"/>
      <c r="E20" s="28"/>
      <c r="F20" s="30">
        <f>SUM(F17:F19)</f>
        <v>9900</v>
      </c>
      <c r="G20" s="16"/>
      <c r="H20" s="20"/>
    </row>
    <row r="21" spans="1:8" ht="15.75" thickBot="1" x14ac:dyDescent="0.25">
      <c r="A21" s="19"/>
      <c r="B21" s="16"/>
      <c r="C21" s="29"/>
      <c r="D21" s="27" t="s">
        <v>39</v>
      </c>
      <c r="E21" s="31">
        <f>+Cover!D17</f>
        <v>0.26</v>
      </c>
      <c r="F21" s="95">
        <f>IF(F20&gt;0,+F20*E21,+E21*F20*-1)</f>
        <v>2574</v>
      </c>
      <c r="G21" s="16"/>
      <c r="H21" s="20"/>
    </row>
    <row r="22" spans="1:8" x14ac:dyDescent="0.2">
      <c r="A22" s="19"/>
      <c r="B22" s="16"/>
      <c r="C22" s="29"/>
      <c r="D22" s="28"/>
      <c r="E22" s="32"/>
      <c r="F22" s="30">
        <f>SUM(F20:F21)</f>
        <v>12474</v>
      </c>
      <c r="G22" s="16"/>
      <c r="H22" s="20"/>
    </row>
    <row r="23" spans="1:8" x14ac:dyDescent="0.2">
      <c r="A23" s="19"/>
      <c r="B23" s="16"/>
      <c r="C23" s="33"/>
      <c r="D23" s="37"/>
      <c r="E23" s="34"/>
      <c r="F23" s="35"/>
      <c r="G23" s="16"/>
      <c r="H23" s="20"/>
    </row>
    <row r="24" spans="1:8" x14ac:dyDescent="0.2">
      <c r="A24" s="19"/>
      <c r="B24" s="16"/>
      <c r="C24" s="44"/>
      <c r="D24" s="44"/>
      <c r="E24" s="45"/>
      <c r="F24" s="44"/>
      <c r="G24" s="16"/>
      <c r="H24" s="20"/>
    </row>
    <row r="25" spans="1:8" x14ac:dyDescent="0.2">
      <c r="A25" s="19"/>
      <c r="B25" s="16"/>
      <c r="C25" s="48" t="s">
        <v>41</v>
      </c>
      <c r="D25" s="48"/>
      <c r="E25" s="50">
        <v>3</v>
      </c>
      <c r="F25" s="49" t="s">
        <v>42</v>
      </c>
      <c r="G25" s="16"/>
      <c r="H25" s="20"/>
    </row>
    <row r="26" spans="1:8" x14ac:dyDescent="0.2">
      <c r="A26" s="19"/>
      <c r="B26" s="16"/>
      <c r="C26" s="44"/>
      <c r="D26" s="44"/>
      <c r="E26" s="45"/>
      <c r="F26" s="44"/>
      <c r="G26" s="16"/>
      <c r="H26" s="20"/>
    </row>
    <row r="27" spans="1:8" x14ac:dyDescent="0.2">
      <c r="A27" s="19"/>
      <c r="B27" s="43" t="s">
        <v>40</v>
      </c>
      <c r="C27" s="46" t="str">
        <f>+Cover!D12</f>
        <v>Matthew Coulson, Jordan Melo</v>
      </c>
      <c r="D27" s="46"/>
      <c r="E27" s="47"/>
      <c r="F27" s="16"/>
      <c r="G27" s="16"/>
      <c r="H27" s="20"/>
    </row>
    <row r="28" spans="1:8" x14ac:dyDescent="0.2">
      <c r="A28" s="19"/>
      <c r="B28" s="43"/>
      <c r="C28" s="46" t="str">
        <f>+Cover!D6</f>
        <v>Project Innovations Incorporated</v>
      </c>
      <c r="D28" s="46"/>
      <c r="E28" s="47"/>
      <c r="F28" s="16"/>
      <c r="G28" s="16"/>
      <c r="H28" s="20"/>
    </row>
    <row r="29" spans="1:8" x14ac:dyDescent="0.2">
      <c r="A29" s="19"/>
      <c r="B29" s="43"/>
      <c r="C29" s="46"/>
      <c r="D29" s="46"/>
      <c r="E29" s="47"/>
      <c r="F29" s="16"/>
      <c r="G29" s="16"/>
      <c r="H29" s="20"/>
    </row>
    <row r="30" spans="1:8" x14ac:dyDescent="0.2">
      <c r="A30" s="19"/>
      <c r="B30" s="20"/>
      <c r="C30" s="20"/>
      <c r="D30" s="20"/>
      <c r="E30" s="24"/>
      <c r="F30" s="20"/>
      <c r="G30" s="20"/>
      <c r="H30" s="20"/>
    </row>
    <row r="31" spans="1:8" x14ac:dyDescent="0.2">
      <c r="A31" s="21"/>
      <c r="E31" s="22"/>
    </row>
    <row r="32" spans="1:8" x14ac:dyDescent="0.2">
      <c r="A32" s="21"/>
      <c r="E32" s="22"/>
    </row>
    <row r="33" spans="1:5" x14ac:dyDescent="0.2">
      <c r="A33" s="21"/>
      <c r="E33" s="22"/>
    </row>
    <row r="34" spans="1:5" x14ac:dyDescent="0.2">
      <c r="A34" s="21"/>
    </row>
  </sheetData>
  <mergeCells count="3">
    <mergeCell ref="B2:G2"/>
    <mergeCell ref="C12:F12"/>
    <mergeCell ref="C14:F14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/>
  <dimension ref="A1:H34"/>
  <sheetViews>
    <sheetView workbookViewId="0"/>
  </sheetViews>
  <sheetFormatPr defaultColWidth="9.140625" defaultRowHeight="15" x14ac:dyDescent="0.2"/>
  <cols>
    <col min="1" max="1" width="2.7109375" style="14" customWidth="1"/>
    <col min="2" max="2" width="13.42578125" style="14" customWidth="1"/>
    <col min="3" max="3" width="29.28515625" style="14" customWidth="1"/>
    <col min="4" max="4" width="16.7109375" style="14" customWidth="1"/>
    <col min="5" max="5" width="6.140625" style="14" customWidth="1"/>
    <col min="6" max="6" width="12.7109375" style="14" customWidth="1"/>
    <col min="7" max="7" width="6" style="14" customWidth="1"/>
    <col min="8" max="8" width="3.5703125" style="14" customWidth="1"/>
    <col min="9" max="16384" width="9.140625" style="14"/>
  </cols>
  <sheetData>
    <row r="1" spans="1:8" x14ac:dyDescent="0.2">
      <c r="A1" s="19"/>
      <c r="B1" s="20"/>
      <c r="C1" s="20"/>
      <c r="D1" s="20"/>
      <c r="E1" s="20"/>
      <c r="F1" s="20"/>
      <c r="G1" s="20"/>
      <c r="H1" s="20"/>
    </row>
    <row r="2" spans="1:8" ht="28.5" customHeight="1" x14ac:dyDescent="0.2">
      <c r="A2" s="19"/>
      <c r="B2" s="218" t="str">
        <f>+Cover!D6</f>
        <v>Project Innovations Incorporated</v>
      </c>
      <c r="C2" s="218"/>
      <c r="D2" s="218"/>
      <c r="E2" s="218"/>
      <c r="F2" s="218"/>
      <c r="G2" s="218"/>
      <c r="H2" s="20"/>
    </row>
    <row r="3" spans="1:8" x14ac:dyDescent="0.2">
      <c r="A3" s="19"/>
      <c r="B3" s="16"/>
      <c r="C3" s="16"/>
      <c r="D3" s="16"/>
      <c r="E3" s="16"/>
      <c r="F3" s="16"/>
      <c r="G3" s="16"/>
      <c r="H3" s="20"/>
    </row>
    <row r="4" spans="1:8" ht="15.75" x14ac:dyDescent="0.25">
      <c r="A4" s="19"/>
      <c r="B4" s="25" t="s">
        <v>275</v>
      </c>
      <c r="C4" s="16"/>
      <c r="D4" s="16"/>
      <c r="E4" s="16"/>
      <c r="F4" s="16"/>
      <c r="G4" s="16"/>
      <c r="H4" s="20"/>
    </row>
    <row r="5" spans="1:8" ht="15.75" x14ac:dyDescent="0.25">
      <c r="A5" s="19"/>
      <c r="B5" s="63" t="s">
        <v>43</v>
      </c>
      <c r="C5" s="62" t="str">
        <f>+CCO!E12</f>
        <v>14/05/1999</v>
      </c>
      <c r="D5" s="16"/>
      <c r="E5" s="16"/>
      <c r="F5" s="16"/>
      <c r="G5" s="16"/>
      <c r="H5" s="20"/>
    </row>
    <row r="6" spans="1:8" x14ac:dyDescent="0.2">
      <c r="A6" s="19"/>
      <c r="B6" s="38"/>
      <c r="C6" s="38"/>
      <c r="D6" s="38"/>
      <c r="E6" s="38"/>
      <c r="F6" s="38"/>
      <c r="G6" s="38"/>
      <c r="H6" s="20"/>
    </row>
    <row r="7" spans="1:8" ht="15.75" x14ac:dyDescent="0.25">
      <c r="A7" s="19"/>
      <c r="B7" s="39" t="s">
        <v>33</v>
      </c>
      <c r="C7" s="40" t="str">
        <f>+VLOOKUP(Architect!B14,Architect!B3:C13,2)</f>
        <v>G/A Architects and Designers</v>
      </c>
      <c r="D7" s="40"/>
      <c r="E7" s="38"/>
      <c r="F7" s="38"/>
      <c r="G7" s="38"/>
      <c r="H7" s="20"/>
    </row>
    <row r="8" spans="1:8" ht="15.75" x14ac:dyDescent="0.25">
      <c r="A8" s="19"/>
      <c r="B8" s="39" t="s">
        <v>35</v>
      </c>
      <c r="C8" s="40" t="str">
        <f>+Cover!D8</f>
        <v>Bell's Aerobic and Fitness Center</v>
      </c>
      <c r="D8" s="40"/>
      <c r="E8" s="38"/>
      <c r="F8" s="38"/>
      <c r="G8" s="38"/>
      <c r="H8" s="20"/>
    </row>
    <row r="9" spans="1:8" x14ac:dyDescent="0.2">
      <c r="A9" s="19"/>
      <c r="B9" s="38"/>
      <c r="C9" s="38"/>
      <c r="D9" s="38"/>
      <c r="E9" s="38"/>
      <c r="F9" s="38"/>
      <c r="G9" s="38"/>
      <c r="H9" s="20"/>
    </row>
    <row r="10" spans="1:8" x14ac:dyDescent="0.2">
      <c r="A10" s="19"/>
      <c r="B10" s="39" t="s">
        <v>34</v>
      </c>
      <c r="C10" s="38" t="str">
        <f>+CCO!D12</f>
        <v>Efficient Toilets</v>
      </c>
      <c r="D10" s="38"/>
      <c r="E10" s="38"/>
      <c r="F10" s="38"/>
      <c r="G10" s="38"/>
      <c r="H10" s="20"/>
    </row>
    <row r="11" spans="1:8" x14ac:dyDescent="0.2">
      <c r="A11" s="19"/>
      <c r="B11" s="38"/>
      <c r="C11" s="38"/>
      <c r="D11" s="38"/>
      <c r="E11" s="38"/>
      <c r="F11" s="38"/>
      <c r="G11" s="38"/>
      <c r="H11" s="20"/>
    </row>
    <row r="12" spans="1:8" x14ac:dyDescent="0.2">
      <c r="A12" s="19"/>
      <c r="B12" s="41"/>
      <c r="C12" s="221" t="s">
        <v>37</v>
      </c>
      <c r="D12" s="221"/>
      <c r="E12" s="221"/>
      <c r="F12" s="221"/>
      <c r="G12" s="41"/>
      <c r="H12" s="20"/>
    </row>
    <row r="13" spans="1:8" x14ac:dyDescent="0.2">
      <c r="A13" s="19"/>
      <c r="B13" s="41"/>
      <c r="C13" s="41"/>
      <c r="D13" s="41"/>
      <c r="E13" s="41"/>
      <c r="F13" s="41"/>
      <c r="G13" s="41"/>
      <c r="H13" s="20"/>
    </row>
    <row r="14" spans="1:8" ht="33" customHeight="1" x14ac:dyDescent="0.2">
      <c r="A14" s="19"/>
      <c r="B14" s="42" t="s">
        <v>36</v>
      </c>
      <c r="C14" s="219" t="s">
        <v>345</v>
      </c>
      <c r="D14" s="220"/>
      <c r="E14" s="220"/>
      <c r="F14" s="220"/>
      <c r="G14" s="41"/>
      <c r="H14" s="20"/>
    </row>
    <row r="15" spans="1:8" x14ac:dyDescent="0.2">
      <c r="A15" s="19"/>
      <c r="B15" s="16"/>
      <c r="C15" s="16"/>
      <c r="D15" s="16"/>
      <c r="E15" s="16"/>
      <c r="F15" s="16"/>
      <c r="G15" s="16"/>
      <c r="H15" s="20"/>
    </row>
    <row r="16" spans="1:8" ht="25.5" customHeight="1" x14ac:dyDescent="0.2">
      <c r="A16" s="19"/>
      <c r="B16" s="16"/>
      <c r="C16" s="53" t="s">
        <v>38</v>
      </c>
      <c r="D16" s="52"/>
      <c r="E16" s="26"/>
      <c r="F16" s="36"/>
      <c r="G16" s="16"/>
      <c r="H16" s="20"/>
    </row>
    <row r="17" spans="1:8" x14ac:dyDescent="0.2">
      <c r="A17" s="19"/>
      <c r="B17" s="16"/>
      <c r="C17" s="96" t="s">
        <v>342</v>
      </c>
      <c r="D17" s="151" t="s">
        <v>341</v>
      </c>
      <c r="E17" s="98"/>
      <c r="F17" s="97">
        <v>5500</v>
      </c>
      <c r="G17" s="16"/>
      <c r="H17" s="20"/>
    </row>
    <row r="18" spans="1:8" x14ac:dyDescent="0.2">
      <c r="A18" s="19"/>
      <c r="B18" s="16"/>
      <c r="C18" s="96" t="s">
        <v>280</v>
      </c>
      <c r="D18" s="151" t="s">
        <v>279</v>
      </c>
      <c r="E18" s="98"/>
      <c r="F18" s="97">
        <v>0</v>
      </c>
      <c r="G18" s="16"/>
      <c r="H18" s="20"/>
    </row>
    <row r="19" spans="1:8" x14ac:dyDescent="0.2">
      <c r="A19" s="19"/>
      <c r="B19" s="16"/>
      <c r="C19" s="96" t="s">
        <v>280</v>
      </c>
      <c r="D19" s="151" t="s">
        <v>279</v>
      </c>
      <c r="E19" s="98"/>
      <c r="F19" s="97">
        <v>0</v>
      </c>
      <c r="G19" s="16"/>
      <c r="H19" s="20"/>
    </row>
    <row r="20" spans="1:8" x14ac:dyDescent="0.2">
      <c r="A20" s="19"/>
      <c r="B20" s="16"/>
      <c r="C20" s="29"/>
      <c r="D20" s="28"/>
      <c r="E20" s="28"/>
      <c r="F20" s="30">
        <f>SUM(F17:F19)</f>
        <v>5500</v>
      </c>
      <c r="G20" s="16"/>
      <c r="H20" s="20"/>
    </row>
    <row r="21" spans="1:8" ht="15.75" thickBot="1" x14ac:dyDescent="0.25">
      <c r="A21" s="19"/>
      <c r="B21" s="16"/>
      <c r="C21" s="29"/>
      <c r="D21" s="27" t="s">
        <v>39</v>
      </c>
      <c r="E21" s="31">
        <f>+Cover!D17</f>
        <v>0.26</v>
      </c>
      <c r="F21" s="95">
        <f>IF(F20&gt;0,+F20*E21,+E21*F20*-1)</f>
        <v>1430</v>
      </c>
      <c r="G21" s="16"/>
      <c r="H21" s="20"/>
    </row>
    <row r="22" spans="1:8" x14ac:dyDescent="0.2">
      <c r="A22" s="19"/>
      <c r="B22" s="16"/>
      <c r="C22" s="29"/>
      <c r="D22" s="28"/>
      <c r="E22" s="32"/>
      <c r="F22" s="30">
        <f>SUM(F20:F21)</f>
        <v>6930</v>
      </c>
      <c r="G22" s="16"/>
      <c r="H22" s="20"/>
    </row>
    <row r="23" spans="1:8" x14ac:dyDescent="0.2">
      <c r="A23" s="19"/>
      <c r="B23" s="16"/>
      <c r="C23" s="33"/>
      <c r="D23" s="37"/>
      <c r="E23" s="34"/>
      <c r="F23" s="35"/>
      <c r="G23" s="16"/>
      <c r="H23" s="20"/>
    </row>
    <row r="24" spans="1:8" x14ac:dyDescent="0.2">
      <c r="A24" s="19"/>
      <c r="B24" s="16"/>
      <c r="C24" s="44"/>
      <c r="D24" s="44"/>
      <c r="E24" s="45"/>
      <c r="F24" s="44"/>
      <c r="G24" s="16"/>
      <c r="H24" s="20"/>
    </row>
    <row r="25" spans="1:8" x14ac:dyDescent="0.2">
      <c r="A25" s="19"/>
      <c r="B25" s="16"/>
      <c r="C25" s="48" t="s">
        <v>41</v>
      </c>
      <c r="D25" s="48"/>
      <c r="E25" s="50">
        <v>0</v>
      </c>
      <c r="F25" s="49" t="s">
        <v>42</v>
      </c>
      <c r="G25" s="16"/>
      <c r="H25" s="20"/>
    </row>
    <row r="26" spans="1:8" x14ac:dyDescent="0.2">
      <c r="A26" s="19"/>
      <c r="B26" s="16"/>
      <c r="C26" s="44"/>
      <c r="D26" s="44"/>
      <c r="E26" s="45"/>
      <c r="F26" s="44"/>
      <c r="G26" s="16"/>
      <c r="H26" s="20"/>
    </row>
    <row r="27" spans="1:8" x14ac:dyDescent="0.2">
      <c r="A27" s="19"/>
      <c r="B27" s="43" t="s">
        <v>40</v>
      </c>
      <c r="C27" s="46" t="str">
        <f>+Cover!D12</f>
        <v>Matthew Coulson, Jordan Melo</v>
      </c>
      <c r="D27" s="46"/>
      <c r="E27" s="47"/>
      <c r="F27" s="16"/>
      <c r="G27" s="16"/>
      <c r="H27" s="20"/>
    </row>
    <row r="28" spans="1:8" x14ac:dyDescent="0.2">
      <c r="A28" s="19"/>
      <c r="B28" s="43"/>
      <c r="C28" s="46" t="str">
        <f>+Cover!D6</f>
        <v>Project Innovations Incorporated</v>
      </c>
      <c r="D28" s="46"/>
      <c r="E28" s="47"/>
      <c r="F28" s="16"/>
      <c r="G28" s="16"/>
      <c r="H28" s="20"/>
    </row>
    <row r="29" spans="1:8" x14ac:dyDescent="0.2">
      <c r="A29" s="19"/>
      <c r="B29" s="43"/>
      <c r="C29" s="46"/>
      <c r="D29" s="46"/>
      <c r="E29" s="47"/>
      <c r="F29" s="16"/>
      <c r="G29" s="16"/>
      <c r="H29" s="20"/>
    </row>
    <row r="30" spans="1:8" x14ac:dyDescent="0.2">
      <c r="A30" s="19"/>
      <c r="B30" s="20"/>
      <c r="C30" s="20"/>
      <c r="D30" s="20"/>
      <c r="E30" s="24"/>
      <c r="F30" s="20"/>
      <c r="G30" s="20"/>
      <c r="H30" s="20"/>
    </row>
    <row r="31" spans="1:8" x14ac:dyDescent="0.2">
      <c r="A31" s="21"/>
      <c r="E31" s="22"/>
    </row>
    <row r="32" spans="1:8" x14ac:dyDescent="0.2">
      <c r="A32" s="21"/>
      <c r="E32" s="22"/>
    </row>
    <row r="33" spans="1:5" x14ac:dyDescent="0.2">
      <c r="A33" s="21"/>
      <c r="E33" s="22"/>
    </row>
    <row r="34" spans="1:5" x14ac:dyDescent="0.2">
      <c r="A34" s="21"/>
    </row>
  </sheetData>
  <mergeCells count="3">
    <mergeCell ref="B2:G2"/>
    <mergeCell ref="C12:F12"/>
    <mergeCell ref="C14:F14"/>
  </mergeCells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/>
  <dimension ref="A1:H34"/>
  <sheetViews>
    <sheetView workbookViewId="0">
      <selection activeCell="L22" sqref="L22"/>
    </sheetView>
  </sheetViews>
  <sheetFormatPr defaultColWidth="9.140625" defaultRowHeight="15" x14ac:dyDescent="0.2"/>
  <cols>
    <col min="1" max="1" width="2.7109375" style="14" customWidth="1"/>
    <col min="2" max="2" width="13.42578125" style="14" customWidth="1"/>
    <col min="3" max="3" width="29.28515625" style="14" customWidth="1"/>
    <col min="4" max="4" width="16.7109375" style="14" customWidth="1"/>
    <col min="5" max="5" width="6.140625" style="14" customWidth="1"/>
    <col min="6" max="6" width="12.7109375" style="14" customWidth="1"/>
    <col min="7" max="7" width="6" style="14" customWidth="1"/>
    <col min="8" max="8" width="3.5703125" style="14" customWidth="1"/>
    <col min="9" max="16384" width="9.140625" style="14"/>
  </cols>
  <sheetData>
    <row r="1" spans="1:8" x14ac:dyDescent="0.2">
      <c r="A1" s="19"/>
      <c r="B1" s="20"/>
      <c r="C1" s="20"/>
      <c r="D1" s="20"/>
      <c r="E1" s="20"/>
      <c r="F1" s="20"/>
      <c r="G1" s="20"/>
      <c r="H1" s="20"/>
    </row>
    <row r="2" spans="1:8" ht="28.5" customHeight="1" x14ac:dyDescent="0.2">
      <c r="A2" s="19"/>
      <c r="B2" s="218" t="str">
        <f>+Cover!D6</f>
        <v>Project Innovations Incorporated</v>
      </c>
      <c r="C2" s="218"/>
      <c r="D2" s="218"/>
      <c r="E2" s="218"/>
      <c r="F2" s="218"/>
      <c r="G2" s="218"/>
      <c r="H2" s="20"/>
    </row>
    <row r="3" spans="1:8" x14ac:dyDescent="0.2">
      <c r="A3" s="19"/>
      <c r="B3" s="16"/>
      <c r="C3" s="16"/>
      <c r="D3" s="16"/>
      <c r="E3" s="16"/>
      <c r="F3" s="16"/>
      <c r="G3" s="16"/>
      <c r="H3" s="20"/>
    </row>
    <row r="4" spans="1:8" ht="15.75" x14ac:dyDescent="0.25">
      <c r="A4" s="19"/>
      <c r="B4" s="25" t="s">
        <v>276</v>
      </c>
      <c r="C4" s="16"/>
      <c r="D4" s="16"/>
      <c r="E4" s="16"/>
      <c r="F4" s="16"/>
      <c r="G4" s="16"/>
      <c r="H4" s="20"/>
    </row>
    <row r="5" spans="1:8" ht="15.75" x14ac:dyDescent="0.25">
      <c r="A5" s="19"/>
      <c r="B5" s="63" t="s">
        <v>43</v>
      </c>
      <c r="C5" s="62" t="str">
        <f>+CCO!E13</f>
        <v>15/05/1999</v>
      </c>
      <c r="D5" s="16"/>
      <c r="E5" s="16"/>
      <c r="F5" s="16"/>
      <c r="G5" s="16"/>
      <c r="H5" s="20"/>
    </row>
    <row r="6" spans="1:8" x14ac:dyDescent="0.2">
      <c r="A6" s="19"/>
      <c r="B6" s="38"/>
      <c r="C6" s="38"/>
      <c r="D6" s="38"/>
      <c r="E6" s="38"/>
      <c r="F6" s="38"/>
      <c r="G6" s="38"/>
      <c r="H6" s="20"/>
    </row>
    <row r="7" spans="1:8" ht="15.75" x14ac:dyDescent="0.25">
      <c r="A7" s="19"/>
      <c r="B7" s="39" t="s">
        <v>33</v>
      </c>
      <c r="C7" s="40" t="str">
        <f>+VLOOKUP(Architect!B14,Architect!B3:C13,2)</f>
        <v>G/A Architects and Designers</v>
      </c>
      <c r="D7" s="40"/>
      <c r="E7" s="38"/>
      <c r="F7" s="38"/>
      <c r="G7" s="38"/>
      <c r="H7" s="20"/>
    </row>
    <row r="8" spans="1:8" ht="15.75" x14ac:dyDescent="0.25">
      <c r="A8" s="19"/>
      <c r="B8" s="39" t="s">
        <v>35</v>
      </c>
      <c r="C8" s="40" t="str">
        <f>+Cover!D8</f>
        <v>Bell's Aerobic and Fitness Center</v>
      </c>
      <c r="D8" s="40"/>
      <c r="E8" s="38"/>
      <c r="F8" s="38"/>
      <c r="G8" s="38"/>
      <c r="H8" s="20"/>
    </row>
    <row r="9" spans="1:8" x14ac:dyDescent="0.2">
      <c r="A9" s="19"/>
      <c r="B9" s="38"/>
      <c r="C9" s="38"/>
      <c r="D9" s="38"/>
      <c r="E9" s="38"/>
      <c r="F9" s="38"/>
      <c r="G9" s="38"/>
      <c r="H9" s="20"/>
    </row>
    <row r="10" spans="1:8" x14ac:dyDescent="0.2">
      <c r="A10" s="19"/>
      <c r="B10" s="39" t="s">
        <v>34</v>
      </c>
      <c r="C10" s="38" t="str">
        <f>+CCO!D13</f>
        <v>Glass Block</v>
      </c>
      <c r="D10" s="38"/>
      <c r="E10" s="38"/>
      <c r="F10" s="38"/>
      <c r="G10" s="38"/>
      <c r="H10" s="20"/>
    </row>
    <row r="11" spans="1:8" x14ac:dyDescent="0.2">
      <c r="A11" s="19"/>
      <c r="B11" s="38"/>
      <c r="C11" s="38"/>
      <c r="D11" s="38"/>
      <c r="E11" s="38"/>
      <c r="F11" s="38"/>
      <c r="G11" s="38"/>
      <c r="H11" s="20"/>
    </row>
    <row r="12" spans="1:8" x14ac:dyDescent="0.2">
      <c r="A12" s="19"/>
      <c r="B12" s="41"/>
      <c r="C12" s="221" t="s">
        <v>37</v>
      </c>
      <c r="D12" s="221"/>
      <c r="E12" s="221"/>
      <c r="F12" s="221"/>
      <c r="G12" s="41"/>
      <c r="H12" s="20"/>
    </row>
    <row r="13" spans="1:8" x14ac:dyDescent="0.2">
      <c r="A13" s="19"/>
      <c r="B13" s="41"/>
      <c r="C13" s="41"/>
      <c r="D13" s="41"/>
      <c r="E13" s="41"/>
      <c r="F13" s="41"/>
      <c r="G13" s="41"/>
      <c r="H13" s="20"/>
    </row>
    <row r="14" spans="1:8" ht="33" customHeight="1" x14ac:dyDescent="0.2">
      <c r="A14" s="19"/>
      <c r="B14" s="42" t="s">
        <v>36</v>
      </c>
      <c r="C14" s="219" t="s">
        <v>347</v>
      </c>
      <c r="D14" s="220"/>
      <c r="E14" s="220"/>
      <c r="F14" s="220"/>
      <c r="G14" s="41"/>
      <c r="H14" s="20"/>
    </row>
    <row r="15" spans="1:8" x14ac:dyDescent="0.2">
      <c r="A15" s="19"/>
      <c r="B15" s="16"/>
      <c r="C15" s="16"/>
      <c r="D15" s="16"/>
      <c r="E15" s="16"/>
      <c r="F15" s="16"/>
      <c r="G15" s="16"/>
      <c r="H15" s="20"/>
    </row>
    <row r="16" spans="1:8" ht="25.5" customHeight="1" x14ac:dyDescent="0.2">
      <c r="A16" s="19"/>
      <c r="B16" s="16"/>
      <c r="C16" s="53" t="s">
        <v>38</v>
      </c>
      <c r="D16" s="52"/>
      <c r="E16" s="26"/>
      <c r="F16" s="36"/>
      <c r="G16" s="16"/>
      <c r="H16" s="20"/>
    </row>
    <row r="17" spans="1:8" x14ac:dyDescent="0.2">
      <c r="A17" s="19"/>
      <c r="B17" s="16"/>
      <c r="C17" s="169" t="s">
        <v>348</v>
      </c>
      <c r="D17" s="170" t="s">
        <v>349</v>
      </c>
      <c r="E17" s="98"/>
      <c r="F17" s="97">
        <v>4500</v>
      </c>
      <c r="G17" s="16"/>
      <c r="H17" s="20"/>
    </row>
    <row r="18" spans="1:8" x14ac:dyDescent="0.2">
      <c r="A18" s="19"/>
      <c r="B18" s="16"/>
      <c r="C18" s="96"/>
      <c r="D18" s="151" t="s">
        <v>351</v>
      </c>
      <c r="E18" s="98"/>
      <c r="F18" s="97">
        <v>-1600</v>
      </c>
      <c r="G18" s="16"/>
      <c r="H18" s="20"/>
    </row>
    <row r="19" spans="1:8" x14ac:dyDescent="0.2">
      <c r="A19" s="19"/>
      <c r="B19" s="16"/>
      <c r="C19" s="96"/>
      <c r="D19" s="151"/>
      <c r="E19" s="98"/>
      <c r="F19" s="97">
        <v>0</v>
      </c>
      <c r="G19" s="16"/>
      <c r="H19" s="20"/>
    </row>
    <row r="20" spans="1:8" x14ac:dyDescent="0.2">
      <c r="A20" s="19"/>
      <c r="B20" s="16"/>
      <c r="C20" s="29"/>
      <c r="D20" s="28"/>
      <c r="E20" s="28"/>
      <c r="F20" s="30">
        <f>SUM(F17:F19)</f>
        <v>2900</v>
      </c>
      <c r="G20" s="16"/>
      <c r="H20" s="20"/>
    </row>
    <row r="21" spans="1:8" ht="15.75" thickBot="1" x14ac:dyDescent="0.25">
      <c r="A21" s="19"/>
      <c r="B21" s="16"/>
      <c r="C21" s="29"/>
      <c r="D21" s="27" t="s">
        <v>39</v>
      </c>
      <c r="E21" s="31">
        <f>+Cover!D17</f>
        <v>0.26</v>
      </c>
      <c r="F21" s="95">
        <f>IF(F20&gt;0,+F20*E21,+E21*F20*-1)</f>
        <v>754</v>
      </c>
      <c r="G21" s="16"/>
      <c r="H21" s="20"/>
    </row>
    <row r="22" spans="1:8" x14ac:dyDescent="0.2">
      <c r="A22" s="19"/>
      <c r="B22" s="16"/>
      <c r="C22" s="29"/>
      <c r="D22" s="28"/>
      <c r="E22" s="32"/>
      <c r="F22" s="30">
        <f>SUM(F20:F21)</f>
        <v>3654</v>
      </c>
      <c r="G22" s="16"/>
      <c r="H22" s="20"/>
    </row>
    <row r="23" spans="1:8" x14ac:dyDescent="0.2">
      <c r="A23" s="19"/>
      <c r="B23" s="16"/>
      <c r="C23" s="33"/>
      <c r="D23" s="37"/>
      <c r="E23" s="34"/>
      <c r="F23" s="35"/>
      <c r="G23" s="16"/>
      <c r="H23" s="20"/>
    </row>
    <row r="24" spans="1:8" x14ac:dyDescent="0.2">
      <c r="A24" s="19"/>
      <c r="B24" s="16"/>
      <c r="C24" s="44"/>
      <c r="D24" s="44"/>
      <c r="E24" s="45"/>
      <c r="F24" s="44"/>
      <c r="G24" s="16"/>
      <c r="H24" s="20"/>
    </row>
    <row r="25" spans="1:8" x14ac:dyDescent="0.2">
      <c r="A25" s="19"/>
      <c r="B25" s="16"/>
      <c r="C25" s="48" t="s">
        <v>41</v>
      </c>
      <c r="D25" s="48"/>
      <c r="E25" s="50">
        <v>0</v>
      </c>
      <c r="F25" s="49" t="s">
        <v>42</v>
      </c>
      <c r="G25" s="16"/>
      <c r="H25" s="20"/>
    </row>
    <row r="26" spans="1:8" x14ac:dyDescent="0.2">
      <c r="A26" s="19"/>
      <c r="B26" s="16"/>
      <c r="C26" s="44"/>
      <c r="D26" s="44"/>
      <c r="E26" s="45"/>
      <c r="F26" s="44"/>
      <c r="G26" s="16"/>
      <c r="H26" s="20"/>
    </row>
    <row r="27" spans="1:8" x14ac:dyDescent="0.2">
      <c r="A27" s="19"/>
      <c r="B27" s="43" t="s">
        <v>40</v>
      </c>
      <c r="C27" s="46" t="str">
        <f>+Cover!D12</f>
        <v>Matthew Coulson, Jordan Melo</v>
      </c>
      <c r="D27" s="46"/>
      <c r="E27" s="47"/>
      <c r="F27" s="16"/>
      <c r="G27" s="16"/>
      <c r="H27" s="20"/>
    </row>
    <row r="28" spans="1:8" x14ac:dyDescent="0.2">
      <c r="A28" s="19"/>
      <c r="B28" s="43"/>
      <c r="C28" s="46" t="str">
        <f>+Cover!D6</f>
        <v>Project Innovations Incorporated</v>
      </c>
      <c r="D28" s="46"/>
      <c r="E28" s="47"/>
      <c r="F28" s="16"/>
      <c r="G28" s="16"/>
      <c r="H28" s="20"/>
    </row>
    <row r="29" spans="1:8" x14ac:dyDescent="0.2">
      <c r="A29" s="19"/>
      <c r="B29" s="43"/>
      <c r="C29" s="46"/>
      <c r="D29" s="46"/>
      <c r="E29" s="47"/>
      <c r="F29" s="16"/>
      <c r="G29" s="16"/>
      <c r="H29" s="20"/>
    </row>
    <row r="30" spans="1:8" x14ac:dyDescent="0.2">
      <c r="A30" s="19"/>
      <c r="B30" s="20"/>
      <c r="C30" s="20"/>
      <c r="D30" s="20"/>
      <c r="E30" s="24"/>
      <c r="F30" s="20"/>
      <c r="G30" s="20"/>
      <c r="H30" s="20"/>
    </row>
    <row r="31" spans="1:8" x14ac:dyDescent="0.2">
      <c r="A31" s="21"/>
      <c r="E31" s="22"/>
    </row>
    <row r="32" spans="1:8" x14ac:dyDescent="0.2">
      <c r="A32" s="21"/>
      <c r="E32" s="22"/>
    </row>
    <row r="33" spans="1:5" x14ac:dyDescent="0.2">
      <c r="A33" s="21"/>
      <c r="E33" s="22"/>
    </row>
    <row r="34" spans="1:5" x14ac:dyDescent="0.2">
      <c r="A34" s="21"/>
    </row>
  </sheetData>
  <mergeCells count="3">
    <mergeCell ref="B2:G2"/>
    <mergeCell ref="C12:F12"/>
    <mergeCell ref="C14:F14"/>
  </mergeCells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/>
  <dimension ref="A1:H34"/>
  <sheetViews>
    <sheetView workbookViewId="0"/>
  </sheetViews>
  <sheetFormatPr defaultColWidth="9.140625" defaultRowHeight="15" x14ac:dyDescent="0.2"/>
  <cols>
    <col min="1" max="1" width="2.7109375" style="14" customWidth="1"/>
    <col min="2" max="2" width="13.42578125" style="14" customWidth="1"/>
    <col min="3" max="3" width="29.28515625" style="14" customWidth="1"/>
    <col min="4" max="4" width="16.7109375" style="14" customWidth="1"/>
    <col min="5" max="5" width="6.140625" style="14" customWidth="1"/>
    <col min="6" max="6" width="12.7109375" style="14" customWidth="1"/>
    <col min="7" max="7" width="6" style="14" customWidth="1"/>
    <col min="8" max="8" width="3.5703125" style="14" customWidth="1"/>
    <col min="9" max="16384" width="9.140625" style="14"/>
  </cols>
  <sheetData>
    <row r="1" spans="1:8" x14ac:dyDescent="0.2">
      <c r="A1" s="19"/>
      <c r="B1" s="20"/>
      <c r="C1" s="20"/>
      <c r="D1" s="20"/>
      <c r="E1" s="20"/>
      <c r="F1" s="20"/>
      <c r="G1" s="20"/>
      <c r="H1" s="20"/>
    </row>
    <row r="2" spans="1:8" ht="28.5" customHeight="1" x14ac:dyDescent="0.2">
      <c r="A2" s="19"/>
      <c r="B2" s="218" t="str">
        <f>+Cover!D6</f>
        <v>Project Innovations Incorporated</v>
      </c>
      <c r="C2" s="218"/>
      <c r="D2" s="218"/>
      <c r="E2" s="218"/>
      <c r="F2" s="218"/>
      <c r="G2" s="218"/>
      <c r="H2" s="20"/>
    </row>
    <row r="3" spans="1:8" x14ac:dyDescent="0.2">
      <c r="A3" s="19"/>
      <c r="B3" s="16"/>
      <c r="C3" s="16"/>
      <c r="D3" s="16"/>
      <c r="E3" s="16"/>
      <c r="F3" s="16"/>
      <c r="G3" s="16"/>
      <c r="H3" s="20"/>
    </row>
    <row r="4" spans="1:8" ht="15.75" x14ac:dyDescent="0.25">
      <c r="A4" s="19"/>
      <c r="B4" s="25" t="s">
        <v>277</v>
      </c>
      <c r="C4" s="16"/>
      <c r="D4" s="16"/>
      <c r="E4" s="16"/>
      <c r="F4" s="16"/>
      <c r="G4" s="16"/>
      <c r="H4" s="20"/>
    </row>
    <row r="5" spans="1:8" ht="15.75" x14ac:dyDescent="0.25">
      <c r="A5" s="19"/>
      <c r="B5" s="63" t="s">
        <v>43</v>
      </c>
      <c r="C5" s="62" t="str">
        <f>+CCO!E14</f>
        <v>23/06/1999</v>
      </c>
      <c r="D5" s="16"/>
      <c r="E5" s="16"/>
      <c r="F5" s="16"/>
      <c r="G5" s="16"/>
      <c r="H5" s="20"/>
    </row>
    <row r="6" spans="1:8" x14ac:dyDescent="0.2">
      <c r="A6" s="19"/>
      <c r="B6" s="38"/>
      <c r="C6" s="38"/>
      <c r="D6" s="38"/>
      <c r="E6" s="38"/>
      <c r="F6" s="38"/>
      <c r="G6" s="38"/>
      <c r="H6" s="20"/>
    </row>
    <row r="7" spans="1:8" ht="15.75" x14ac:dyDescent="0.25">
      <c r="A7" s="19"/>
      <c r="B7" s="39" t="s">
        <v>33</v>
      </c>
      <c r="C7" s="40" t="str">
        <f>+VLOOKUP(Architect!B14,Architect!B3:C13,2)</f>
        <v>G/A Architects and Designers</v>
      </c>
      <c r="D7" s="40"/>
      <c r="E7" s="38"/>
      <c r="F7" s="38"/>
      <c r="G7" s="38"/>
      <c r="H7" s="20"/>
    </row>
    <row r="8" spans="1:8" ht="15.75" x14ac:dyDescent="0.25">
      <c r="A8" s="19"/>
      <c r="B8" s="39" t="s">
        <v>35</v>
      </c>
      <c r="C8" s="40" t="str">
        <f>+Cover!D8</f>
        <v>Bell's Aerobic and Fitness Center</v>
      </c>
      <c r="D8" s="40"/>
      <c r="E8" s="38"/>
      <c r="F8" s="38"/>
      <c r="G8" s="38"/>
      <c r="H8" s="20"/>
    </row>
    <row r="9" spans="1:8" x14ac:dyDescent="0.2">
      <c r="A9" s="19"/>
      <c r="B9" s="38"/>
      <c r="C9" s="38"/>
      <c r="D9" s="38"/>
      <c r="E9" s="38"/>
      <c r="F9" s="38"/>
      <c r="G9" s="38"/>
      <c r="H9" s="20"/>
    </row>
    <row r="10" spans="1:8" x14ac:dyDescent="0.2">
      <c r="A10" s="19"/>
      <c r="B10" s="39" t="s">
        <v>34</v>
      </c>
      <c r="C10" s="38" t="str">
        <f>+CCO!D14</f>
        <v>Painting Mural</v>
      </c>
      <c r="D10" s="38"/>
      <c r="E10" s="38"/>
      <c r="F10" s="38"/>
      <c r="G10" s="38"/>
      <c r="H10" s="20"/>
    </row>
    <row r="11" spans="1:8" x14ac:dyDescent="0.2">
      <c r="A11" s="19"/>
      <c r="B11" s="38"/>
      <c r="C11" s="38"/>
      <c r="D11" s="38"/>
      <c r="E11" s="38"/>
      <c r="F11" s="38"/>
      <c r="G11" s="38"/>
      <c r="H11" s="20"/>
    </row>
    <row r="12" spans="1:8" x14ac:dyDescent="0.2">
      <c r="A12" s="19"/>
      <c r="B12" s="41"/>
      <c r="C12" s="221" t="s">
        <v>37</v>
      </c>
      <c r="D12" s="221"/>
      <c r="E12" s="221"/>
      <c r="F12" s="221"/>
      <c r="G12" s="41"/>
      <c r="H12" s="20"/>
    </row>
    <row r="13" spans="1:8" x14ac:dyDescent="0.2">
      <c r="A13" s="19"/>
      <c r="B13" s="41"/>
      <c r="C13" s="41"/>
      <c r="D13" s="41"/>
      <c r="E13" s="41"/>
      <c r="F13" s="41"/>
      <c r="G13" s="41"/>
      <c r="H13" s="20"/>
    </row>
    <row r="14" spans="1:8" ht="33" customHeight="1" x14ac:dyDescent="0.2">
      <c r="A14" s="19"/>
      <c r="B14" s="42" t="s">
        <v>36</v>
      </c>
      <c r="C14" s="219" t="s">
        <v>358</v>
      </c>
      <c r="D14" s="220"/>
      <c r="E14" s="220"/>
      <c r="F14" s="220"/>
      <c r="G14" s="41"/>
      <c r="H14" s="20"/>
    </row>
    <row r="15" spans="1:8" x14ac:dyDescent="0.2">
      <c r="A15" s="19"/>
      <c r="B15" s="16"/>
      <c r="C15" s="16"/>
      <c r="D15" s="16"/>
      <c r="E15" s="16"/>
      <c r="F15" s="16"/>
      <c r="G15" s="16"/>
      <c r="H15" s="20"/>
    </row>
    <row r="16" spans="1:8" ht="25.5" customHeight="1" x14ac:dyDescent="0.2">
      <c r="A16" s="19"/>
      <c r="B16" s="16"/>
      <c r="C16" s="53" t="s">
        <v>38</v>
      </c>
      <c r="D16" s="52"/>
      <c r="E16" s="26"/>
      <c r="F16" s="36"/>
      <c r="G16" s="16"/>
      <c r="H16" s="20"/>
    </row>
    <row r="17" spans="1:8" x14ac:dyDescent="0.2">
      <c r="A17" s="19"/>
      <c r="B17" s="16"/>
      <c r="C17" s="96" t="s">
        <v>360</v>
      </c>
      <c r="D17" s="151" t="s">
        <v>362</v>
      </c>
      <c r="E17" s="98"/>
      <c r="F17" s="97">
        <v>9500</v>
      </c>
      <c r="G17" s="16"/>
      <c r="H17" s="20"/>
    </row>
    <row r="18" spans="1:8" x14ac:dyDescent="0.2">
      <c r="A18" s="19"/>
      <c r="B18" s="16"/>
      <c r="C18" s="96" t="s">
        <v>280</v>
      </c>
      <c r="D18" s="151" t="s">
        <v>279</v>
      </c>
      <c r="E18" s="98"/>
      <c r="F18" s="97">
        <v>0</v>
      </c>
      <c r="G18" s="16"/>
      <c r="H18" s="20"/>
    </row>
    <row r="19" spans="1:8" x14ac:dyDescent="0.2">
      <c r="A19" s="19"/>
      <c r="B19" s="16"/>
      <c r="C19" s="96" t="s">
        <v>280</v>
      </c>
      <c r="D19" s="151" t="s">
        <v>279</v>
      </c>
      <c r="E19" s="98"/>
      <c r="F19" s="97">
        <v>0</v>
      </c>
      <c r="G19" s="16"/>
      <c r="H19" s="20"/>
    </row>
    <row r="20" spans="1:8" x14ac:dyDescent="0.2">
      <c r="A20" s="19"/>
      <c r="B20" s="16"/>
      <c r="C20" s="29"/>
      <c r="D20" s="28"/>
      <c r="E20" s="28"/>
      <c r="F20" s="30">
        <f>SUM(F17:F19)</f>
        <v>9500</v>
      </c>
      <c r="G20" s="16"/>
      <c r="H20" s="20"/>
    </row>
    <row r="21" spans="1:8" ht="15.75" thickBot="1" x14ac:dyDescent="0.25">
      <c r="A21" s="19"/>
      <c r="B21" s="16"/>
      <c r="C21" s="29"/>
      <c r="D21" s="27" t="s">
        <v>39</v>
      </c>
      <c r="E21" s="31">
        <f>+Cover!D17</f>
        <v>0.26</v>
      </c>
      <c r="F21" s="95">
        <f>IF(F20&gt;0,+F20*E21,+E21*F20*-1)</f>
        <v>2470</v>
      </c>
      <c r="G21" s="16"/>
      <c r="H21" s="20"/>
    </row>
    <row r="22" spans="1:8" x14ac:dyDescent="0.2">
      <c r="A22" s="19"/>
      <c r="B22" s="16"/>
      <c r="C22" s="29"/>
      <c r="D22" s="28"/>
      <c r="E22" s="32"/>
      <c r="F22" s="30">
        <f>SUM(F20:F21)</f>
        <v>11970</v>
      </c>
      <c r="G22" s="16"/>
      <c r="H22" s="20"/>
    </row>
    <row r="23" spans="1:8" x14ac:dyDescent="0.2">
      <c r="A23" s="19"/>
      <c r="B23" s="16"/>
      <c r="C23" s="33"/>
      <c r="D23" s="37"/>
      <c r="E23" s="34"/>
      <c r="F23" s="35"/>
      <c r="G23" s="16"/>
      <c r="H23" s="20"/>
    </row>
    <row r="24" spans="1:8" x14ac:dyDescent="0.2">
      <c r="A24" s="19"/>
      <c r="B24" s="16"/>
      <c r="C24" s="44"/>
      <c r="D24" s="44"/>
      <c r="E24" s="45"/>
      <c r="F24" s="44"/>
      <c r="G24" s="16"/>
      <c r="H24" s="20"/>
    </row>
    <row r="25" spans="1:8" x14ac:dyDescent="0.2">
      <c r="A25" s="19"/>
      <c r="B25" s="16"/>
      <c r="C25" s="48" t="s">
        <v>41</v>
      </c>
      <c r="D25" s="48"/>
      <c r="E25" s="50">
        <v>0</v>
      </c>
      <c r="F25" s="49" t="s">
        <v>42</v>
      </c>
      <c r="G25" s="16"/>
      <c r="H25" s="20"/>
    </row>
    <row r="26" spans="1:8" x14ac:dyDescent="0.2">
      <c r="A26" s="19"/>
      <c r="B26" s="16"/>
      <c r="C26" s="44"/>
      <c r="D26" s="44"/>
      <c r="E26" s="45"/>
      <c r="F26" s="44"/>
      <c r="G26" s="16"/>
      <c r="H26" s="20"/>
    </row>
    <row r="27" spans="1:8" x14ac:dyDescent="0.2">
      <c r="A27" s="19"/>
      <c r="B27" s="43" t="s">
        <v>40</v>
      </c>
      <c r="C27" s="46" t="str">
        <f>+Cover!D12</f>
        <v>Matthew Coulson, Jordan Melo</v>
      </c>
      <c r="D27" s="46"/>
      <c r="E27" s="47"/>
      <c r="F27" s="16"/>
      <c r="G27" s="16"/>
      <c r="H27" s="20"/>
    </row>
    <row r="28" spans="1:8" x14ac:dyDescent="0.2">
      <c r="A28" s="19"/>
      <c r="B28" s="43"/>
      <c r="C28" s="46" t="str">
        <f>+Cover!D6</f>
        <v>Project Innovations Incorporated</v>
      </c>
      <c r="D28" s="46"/>
      <c r="E28" s="47"/>
      <c r="F28" s="16"/>
      <c r="G28" s="16"/>
      <c r="H28" s="20"/>
    </row>
    <row r="29" spans="1:8" x14ac:dyDescent="0.2">
      <c r="A29" s="19"/>
      <c r="B29" s="43"/>
      <c r="C29" s="46"/>
      <c r="D29" s="46"/>
      <c r="E29" s="47"/>
      <c r="F29" s="16"/>
      <c r="G29" s="16"/>
      <c r="H29" s="20"/>
    </row>
    <row r="30" spans="1:8" x14ac:dyDescent="0.2">
      <c r="A30" s="19"/>
      <c r="B30" s="20"/>
      <c r="C30" s="20"/>
      <c r="D30" s="20"/>
      <c r="E30" s="24"/>
      <c r="F30" s="20"/>
      <c r="G30" s="20"/>
      <c r="H30" s="20"/>
    </row>
    <row r="31" spans="1:8" x14ac:dyDescent="0.2">
      <c r="A31" s="21"/>
      <c r="E31" s="22"/>
    </row>
    <row r="32" spans="1:8" x14ac:dyDescent="0.2">
      <c r="A32" s="21"/>
      <c r="E32" s="22"/>
    </row>
    <row r="33" spans="1:5" x14ac:dyDescent="0.2">
      <c r="A33" s="21"/>
      <c r="E33" s="22"/>
    </row>
    <row r="34" spans="1:5" x14ac:dyDescent="0.2">
      <c r="A34" s="21"/>
    </row>
  </sheetData>
  <mergeCells count="3">
    <mergeCell ref="B2:G2"/>
    <mergeCell ref="C12:F12"/>
    <mergeCell ref="C14:F14"/>
  </mergeCells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964FA34B9AC448A4DD10E24411388" ma:contentTypeVersion="12" ma:contentTypeDescription="Create a new document." ma:contentTypeScope="" ma:versionID="443601f3770b6b62c477b77413659c34">
  <xsd:schema xmlns:xsd="http://www.w3.org/2001/XMLSchema" xmlns:xs="http://www.w3.org/2001/XMLSchema" xmlns:p="http://schemas.microsoft.com/office/2006/metadata/properties" xmlns:ns3="2f8ce86d-8142-4c58-8574-41091c762673" xmlns:ns4="86c440d9-3fb6-4957-9923-4a699e959ed7" targetNamespace="http://schemas.microsoft.com/office/2006/metadata/properties" ma:root="true" ma:fieldsID="758b734eceadd57e7ee93ecde64215de" ns3:_="" ns4:_="">
    <xsd:import namespace="2f8ce86d-8142-4c58-8574-41091c762673"/>
    <xsd:import namespace="86c440d9-3fb6-4957-9923-4a699e959ed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8ce86d-8142-4c58-8574-41091c7626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440d9-3fb6-4957-9923-4a699e959ed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35AEC2-F415-4A8B-BA8A-F833BFA027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8ce86d-8142-4c58-8574-41091c762673"/>
    <ds:schemaRef ds:uri="86c440d9-3fb6-4957-9923-4a699e959e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5AB018-BBA4-44B2-B376-9A28712B06AF}">
  <ds:schemaRefs>
    <ds:schemaRef ds:uri="http://purl.org/dc/elements/1.1/"/>
    <ds:schemaRef ds:uri="http://schemas.microsoft.com/office/2006/documentManagement/types"/>
    <ds:schemaRef ds:uri="http://purl.org/dc/dcmitype/"/>
    <ds:schemaRef ds:uri="86c440d9-3fb6-4957-9923-4a699e959ed7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f8ce86d-8142-4c58-8574-41091c76267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59B3472-9EA4-4908-BE07-34AD773644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Cover</vt:lpstr>
      <vt:lpstr>CCO</vt:lpstr>
      <vt:lpstr>CCE-1</vt:lpstr>
      <vt:lpstr>CCE-2</vt:lpstr>
      <vt:lpstr>CCE-3</vt:lpstr>
      <vt:lpstr>CCE-4</vt:lpstr>
      <vt:lpstr>CCE-5</vt:lpstr>
      <vt:lpstr>CCE-6</vt:lpstr>
      <vt:lpstr>CCE-7</vt:lpstr>
      <vt:lpstr>CCE-8</vt:lpstr>
      <vt:lpstr>CCE-9</vt:lpstr>
      <vt:lpstr>CCE-10</vt:lpstr>
      <vt:lpstr>CO Recap</vt:lpstr>
      <vt:lpstr>Forecast</vt:lpstr>
      <vt:lpstr>Architect</vt:lpstr>
      <vt:lpstr>CSI</vt:lpstr>
      <vt:lpstr>Sheet1</vt:lpstr>
      <vt:lpstr>Forecast!Print_Area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sheet.xlt</dc:title>
  <dc:subject>default template</dc:subject>
  <dc:creator>Rick Cory</dc:creator>
  <dc:description>no headers or footers
margins set to .5 inches
no gridlines</dc:description>
  <cp:lastModifiedBy>Matt Coulson</cp:lastModifiedBy>
  <cp:lastPrinted>2007-07-25T21:27:25Z</cp:lastPrinted>
  <dcterms:created xsi:type="dcterms:W3CDTF">2003-02-14T14:05:58Z</dcterms:created>
  <dcterms:modified xsi:type="dcterms:W3CDTF">2021-04-15T16:46:55Z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0x010100C64964FA34B9AC448A4DD10E24411388</vt:lpwstr>
  </property>
</Properties>
</file>