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Completed Applications/Heartland Resources/"/>
    </mc:Choice>
  </mc:AlternateContent>
  <xr:revisionPtr revIDLastSave="0" documentId="8_{771A315E-E198-4F97-B216-A5933E425554}" xr6:coauthVersionLast="47" xr6:coauthVersionMax="47" xr10:uidLastSave="{00000000-0000-0000-0000-000000000000}"/>
  <bookViews>
    <workbookView xWindow="-120" yWindow="-120" windowWidth="29040" windowHeight="15720" xr2:uid="{EE767596-481B-4B05-8B85-BD3840D44C44}"/>
  </bookViews>
  <sheets>
    <sheet name="Sheet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Sheet1!$A:$F,Sheet1!$1:$2</definedName>
    <definedName name="QB_COLUMN_59200" localSheetId="0" hidden="1">Sheet1!$G$2</definedName>
    <definedName name="QB_COLUMN_61210" localSheetId="0" hidden="1">Sheet1!$I$2</definedName>
    <definedName name="QB_COLUMN_63620" localSheetId="0" hidden="1">Sheet1!$K$2</definedName>
    <definedName name="QB_COLUMN_64830" localSheetId="0" hidden="1">Sheet1!$M$2</definedName>
    <definedName name="QB_DATA_0" localSheetId="0" hidden="1">Sheet1!$6:$6,Sheet1!$7:$7,Sheet1!$10:$10,Sheet1!$13:$13,Sheet1!$14:$14,Sheet1!$15:$15,Sheet1!$16:$16,Sheet1!$20:$20,Sheet1!$21:$21,Sheet1!$22:$22,Sheet1!$23:$23,Sheet1!$26:$26,Sheet1!$33:$33,Sheet1!$36:$36,Sheet1!$37:$37,Sheet1!$38:$38</definedName>
    <definedName name="QB_DATA_1" localSheetId="0" hidden="1">Sheet1!$39:$39,Sheet1!$41:$41,Sheet1!$42:$42,Sheet1!$43:$43,Sheet1!$45:$45,Sheet1!$49:$49,Sheet1!$53:$53,Sheet1!$54:$54,Sheet1!$55:$55</definedName>
    <definedName name="QB_FORMULA_0" localSheetId="0" hidden="1">Sheet1!$K$6,Sheet1!$M$6,Sheet1!$K$7,Sheet1!$M$7,Sheet1!$G$8,Sheet1!$I$8,Sheet1!$K$8,Sheet1!$M$8,Sheet1!$K$10,Sheet1!$M$10,Sheet1!$G$11,Sheet1!$I$11,Sheet1!$K$11,Sheet1!$M$11,Sheet1!$K$13,Sheet1!$M$13</definedName>
    <definedName name="QB_FORMULA_1" localSheetId="0" hidden="1">Sheet1!$K$14,Sheet1!$M$14,Sheet1!$K$15,Sheet1!$M$15,Sheet1!$K$16,Sheet1!$M$16,Sheet1!$G$17,Sheet1!$I$17,Sheet1!$K$17,Sheet1!$M$17,Sheet1!$G$18,Sheet1!$I$18,Sheet1!$K$18,Sheet1!$M$18,Sheet1!$K$20,Sheet1!$M$20</definedName>
    <definedName name="QB_FORMULA_2" localSheetId="0" hidden="1">Sheet1!$K$21,Sheet1!$M$21,Sheet1!$K$22,Sheet1!$M$22,Sheet1!$K$23,Sheet1!$M$23,Sheet1!$G$24,Sheet1!$I$24,Sheet1!$K$24,Sheet1!$M$24,Sheet1!$K$26,Sheet1!$M$26,Sheet1!$G$27,Sheet1!$I$27,Sheet1!$K$27,Sheet1!$M$27</definedName>
    <definedName name="QB_FORMULA_3" localSheetId="0" hidden="1">Sheet1!$G$28,Sheet1!$I$28,Sheet1!$K$28,Sheet1!$M$28,Sheet1!$K$33,Sheet1!$M$33,Sheet1!$G$34,Sheet1!$I$34,Sheet1!$K$34,Sheet1!$M$34,Sheet1!$K$36,Sheet1!$M$36,Sheet1!$K$37,Sheet1!$M$37,Sheet1!$K$38,Sheet1!$M$38</definedName>
    <definedName name="QB_FORMULA_4" localSheetId="0" hidden="1">Sheet1!$K$39,Sheet1!$M$39,Sheet1!$K$41,Sheet1!$M$41,Sheet1!$K$42,Sheet1!$M$42,Sheet1!$K$43,Sheet1!$M$43,Sheet1!$G$44,Sheet1!$I$44,Sheet1!$K$44,Sheet1!$M$44,Sheet1!$K$45,Sheet1!$M$45,Sheet1!$G$46,Sheet1!$I$46</definedName>
    <definedName name="QB_FORMULA_5" localSheetId="0" hidden="1">Sheet1!$K$46,Sheet1!$M$46,Sheet1!$G$47,Sheet1!$I$47,Sheet1!$K$47,Sheet1!$M$47,Sheet1!$K$49,Sheet1!$M$49,Sheet1!$G$50,Sheet1!$I$50,Sheet1!$K$50,Sheet1!$M$50,Sheet1!$G$51,Sheet1!$I$51,Sheet1!$K$51,Sheet1!$M$51</definedName>
    <definedName name="QB_FORMULA_6" localSheetId="0" hidden="1">Sheet1!$K$53,Sheet1!$M$53,Sheet1!$K$54,Sheet1!$M$54,Sheet1!$K$55,Sheet1!$M$55,Sheet1!$G$56,Sheet1!$I$56,Sheet1!$K$56,Sheet1!$M$56,Sheet1!$G$57,Sheet1!$I$57,Sheet1!$K$57,Sheet1!$M$57</definedName>
    <definedName name="QB_ROW_1" localSheetId="0" hidden="1">Sheet1!$A$3</definedName>
    <definedName name="QB_ROW_10031" localSheetId="0" hidden="1">Sheet1!$D$32</definedName>
    <definedName name="QB_ROW_1011" localSheetId="0" hidden="1">Sheet1!$B$4</definedName>
    <definedName name="QB_ROW_10331" localSheetId="0" hidden="1">Sheet1!$D$34</definedName>
    <definedName name="QB_ROW_119230" localSheetId="0" hidden="1">Sheet1!$D$7</definedName>
    <definedName name="QB_ROW_120230" localSheetId="0" hidden="1">Sheet1!$D$6</definedName>
    <definedName name="QB_ROW_12031" localSheetId="0" hidden="1">Sheet1!$D$35</definedName>
    <definedName name="QB_ROW_121230" localSheetId="0" hidden="1">Sheet1!$D$14</definedName>
    <definedName name="QB_ROW_123240" localSheetId="0" hidden="1">Sheet1!$E$38</definedName>
    <definedName name="QB_ROW_12331" localSheetId="0" hidden="1">Sheet1!$D$46</definedName>
    <definedName name="QB_ROW_124230" localSheetId="0" hidden="1">Sheet1!$D$15</definedName>
    <definedName name="QB_ROW_125240" localSheetId="0" hidden="1">Sheet1!$E$36</definedName>
    <definedName name="QB_ROW_126220" localSheetId="0" hidden="1">Sheet1!$C$26</definedName>
    <definedName name="QB_ROW_13021" localSheetId="0" hidden="1">Sheet1!$C$48</definedName>
    <definedName name="QB_ROW_1311" localSheetId="0" hidden="1">Sheet1!$B$18</definedName>
    <definedName name="QB_ROW_13321" localSheetId="0" hidden="1">Sheet1!$C$50</definedName>
    <definedName name="QB_ROW_14011" localSheetId="0" hidden="1">Sheet1!$B$52</definedName>
    <definedName name="QB_ROW_14311" localSheetId="0" hidden="1">Sheet1!$B$56</definedName>
    <definedName name="QB_ROW_17221" localSheetId="0" hidden="1">Sheet1!$C$55</definedName>
    <definedName name="QB_ROW_2021" localSheetId="0" hidden="1">Sheet1!$C$5</definedName>
    <definedName name="QB_ROW_2321" localSheetId="0" hidden="1">Sheet1!$C$8</definedName>
    <definedName name="QB_ROW_301" localSheetId="0" hidden="1">Sheet1!$A$28</definedName>
    <definedName name="QB_ROW_3021" localSheetId="0" hidden="1">Sheet1!$C$9</definedName>
    <definedName name="QB_ROW_3220" localSheetId="0" hidden="1">Sheet1!$C$53</definedName>
    <definedName name="QB_ROW_3321" localSheetId="0" hidden="1">Sheet1!$C$11</definedName>
    <definedName name="QB_ROW_4021" localSheetId="0" hidden="1">Sheet1!$C$12</definedName>
    <definedName name="QB_ROW_4220" localSheetId="0" hidden="1">Sheet1!$C$23</definedName>
    <definedName name="QB_ROW_4321" localSheetId="0" hidden="1">Sheet1!$C$17</definedName>
    <definedName name="QB_ROW_47220" localSheetId="0" hidden="1">Sheet1!$C$54</definedName>
    <definedName name="QB_ROW_5011" localSheetId="0" hidden="1">Sheet1!$B$19</definedName>
    <definedName name="QB_ROW_53040" localSheetId="0" hidden="1">Sheet1!$E$40</definedName>
    <definedName name="QB_ROW_5311" localSheetId="0" hidden="1">Sheet1!$B$24</definedName>
    <definedName name="QB_ROW_53340" localSheetId="0" hidden="1">Sheet1!$E$44</definedName>
    <definedName name="QB_ROW_54240" localSheetId="0" hidden="1">Sheet1!$E$45</definedName>
    <definedName name="QB_ROW_55240" localSheetId="0" hidden="1">Sheet1!$E$37</definedName>
    <definedName name="QB_ROW_56240" localSheetId="0" hidden="1">Sheet1!$E$33</definedName>
    <definedName name="QB_ROW_6011" localSheetId="0" hidden="1">Sheet1!$B$25</definedName>
    <definedName name="QB_ROW_6311" localSheetId="0" hidden="1">Sheet1!$B$27</definedName>
    <definedName name="QB_ROW_67230" localSheetId="0" hidden="1">Sheet1!$D$16</definedName>
    <definedName name="QB_ROW_7001" localSheetId="0" hidden="1">Sheet1!$A$29</definedName>
    <definedName name="QB_ROW_71250" localSheetId="0" hidden="1">Sheet1!$F$43</definedName>
    <definedName name="QB_ROW_7301" localSheetId="0" hidden="1">Sheet1!$A$57</definedName>
    <definedName name="QB_ROW_73230" localSheetId="0" hidden="1">Sheet1!$D$10</definedName>
    <definedName name="QB_ROW_8011" localSheetId="0" hidden="1">Sheet1!$B$30</definedName>
    <definedName name="QB_ROW_80220" localSheetId="0" hidden="1">Sheet1!$C$22</definedName>
    <definedName name="QB_ROW_81220" localSheetId="0" hidden="1">Sheet1!$C$21</definedName>
    <definedName name="QB_ROW_82220" localSheetId="0" hidden="1">Sheet1!$C$20</definedName>
    <definedName name="QB_ROW_8230" localSheetId="0" hidden="1">Sheet1!$D$49</definedName>
    <definedName name="QB_ROW_8311" localSheetId="0" hidden="1">Sheet1!$B$51</definedName>
    <definedName name="QB_ROW_9021" localSheetId="0" hidden="1">Sheet1!$C$31</definedName>
    <definedName name="QB_ROW_9321" localSheetId="0" hidden="1">Sheet1!$C$47</definedName>
    <definedName name="QB_ROW_94250" localSheetId="0" hidden="1">Sheet1!$F$42</definedName>
    <definedName name="QB_ROW_95250" localSheetId="0" hidden="1">Sheet1!$F$41</definedName>
    <definedName name="QB_ROW_98230" localSheetId="0" hidden="1">Sheet1!$D$13</definedName>
    <definedName name="QB_ROW_99240" localSheetId="0" hidden="1">Sheet1!$E$39</definedName>
    <definedName name="QBCANSUPPORTUPDATE" localSheetId="0">TRUE</definedName>
    <definedName name="QBCOMPANYFILENAME" localSheetId="0">"C:\Users\kernm\OneDrive\Documents\Kern Accounting Services\Kern Acctg Services Backup\Heartland Resources, Inc.2.qbw"</definedName>
    <definedName name="QBENDDATE" localSheetId="0">20251231</definedName>
    <definedName name="QBHEADERSONSCREEN" localSheetId="0">FALSE</definedName>
    <definedName name="QBMETADATASIZE" localSheetId="0">5924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"0c96c50c6b5646399beb1228b3da1f86"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TRUE</definedName>
    <definedName name="QBREPORTCOMPARECOL_PYDIFF" localSheetId="0">TRUE</definedName>
    <definedName name="QBREPORTCOMPARECOL_PYPCT" localSheetId="0">TRUE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9</definedName>
    <definedName name="QBREPORTSUBCOLAXIS" localSheetId="0">24</definedName>
    <definedName name="QBREPORTTYPE" localSheetId="0">6</definedName>
    <definedName name="QBROWHEADERS" localSheetId="0">6</definedName>
    <definedName name="QBSTARTDATE" localSheetId="0">20251231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7" i="1" l="1"/>
  <c r="K57" i="1"/>
  <c r="I57" i="1"/>
  <c r="G57" i="1"/>
  <c r="M56" i="1"/>
  <c r="K56" i="1"/>
  <c r="I56" i="1"/>
  <c r="G56" i="1"/>
  <c r="M55" i="1"/>
  <c r="K55" i="1"/>
  <c r="M54" i="1"/>
  <c r="K54" i="1"/>
  <c r="M53" i="1"/>
  <c r="K53" i="1"/>
  <c r="M51" i="1"/>
  <c r="K51" i="1"/>
  <c r="I51" i="1"/>
  <c r="G51" i="1"/>
  <c r="M50" i="1"/>
  <c r="K50" i="1"/>
  <c r="I50" i="1"/>
  <c r="G50" i="1"/>
  <c r="M49" i="1"/>
  <c r="K49" i="1"/>
  <c r="M47" i="1"/>
  <c r="K47" i="1"/>
  <c r="I47" i="1"/>
  <c r="G47" i="1"/>
  <c r="M46" i="1"/>
  <c r="K46" i="1"/>
  <c r="I46" i="1"/>
  <c r="G46" i="1"/>
  <c r="M45" i="1"/>
  <c r="K45" i="1"/>
  <c r="M44" i="1"/>
  <c r="K44" i="1"/>
  <c r="I44" i="1"/>
  <c r="G44" i="1"/>
  <c r="M43" i="1"/>
  <c r="K43" i="1"/>
  <c r="M42" i="1"/>
  <c r="K42" i="1"/>
  <c r="M41" i="1"/>
  <c r="K41" i="1"/>
  <c r="M39" i="1"/>
  <c r="K39" i="1"/>
  <c r="M38" i="1"/>
  <c r="K38" i="1"/>
  <c r="M37" i="1"/>
  <c r="K37" i="1"/>
  <c r="M36" i="1"/>
  <c r="K36" i="1"/>
  <c r="M34" i="1"/>
  <c r="K34" i="1"/>
  <c r="I34" i="1"/>
  <c r="G34" i="1"/>
  <c r="M33" i="1"/>
  <c r="K33" i="1"/>
  <c r="M28" i="1"/>
  <c r="K28" i="1"/>
  <c r="I28" i="1"/>
  <c r="G28" i="1"/>
  <c r="M27" i="1"/>
  <c r="K27" i="1"/>
  <c r="I27" i="1"/>
  <c r="G27" i="1"/>
  <c r="M26" i="1"/>
  <c r="K26" i="1"/>
  <c r="M24" i="1"/>
  <c r="K24" i="1"/>
  <c r="I24" i="1"/>
  <c r="G24" i="1"/>
  <c r="M23" i="1"/>
  <c r="K23" i="1"/>
  <c r="M22" i="1"/>
  <c r="K22" i="1"/>
  <c r="M21" i="1"/>
  <c r="K21" i="1"/>
  <c r="M20" i="1"/>
  <c r="K20" i="1"/>
  <c r="M18" i="1"/>
  <c r="K18" i="1"/>
  <c r="I18" i="1"/>
  <c r="G18" i="1"/>
  <c r="M17" i="1"/>
  <c r="K17" i="1"/>
  <c r="I17" i="1"/>
  <c r="G17" i="1"/>
  <c r="M16" i="1"/>
  <c r="K16" i="1"/>
  <c r="M15" i="1"/>
  <c r="K15" i="1"/>
  <c r="M14" i="1"/>
  <c r="K14" i="1"/>
  <c r="M13" i="1"/>
  <c r="K13" i="1"/>
  <c r="M11" i="1"/>
  <c r="K11" i="1"/>
  <c r="I11" i="1"/>
  <c r="G11" i="1"/>
  <c r="M10" i="1"/>
  <c r="K10" i="1"/>
  <c r="M8" i="1"/>
  <c r="K8" i="1"/>
  <c r="I8" i="1"/>
  <c r="G8" i="1"/>
  <c r="M7" i="1"/>
  <c r="K7" i="1"/>
  <c r="M6" i="1"/>
  <c r="K6" i="1"/>
</calcChain>
</file>

<file path=xl/sharedStrings.xml><?xml version="1.0" encoding="utf-8"?>
<sst xmlns="http://schemas.openxmlformats.org/spreadsheetml/2006/main" count="59" uniqueCount="57">
  <si>
    <t>Dec 31, 25</t>
  </si>
  <si>
    <t>Dec 31, 24</t>
  </si>
  <si>
    <t>$ Change</t>
  </si>
  <si>
    <t>% Change</t>
  </si>
  <si>
    <t>ASSETS</t>
  </si>
  <si>
    <t>Current Assets</t>
  </si>
  <si>
    <t>Checking/Savings</t>
  </si>
  <si>
    <t>Non-program Income Chking Acct</t>
  </si>
  <si>
    <t>USB Checking3</t>
  </si>
  <si>
    <t>Total Checking/Savings</t>
  </si>
  <si>
    <t>Accounts Receivable</t>
  </si>
  <si>
    <t>Total Accounts Receivable</t>
  </si>
  <si>
    <t>Other Current Assets</t>
  </si>
  <si>
    <t>Inventory-food</t>
  </si>
  <si>
    <t>Other Prepaid Expense</t>
  </si>
  <si>
    <t>Other Receivable</t>
  </si>
  <si>
    <t>Prepaid Insurance</t>
  </si>
  <si>
    <t>Total Other Current Assets</t>
  </si>
  <si>
    <t>Total Current Assets</t>
  </si>
  <si>
    <t>Fixed Assets</t>
  </si>
  <si>
    <t>Accum Depr-Bldg &amp; Improvements</t>
  </si>
  <si>
    <t>Accum Depr-Furniture/Equipment</t>
  </si>
  <si>
    <t>Buildings &amp; Improvements</t>
  </si>
  <si>
    <t>Furniture and Equipment</t>
  </si>
  <si>
    <t>Total Fixed Assets</t>
  </si>
  <si>
    <t>Other Assets</t>
  </si>
  <si>
    <t>CIP</t>
  </si>
  <si>
    <t>Total Other Assets</t>
  </si>
  <si>
    <t>TOTAL ASSETS</t>
  </si>
  <si>
    <t>LIABILITIES &amp; EQUITY</t>
  </si>
  <si>
    <t>Liabilities</t>
  </si>
  <si>
    <t>Current Liabilities</t>
  </si>
  <si>
    <t>Accounts Payable</t>
  </si>
  <si>
    <t>Total Accounts Payable</t>
  </si>
  <si>
    <t>Other Current Liabilities</t>
  </si>
  <si>
    <t>Accrued Interest on ST Note</t>
  </si>
  <si>
    <t>Accrued Interest Payable-LOC</t>
  </si>
  <si>
    <t>Commercial Fixed Loan</t>
  </si>
  <si>
    <t>Other Accrued Liability</t>
  </si>
  <si>
    <t>Payroll Liabilities</t>
  </si>
  <si>
    <t>Accrued Payroll Liability</t>
  </si>
  <si>
    <t>Federal Payroll Tax Liability</t>
  </si>
  <si>
    <t>MO Payroll Tax Liability</t>
  </si>
  <si>
    <t>Total Payroll Liabilities</t>
  </si>
  <si>
    <t>Revolving Line of Credit</t>
  </si>
  <si>
    <t>Total Other Current Liabilities</t>
  </si>
  <si>
    <t>Total Current Liabilities</t>
  </si>
  <si>
    <t>Long Term Liabilities</t>
  </si>
  <si>
    <t>Other Liabilities</t>
  </si>
  <si>
    <t>Total Long Term Liabilities</t>
  </si>
  <si>
    <t>Total Liabilities</t>
  </si>
  <si>
    <t>Equity</t>
  </si>
  <si>
    <t>Opening Balance Equity</t>
  </si>
  <si>
    <t>Unrestricted Net Assets</t>
  </si>
  <si>
    <t>Net Income</t>
  </si>
  <si>
    <t>Total Equity</t>
  </si>
  <si>
    <t>TOTAL LIABILITIES &amp;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</si>
</sst>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#%;\-#,##0.0#%"/>
  </numFmts>
  <fonts count="4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49" fontId="1" fillId="0" borderId="0" xfId="0" applyNumberFormat="1" applyFont="1"/>
    <xf numFmtId="49" fontId="0" fillId="0" borderId="1" xfId="0" applyNumberFormat="1" applyBorder="1" applyAlignment="1">
      <alignment horizontal="centerContinuous"/>
    </xf>
    <xf numFmtId="49" fontId="0" fillId="0" borderId="0" xfId="0" applyNumberFormat="1" applyAlignment="1">
      <alignment horizontal="centerContinuous"/>
    </xf>
    <xf numFmtId="164" fontId="2" fillId="0" borderId="0" xfId="0" applyNumberFormat="1" applyFont="1"/>
    <xf numFmtId="49" fontId="2" fillId="0" borderId="0" xfId="0" applyNumberFormat="1" applyFont="1"/>
    <xf numFmtId="165" fontId="2" fillId="0" borderId="0" xfId="0" applyNumberFormat="1" applyFont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5" fontId="2" fillId="0" borderId="4" xfId="0" applyNumberFormat="1" applyFont="1" applyBorder="1"/>
    <xf numFmtId="164" fontId="2" fillId="0" borderId="6" xfId="0" applyNumberFormat="1" applyFont="1" applyBorder="1"/>
    <xf numFmtId="165" fontId="2" fillId="0" borderId="6" xfId="0" applyNumberFormat="1" applyFont="1" applyBorder="1"/>
    <xf numFmtId="164" fontId="1" fillId="0" borderId="5" xfId="0" applyNumberFormat="1" applyFont="1" applyBorder="1"/>
    <xf numFmtId="165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6EF1590D-69B0-4FA1-A76A-049F73AA0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9EA4-C573-49B4-8A53-5F5BEB6651C6}">
  <dimension ref="A1:M58"/>
  <sheetViews>
    <sheetView tabSelected="1" workbookViewId="0">
      <pane xSplit="6" ySplit="2" topLeftCell="G3" activePane="bottomRight" state="frozenSplit"/>
      <selection pane="topRight" activeCell="G1" sqref="G1"/>
      <selection pane="bottomLeft" activeCell="A3" sqref="A3"/>
      <selection pane="bottomRight" activeCell="H16" sqref="H16:I16"/>
    </sheetView>
  </sheetViews>
  <sheetFormatPr defaultRowHeight="15" x14ac:dyDescent="0.25"/>
  <cols>
    <col min="1" max="5" width="3" style="15" customWidth="1"/>
    <col min="6" max="6" width="21.28515625" style="15" customWidth="1"/>
    <col min="7" max="7" width="8.7109375" bestFit="1" customWidth="1"/>
    <col min="8" max="8" width="2.28515625" customWidth="1"/>
    <col min="9" max="9" width="8.7109375" bestFit="1" customWidth="1"/>
    <col min="10" max="10" width="2.28515625" customWidth="1"/>
    <col min="11" max="11" width="8.42578125" bestFit="1" customWidth="1"/>
    <col min="12" max="12" width="2.28515625" customWidth="1"/>
    <col min="13" max="13" width="7.7109375" bestFit="1" customWidth="1"/>
  </cols>
  <sheetData>
    <row r="1" spans="1:13" ht="15.75" thickBot="1" x14ac:dyDescent="0.3">
      <c r="A1" s="1"/>
      <c r="B1" s="1"/>
      <c r="C1" s="1"/>
      <c r="D1" s="1"/>
      <c r="E1" s="1"/>
      <c r="F1" s="1"/>
      <c r="G1" s="3"/>
      <c r="H1" s="2"/>
      <c r="I1" s="3"/>
      <c r="J1" s="2"/>
      <c r="K1" s="3"/>
      <c r="L1" s="2"/>
      <c r="M1" s="3"/>
    </row>
    <row r="2" spans="1:13" s="19" customFormat="1" ht="16.5" thickTop="1" thickBot="1" x14ac:dyDescent="0.3">
      <c r="A2" s="16"/>
      <c r="B2" s="16"/>
      <c r="C2" s="16"/>
      <c r="D2" s="16"/>
      <c r="E2" s="16"/>
      <c r="F2" s="16"/>
      <c r="G2" s="17" t="s">
        <v>0</v>
      </c>
      <c r="H2" s="18"/>
      <c r="I2" s="17" t="s">
        <v>1</v>
      </c>
      <c r="J2" s="18"/>
      <c r="K2" s="17" t="s">
        <v>2</v>
      </c>
      <c r="L2" s="18"/>
      <c r="M2" s="17" t="s">
        <v>3</v>
      </c>
    </row>
    <row r="3" spans="1:13" ht="15.75" thickTop="1" x14ac:dyDescent="0.25">
      <c r="A3" s="1" t="s">
        <v>4</v>
      </c>
      <c r="B3" s="1"/>
      <c r="C3" s="1"/>
      <c r="D3" s="1"/>
      <c r="E3" s="1"/>
      <c r="F3" s="1"/>
      <c r="G3" s="4"/>
      <c r="H3" s="5"/>
      <c r="I3" s="4"/>
      <c r="J3" s="5"/>
      <c r="K3" s="4"/>
      <c r="L3" s="5"/>
      <c r="M3" s="6"/>
    </row>
    <row r="4" spans="1:13" x14ac:dyDescent="0.25">
      <c r="A4" s="1"/>
      <c r="B4" s="1" t="s">
        <v>5</v>
      </c>
      <c r="C4" s="1"/>
      <c r="D4" s="1"/>
      <c r="E4" s="1"/>
      <c r="F4" s="1"/>
      <c r="G4" s="4"/>
      <c r="H4" s="5"/>
      <c r="I4" s="4"/>
      <c r="J4" s="5"/>
      <c r="K4" s="4"/>
      <c r="L4" s="5"/>
      <c r="M4" s="6"/>
    </row>
    <row r="5" spans="1:13" x14ac:dyDescent="0.25">
      <c r="A5" s="1"/>
      <c r="B5" s="1"/>
      <c r="C5" s="1" t="s">
        <v>6</v>
      </c>
      <c r="D5" s="1"/>
      <c r="E5" s="1"/>
      <c r="F5" s="1"/>
      <c r="G5" s="4"/>
      <c r="H5" s="5"/>
      <c r="I5" s="4"/>
      <c r="J5" s="5"/>
      <c r="K5" s="4"/>
      <c r="L5" s="5"/>
      <c r="M5" s="6"/>
    </row>
    <row r="6" spans="1:13" x14ac:dyDescent="0.25">
      <c r="A6" s="1"/>
      <c r="B6" s="1"/>
      <c r="C6" s="1"/>
      <c r="D6" s="1" t="s">
        <v>7</v>
      </c>
      <c r="E6" s="1"/>
      <c r="F6" s="1"/>
      <c r="G6" s="4">
        <v>58594.22</v>
      </c>
      <c r="H6" s="5"/>
      <c r="I6" s="4">
        <v>50816.35</v>
      </c>
      <c r="J6" s="5"/>
      <c r="K6" s="4">
        <f>ROUND((G6-I6),5)</f>
        <v>7777.87</v>
      </c>
      <c r="L6" s="5"/>
      <c r="M6" s="6">
        <f>ROUND(IF(G6=0, IF(I6=0, 0, SIGN(-I6)), IF(I6=0, SIGN(G6), (G6-I6)/ABS(I6))),5)</f>
        <v>0.15306</v>
      </c>
    </row>
    <row r="7" spans="1:13" ht="15.75" thickBot="1" x14ac:dyDescent="0.3">
      <c r="A7" s="1"/>
      <c r="B7" s="1"/>
      <c r="C7" s="1"/>
      <c r="D7" s="1" t="s">
        <v>8</v>
      </c>
      <c r="E7" s="1"/>
      <c r="F7" s="1"/>
      <c r="G7" s="7">
        <v>16397.53</v>
      </c>
      <c r="H7" s="5"/>
      <c r="I7" s="7">
        <v>31881.56</v>
      </c>
      <c r="J7" s="5"/>
      <c r="K7" s="7">
        <f>ROUND((G7-I7),5)</f>
        <v>-15484.03</v>
      </c>
      <c r="L7" s="5"/>
      <c r="M7" s="8">
        <f>ROUND(IF(G7=0, IF(I7=0, 0, SIGN(-I7)), IF(I7=0, SIGN(G7), (G7-I7)/ABS(I7))),5)</f>
        <v>-0.48566999999999999</v>
      </c>
    </row>
    <row r="8" spans="1:13" x14ac:dyDescent="0.25">
      <c r="A8" s="1"/>
      <c r="B8" s="1"/>
      <c r="C8" s="1" t="s">
        <v>9</v>
      </c>
      <c r="D8" s="1"/>
      <c r="E8" s="1"/>
      <c r="F8" s="1"/>
      <c r="G8" s="4">
        <f>ROUND(SUM(G5:G7),5)</f>
        <v>74991.75</v>
      </c>
      <c r="H8" s="5"/>
      <c r="I8" s="4">
        <f>ROUND(SUM(I5:I7),5)</f>
        <v>82697.91</v>
      </c>
      <c r="J8" s="5"/>
      <c r="K8" s="4">
        <f>ROUND((G8-I8),5)</f>
        <v>-7706.16</v>
      </c>
      <c r="L8" s="5"/>
      <c r="M8" s="6">
        <f>ROUND(IF(G8=0, IF(I8=0, 0, SIGN(-I8)), IF(I8=0, SIGN(G8), (G8-I8)/ABS(I8))),5)</f>
        <v>-9.3179999999999999E-2</v>
      </c>
    </row>
    <row r="9" spans="1:13" x14ac:dyDescent="0.25">
      <c r="A9" s="1"/>
      <c r="B9" s="1"/>
      <c r="C9" s="1" t="s">
        <v>10</v>
      </c>
      <c r="D9" s="1"/>
      <c r="E9" s="1"/>
      <c r="F9" s="1"/>
      <c r="G9" s="4"/>
      <c r="H9" s="5"/>
      <c r="I9" s="4"/>
      <c r="J9" s="5"/>
      <c r="K9" s="4"/>
      <c r="L9" s="5"/>
      <c r="M9" s="6"/>
    </row>
    <row r="10" spans="1:13" ht="15.75" thickBot="1" x14ac:dyDescent="0.3">
      <c r="A10" s="1"/>
      <c r="B10" s="1"/>
      <c r="C10" s="1"/>
      <c r="D10" s="1" t="s">
        <v>10</v>
      </c>
      <c r="E10" s="1"/>
      <c r="F10" s="1"/>
      <c r="G10" s="7">
        <v>46979.37</v>
      </c>
      <c r="H10" s="5"/>
      <c r="I10" s="7">
        <v>43469.96</v>
      </c>
      <c r="J10" s="5"/>
      <c r="K10" s="7">
        <f>ROUND((G10-I10),5)</f>
        <v>3509.41</v>
      </c>
      <c r="L10" s="5"/>
      <c r="M10" s="8">
        <f>ROUND(IF(G10=0, IF(I10=0, 0, SIGN(-I10)), IF(I10=0, SIGN(G10), (G10-I10)/ABS(I10))),5)</f>
        <v>8.0729999999999996E-2</v>
      </c>
    </row>
    <row r="11" spans="1:13" x14ac:dyDescent="0.25">
      <c r="A11" s="1"/>
      <c r="B11" s="1"/>
      <c r="C11" s="1" t="s">
        <v>11</v>
      </c>
      <c r="D11" s="1"/>
      <c r="E11" s="1"/>
      <c r="F11" s="1"/>
      <c r="G11" s="4">
        <f>ROUND(SUM(G9:G10),5)</f>
        <v>46979.37</v>
      </c>
      <c r="H11" s="5"/>
      <c r="I11" s="4">
        <f>ROUND(SUM(I9:I10),5)</f>
        <v>43469.96</v>
      </c>
      <c r="J11" s="5"/>
      <c r="K11" s="4">
        <f>ROUND((G11-I11),5)</f>
        <v>3509.41</v>
      </c>
      <c r="L11" s="5"/>
      <c r="M11" s="6">
        <f>ROUND(IF(G11=0, IF(I11=0, 0, SIGN(-I11)), IF(I11=0, SIGN(G11), (G11-I11)/ABS(I11))),5)</f>
        <v>8.0729999999999996E-2</v>
      </c>
    </row>
    <row r="12" spans="1:13" x14ac:dyDescent="0.25">
      <c r="A12" s="1"/>
      <c r="B12" s="1"/>
      <c r="C12" s="1" t="s">
        <v>12</v>
      </c>
      <c r="D12" s="1"/>
      <c r="E12" s="1"/>
      <c r="F12" s="1"/>
      <c r="G12" s="4"/>
      <c r="H12" s="5"/>
      <c r="I12" s="4"/>
      <c r="J12" s="5"/>
      <c r="K12" s="4"/>
      <c r="L12" s="5"/>
      <c r="M12" s="6"/>
    </row>
    <row r="13" spans="1:13" x14ac:dyDescent="0.25">
      <c r="A13" s="1"/>
      <c r="B13" s="1"/>
      <c r="C13" s="1"/>
      <c r="D13" s="1" t="s">
        <v>13</v>
      </c>
      <c r="E13" s="1"/>
      <c r="F13" s="1"/>
      <c r="G13" s="4">
        <v>10914.38</v>
      </c>
      <c r="H13" s="5"/>
      <c r="I13" s="4">
        <v>3043.63</v>
      </c>
      <c r="J13" s="5"/>
      <c r="K13" s="4">
        <f t="shared" ref="K13:K18" si="0">ROUND((G13-I13),5)</f>
        <v>7870.75</v>
      </c>
      <c r="L13" s="5"/>
      <c r="M13" s="6">
        <f t="shared" ref="M13:M18" si="1">ROUND(IF(G13=0, IF(I13=0, 0, SIGN(-I13)), IF(I13=0, SIGN(G13), (G13-I13)/ABS(I13))),5)</f>
        <v>2.5859700000000001</v>
      </c>
    </row>
    <row r="14" spans="1:13" x14ac:dyDescent="0.25">
      <c r="A14" s="1"/>
      <c r="B14" s="1"/>
      <c r="C14" s="1"/>
      <c r="D14" s="1" t="s">
        <v>14</v>
      </c>
      <c r="E14" s="1"/>
      <c r="F14" s="1"/>
      <c r="G14" s="4">
        <v>47.75</v>
      </c>
      <c r="H14" s="5"/>
      <c r="I14" s="4">
        <v>0</v>
      </c>
      <c r="J14" s="5"/>
      <c r="K14" s="4">
        <f t="shared" si="0"/>
        <v>47.75</v>
      </c>
      <c r="L14" s="5"/>
      <c r="M14" s="6">
        <f t="shared" si="1"/>
        <v>1</v>
      </c>
    </row>
    <row r="15" spans="1:13" x14ac:dyDescent="0.25">
      <c r="A15" s="1"/>
      <c r="B15" s="1"/>
      <c r="C15" s="1"/>
      <c r="D15" s="1" t="s">
        <v>15</v>
      </c>
      <c r="E15" s="1"/>
      <c r="F15" s="1"/>
      <c r="G15" s="4">
        <v>0</v>
      </c>
      <c r="H15" s="5"/>
      <c r="I15" s="4">
        <v>811.82</v>
      </c>
      <c r="J15" s="5"/>
      <c r="K15" s="4">
        <f t="shared" si="0"/>
        <v>-811.82</v>
      </c>
      <c r="L15" s="5"/>
      <c r="M15" s="6">
        <f t="shared" si="1"/>
        <v>-1</v>
      </c>
    </row>
    <row r="16" spans="1:13" ht="15.75" thickBot="1" x14ac:dyDescent="0.3">
      <c r="A16" s="1"/>
      <c r="B16" s="1"/>
      <c r="C16" s="1"/>
      <c r="D16" s="1" t="s">
        <v>16</v>
      </c>
      <c r="E16" s="1"/>
      <c r="F16" s="1"/>
      <c r="G16" s="4">
        <v>2858.86</v>
      </c>
      <c r="H16" s="5"/>
      <c r="I16" s="4">
        <v>3428.96</v>
      </c>
      <c r="J16" s="5"/>
      <c r="K16" s="4">
        <f t="shared" si="0"/>
        <v>-570.1</v>
      </c>
      <c r="L16" s="5"/>
      <c r="M16" s="6">
        <f t="shared" si="1"/>
        <v>-0.16625999999999999</v>
      </c>
    </row>
    <row r="17" spans="1:13" ht="15.75" thickBot="1" x14ac:dyDescent="0.3">
      <c r="A17" s="1"/>
      <c r="B17" s="1"/>
      <c r="C17" s="1" t="s">
        <v>17</v>
      </c>
      <c r="D17" s="1"/>
      <c r="E17" s="1"/>
      <c r="F17" s="1"/>
      <c r="G17" s="9">
        <f>ROUND(SUM(G12:G16),5)</f>
        <v>13820.99</v>
      </c>
      <c r="H17" s="5"/>
      <c r="I17" s="9">
        <f>ROUND(SUM(I12:I16),5)</f>
        <v>7284.41</v>
      </c>
      <c r="J17" s="5"/>
      <c r="K17" s="9">
        <f t="shared" si="0"/>
        <v>6536.58</v>
      </c>
      <c r="L17" s="5"/>
      <c r="M17" s="10">
        <f t="shared" si="1"/>
        <v>0.89734000000000003</v>
      </c>
    </row>
    <row r="18" spans="1:13" x14ac:dyDescent="0.25">
      <c r="A18" s="1"/>
      <c r="B18" s="1" t="s">
        <v>18</v>
      </c>
      <c r="C18" s="1"/>
      <c r="D18" s="1"/>
      <c r="E18" s="1"/>
      <c r="F18" s="1"/>
      <c r="G18" s="4">
        <f>ROUND(G4+G8+G11+G17,5)</f>
        <v>135792.10999999999</v>
      </c>
      <c r="H18" s="5"/>
      <c r="I18" s="4">
        <f>ROUND(I4+I8+I11+I17,5)</f>
        <v>133452.28</v>
      </c>
      <c r="J18" s="5"/>
      <c r="K18" s="4">
        <f t="shared" si="0"/>
        <v>2339.83</v>
      </c>
      <c r="L18" s="5"/>
      <c r="M18" s="6">
        <f t="shared" si="1"/>
        <v>1.753E-2</v>
      </c>
    </row>
    <row r="19" spans="1:13" x14ac:dyDescent="0.25">
      <c r="A19" s="1"/>
      <c r="B19" s="1" t="s">
        <v>19</v>
      </c>
      <c r="C19" s="1"/>
      <c r="D19" s="1"/>
      <c r="E19" s="1"/>
      <c r="F19" s="1"/>
      <c r="G19" s="4"/>
      <c r="H19" s="5"/>
      <c r="I19" s="4"/>
      <c r="J19" s="5"/>
      <c r="K19" s="4"/>
      <c r="L19" s="5"/>
      <c r="M19" s="6"/>
    </row>
    <row r="20" spans="1:13" x14ac:dyDescent="0.25">
      <c r="A20" s="1"/>
      <c r="B20" s="1"/>
      <c r="C20" s="1" t="s">
        <v>20</v>
      </c>
      <c r="D20" s="1"/>
      <c r="E20" s="1"/>
      <c r="F20" s="1"/>
      <c r="G20" s="4">
        <v>-79795.399999999994</v>
      </c>
      <c r="H20" s="5"/>
      <c r="I20" s="4">
        <v>-78595.28</v>
      </c>
      <c r="J20" s="5"/>
      <c r="K20" s="4">
        <f>ROUND((G20-I20),5)</f>
        <v>-1200.1199999999999</v>
      </c>
      <c r="L20" s="5"/>
      <c r="M20" s="6">
        <f>ROUND(IF(G20=0, IF(I20=0, 0, SIGN(-I20)), IF(I20=0, SIGN(G20), (G20-I20)/ABS(I20))),5)</f>
        <v>-1.5270000000000001E-2</v>
      </c>
    </row>
    <row r="21" spans="1:13" x14ac:dyDescent="0.25">
      <c r="A21" s="1"/>
      <c r="B21" s="1"/>
      <c r="C21" s="1" t="s">
        <v>21</v>
      </c>
      <c r="D21" s="1"/>
      <c r="E21" s="1"/>
      <c r="F21" s="1"/>
      <c r="G21" s="4">
        <v>-98384.33</v>
      </c>
      <c r="H21" s="5"/>
      <c r="I21" s="4">
        <v>-93471.96</v>
      </c>
      <c r="J21" s="5"/>
      <c r="K21" s="4">
        <f>ROUND((G21-I21),5)</f>
        <v>-4912.37</v>
      </c>
      <c r="L21" s="5"/>
      <c r="M21" s="6">
        <f>ROUND(IF(G21=0, IF(I21=0, 0, SIGN(-I21)), IF(I21=0, SIGN(G21), (G21-I21)/ABS(I21))),5)</f>
        <v>-5.2549999999999999E-2</v>
      </c>
    </row>
    <row r="22" spans="1:13" x14ac:dyDescent="0.25">
      <c r="A22" s="1"/>
      <c r="B22" s="1"/>
      <c r="C22" s="1" t="s">
        <v>22</v>
      </c>
      <c r="D22" s="1"/>
      <c r="E22" s="1"/>
      <c r="F22" s="1"/>
      <c r="G22" s="4">
        <v>88718.97</v>
      </c>
      <c r="H22" s="5"/>
      <c r="I22" s="4">
        <v>88718.97</v>
      </c>
      <c r="J22" s="5"/>
      <c r="K22" s="4">
        <f>ROUND((G22-I22),5)</f>
        <v>0</v>
      </c>
      <c r="L22" s="5"/>
      <c r="M22" s="6">
        <f>ROUND(IF(G22=0, IF(I22=0, 0, SIGN(-I22)), IF(I22=0, SIGN(G22), (G22-I22)/ABS(I22))),5)</f>
        <v>0</v>
      </c>
    </row>
    <row r="23" spans="1:13" ht="15.75" thickBot="1" x14ac:dyDescent="0.3">
      <c r="A23" s="1"/>
      <c r="B23" s="1"/>
      <c r="C23" s="1" t="s">
        <v>23</v>
      </c>
      <c r="D23" s="1"/>
      <c r="E23" s="1"/>
      <c r="F23" s="1"/>
      <c r="G23" s="7">
        <v>136783.04999999999</v>
      </c>
      <c r="H23" s="5"/>
      <c r="I23" s="7">
        <v>123822.8</v>
      </c>
      <c r="J23" s="5"/>
      <c r="K23" s="7">
        <f>ROUND((G23-I23),5)</f>
        <v>12960.25</v>
      </c>
      <c r="L23" s="5"/>
      <c r="M23" s="8">
        <f>ROUND(IF(G23=0, IF(I23=0, 0, SIGN(-I23)), IF(I23=0, SIGN(G23), (G23-I23)/ABS(I23))),5)</f>
        <v>0.10467</v>
      </c>
    </row>
    <row r="24" spans="1:13" x14ac:dyDescent="0.25">
      <c r="A24" s="1"/>
      <c r="B24" s="1" t="s">
        <v>24</v>
      </c>
      <c r="C24" s="1"/>
      <c r="D24" s="1"/>
      <c r="E24" s="1"/>
      <c r="F24" s="1"/>
      <c r="G24" s="4">
        <f>ROUND(SUM(G19:G23),5)</f>
        <v>47322.29</v>
      </c>
      <c r="H24" s="5"/>
      <c r="I24" s="4">
        <f>ROUND(SUM(I19:I23),5)</f>
        <v>40474.53</v>
      </c>
      <c r="J24" s="5"/>
      <c r="K24" s="4">
        <f>ROUND((G24-I24),5)</f>
        <v>6847.76</v>
      </c>
      <c r="L24" s="5"/>
      <c r="M24" s="6">
        <f>ROUND(IF(G24=0, IF(I24=0, 0, SIGN(-I24)), IF(I24=0, SIGN(G24), (G24-I24)/ABS(I24))),5)</f>
        <v>0.16919000000000001</v>
      </c>
    </row>
    <row r="25" spans="1:13" x14ac:dyDescent="0.25">
      <c r="A25" s="1"/>
      <c r="B25" s="1" t="s">
        <v>25</v>
      </c>
      <c r="C25" s="1"/>
      <c r="D25" s="1"/>
      <c r="E25" s="1"/>
      <c r="F25" s="1"/>
      <c r="G25" s="4"/>
      <c r="H25" s="5"/>
      <c r="I25" s="4"/>
      <c r="J25" s="5"/>
      <c r="K25" s="4"/>
      <c r="L25" s="5"/>
      <c r="M25" s="6"/>
    </row>
    <row r="26" spans="1:13" ht="15.75" thickBot="1" x14ac:dyDescent="0.3">
      <c r="A26" s="1"/>
      <c r="B26" s="1"/>
      <c r="C26" s="1" t="s">
        <v>26</v>
      </c>
      <c r="D26" s="1"/>
      <c r="E26" s="1"/>
      <c r="F26" s="1"/>
      <c r="G26" s="4">
        <v>0</v>
      </c>
      <c r="H26" s="5"/>
      <c r="I26" s="4">
        <v>3250.25</v>
      </c>
      <c r="J26" s="5"/>
      <c r="K26" s="4">
        <f>ROUND((G26-I26),5)</f>
        <v>-3250.25</v>
      </c>
      <c r="L26" s="5"/>
      <c r="M26" s="6">
        <f>ROUND(IF(G26=0, IF(I26=0, 0, SIGN(-I26)), IF(I26=0, SIGN(G26), (G26-I26)/ABS(I26))),5)</f>
        <v>-1</v>
      </c>
    </row>
    <row r="27" spans="1:13" ht="15.75" thickBot="1" x14ac:dyDescent="0.3">
      <c r="A27" s="1"/>
      <c r="B27" s="1" t="s">
        <v>27</v>
      </c>
      <c r="C27" s="1"/>
      <c r="D27" s="1"/>
      <c r="E27" s="1"/>
      <c r="F27" s="1"/>
      <c r="G27" s="11">
        <f>ROUND(SUM(G25:G26),5)</f>
        <v>0</v>
      </c>
      <c r="H27" s="5"/>
      <c r="I27" s="11">
        <f>ROUND(SUM(I25:I26),5)</f>
        <v>3250.25</v>
      </c>
      <c r="J27" s="5"/>
      <c r="K27" s="11">
        <f>ROUND((G27-I27),5)</f>
        <v>-3250.25</v>
      </c>
      <c r="L27" s="5"/>
      <c r="M27" s="12">
        <f>ROUND(IF(G27=0, IF(I27=0, 0, SIGN(-I27)), IF(I27=0, SIGN(G27), (G27-I27)/ABS(I27))),5)</f>
        <v>-1</v>
      </c>
    </row>
    <row r="28" spans="1:13" s="15" customFormat="1" ht="12" thickBot="1" x14ac:dyDescent="0.25">
      <c r="A28" s="1" t="s">
        <v>28</v>
      </c>
      <c r="B28" s="1"/>
      <c r="C28" s="1"/>
      <c r="D28" s="1"/>
      <c r="E28" s="1"/>
      <c r="F28" s="1"/>
      <c r="G28" s="13">
        <f>ROUND(G3+G18+G24+G27,5)</f>
        <v>183114.4</v>
      </c>
      <c r="H28" s="1"/>
      <c r="I28" s="13">
        <f>ROUND(I3+I18+I24+I27,5)</f>
        <v>177177.06</v>
      </c>
      <c r="J28" s="1"/>
      <c r="K28" s="13">
        <f>ROUND((G28-I28),5)</f>
        <v>5937.34</v>
      </c>
      <c r="L28" s="1"/>
      <c r="M28" s="14">
        <f>ROUND(IF(G28=0, IF(I28=0, 0, SIGN(-I28)), IF(I28=0, SIGN(G28), (G28-I28)/ABS(I28))),5)</f>
        <v>3.3509999999999998E-2</v>
      </c>
    </row>
    <row r="29" spans="1:13" ht="15.75" thickTop="1" x14ac:dyDescent="0.25">
      <c r="A29" s="1" t="s">
        <v>29</v>
      </c>
      <c r="B29" s="1"/>
      <c r="C29" s="1"/>
      <c r="D29" s="1"/>
      <c r="E29" s="1"/>
      <c r="F29" s="1"/>
      <c r="G29" s="4"/>
      <c r="H29" s="5"/>
      <c r="I29" s="4"/>
      <c r="J29" s="5"/>
      <c r="K29" s="4"/>
      <c r="L29" s="5"/>
      <c r="M29" s="6"/>
    </row>
    <row r="30" spans="1:13" x14ac:dyDescent="0.25">
      <c r="A30" s="1"/>
      <c r="B30" s="1" t="s">
        <v>30</v>
      </c>
      <c r="C30" s="1"/>
      <c r="D30" s="1"/>
      <c r="E30" s="1"/>
      <c r="F30" s="1"/>
      <c r="G30" s="4"/>
      <c r="H30" s="5"/>
      <c r="I30" s="4"/>
      <c r="J30" s="5"/>
      <c r="K30" s="4"/>
      <c r="L30" s="5"/>
      <c r="M30" s="6"/>
    </row>
    <row r="31" spans="1:13" x14ac:dyDescent="0.25">
      <c r="A31" s="1"/>
      <c r="B31" s="1"/>
      <c r="C31" s="1" t="s">
        <v>31</v>
      </c>
      <c r="D31" s="1"/>
      <c r="E31" s="1"/>
      <c r="F31" s="1"/>
      <c r="G31" s="4"/>
      <c r="H31" s="5"/>
      <c r="I31" s="4"/>
      <c r="J31" s="5"/>
      <c r="K31" s="4"/>
      <c r="L31" s="5"/>
      <c r="M31" s="6"/>
    </row>
    <row r="32" spans="1:13" x14ac:dyDescent="0.25">
      <c r="A32" s="1"/>
      <c r="B32" s="1"/>
      <c r="C32" s="1"/>
      <c r="D32" s="1" t="s">
        <v>32</v>
      </c>
      <c r="E32" s="1"/>
      <c r="F32" s="1"/>
      <c r="G32" s="4"/>
      <c r="H32" s="5"/>
      <c r="I32" s="4"/>
      <c r="J32" s="5"/>
      <c r="K32" s="4"/>
      <c r="L32" s="5"/>
      <c r="M32" s="6"/>
    </row>
    <row r="33" spans="1:13" ht="15.75" thickBot="1" x14ac:dyDescent="0.3">
      <c r="A33" s="1"/>
      <c r="B33" s="1"/>
      <c r="C33" s="1"/>
      <c r="D33" s="1"/>
      <c r="E33" s="1" t="s">
        <v>32</v>
      </c>
      <c r="F33" s="1"/>
      <c r="G33" s="7">
        <v>8521.07</v>
      </c>
      <c r="H33" s="5"/>
      <c r="I33" s="7">
        <v>10022.950000000001</v>
      </c>
      <c r="J33" s="5"/>
      <c r="K33" s="7">
        <f>ROUND((G33-I33),5)</f>
        <v>-1501.88</v>
      </c>
      <c r="L33" s="5"/>
      <c r="M33" s="8">
        <f>ROUND(IF(G33=0, IF(I33=0, 0, SIGN(-I33)), IF(I33=0, SIGN(G33), (G33-I33)/ABS(I33))),5)</f>
        <v>-0.14984</v>
      </c>
    </row>
    <row r="34" spans="1:13" x14ac:dyDescent="0.25">
      <c r="A34" s="1"/>
      <c r="B34" s="1"/>
      <c r="C34" s="1"/>
      <c r="D34" s="1" t="s">
        <v>33</v>
      </c>
      <c r="E34" s="1"/>
      <c r="F34" s="1"/>
      <c r="G34" s="4">
        <f>ROUND(SUM(G32:G33),5)</f>
        <v>8521.07</v>
      </c>
      <c r="H34" s="5"/>
      <c r="I34" s="4">
        <f>ROUND(SUM(I32:I33),5)</f>
        <v>10022.950000000001</v>
      </c>
      <c r="J34" s="5"/>
      <c r="K34" s="4">
        <f>ROUND((G34-I34),5)</f>
        <v>-1501.88</v>
      </c>
      <c r="L34" s="5"/>
      <c r="M34" s="6">
        <f>ROUND(IF(G34=0, IF(I34=0, 0, SIGN(-I34)), IF(I34=0, SIGN(G34), (G34-I34)/ABS(I34))),5)</f>
        <v>-0.14984</v>
      </c>
    </row>
    <row r="35" spans="1:13" x14ac:dyDescent="0.25">
      <c r="A35" s="1"/>
      <c r="B35" s="1"/>
      <c r="C35" s="1"/>
      <c r="D35" s="1" t="s">
        <v>34</v>
      </c>
      <c r="E35" s="1"/>
      <c r="F35" s="1"/>
      <c r="G35" s="4"/>
      <c r="H35" s="5"/>
      <c r="I35" s="4"/>
      <c r="J35" s="5"/>
      <c r="K35" s="4"/>
      <c r="L35" s="5"/>
      <c r="M35" s="6"/>
    </row>
    <row r="36" spans="1:13" x14ac:dyDescent="0.25">
      <c r="A36" s="1"/>
      <c r="B36" s="1"/>
      <c r="C36" s="1"/>
      <c r="D36" s="1"/>
      <c r="E36" s="1" t="s">
        <v>35</v>
      </c>
      <c r="F36" s="1"/>
      <c r="G36" s="4">
        <v>0</v>
      </c>
      <c r="H36" s="5"/>
      <c r="I36" s="4">
        <v>63.64</v>
      </c>
      <c r="J36" s="5"/>
      <c r="K36" s="4">
        <f>ROUND((G36-I36),5)</f>
        <v>-63.64</v>
      </c>
      <c r="L36" s="5"/>
      <c r="M36" s="6">
        <f>ROUND(IF(G36=0, IF(I36=0, 0, SIGN(-I36)), IF(I36=0, SIGN(G36), (G36-I36)/ABS(I36))),5)</f>
        <v>-1</v>
      </c>
    </row>
    <row r="37" spans="1:13" x14ac:dyDescent="0.25">
      <c r="A37" s="1"/>
      <c r="B37" s="1"/>
      <c r="C37" s="1"/>
      <c r="D37" s="1"/>
      <c r="E37" s="1" t="s">
        <v>36</v>
      </c>
      <c r="F37" s="1"/>
      <c r="G37" s="4">
        <v>15.91</v>
      </c>
      <c r="H37" s="5"/>
      <c r="I37" s="4">
        <v>285.8</v>
      </c>
      <c r="J37" s="5"/>
      <c r="K37" s="4">
        <f>ROUND((G37-I37),5)</f>
        <v>-269.89</v>
      </c>
      <c r="L37" s="5"/>
      <c r="M37" s="6">
        <f>ROUND(IF(G37=0, IF(I37=0, 0, SIGN(-I37)), IF(I37=0, SIGN(G37), (G37-I37)/ABS(I37))),5)</f>
        <v>-0.94433</v>
      </c>
    </row>
    <row r="38" spans="1:13" x14ac:dyDescent="0.25">
      <c r="A38" s="1"/>
      <c r="B38" s="1"/>
      <c r="C38" s="1"/>
      <c r="D38" s="1"/>
      <c r="E38" s="1" t="s">
        <v>37</v>
      </c>
      <c r="F38" s="1"/>
      <c r="G38" s="4">
        <v>0</v>
      </c>
      <c r="H38" s="5"/>
      <c r="I38" s="4">
        <v>7133.92</v>
      </c>
      <c r="J38" s="5"/>
      <c r="K38" s="4">
        <f>ROUND((G38-I38),5)</f>
        <v>-7133.92</v>
      </c>
      <c r="L38" s="5"/>
      <c r="M38" s="6">
        <f>ROUND(IF(G38=0, IF(I38=0, 0, SIGN(-I38)), IF(I38=0, SIGN(G38), (G38-I38)/ABS(I38))),5)</f>
        <v>-1</v>
      </c>
    </row>
    <row r="39" spans="1:13" x14ac:dyDescent="0.25">
      <c r="A39" s="1"/>
      <c r="B39" s="1"/>
      <c r="C39" s="1"/>
      <c r="D39" s="1"/>
      <c r="E39" s="1" t="s">
        <v>38</v>
      </c>
      <c r="F39" s="1"/>
      <c r="G39" s="4">
        <v>191.35</v>
      </c>
      <c r="H39" s="5"/>
      <c r="I39" s="4">
        <v>531.80999999999995</v>
      </c>
      <c r="J39" s="5"/>
      <c r="K39" s="4">
        <f>ROUND((G39-I39),5)</f>
        <v>-340.46</v>
      </c>
      <c r="L39" s="5"/>
      <c r="M39" s="6">
        <f>ROUND(IF(G39=0, IF(I39=0, 0, SIGN(-I39)), IF(I39=0, SIGN(G39), (G39-I39)/ABS(I39))),5)</f>
        <v>-0.64019000000000004</v>
      </c>
    </row>
    <row r="40" spans="1:13" x14ac:dyDescent="0.25">
      <c r="A40" s="1"/>
      <c r="B40" s="1"/>
      <c r="C40" s="1"/>
      <c r="D40" s="1"/>
      <c r="E40" s="1" t="s">
        <v>39</v>
      </c>
      <c r="F40" s="1"/>
      <c r="G40" s="4"/>
      <c r="H40" s="5"/>
      <c r="I40" s="4"/>
      <c r="J40" s="5"/>
      <c r="K40" s="4"/>
      <c r="L40" s="5"/>
      <c r="M40" s="6"/>
    </row>
    <row r="41" spans="1:13" x14ac:dyDescent="0.25">
      <c r="A41" s="1"/>
      <c r="B41" s="1"/>
      <c r="C41" s="1"/>
      <c r="D41" s="1"/>
      <c r="E41" s="1"/>
      <c r="F41" s="1" t="s">
        <v>40</v>
      </c>
      <c r="G41" s="4">
        <v>4963.3500000000004</v>
      </c>
      <c r="H41" s="5"/>
      <c r="I41" s="4">
        <v>4963.3500000000004</v>
      </c>
      <c r="J41" s="5"/>
      <c r="K41" s="4">
        <f t="shared" ref="K41:K47" si="2">ROUND((G41-I41),5)</f>
        <v>0</v>
      </c>
      <c r="L41" s="5"/>
      <c r="M41" s="6">
        <f t="shared" ref="M41:M47" si="3">ROUND(IF(G41=0, IF(I41=0, 0, SIGN(-I41)), IF(I41=0, SIGN(G41), (G41-I41)/ABS(I41))),5)</f>
        <v>0</v>
      </c>
    </row>
    <row r="42" spans="1:13" x14ac:dyDescent="0.25">
      <c r="A42" s="1"/>
      <c r="B42" s="1"/>
      <c r="C42" s="1"/>
      <c r="D42" s="1"/>
      <c r="E42" s="1"/>
      <c r="F42" s="1" t="s">
        <v>41</v>
      </c>
      <c r="G42" s="4">
        <v>1728.48</v>
      </c>
      <c r="H42" s="5"/>
      <c r="I42" s="4">
        <v>1899.98</v>
      </c>
      <c r="J42" s="5"/>
      <c r="K42" s="4">
        <f t="shared" si="2"/>
        <v>-171.5</v>
      </c>
      <c r="L42" s="5"/>
      <c r="M42" s="6">
        <f t="shared" si="3"/>
        <v>-9.0260000000000007E-2</v>
      </c>
    </row>
    <row r="43" spans="1:13" ht="15.75" thickBot="1" x14ac:dyDescent="0.3">
      <c r="A43" s="1"/>
      <c r="B43" s="1"/>
      <c r="C43" s="1"/>
      <c r="D43" s="1"/>
      <c r="E43" s="1"/>
      <c r="F43" s="1" t="s">
        <v>42</v>
      </c>
      <c r="G43" s="7">
        <v>97.95</v>
      </c>
      <c r="H43" s="5"/>
      <c r="I43" s="7">
        <v>351</v>
      </c>
      <c r="J43" s="5"/>
      <c r="K43" s="7">
        <f t="shared" si="2"/>
        <v>-253.05</v>
      </c>
      <c r="L43" s="5"/>
      <c r="M43" s="8">
        <f t="shared" si="3"/>
        <v>-0.72094000000000003</v>
      </c>
    </row>
    <row r="44" spans="1:13" x14ac:dyDescent="0.25">
      <c r="A44" s="1"/>
      <c r="B44" s="1"/>
      <c r="C44" s="1"/>
      <c r="D44" s="1"/>
      <c r="E44" s="1" t="s">
        <v>43</v>
      </c>
      <c r="F44" s="1"/>
      <c r="G44" s="4">
        <f>ROUND(SUM(G40:G43),5)</f>
        <v>6789.78</v>
      </c>
      <c r="H44" s="5"/>
      <c r="I44" s="4">
        <f>ROUND(SUM(I40:I43),5)</f>
        <v>7214.33</v>
      </c>
      <c r="J44" s="5"/>
      <c r="K44" s="4">
        <f t="shared" si="2"/>
        <v>-424.55</v>
      </c>
      <c r="L44" s="5"/>
      <c r="M44" s="6">
        <f t="shared" si="3"/>
        <v>-5.885E-2</v>
      </c>
    </row>
    <row r="45" spans="1:13" ht="15.75" thickBot="1" x14ac:dyDescent="0.3">
      <c r="A45" s="1"/>
      <c r="B45" s="1"/>
      <c r="C45" s="1"/>
      <c r="D45" s="1"/>
      <c r="E45" s="1" t="s">
        <v>44</v>
      </c>
      <c r="F45" s="1"/>
      <c r="G45" s="4">
        <v>11884.36</v>
      </c>
      <c r="H45" s="5"/>
      <c r="I45" s="4">
        <v>32771.47</v>
      </c>
      <c r="J45" s="5"/>
      <c r="K45" s="4">
        <f t="shared" si="2"/>
        <v>-20887.11</v>
      </c>
      <c r="L45" s="5"/>
      <c r="M45" s="6">
        <f t="shared" si="3"/>
        <v>-0.63736000000000004</v>
      </c>
    </row>
    <row r="46" spans="1:13" ht="15.75" thickBot="1" x14ac:dyDescent="0.3">
      <c r="A46" s="1"/>
      <c r="B46" s="1"/>
      <c r="C46" s="1"/>
      <c r="D46" s="1" t="s">
        <v>45</v>
      </c>
      <c r="E46" s="1"/>
      <c r="F46" s="1"/>
      <c r="G46" s="9">
        <f>ROUND(SUM(G35:G39)+SUM(G44:G45),5)</f>
        <v>18881.400000000001</v>
      </c>
      <c r="H46" s="5"/>
      <c r="I46" s="9">
        <f>ROUND(SUM(I35:I39)+SUM(I44:I45),5)</f>
        <v>48000.97</v>
      </c>
      <c r="J46" s="5"/>
      <c r="K46" s="9">
        <f t="shared" si="2"/>
        <v>-29119.57</v>
      </c>
      <c r="L46" s="5"/>
      <c r="M46" s="10">
        <f t="shared" si="3"/>
        <v>-0.60665000000000002</v>
      </c>
    </row>
    <row r="47" spans="1:13" x14ac:dyDescent="0.25">
      <c r="A47" s="1"/>
      <c r="B47" s="1"/>
      <c r="C47" s="1" t="s">
        <v>46</v>
      </c>
      <c r="D47" s="1"/>
      <c r="E47" s="1"/>
      <c r="F47" s="1"/>
      <c r="G47" s="4">
        <f>ROUND(G31+G34+G46,5)</f>
        <v>27402.47</v>
      </c>
      <c r="H47" s="5"/>
      <c r="I47" s="4">
        <f>ROUND(I31+I34+I46,5)</f>
        <v>58023.92</v>
      </c>
      <c r="J47" s="5"/>
      <c r="K47" s="4">
        <f t="shared" si="2"/>
        <v>-30621.45</v>
      </c>
      <c r="L47" s="5"/>
      <c r="M47" s="6">
        <f t="shared" si="3"/>
        <v>-0.52773999999999999</v>
      </c>
    </row>
    <row r="48" spans="1:13" x14ac:dyDescent="0.25">
      <c r="A48" s="1"/>
      <c r="B48" s="1"/>
      <c r="C48" s="1" t="s">
        <v>47</v>
      </c>
      <c r="D48" s="1"/>
      <c r="E48" s="1"/>
      <c r="F48" s="1"/>
      <c r="G48" s="4"/>
      <c r="H48" s="5"/>
      <c r="I48" s="4"/>
      <c r="J48" s="5"/>
      <c r="K48" s="4"/>
      <c r="L48" s="5"/>
      <c r="M48" s="6"/>
    </row>
    <row r="49" spans="1:13" ht="15.75" thickBot="1" x14ac:dyDescent="0.3">
      <c r="A49" s="1"/>
      <c r="B49" s="1"/>
      <c r="C49" s="1"/>
      <c r="D49" s="1" t="s">
        <v>48</v>
      </c>
      <c r="E49" s="1"/>
      <c r="F49" s="1"/>
      <c r="G49" s="4">
        <v>10000</v>
      </c>
      <c r="H49" s="5"/>
      <c r="I49" s="4">
        <v>10000</v>
      </c>
      <c r="J49" s="5"/>
      <c r="K49" s="4">
        <f>ROUND((G49-I49),5)</f>
        <v>0</v>
      </c>
      <c r="L49" s="5"/>
      <c r="M49" s="6">
        <f>ROUND(IF(G49=0, IF(I49=0, 0, SIGN(-I49)), IF(I49=0, SIGN(G49), (G49-I49)/ABS(I49))),5)</f>
        <v>0</v>
      </c>
    </row>
    <row r="50" spans="1:13" ht="15.75" thickBot="1" x14ac:dyDescent="0.3">
      <c r="A50" s="1"/>
      <c r="B50" s="1"/>
      <c r="C50" s="1" t="s">
        <v>49</v>
      </c>
      <c r="D50" s="1"/>
      <c r="E50" s="1"/>
      <c r="F50" s="1"/>
      <c r="G50" s="9">
        <f>ROUND(SUM(G48:G49),5)</f>
        <v>10000</v>
      </c>
      <c r="H50" s="5"/>
      <c r="I50" s="9">
        <f>ROUND(SUM(I48:I49),5)</f>
        <v>10000</v>
      </c>
      <c r="J50" s="5"/>
      <c r="K50" s="9">
        <f>ROUND((G50-I50),5)</f>
        <v>0</v>
      </c>
      <c r="L50" s="5"/>
      <c r="M50" s="10">
        <f>ROUND(IF(G50=0, IF(I50=0, 0, SIGN(-I50)), IF(I50=0, SIGN(G50), (G50-I50)/ABS(I50))),5)</f>
        <v>0</v>
      </c>
    </row>
    <row r="51" spans="1:13" x14ac:dyDescent="0.25">
      <c r="A51" s="1"/>
      <c r="B51" s="1" t="s">
        <v>50</v>
      </c>
      <c r="C51" s="1"/>
      <c r="D51" s="1"/>
      <c r="E51" s="1"/>
      <c r="F51" s="1"/>
      <c r="G51" s="4">
        <f>ROUND(G30+G47+G50,5)</f>
        <v>37402.47</v>
      </c>
      <c r="H51" s="5"/>
      <c r="I51" s="4">
        <f>ROUND(I30+I47+I50,5)</f>
        <v>68023.92</v>
      </c>
      <c r="J51" s="5"/>
      <c r="K51" s="4">
        <f>ROUND((G51-I51),5)</f>
        <v>-30621.45</v>
      </c>
      <c r="L51" s="5"/>
      <c r="M51" s="6">
        <f>ROUND(IF(G51=0, IF(I51=0, 0, SIGN(-I51)), IF(I51=0, SIGN(G51), (G51-I51)/ABS(I51))),5)</f>
        <v>-0.45016</v>
      </c>
    </row>
    <row r="52" spans="1:13" x14ac:dyDescent="0.25">
      <c r="A52" s="1"/>
      <c r="B52" s="1" t="s">
        <v>51</v>
      </c>
      <c r="C52" s="1"/>
      <c r="D52" s="1"/>
      <c r="E52" s="1"/>
      <c r="F52" s="1"/>
      <c r="G52" s="4"/>
      <c r="H52" s="5"/>
      <c r="I52" s="4"/>
      <c r="J52" s="5"/>
      <c r="K52" s="4"/>
      <c r="L52" s="5"/>
      <c r="M52" s="6"/>
    </row>
    <row r="53" spans="1:13" x14ac:dyDescent="0.25">
      <c r="A53" s="1"/>
      <c r="B53" s="1"/>
      <c r="C53" s="1" t="s">
        <v>52</v>
      </c>
      <c r="D53" s="1"/>
      <c r="E53" s="1"/>
      <c r="F53" s="1"/>
      <c r="G53" s="4">
        <v>47676</v>
      </c>
      <c r="H53" s="5"/>
      <c r="I53" s="4">
        <v>47676</v>
      </c>
      <c r="J53" s="5"/>
      <c r="K53" s="4">
        <f>ROUND((G53-I53),5)</f>
        <v>0</v>
      </c>
      <c r="L53" s="5"/>
      <c r="M53" s="6">
        <f>ROUND(IF(G53=0, IF(I53=0, 0, SIGN(-I53)), IF(I53=0, SIGN(G53), (G53-I53)/ABS(I53))),5)</f>
        <v>0</v>
      </c>
    </row>
    <row r="54" spans="1:13" x14ac:dyDescent="0.25">
      <c r="A54" s="1"/>
      <c r="B54" s="1"/>
      <c r="C54" s="1" t="s">
        <v>53</v>
      </c>
      <c r="D54" s="1"/>
      <c r="E54" s="1"/>
      <c r="F54" s="1"/>
      <c r="G54" s="4">
        <v>51304.47</v>
      </c>
      <c r="H54" s="5"/>
      <c r="I54" s="4">
        <v>34607.1</v>
      </c>
      <c r="J54" s="5"/>
      <c r="K54" s="4">
        <f>ROUND((G54-I54),5)</f>
        <v>16697.37</v>
      </c>
      <c r="L54" s="5"/>
      <c r="M54" s="6">
        <f>ROUND(IF(G54=0, IF(I54=0, 0, SIGN(-I54)), IF(I54=0, SIGN(G54), (G54-I54)/ABS(I54))),5)</f>
        <v>0.48248000000000002</v>
      </c>
    </row>
    <row r="55" spans="1:13" ht="15.75" thickBot="1" x14ac:dyDescent="0.3">
      <c r="A55" s="1"/>
      <c r="B55" s="1"/>
      <c r="C55" s="1" t="s">
        <v>54</v>
      </c>
      <c r="D55" s="1"/>
      <c r="E55" s="1"/>
      <c r="F55" s="1"/>
      <c r="G55" s="4">
        <v>46731.46</v>
      </c>
      <c r="H55" s="5"/>
      <c r="I55" s="4">
        <v>26870.04</v>
      </c>
      <c r="J55" s="5"/>
      <c r="K55" s="4">
        <f>ROUND((G55-I55),5)</f>
        <v>19861.419999999998</v>
      </c>
      <c r="L55" s="5"/>
      <c r="M55" s="6">
        <f>ROUND(IF(G55=0, IF(I55=0, 0, SIGN(-I55)), IF(I55=0, SIGN(G55), (G55-I55)/ABS(I55))),5)</f>
        <v>0.73916999999999999</v>
      </c>
    </row>
    <row r="56" spans="1:13" ht="15.75" thickBot="1" x14ac:dyDescent="0.3">
      <c r="A56" s="1"/>
      <c r="B56" s="1" t="s">
        <v>55</v>
      </c>
      <c r="C56" s="1"/>
      <c r="D56" s="1"/>
      <c r="E56" s="1"/>
      <c r="F56" s="1"/>
      <c r="G56" s="11">
        <f>ROUND(SUM(G52:G55),5)</f>
        <v>145711.93</v>
      </c>
      <c r="H56" s="5"/>
      <c r="I56" s="11">
        <f>ROUND(SUM(I52:I55),5)</f>
        <v>109153.14</v>
      </c>
      <c r="J56" s="5"/>
      <c r="K56" s="11">
        <f>ROUND((G56-I56),5)</f>
        <v>36558.79</v>
      </c>
      <c r="L56" s="5"/>
      <c r="M56" s="12">
        <f>ROUND(IF(G56=0, IF(I56=0, 0, SIGN(-I56)), IF(I56=0, SIGN(G56), (G56-I56)/ABS(I56))),5)</f>
        <v>0.33493000000000001</v>
      </c>
    </row>
    <row r="57" spans="1:13" s="15" customFormat="1" ht="12" thickBot="1" x14ac:dyDescent="0.25">
      <c r="A57" s="1" t="s">
        <v>56</v>
      </c>
      <c r="B57" s="1"/>
      <c r="C57" s="1"/>
      <c r="D57" s="1"/>
      <c r="E57" s="1"/>
      <c r="F57" s="1"/>
      <c r="G57" s="13">
        <f>ROUND(G29+G51+G56,5)</f>
        <v>183114.4</v>
      </c>
      <c r="H57" s="1"/>
      <c r="I57" s="13">
        <f>ROUND(I29+I51+I56,5)</f>
        <v>177177.06</v>
      </c>
      <c r="J57" s="1"/>
      <c r="K57" s="13">
        <f>ROUND((G57-I57),5)</f>
        <v>5937.34</v>
      </c>
      <c r="L57" s="1"/>
      <c r="M57" s="14">
        <f>ROUND(IF(G57=0, IF(I57=0, 0, SIGN(-I57)), IF(I57=0, SIGN(G57), (G57-I57)/ABS(I57))),5)</f>
        <v>3.3509999999999998E-2</v>
      </c>
    </row>
    <row r="58" spans="1:13" ht="15.75" thickTop="1" x14ac:dyDescent="0.25"/>
  </sheetData>
  <pageMargins left="0.7" right="0.7" top="0.75" bottom="0.75" header="0.1" footer="0.3"/>
  <pageSetup orientation="portrait" r:id="rId1"/>
  <headerFooter>
    <oddHeader>&amp;L&amp;"Arial,Bold"&amp;8 4:21 PM
&amp;"Arial,Bold"&amp;8 01/19/26
&amp;"Arial,Bold"&amp;8 Accrual Basis&amp;C&amp;"Arial,Bold"&amp;12 Heartland Resources, Inc.
&amp;"Arial,Bold"&amp;14 Balance Sheet Prev Year Comparison
&amp;"Arial,Bold"&amp;10 As of December 31, 2025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Kern</dc:creator>
  <cp:lastModifiedBy>Denise Damron</cp:lastModifiedBy>
  <dcterms:created xsi:type="dcterms:W3CDTF">2026-01-19T22:21:18Z</dcterms:created>
  <dcterms:modified xsi:type="dcterms:W3CDTF">2026-02-17T18:07:54Z</dcterms:modified>
</cp:coreProperties>
</file>