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filterPrivacy="1" showInkAnnotation="0" codeName="ThisWorkbook" showPivotChartFilter="1" defaultThemeVersion="124226"/>
  <xr:revisionPtr revIDLastSave="0" documentId="13_ncr:1_{87A6FF1D-E1C3-324B-B2FE-29EC8873A813}" xr6:coauthVersionLast="47" xr6:coauthVersionMax="47" xr10:uidLastSave="{00000000-0000-0000-0000-000000000000}"/>
  <bookViews>
    <workbookView xWindow="4500" yWindow="620" windowWidth="25400" windowHeight="13060" tabRatio="864" activeTab="1" xr2:uid="{00000000-000D-0000-FFFF-FFFF00000000}"/>
  </bookViews>
  <sheets>
    <sheet name="Compare Analysis" sheetId="31" state="hidden" r:id="rId1"/>
    <sheet name="Asset Calculatorby_AssetType" sheetId="42" r:id="rId2"/>
    <sheet name="Asset Calculator by Date" sheetId="50" r:id="rId3"/>
    <sheet name="Data Tables" sheetId="47" state="hidden" r:id="rId4"/>
  </sheets>
  <externalReferences>
    <externalReference r:id="rId5"/>
    <externalReference r:id="rId6"/>
  </externalReferences>
  <definedNames>
    <definedName name="_xlnm._FilterDatabase" localSheetId="0" hidden="1">'Compare Analysis'!$A$1:$D$1</definedName>
    <definedName name="_xlnm._FilterDatabase" localSheetId="3" hidden="1">'Data Tables'!$A$1:$B$17</definedName>
    <definedName name="ASSTYPE">#REF!</definedName>
    <definedName name="Categories">#REF!</definedName>
    <definedName name="Commitment">#REF!</definedName>
    <definedName name="Dev.Status">#REF!</definedName>
    <definedName name="DEVStatus">'[1]MASTER DATA'!$H$113:$H$121</definedName>
    <definedName name="Dis_Week">'Asset Calculatorby_AssetType'!#REF!</definedName>
    <definedName name="Display_Week">#REF!</definedName>
    <definedName name="ModuleType">#REF!</definedName>
    <definedName name="Proj_Start">'Asset Calculatorby_AssetType'!#REF!</definedName>
    <definedName name="Project_Start">#REF!</definedName>
    <definedName name="Rating">#REF!</definedName>
    <definedName name="task_end" localSheetId="1">'Asset Calculatorby_AssetType'!$D1</definedName>
    <definedName name="task_progress">#REF!</definedName>
    <definedName name="task_start" localSheetId="1">'Asset Calculatorby_AssetType'!$C1</definedName>
    <definedName name="This_Week">'Asset Calculatorby_AssetType'!#REF!</definedName>
    <definedName name="Z_Categories">'[2]Draft Learning Curriculum'!#REF!</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50" l="1"/>
  <c r="D21" i="50" s="1"/>
  <c r="C21" i="50" s="1"/>
  <c r="D20" i="50" s="1"/>
  <c r="E21" i="42"/>
  <c r="H21" i="42"/>
  <c r="F30" i="42"/>
  <c r="G29" i="42" s="1"/>
  <c r="F41" i="42"/>
  <c r="G40" i="42" s="1"/>
  <c r="E32" i="42"/>
  <c r="H32" i="42"/>
  <c r="F19" i="42"/>
  <c r="G18" i="42" s="1"/>
  <c r="G32" i="42"/>
  <c r="D22" i="50"/>
  <c r="E23" i="50"/>
  <c r="E11" i="50"/>
  <c r="D3" i="50" s="1"/>
  <c r="C4" i="50"/>
  <c r="D4" i="50" s="1"/>
  <c r="C5" i="50" s="1"/>
  <c r="F11" i="42"/>
  <c r="G10" i="42" s="1"/>
  <c r="H13" i="42"/>
  <c r="G13" i="42"/>
  <c r="C4" i="42"/>
  <c r="D33" i="42"/>
  <c r="C34" i="42" s="1"/>
  <c r="D34" i="42" s="1"/>
  <c r="C35" i="42" s="1"/>
  <c r="C32" i="42"/>
  <c r="C21" i="42"/>
  <c r="D22" i="42"/>
  <c r="C23" i="42" s="1"/>
  <c r="D23" i="42" s="1"/>
  <c r="C24" i="42" s="1"/>
  <c r="D24" i="42" s="1"/>
  <c r="C25" i="42" s="1"/>
  <c r="D25" i="42" s="1"/>
  <c r="C26" i="42" s="1"/>
  <c r="D26" i="42" s="1"/>
  <c r="C27" i="42" s="1"/>
  <c r="D27" i="42" s="1"/>
  <c r="C28" i="42" s="1"/>
  <c r="D28" i="42" s="1"/>
  <c r="C29" i="42" s="1"/>
  <c r="D29" i="42" s="1"/>
  <c r="C30" i="42" s="1"/>
  <c r="D30" i="42" s="1"/>
  <c r="D21" i="42" s="1"/>
  <c r="C20" i="50" l="1"/>
  <c r="D19" i="50" s="1"/>
  <c r="F10" i="42"/>
  <c r="F18" i="42"/>
  <c r="F29" i="42"/>
  <c r="G28" i="42" s="1"/>
  <c r="G21" i="42"/>
  <c r="D35" i="42"/>
  <c r="E4" i="42"/>
  <c r="E13" i="42"/>
  <c r="C13" i="42"/>
  <c r="D14" i="42"/>
  <c r="C15" i="42" s="1"/>
  <c r="D15" i="42" s="1"/>
  <c r="C16" i="42" s="1"/>
  <c r="D16" i="42" s="1"/>
  <c r="C17" i="42" s="1"/>
  <c r="D17" i="42" s="1"/>
  <c r="C18" i="42" s="1"/>
  <c r="D18" i="42" s="1"/>
  <c r="C19" i="42" s="1"/>
  <c r="D19" i="42" s="1"/>
  <c r="D13" i="42" s="1"/>
  <c r="D5" i="42"/>
  <c r="C6" i="42" s="1"/>
  <c r="D6" i="42" s="1"/>
  <c r="C7" i="42" s="1"/>
  <c r="C19" i="50" l="1"/>
  <c r="D18" i="50" s="1"/>
  <c r="G17" i="42"/>
  <c r="F17" i="42" s="1"/>
  <c r="G16" i="42" s="1"/>
  <c r="F16" i="42" s="1"/>
  <c r="G9" i="42"/>
  <c r="F9" i="42" s="1"/>
  <c r="F28" i="42"/>
  <c r="G27" i="42" s="1"/>
  <c r="C36" i="42"/>
  <c r="D36" i="42" s="1"/>
  <c r="D7" i="42"/>
  <c r="C8" i="42" s="1"/>
  <c r="D8" i="42" s="1"/>
  <c r="C9" i="42" s="1"/>
  <c r="D9" i="42" s="1"/>
  <c r="C10" i="42" s="1"/>
  <c r="D10" i="42" s="1"/>
  <c r="C11" i="42" s="1"/>
  <c r="D11" i="42" s="1"/>
  <c r="D4" i="42" s="1"/>
  <c r="C18" i="50" l="1"/>
  <c r="D17" i="50" s="1"/>
  <c r="G8" i="42"/>
  <c r="F8" i="42" s="1"/>
  <c r="G15" i="42"/>
  <c r="F15" i="42" s="1"/>
  <c r="F27" i="42"/>
  <c r="G26" i="42" s="1"/>
  <c r="C37" i="42"/>
  <c r="D37" i="42" s="1"/>
  <c r="C17" i="50" l="1"/>
  <c r="D16" i="50" s="1"/>
  <c r="G7" i="42"/>
  <c r="F7" i="42" s="1"/>
  <c r="G14" i="42"/>
  <c r="F14" i="42" s="1"/>
  <c r="F13" i="42" s="1"/>
  <c r="F26" i="42"/>
  <c r="G25" i="42" s="1"/>
  <c r="C38" i="42"/>
  <c r="D38" i="42" s="1"/>
  <c r="C16" i="50" l="1"/>
  <c r="C15" i="50" s="1"/>
  <c r="G6" i="42"/>
  <c r="F6" i="42" s="1"/>
  <c r="F25" i="42"/>
  <c r="G24" i="42" s="1"/>
  <c r="C39" i="42"/>
  <c r="D39" i="42" s="1"/>
  <c r="G5" i="42" l="1"/>
  <c r="F5" i="42" s="1"/>
  <c r="F24" i="42"/>
  <c r="G23" i="42" s="1"/>
  <c r="C40" i="42"/>
  <c r="D40" i="42" s="1"/>
  <c r="F23" i="42" l="1"/>
  <c r="G22" i="42" s="1"/>
  <c r="C41" i="42"/>
  <c r="D41" i="42" s="1"/>
  <c r="D32" i="42" s="1"/>
  <c r="F22" i="42" l="1"/>
  <c r="F21" i="42" s="1"/>
  <c r="G4" i="42"/>
  <c r="F4" i="42"/>
  <c r="H4" i="42"/>
  <c r="F40" i="42"/>
  <c r="G39" i="42" l="1"/>
  <c r="F39" i="42" s="1"/>
  <c r="G38" i="42" s="1"/>
  <c r="F38" i="42" s="1"/>
  <c r="G37" i="42" l="1"/>
  <c r="F37" i="42" s="1"/>
  <c r="G36" i="42" l="1"/>
  <c r="F36" i="42" s="1"/>
  <c r="G35" i="42" l="1"/>
  <c r="F35" i="42" s="1"/>
  <c r="G34" i="42" l="1"/>
  <c r="F34" i="42" s="1"/>
  <c r="G33" i="42" l="1"/>
  <c r="F33" i="42" s="1"/>
  <c r="F32" i="42" s="1"/>
  <c r="D5" i="50"/>
  <c r="C6" i="50" s="1"/>
  <c r="D6" i="50" s="1"/>
  <c r="C7" i="50" s="1"/>
  <c r="D7" i="50" s="1"/>
  <c r="C8" i="50" s="1"/>
  <c r="D8" i="50" s="1"/>
  <c r="C9" i="50" s="1"/>
  <c r="D9" i="50" s="1"/>
  <c r="C10" i="50" s="1"/>
  <c r="D10"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300-000001000000}">
      <text>
        <r>
          <rPr>
            <b/>
            <sz val="9"/>
            <color indexed="81"/>
            <rFont val="Tahoma"/>
            <family val="2"/>
          </rPr>
          <t>Author:</t>
        </r>
        <r>
          <rPr>
            <sz val="9"/>
            <color indexed="81"/>
            <rFont val="Tahoma"/>
            <family val="2"/>
          </rPr>
          <t xml:space="preserve">
Moved to Demographics section
</t>
        </r>
      </text>
    </comment>
    <comment ref="C8" authorId="0" shapeId="0" xr:uid="{00000000-0006-0000-0300-000002000000}">
      <text>
        <r>
          <rPr>
            <b/>
            <sz val="9"/>
            <color indexed="81"/>
            <rFont val="Tahoma"/>
            <family val="2"/>
          </rPr>
          <t>Author:</t>
        </r>
        <r>
          <rPr>
            <sz val="9"/>
            <color indexed="81"/>
            <rFont val="Tahoma"/>
            <family val="2"/>
          </rPr>
          <t xml:space="preserve">
Added to demographics section
</t>
        </r>
      </text>
    </comment>
    <comment ref="A39" authorId="0" shapeId="0" xr:uid="{00000000-0006-0000-0300-000003000000}">
      <text>
        <r>
          <rPr>
            <b/>
            <sz val="9"/>
            <color indexed="81"/>
            <rFont val="Tahoma"/>
            <family val="2"/>
          </rPr>
          <t>Author:</t>
        </r>
        <r>
          <rPr>
            <sz val="9"/>
            <color indexed="81"/>
            <rFont val="Tahoma"/>
            <family val="2"/>
          </rPr>
          <t xml:space="preserve">
(Intake- Create Ticket for IT to create Group in MHS- Ensure payment is with application- Load member into MHS- Effectuate member) </t>
        </r>
        <r>
          <rPr>
            <b/>
            <sz val="9"/>
            <color indexed="81"/>
            <rFont val="Tahoma"/>
            <family val="2"/>
          </rPr>
          <t>- Thinking this does not require training</t>
        </r>
      </text>
    </comment>
    <comment ref="A42" authorId="0" shapeId="0" xr:uid="{00000000-0006-0000-0300-000004000000}">
      <text>
        <r>
          <rPr>
            <b/>
            <sz val="9"/>
            <color indexed="81"/>
            <rFont val="Tahoma"/>
            <family val="2"/>
          </rPr>
          <t>Author:</t>
        </r>
        <r>
          <rPr>
            <sz val="9"/>
            <color indexed="81"/>
            <rFont val="Tahoma"/>
            <family val="2"/>
          </rPr>
          <t xml:space="preserve">
Introduce PEMMAS vs. MEMMAS</t>
        </r>
      </text>
    </comment>
    <comment ref="A60" authorId="0" shapeId="0" xr:uid="{00000000-0006-0000-0300-000005000000}">
      <text>
        <r>
          <rPr>
            <b/>
            <sz val="9"/>
            <color indexed="81"/>
            <rFont val="Tahoma"/>
            <family val="2"/>
          </rPr>
          <t>Author:</t>
        </r>
        <r>
          <rPr>
            <sz val="9"/>
            <color indexed="81"/>
            <rFont val="Tahoma"/>
            <family val="2"/>
          </rPr>
          <t xml:space="preserve">
EDPT Spreadsheet says out of scope, can this be removed. </t>
        </r>
      </text>
    </comment>
    <comment ref="A74" authorId="0" shapeId="0" xr:uid="{00000000-0006-0000-0300-000006000000}">
      <text>
        <r>
          <rPr>
            <b/>
            <sz val="9"/>
            <color indexed="81"/>
            <rFont val="Tahoma"/>
            <family val="2"/>
          </rPr>
          <t>Author:</t>
        </r>
        <r>
          <rPr>
            <sz val="9"/>
            <color indexed="81"/>
            <rFont val="Tahoma"/>
            <family val="2"/>
          </rPr>
          <t xml:space="preserve">
(Intake-Ensure payment is with Application-Load Member in MHS- Effectuate) </t>
        </r>
        <r>
          <rPr>
            <b/>
            <sz val="9"/>
            <color indexed="81"/>
            <rFont val="Tahoma"/>
            <family val="2"/>
          </rPr>
          <t xml:space="preserve">Thinking this does not require training. </t>
        </r>
      </text>
    </comment>
  </commentList>
</comments>
</file>

<file path=xl/sharedStrings.xml><?xml version="1.0" encoding="utf-8"?>
<sst xmlns="http://schemas.openxmlformats.org/spreadsheetml/2006/main" count="226" uniqueCount="186">
  <si>
    <t>Training Need/Task</t>
  </si>
  <si>
    <t>MHS E-Logs</t>
  </si>
  <si>
    <t>PEGA Exceptions</t>
  </si>
  <si>
    <t>MHS Manual Interventions</t>
  </si>
  <si>
    <t>1095 Inquiries</t>
  </si>
  <si>
    <t xml:space="preserve">After correcting elog - manually reProof &amp; Post </t>
  </si>
  <si>
    <t>Add Transaction Exception</t>
  </si>
  <si>
    <t>Add an Applicant</t>
  </si>
  <si>
    <t xml:space="preserve">Adding Notes/Completing (Submit) </t>
  </si>
  <si>
    <t xml:space="preserve">After Loading of Payment </t>
  </si>
  <si>
    <t>Add Transaction Not Found</t>
  </si>
  <si>
    <t>Modify an Applicant Demographics</t>
  </si>
  <si>
    <t>AG/Regulatory Complaints</t>
  </si>
  <si>
    <t xml:space="preserve">After posting payment, Proof &amp; Post (MHS auto proofs &amp; post) </t>
  </si>
  <si>
    <t>Change in Effective Date</t>
  </si>
  <si>
    <t>Cancel an Applicant</t>
  </si>
  <si>
    <t>Demographics</t>
  </si>
  <si>
    <t xml:space="preserve">APIC Member Reconciliation </t>
  </si>
  <si>
    <t>After Proof &amp; post E-logs</t>
  </si>
  <si>
    <t>Change Transaction Exception</t>
  </si>
  <si>
    <t>Add a Member/Subscriber</t>
  </si>
  <si>
    <t>Payments</t>
  </si>
  <si>
    <t>APIC Payment Posting</t>
  </si>
  <si>
    <t>AR Proof and Post the Invoice batch in ARTMAS</t>
  </si>
  <si>
    <t>Member Identification</t>
  </si>
  <si>
    <t>Does it need training?</t>
  </si>
  <si>
    <r>
      <t xml:space="preserve">APIC Refund Process </t>
    </r>
    <r>
      <rPr>
        <sz val="9"/>
        <color indexed="8"/>
        <rFont val="Garamond"/>
        <family val="1"/>
      </rPr>
      <t>(Refund and Elgibility Review)</t>
    </r>
  </si>
  <si>
    <t xml:space="preserve">EEIMAS File Creation </t>
  </si>
  <si>
    <t>MHS Load Error</t>
  </si>
  <si>
    <t>Duplicate Add a Member</t>
  </si>
  <si>
    <t>Billing Expedites</t>
  </si>
  <si>
    <t xml:space="preserve">EEIMAS File Creation &amp; Effectuation of Fully Subsidized </t>
  </si>
  <si>
    <t>PCP AA: Unable to find provider</t>
  </si>
  <si>
    <t>Terminate a Member</t>
  </si>
  <si>
    <t>This should be in the Demoraphics/Payment section</t>
  </si>
  <si>
    <t>Binder Data to Member Services to Outreach Applicants</t>
  </si>
  <si>
    <t>EEIMAS File Creation &amp; Effectuation of Fully Subsidized -&gt; OutMEMOM</t>
  </si>
  <si>
    <t>Term Transaction Exception</t>
  </si>
  <si>
    <t>Modify Group Span</t>
  </si>
  <si>
    <t>Binder Invoice (Needs Internal Review)</t>
  </si>
  <si>
    <t>Effectuation Load MEP051 - Checking of payment to prep for Effectauation</t>
  </si>
  <si>
    <t>Unable to find match in Benefit Mapping Grid</t>
  </si>
  <si>
    <t>Modify Financial Information</t>
  </si>
  <si>
    <t>Binder Invoicing (One Click-QA)</t>
  </si>
  <si>
    <t>EP Subsidized Delinquency Letter Batch process</t>
  </si>
  <si>
    <t>Modify Member Demographics</t>
  </si>
  <si>
    <t>Binder Invoicing- SEPs (One Click-QA)</t>
  </si>
  <si>
    <t>HF Sourced Cancellation Process</t>
  </si>
  <si>
    <t>Modify Billing and/or BenPckg</t>
  </si>
  <si>
    <t>Biztalk Spreadsheet</t>
  </si>
  <si>
    <t>HF Sourced Cancellation Process -&gt; OutMEMOM</t>
  </si>
  <si>
    <t>PCP Changes</t>
  </si>
  <si>
    <r>
      <t>Cancellation Process- B</t>
    </r>
    <r>
      <rPr>
        <sz val="8"/>
        <color indexed="8"/>
        <rFont val="Calibri"/>
        <family val="2"/>
      </rPr>
      <t>UL Fallouts</t>
    </r>
  </si>
  <si>
    <t>Marketplace Binder Invoice Process (Creating an ARTMAS record)</t>
  </si>
  <si>
    <t>Modify Med County</t>
  </si>
  <si>
    <r>
      <t xml:space="preserve">Cancellation Process- </t>
    </r>
    <r>
      <rPr>
        <sz val="8"/>
        <color indexed="8"/>
        <rFont val="Calibri"/>
        <family val="2"/>
      </rPr>
      <t>BUL Run</t>
    </r>
  </si>
  <si>
    <t>ME1021/22 posting</t>
  </si>
  <si>
    <r>
      <t>Cancellation Report-</t>
    </r>
    <r>
      <rPr>
        <sz val="8"/>
        <color indexed="8"/>
        <rFont val="Calibri"/>
        <family val="2"/>
      </rPr>
      <t>One Click - Report Prep</t>
    </r>
  </si>
  <si>
    <t>Premium billing no update E-log</t>
  </si>
  <si>
    <t>Cancelled 834 Retro Transactions</t>
  </si>
  <si>
    <t>Premium billing with AN Update E-log</t>
  </si>
  <si>
    <t>CMS Reconciliation</t>
  </si>
  <si>
    <t>Premium Proof &amp; Post AR022</t>
  </si>
  <si>
    <t>Daily NAMI Run</t>
  </si>
  <si>
    <t>QHP Non Subsidized Delinquency Letter Batch process</t>
  </si>
  <si>
    <t>Daily Overwritten History</t>
  </si>
  <si>
    <t>QHP Subsidized (APTC) Delinquency Letter Batch process</t>
  </si>
  <si>
    <t>Delinquency Process Run</t>
  </si>
  <si>
    <t>State Source Cancellation Process</t>
  </si>
  <si>
    <t>DOH Inquiries</t>
  </si>
  <si>
    <t>Dummy PCP Vendor Clarifications</t>
  </si>
  <si>
    <t>Duplicate Member ID- Creation</t>
  </si>
  <si>
    <r>
      <t xml:space="preserve">Effectuation Issue Work Around </t>
    </r>
    <r>
      <rPr>
        <i/>
        <sz val="10"/>
        <color indexed="8"/>
        <rFont val="Calibri"/>
        <family val="2"/>
      </rPr>
      <t>(Identify members to place back in QH99- Send to IT- IT Sends back results- OA validates)</t>
    </r>
  </si>
  <si>
    <t>Effectuation Report - Payment verification QlickView</t>
  </si>
  <si>
    <t>Effectuation Workaround (Gihan File)</t>
  </si>
  <si>
    <t>eLog/Working a Example - ME1022
(Manual Intervention)</t>
  </si>
  <si>
    <t>eLog/Working a Example - ME1023
(Manual Intervention)</t>
  </si>
  <si>
    <t>E-Logs (New)</t>
  </si>
  <si>
    <r>
      <t>End of Month Adjustment BUL</t>
    </r>
    <r>
      <rPr>
        <sz val="8"/>
        <rFont val="Calibri"/>
        <family val="2"/>
      </rPr>
      <t xml:space="preserve"> (Write-Offs)</t>
    </r>
  </si>
  <si>
    <t xml:space="preserve">Enrollment Benefit update from Reject Payment Report </t>
  </si>
  <si>
    <t>Enrollment Expedites</t>
  </si>
  <si>
    <r>
      <t xml:space="preserve">HF Sourced Cancellation Reconciliation </t>
    </r>
    <r>
      <rPr>
        <i/>
        <sz val="10"/>
        <color indexed="8"/>
        <rFont val="Calibri"/>
        <family val="2"/>
      </rPr>
      <t>(MAR)</t>
    </r>
  </si>
  <si>
    <r>
      <t xml:space="preserve">HF Sourced Disenrollment </t>
    </r>
    <r>
      <rPr>
        <sz val="8"/>
        <rFont val="Calibri"/>
        <family val="2"/>
      </rPr>
      <t>(BUL Fallouts)</t>
    </r>
  </si>
  <si>
    <r>
      <t>HF Sourced Disenrollment</t>
    </r>
    <r>
      <rPr>
        <sz val="8"/>
        <rFont val="Calibri"/>
        <family val="2"/>
      </rPr>
      <t xml:space="preserve"> (BUL)</t>
    </r>
  </si>
  <si>
    <r>
      <t>HF Sourced Disenrollment</t>
    </r>
    <r>
      <rPr>
        <sz val="8"/>
        <rFont val="Calibri"/>
        <family val="2"/>
      </rPr>
      <t xml:space="preserve"> (One Click- Report Prep)</t>
    </r>
  </si>
  <si>
    <r>
      <t>HF Sourced Disenrollment Reconciliation-</t>
    </r>
    <r>
      <rPr>
        <sz val="8"/>
        <rFont val="Calibri"/>
        <family val="2"/>
      </rPr>
      <t xml:space="preserve"> (MAR) Outbound Transaction Recon</t>
    </r>
  </si>
  <si>
    <t>HNY Application Process - Thinking does not require training</t>
  </si>
  <si>
    <t>HNY Monthly Billing</t>
  </si>
  <si>
    <t>Identifying an APIC Member in ACA</t>
  </si>
  <si>
    <t>Introduce MHS Screens 
(ME1022 &amp; ME1023)</t>
  </si>
  <si>
    <t>Key Changes</t>
  </si>
  <si>
    <t>MACESS Service Forms</t>
  </si>
  <si>
    <t>Main Page exploration (includes Filters)</t>
  </si>
  <si>
    <t>Manual Invoicing</t>
  </si>
  <si>
    <t>MHS Error Log - Effectuations</t>
  </si>
  <si>
    <t xml:space="preserve">MHS Screens - ME1022 </t>
  </si>
  <si>
    <t>MHS Screens - ME1023</t>
  </si>
  <si>
    <t>Missing Relationship</t>
  </si>
  <si>
    <t>NYSoH QHP Complaints</t>
  </si>
  <si>
    <t>NYSoH QHP Complaints Inquiry Tracker</t>
  </si>
  <si>
    <t>One Click - Report Prep</t>
  </si>
  <si>
    <t>Ongoing Invoice (Needs Internal Review)</t>
  </si>
  <si>
    <r>
      <t xml:space="preserve">Ongoing Invoice Report </t>
    </r>
    <r>
      <rPr>
        <sz val="8"/>
        <color indexed="8"/>
        <rFont val="Calibri"/>
        <family val="2"/>
      </rPr>
      <t xml:space="preserve">(One Click - Report Prep - </t>
    </r>
  </si>
  <si>
    <t xml:space="preserve">Outbound Reconciliation - Missing Transacions </t>
  </si>
  <si>
    <t>Outbound Reconciliation - Rejected Transactions</t>
  </si>
  <si>
    <r>
      <t xml:space="preserve">Outbound Reconciliation -Reinstatements </t>
    </r>
    <r>
      <rPr>
        <sz val="8"/>
        <rFont val="Calibri"/>
        <family val="2"/>
      </rPr>
      <t>(H014)</t>
    </r>
  </si>
  <si>
    <t>P1 Complaints</t>
  </si>
  <si>
    <t>Payment Transfer Log</t>
  </si>
  <si>
    <t>PCP BUL</t>
  </si>
  <si>
    <t>PEGA EIM Failed Task Error Logs</t>
  </si>
  <si>
    <t>PEGA EIM SME Task (Vendor Clarifications)</t>
  </si>
  <si>
    <t xml:space="preserve">PEGA UWF Billing </t>
  </si>
  <si>
    <r>
      <t>PEGA UWF Billing</t>
    </r>
    <r>
      <rPr>
        <sz val="8"/>
        <rFont val="Calibri"/>
        <family val="2"/>
      </rPr>
      <t xml:space="preserve"> (Pending Further Info)</t>
    </r>
  </si>
  <si>
    <t xml:space="preserve">PEGA UWF Enrollment </t>
  </si>
  <si>
    <r>
      <t xml:space="preserve">PEGA UWF Enrollment </t>
    </r>
    <r>
      <rPr>
        <sz val="8"/>
        <rFont val="Calibri"/>
        <family val="2"/>
      </rPr>
      <t>(Pending Further Info)</t>
    </r>
  </si>
  <si>
    <t>PEGA UWF Inventory Extract</t>
  </si>
  <si>
    <t>Premium Billing Post MHS (AN Update)</t>
  </si>
  <si>
    <t>Premium Billing Run</t>
  </si>
  <si>
    <t>QHP Delinquency Data to Member Services</t>
  </si>
  <si>
    <t>QHP Delinquency Letter (15/30/60)</t>
  </si>
  <si>
    <r>
      <t xml:space="preserve">QHP Membership Volume Data Pull </t>
    </r>
    <r>
      <rPr>
        <i/>
        <sz val="8"/>
        <rFont val="Calibri"/>
        <family val="2"/>
      </rPr>
      <t>(For stakeholders during N-OEP &amp; OEP)</t>
    </r>
  </si>
  <si>
    <t>QHP Off Exchange Application Process - Thinking does not require training</t>
  </si>
  <si>
    <t>QHP Return Mail- Address Verification &amp; Distribution</t>
  </si>
  <si>
    <t>QHP/EP Overlapping Spans</t>
  </si>
  <si>
    <r>
      <t>Reinstatement Log</t>
    </r>
    <r>
      <rPr>
        <sz val="8"/>
        <rFont val="Calibri"/>
        <family val="2"/>
      </rPr>
      <t xml:space="preserve"> (NYSoH)</t>
    </r>
  </si>
  <si>
    <t>Returned Payments- Cancel/Term Eligiblity</t>
  </si>
  <si>
    <t>Save Function</t>
  </si>
  <si>
    <t>Search Function/Options</t>
  </si>
  <si>
    <t>Select Action Items</t>
  </si>
  <si>
    <t>Send to State</t>
  </si>
  <si>
    <t>Split Billing Error Log</t>
  </si>
  <si>
    <t>Unresolved PCP Cap</t>
  </si>
  <si>
    <t>Warning Logs (New)</t>
  </si>
  <si>
    <t xml:space="preserve">Working a Case </t>
  </si>
  <si>
    <t>Topic/Task&gt; Milestones</t>
  </si>
  <si>
    <t>START</t>
  </si>
  <si>
    <t>END</t>
  </si>
  <si>
    <t># DAYS   
(Includes WKNDS)</t>
  </si>
  <si>
    <t>Alpha Development</t>
  </si>
  <si>
    <t>Alpha Review</t>
  </si>
  <si>
    <t>Beta Development</t>
  </si>
  <si>
    <t>Beta (External) Review</t>
  </si>
  <si>
    <t>Final Development</t>
  </si>
  <si>
    <t>Content Gathering</t>
  </si>
  <si>
    <t>Upload to designated Final Shared Location of source files for LXP</t>
  </si>
  <si>
    <t>Identify content for each role</t>
  </si>
  <si>
    <t>Create/Approve Outline (Prototype)</t>
  </si>
  <si>
    <t>Confirm access and ability to open as designed… Confirm w/ testing</t>
  </si>
  <si>
    <t>2024 Operations Development</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</si>
  <si>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</si>
  <si>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Beta Review</t>
  </si>
  <si>
    <t>Final Development/WD Testing</t>
  </si>
  <si>
    <t>Learning Release</t>
  </si>
  <si>
    <t>Teachbacks (Train-the-Trainer)</t>
  </si>
  <si>
    <t>Uploaded in Workday</t>
  </si>
  <si>
    <t>Learning Delivery Starts</t>
  </si>
  <si>
    <t>asset type data table</t>
  </si>
  <si>
    <t>Dev. Time Per Hour or Unit(s)</t>
  </si>
  <si>
    <t>eLearn (&lt;30)-80</t>
  </si>
  <si>
    <t>eLearn(&gt;30)-160</t>
  </si>
  <si>
    <t>Flyer-8</t>
  </si>
  <si>
    <t>Guide-8</t>
  </si>
  <si>
    <t>Image-4</t>
  </si>
  <si>
    <t>iPDF-40</t>
  </si>
  <si>
    <t>NA-80</t>
  </si>
  <si>
    <t>PPT (&lt;1)-40</t>
  </si>
  <si>
    <t>PPT (&gt;1)-80</t>
  </si>
  <si>
    <t>QRG-4</t>
  </si>
  <si>
    <t>Quiz-8</t>
  </si>
  <si>
    <t>Rise-80</t>
  </si>
  <si>
    <t>SEE IT-32</t>
  </si>
  <si>
    <t>TRY IT-20</t>
  </si>
  <si>
    <t>Video-40</t>
  </si>
  <si>
    <t>Storyline Level 1</t>
  </si>
  <si>
    <t>eLearning-NEW</t>
  </si>
  <si>
    <t>Video - NEW</t>
  </si>
  <si>
    <t xml:space="preserve">ILT - PPT-NEW </t>
  </si>
  <si>
    <t>eLearning, Demo, PPT -Update</t>
  </si>
  <si>
    <t># WORKDAYS</t>
  </si>
  <si>
    <t>Total # Workdays</t>
  </si>
  <si>
    <t>Final Development/LMS Testing</t>
  </si>
  <si>
    <t>By Start Date</t>
  </si>
  <si>
    <t>Milestones</t>
  </si>
  <si>
    <t>By END Date</t>
  </si>
  <si>
    <r>
      <t xml:space="preserve">Instructions: Enter the </t>
    </r>
    <r>
      <rPr>
        <b/>
        <sz val="20"/>
        <color rgb="FFFF0000"/>
        <rFont val="Calibri (Body)"/>
      </rPr>
      <t>Start date</t>
    </r>
    <r>
      <rPr>
        <b/>
        <sz val="20"/>
        <rFont val="Calibri"/>
        <family val="2"/>
        <scheme val="minor"/>
      </rPr>
      <t xml:space="preserve"> in column C, 1st row under header or 
by </t>
    </r>
    <r>
      <rPr>
        <b/>
        <sz val="20"/>
        <color rgb="FFFF0000"/>
        <rFont val="Calibri (Body)"/>
      </rPr>
      <t>End Date</t>
    </r>
    <r>
      <rPr>
        <b/>
        <sz val="20"/>
        <rFont val="Calibri"/>
        <family val="2"/>
        <scheme val="minor"/>
      </rPr>
      <t xml:space="preserve"> in Column G, last row under header. </t>
    </r>
  </si>
  <si>
    <r>
      <t xml:space="preserve">Instructions: Enter the </t>
    </r>
    <r>
      <rPr>
        <b/>
        <sz val="20"/>
        <color rgb="FFFF0000"/>
        <rFont val="Calibri (Body)"/>
      </rPr>
      <t>Start date</t>
    </r>
    <r>
      <rPr>
        <b/>
        <sz val="20"/>
        <rFont val="Calibri"/>
        <family val="2"/>
        <scheme val="minor"/>
      </rPr>
      <t xml:space="preserve"> in CELL C3, or 
by </t>
    </r>
    <r>
      <rPr>
        <b/>
        <sz val="20"/>
        <color rgb="FFFF0000"/>
        <rFont val="Calibri (Body)"/>
      </rPr>
      <t>End Date</t>
    </r>
    <r>
      <rPr>
        <b/>
        <sz val="20"/>
        <rFont val="Calibri"/>
        <family val="2"/>
        <scheme val="minor"/>
      </rPr>
      <t xml:space="preserve"> in CELL D15, last row under header.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</si>
</sst>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 m/d/yyyy"/>
    <numFmt numFmtId="167" formatCode="m/d/yy;@"/>
  </numFmts>
  <fonts count="30" x14ac:knownFonts="1">
    <font>
      <sz val="11"/>
      <color theme="1"/>
      <name val="Calibri"/>
      <family val="2"/>
      <scheme val="minor"/>
    </font>
    <font>
      <sz val="10"/>
      <name val="Arial"/>
      <family val="2"/>
    </font>
    <font>
      <sz val="8"/>
      <name val="Calibri"/>
      <family val="2"/>
    </font>
    <font>
      <sz val="9"/>
      <color indexed="81"/>
      <name val="Tahoma"/>
      <family val="2"/>
    </font>
    <font>
      <b/>
      <sz val="9"/>
      <color indexed="81"/>
      <name val="Tahoma"/>
      <family val="2"/>
    </font>
    <font>
      <sz val="9"/>
      <color indexed="8"/>
      <name val="Garamond"/>
      <family val="1"/>
    </font>
    <font>
      <sz val="8"/>
      <color indexed="8"/>
      <name val="Calibri"/>
      <family val="2"/>
    </font>
    <font>
      <i/>
      <sz val="10"/>
      <color indexed="8"/>
      <name val="Calibri"/>
      <family val="2"/>
    </font>
    <font>
      <i/>
      <sz val="8"/>
      <name val="Calibri"/>
      <family val="2"/>
    </font>
    <font>
      <b/>
      <sz val="11"/>
      <color theme="0"/>
      <name val="Calibri"/>
      <family val="2"/>
      <scheme val="minor"/>
    </font>
    <font>
      <sz val="11"/>
      <color rgb="FFFF0000"/>
      <name val="Calibri"/>
      <family val="2"/>
      <scheme val="minor"/>
    </font>
    <font>
      <sz val="11"/>
      <name val="Calibri"/>
      <family val="2"/>
      <scheme val="minor"/>
    </font>
    <font>
      <sz val="10"/>
      <name val="Calibri"/>
      <family val="2"/>
      <scheme val="minor"/>
    </font>
    <font>
      <b/>
      <sz val="11"/>
      <name val="Calibri"/>
      <family val="2"/>
      <scheme val="minor"/>
    </font>
    <font>
      <sz val="11"/>
      <color rgb="FF000000"/>
      <name val="Calibri"/>
      <family val="2"/>
    </font>
    <font>
      <sz val="12"/>
      <color rgb="FF333333"/>
      <name val="Calibri"/>
      <family val="2"/>
    </font>
    <font>
      <sz val="10"/>
      <color theme="1"/>
      <name val="Calibri"/>
      <family val="2"/>
    </font>
    <font>
      <sz val="11"/>
      <color theme="1"/>
      <name val="Calibri"/>
      <family val="2"/>
      <scheme val="minor"/>
    </font>
    <font>
      <b/>
      <sz val="11"/>
      <color theme="1"/>
      <name val="Calibri"/>
      <family val="2"/>
      <scheme val="minor"/>
    </font>
    <font>
      <sz val="11"/>
      <color theme="3" tint="-0.499984740745262"/>
      <name val="Calibri"/>
      <family val="2"/>
      <scheme val="minor"/>
    </font>
    <font>
      <sz val="11"/>
      <color theme="0"/>
      <name val="Calibri"/>
      <family val="2"/>
      <scheme val="minor"/>
    </font>
    <font>
      <b/>
      <sz val="22"/>
      <color theme="1" tint="0.34998626667073579"/>
      <name val="Cambria"/>
      <family val="2"/>
      <scheme val="major"/>
    </font>
    <font>
      <sz val="14"/>
      <color theme="1"/>
      <name val="Calibri"/>
      <family val="2"/>
      <scheme val="minor"/>
    </font>
    <font>
      <b/>
      <sz val="22"/>
      <color rgb="FF00B050"/>
      <name val="Calibri"/>
      <family val="2"/>
      <scheme val="minor"/>
    </font>
    <font>
      <b/>
      <sz val="9"/>
      <color rgb="FF002060"/>
      <name val="Calibri"/>
      <family val="2"/>
      <scheme val="minor"/>
    </font>
    <font>
      <b/>
      <u/>
      <sz val="11"/>
      <name val="Calibri"/>
      <family val="2"/>
      <scheme val="minor"/>
    </font>
    <font>
      <b/>
      <sz val="20"/>
      <name val="Calibri"/>
      <family val="2"/>
      <scheme val="minor"/>
    </font>
    <font>
      <b/>
      <sz val="11"/>
      <color rgb="FFFF0000"/>
      <name val="Calibri"/>
      <family val="2"/>
      <scheme val="minor"/>
    </font>
    <font>
      <b/>
      <sz val="9"/>
      <color rgb="FFFF0000"/>
      <name val="Calibri"/>
      <family val="2"/>
      <scheme val="minor"/>
    </font>
    <font>
      <b/>
      <sz val="20"/>
      <color rgb="FFFF0000"/>
      <name val="Calibri (Body)"/>
    </font>
  </fonts>
  <fills count="12">
    <fill>
      <patternFill patternType="none"/>
    </fill>
    <fill>
      <patternFill patternType="gray125"/>
    </fill>
    <fill>
      <patternFill patternType="solid">
        <fgColor theme="3"/>
        <bgColor indexed="64"/>
      </patternFill>
    </fill>
    <fill>
      <patternFill patternType="solid">
        <fgColor theme="6"/>
        <bgColor indexed="64"/>
      </patternFill>
    </fill>
    <fill>
      <patternFill patternType="solid">
        <fgColor rgb="FFFFFFFF"/>
        <bgColor indexed="64"/>
      </patternFill>
    </fill>
    <fill>
      <patternFill patternType="solid">
        <fgColor theme="5" tint="0.79998168889431442"/>
        <bgColor indexed="64"/>
      </patternFill>
    </fill>
    <fill>
      <patternFill patternType="solid">
        <fgColor rgb="FFFF00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34998626667073579"/>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499984740745262"/>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right/>
      <top style="thin">
        <color theme="1"/>
      </top>
      <bottom style="thin">
        <color theme="1"/>
      </bottom>
      <diagonal/>
    </border>
    <border>
      <left/>
      <right/>
      <top style="thin">
        <color theme="9" tint="0.39997558519241921"/>
      </top>
      <bottom style="thin">
        <color theme="1"/>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indexed="64"/>
      </left>
      <right style="thin">
        <color indexed="64"/>
      </right>
      <top/>
      <bottom style="thin">
        <color indexed="64"/>
      </bottom>
      <diagonal/>
    </border>
  </borders>
  <cellStyleXfs count="16">
    <xf numFmtId="0" fontId="0" fillId="0" borderId="0"/>
    <xf numFmtId="0" fontId="1" fillId="0" borderId="0"/>
    <xf numFmtId="0" fontId="1" fillId="0" borderId="0"/>
    <xf numFmtId="0" fontId="17" fillId="0" borderId="0"/>
    <xf numFmtId="0" fontId="17" fillId="0" borderId="0"/>
    <xf numFmtId="0" fontId="19" fillId="0" borderId="0">
      <alignment vertical="center" wrapText="1"/>
    </xf>
    <xf numFmtId="9" fontId="17" fillId="0" borderId="0" applyFont="0" applyFill="0" applyBorder="0" applyAlignment="0" applyProtection="0"/>
    <xf numFmtId="0" fontId="20" fillId="0" borderId="0"/>
    <xf numFmtId="0" fontId="21" fillId="0" borderId="0" applyNumberFormat="0" applyFill="0" applyBorder="0" applyAlignment="0" applyProtection="0"/>
    <xf numFmtId="0" fontId="22" fillId="0" borderId="0" applyNumberFormat="0" applyFill="0" applyAlignment="0" applyProtection="0"/>
    <xf numFmtId="0" fontId="22" fillId="0" borderId="0" applyNumberFormat="0" applyFill="0" applyProtection="0">
      <alignment vertical="top"/>
    </xf>
    <xf numFmtId="0" fontId="17" fillId="0" borderId="0" applyNumberFormat="0" applyFill="0" applyProtection="0">
      <alignment horizontal="right" indent="1"/>
    </xf>
    <xf numFmtId="164" fontId="17" fillId="0" borderId="6">
      <alignment horizontal="center" vertical="center"/>
    </xf>
    <xf numFmtId="0" fontId="17" fillId="0" borderId="9" applyFill="0">
      <alignment horizontal="center" vertical="center"/>
    </xf>
    <xf numFmtId="0" fontId="17" fillId="0" borderId="9" applyFill="0">
      <alignment horizontal="left" vertical="center" indent="2"/>
    </xf>
    <xf numFmtId="167" fontId="17" fillId="0" borderId="9" applyFill="0">
      <alignment horizontal="center" vertical="center"/>
    </xf>
  </cellStyleXfs>
  <cellXfs count="80">
    <xf numFmtId="0" fontId="0" fillId="0" borderId="0" xfId="0"/>
    <xf numFmtId="0" fontId="9" fillId="2" borderId="5" xfId="0" applyFont="1" applyFill="1" applyBorder="1" applyAlignment="1">
      <alignment horizontal="center"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2" xfId="0" applyFont="1" applyBorder="1" applyAlignment="1">
      <alignment horizontal="left" vertical="center" wrapText="1"/>
    </xf>
    <xf numFmtId="0" fontId="11" fillId="0" borderId="7" xfId="0" applyFont="1" applyBorder="1" applyAlignment="1">
      <alignment horizontal="left" vertical="center" wrapText="1"/>
    </xf>
    <xf numFmtId="0" fontId="14" fillId="4" borderId="2" xfId="0" applyFont="1" applyFill="1" applyBorder="1" applyAlignment="1">
      <alignment vertical="center" wrapText="1"/>
    </xf>
    <xf numFmtId="0" fontId="15" fillId="0" borderId="2" xfId="0" applyFont="1" applyBorder="1" applyAlignment="1">
      <alignment vertical="center" wrapText="1" readingOrder="1"/>
    </xf>
    <xf numFmtId="0" fontId="11" fillId="5" borderId="4"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6" fillId="6" borderId="1" xfId="0" applyFont="1" applyFill="1" applyBorder="1" applyAlignment="1">
      <alignment vertical="center" wrapText="1"/>
    </xf>
    <xf numFmtId="0" fontId="0" fillId="6" borderId="4" xfId="0" applyFill="1" applyBorder="1" applyAlignment="1">
      <alignment horizontal="left" vertical="center" wrapText="1"/>
    </xf>
    <xf numFmtId="0" fontId="16" fillId="6" borderId="4" xfId="0" applyFont="1" applyFill="1" applyBorder="1" applyAlignment="1">
      <alignment vertical="center" wrapText="1"/>
    </xf>
    <xf numFmtId="0" fontId="14" fillId="3" borderId="2" xfId="0" applyFont="1" applyFill="1" applyBorder="1" applyAlignment="1">
      <alignment vertical="center" wrapText="1"/>
    </xf>
    <xf numFmtId="0" fontId="11" fillId="3" borderId="4" xfId="0" applyFont="1" applyFill="1" applyBorder="1" applyAlignment="1">
      <alignment horizontal="left" vertical="center" wrapText="1"/>
    </xf>
    <xf numFmtId="0" fontId="15" fillId="3" borderId="2" xfId="0" applyFont="1" applyFill="1" applyBorder="1" applyAlignment="1">
      <alignment vertical="center" wrapText="1" readingOrder="1"/>
    </xf>
    <xf numFmtId="0" fontId="14" fillId="7" borderId="4" xfId="0" applyFont="1" applyFill="1" applyBorder="1" applyAlignment="1">
      <alignment vertical="center" wrapText="1"/>
    </xf>
    <xf numFmtId="0" fontId="11" fillId="7" borderId="2"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5" fillId="7" borderId="2" xfId="0" applyFont="1" applyFill="1" applyBorder="1" applyAlignment="1">
      <alignment vertical="center" wrapText="1" readingOrder="1"/>
    </xf>
    <xf numFmtId="0" fontId="0" fillId="7" borderId="0" xfId="0" applyFill="1"/>
    <xf numFmtId="0" fontId="0" fillId="8" borderId="0" xfId="0" applyFill="1"/>
    <xf numFmtId="0" fontId="10" fillId="0" borderId="0" xfId="0" applyFont="1"/>
    <xf numFmtId="0" fontId="0" fillId="6" borderId="0" xfId="0" applyFill="1"/>
    <xf numFmtId="0" fontId="12" fillId="0" borderId="0" xfId="0" applyFont="1"/>
    <xf numFmtId="0" fontId="12" fillId="0" borderId="0" xfId="0" applyFont="1" applyAlignment="1">
      <alignment horizontal="center"/>
    </xf>
    <xf numFmtId="0" fontId="12" fillId="0" borderId="0" xfId="0" applyFont="1" applyAlignment="1">
      <alignment horizontal="center" vertical="center"/>
    </xf>
    <xf numFmtId="0" fontId="11" fillId="0" borderId="9" xfId="0" applyFont="1" applyBorder="1" applyAlignment="1">
      <alignment horizontal="center" vertical="center"/>
    </xf>
    <xf numFmtId="0" fontId="17" fillId="0" borderId="9" xfId="14" applyFill="1" applyAlignment="1">
      <alignment horizontal="left" vertical="center" wrapText="1"/>
    </xf>
    <xf numFmtId="167" fontId="11" fillId="0" borderId="9" xfId="15" applyFont="1" applyFill="1">
      <alignment horizontal="center" vertical="center"/>
    </xf>
    <xf numFmtId="0" fontId="0" fillId="0" borderId="2" xfId="0" applyBorder="1" applyAlignment="1">
      <alignment vertical="center"/>
    </xf>
    <xf numFmtId="0" fontId="0" fillId="0" borderId="9" xfId="14" applyFont="1" applyFill="1" applyAlignment="1">
      <alignment horizontal="left" vertical="center" wrapText="1"/>
    </xf>
    <xf numFmtId="167" fontId="11" fillId="0" borderId="0" xfId="0" applyNumberFormat="1" applyFont="1" applyAlignment="1">
      <alignment horizontal="center" vertical="center"/>
    </xf>
    <xf numFmtId="0" fontId="11" fillId="0" borderId="0" xfId="0" applyFont="1" applyAlignment="1">
      <alignment horizontal="center" vertical="center"/>
    </xf>
    <xf numFmtId="0" fontId="18" fillId="0" borderId="9" xfId="14" applyFont="1" applyFill="1" applyAlignment="1">
      <alignment horizontal="left" vertical="center" wrapText="1"/>
    </xf>
    <xf numFmtId="0" fontId="23" fillId="0" borderId="0" xfId="8" applyFont="1" applyAlignment="1">
      <alignment horizontal="left"/>
    </xf>
    <xf numFmtId="0" fontId="17" fillId="0" borderId="0" xfId="0" applyFont="1"/>
    <xf numFmtId="0" fontId="24" fillId="0" borderId="8" xfId="0" applyFont="1" applyBorder="1" applyAlignment="1">
      <alignment horizontal="center" vertical="center" wrapText="1"/>
    </xf>
    <xf numFmtId="0" fontId="18" fillId="9" borderId="9" xfId="0" applyFont="1" applyFill="1" applyBorder="1" applyAlignment="1">
      <alignment horizontal="left" vertical="center" wrapText="1"/>
    </xf>
    <xf numFmtId="167" fontId="0" fillId="9" borderId="9" xfId="0" applyNumberFormat="1" applyFill="1" applyBorder="1" applyAlignment="1">
      <alignment horizontal="center" vertical="center"/>
    </xf>
    <xf numFmtId="167" fontId="11" fillId="9" borderId="9" xfId="0" applyNumberFormat="1" applyFont="1" applyFill="1" applyBorder="1" applyAlignment="1">
      <alignment horizontal="center" vertical="center"/>
    </xf>
    <xf numFmtId="167" fontId="13" fillId="9" borderId="9" xfId="0" applyNumberFormat="1" applyFont="1" applyFill="1" applyBorder="1" applyAlignment="1">
      <alignment horizontal="center" vertical="center"/>
    </xf>
    <xf numFmtId="0" fontId="20" fillId="0" borderId="0" xfId="7" applyAlignment="1">
      <alignment horizontal="center" vertical="center" wrapText="1"/>
    </xf>
    <xf numFmtId="0" fontId="0" fillId="0" borderId="0" xfId="0" applyAlignment="1">
      <alignment horizontal="center" vertical="center"/>
    </xf>
    <xf numFmtId="0" fontId="18" fillId="9" borderId="0" xfId="0" applyFont="1" applyFill="1" applyAlignment="1">
      <alignment horizontal="center" vertical="center"/>
    </xf>
    <xf numFmtId="49" fontId="11" fillId="0" borderId="9" xfId="6" applyNumberFormat="1" applyFont="1" applyFill="1" applyBorder="1" applyAlignment="1">
      <alignment horizontal="left" vertical="center" wrapText="1"/>
    </xf>
    <xf numFmtId="0" fontId="25" fillId="9" borderId="9" xfId="0" applyFont="1" applyFill="1" applyBorder="1" applyAlignment="1">
      <alignment horizontal="center" vertical="center"/>
    </xf>
    <xf numFmtId="0" fontId="9" fillId="10" borderId="0" xfId="0" applyFont="1" applyFill="1" applyAlignment="1">
      <alignment horizontal="left" vertical="center"/>
    </xf>
    <xf numFmtId="0" fontId="9" fillId="10" borderId="0" xfId="0" applyFont="1" applyFill="1" applyAlignment="1">
      <alignment horizontal="center" vertical="center" wrapText="1"/>
    </xf>
    <xf numFmtId="0" fontId="0" fillId="0" borderId="10" xfId="0" applyBorder="1" applyAlignment="1">
      <alignment vertical="center" wrapText="1"/>
    </xf>
    <xf numFmtId="0" fontId="0" fillId="0" borderId="11" xfId="0" applyBorder="1" applyAlignment="1">
      <alignment vertical="center"/>
    </xf>
    <xf numFmtId="0" fontId="0" fillId="0" borderId="12" xfId="0" applyBorder="1" applyAlignment="1">
      <alignment horizontal="left" vertical="center"/>
    </xf>
    <xf numFmtId="0" fontId="0" fillId="0" borderId="10"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7" xfId="0" applyBorder="1" applyAlignment="1">
      <alignment horizontal="left" vertical="center"/>
    </xf>
    <xf numFmtId="0" fontId="0" fillId="0" borderId="18" xfId="0" applyBorder="1" applyAlignment="1">
      <alignment vertical="center"/>
    </xf>
    <xf numFmtId="0" fontId="0" fillId="0" borderId="11" xfId="0" applyBorder="1" applyAlignment="1">
      <alignment vertical="center" wrapText="1"/>
    </xf>
    <xf numFmtId="0" fontId="0" fillId="0" borderId="19" xfId="0" applyBorder="1" applyAlignment="1">
      <alignment vertical="center"/>
    </xf>
    <xf numFmtId="0" fontId="0" fillId="0" borderId="18" xfId="0" applyBorder="1" applyAlignment="1">
      <alignment vertical="center" wrapText="1"/>
    </xf>
    <xf numFmtId="0" fontId="0" fillId="0" borderId="2" xfId="0"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167" fontId="11" fillId="11" borderId="9" xfId="15" applyFont="1" applyFill="1">
      <alignment horizontal="center" vertical="center"/>
    </xf>
    <xf numFmtId="0" fontId="28" fillId="0" borderId="8" xfId="0" applyFont="1" applyBorder="1" applyAlignment="1">
      <alignment horizontal="center" vertical="center" wrapText="1"/>
    </xf>
    <xf numFmtId="0" fontId="27" fillId="0" borderId="8" xfId="0" applyFont="1" applyBorder="1" applyAlignment="1">
      <alignment horizontal="center" vertical="center" wrapText="1"/>
    </xf>
    <xf numFmtId="14" fontId="0" fillId="9" borderId="9" xfId="0" applyNumberFormat="1" applyFill="1" applyBorder="1" applyAlignment="1">
      <alignment horizontal="center" vertical="center"/>
    </xf>
    <xf numFmtId="14" fontId="11" fillId="0" borderId="9" xfId="15" applyNumberFormat="1" applyFont="1" applyFill="1">
      <alignment horizontal="center" vertical="center"/>
    </xf>
    <xf numFmtId="14" fontId="0" fillId="11" borderId="9" xfId="0" applyNumberFormat="1" applyFill="1" applyBorder="1" applyAlignment="1">
      <alignment horizontal="center" vertical="center"/>
    </xf>
    <xf numFmtId="14" fontId="11" fillId="9" borderId="9" xfId="0" applyNumberFormat="1" applyFont="1" applyFill="1" applyBorder="1" applyAlignment="1">
      <alignment horizontal="center" vertical="center"/>
    </xf>
    <xf numFmtId="14" fontId="11" fillId="0" borderId="0" xfId="0" applyNumberFormat="1" applyFont="1" applyAlignment="1">
      <alignment horizontal="center" vertical="center"/>
    </xf>
    <xf numFmtId="0" fontId="25" fillId="9" borderId="9" xfId="0" applyFont="1" applyFill="1" applyBorder="1" applyAlignment="1">
      <alignment horizontal="center" vertical="center" wrapText="1"/>
    </xf>
    <xf numFmtId="0" fontId="0" fillId="10" borderId="0" xfId="0" applyFill="1"/>
    <xf numFmtId="0" fontId="18" fillId="9" borderId="9" xfId="0" applyFont="1" applyFill="1" applyBorder="1" applyAlignment="1">
      <alignment horizontal="center" vertical="center" wrapText="1"/>
    </xf>
    <xf numFmtId="167" fontId="27" fillId="11" borderId="9" xfId="15" applyFont="1" applyFill="1">
      <alignment horizontal="center" vertical="center"/>
    </xf>
    <xf numFmtId="0" fontId="26" fillId="0" borderId="0" xfId="7" applyFont="1" applyAlignment="1">
      <alignment horizontal="left" vertical="center" wrapText="1"/>
    </xf>
    <xf numFmtId="0" fontId="15" fillId="7" borderId="2" xfId="0" applyFont="1" applyFill="1" applyBorder="1" applyAlignment="1">
      <alignment vertical="center" wrapText="1" readingOrder="1"/>
    </xf>
  </cellXfs>
  <cellStyles count="16">
    <cellStyle name="Date" xfId="15" xr:uid="{41658BB2-E4F5-4DA2-80F9-204F36E5A216}"/>
    <cellStyle name="Heading 1 2" xfId="9" xr:uid="{65F1E1FF-B347-43F3-B90E-FB220D487681}"/>
    <cellStyle name="Heading 2 2" xfId="10" xr:uid="{5963584E-FE99-46AA-924D-41F8D7320DF5}"/>
    <cellStyle name="Heading 3 2" xfId="11" xr:uid="{EC56A7F3-6F05-4308-A4ED-4CD7663FE030}"/>
    <cellStyle name="Name" xfId="13" xr:uid="{1BEC88DC-4421-4FBD-9B73-5ECA62DCD422}"/>
    <cellStyle name="Normal" xfId="0" builtinId="0"/>
    <cellStyle name="Normal 2" xfId="1" xr:uid="{00000000-0005-0000-0000-000001000000}"/>
    <cellStyle name="Normal 2 2" xfId="2" xr:uid="{00000000-0005-0000-0000-000002000000}"/>
    <cellStyle name="Normal 3" xfId="5" xr:uid="{8A16211E-44A2-4D00-AE52-5B7AD9165F7F}"/>
    <cellStyle name="Normal 4" xfId="3" xr:uid="{8E458D3E-EC10-43D7-9D2C-51D48D6B5E4F}"/>
    <cellStyle name="Normal 5" xfId="4" xr:uid="{81D6426D-5136-4851-BCD1-39690C5044C4}"/>
    <cellStyle name="Percent" xfId="6" builtinId="5"/>
    <cellStyle name="Project Start" xfId="12" xr:uid="{6B65943D-A36D-449F-B653-A5FB03A5D1D4}"/>
    <cellStyle name="Task" xfId="14" xr:uid="{40DF416D-7D16-4D4A-AC75-6792657436F7}"/>
    <cellStyle name="Title 2" xfId="8" xr:uid="{E029A3DD-5FAB-488D-BE38-E26DBADD0D4D}"/>
    <cellStyle name="zHiddenText" xfId="7" xr:uid="{10511034-81F1-4273-89A7-0D75497E8C5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hfms.sharepoint.com/teams/HR-Learning/Shared%20Documents/2022%20CCO%20Learning%20Enhancements/2022%20CCO%20Curriculum_v5_9.2022.xlsx" TargetMode="External"/><Relationship Id="rId1" Type="http://schemas.openxmlformats.org/officeDocument/2006/relationships/externalLinkPath" Target="https://hfms.sharepoint.com/teams/HR-Learning/Shared%20Documents/2022%20CCO%20Learning%20Enhancements/2022%20CCO%20Curriculum_v5_9.20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v-hfi-014/common/Users/MPA64A/AppData/Local/Microsoft/Windows/INetCache/Content.Outlook/QYS9ICZJ/AHS%20Draft%20Training%20Curriculum_ds.xls" TargetMode="External"/><Relationship Id="rId1" Type="http://schemas.openxmlformats.org/officeDocument/2006/relationships/externalLinkPath" Target="/sv-hfi-014/common/Users/MPA64A/AppData/Local/Microsoft/Windows/INetCache/Content.Outlook/QYS9ICZJ/AHS%20Draft%20Training%20Curriculum_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8.22-Summary"/>
      <sheetName val="MASTER DATA"/>
      <sheetName val="Shadowing"/>
      <sheetName val="DevStatus"/>
      <sheetName val="7.11.22 cohort"/>
      <sheetName val="CCO Process Estimate"/>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eetName val="Roles"/>
      <sheetName val="Training Curriculum Summary"/>
      <sheetName val="SC_Draft Learning Curriculum"/>
      <sheetName val="Draft Learning Curriculum"/>
      <sheetName val="OU Estimates"/>
      <sheetName val="Assumptions &amp; Qs"/>
      <sheetName val="2. Training Needs (Review)"/>
      <sheetName val="2. Course Development Overview"/>
      <sheetName val="3. Course Catalog"/>
      <sheetName val="4. Training Hours"/>
      <sheetName val="3. Hours"/>
      <sheetName val="5. Training Logistics"/>
      <sheetName val="HI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86"/>
  <sheetViews>
    <sheetView topLeftCell="A31" zoomScale="115" zoomScaleNormal="115" workbookViewId="0">
      <selection activeCell="C11" sqref="C11"/>
    </sheetView>
  </sheetViews>
  <sheetFormatPr baseColWidth="10" defaultColWidth="8.83203125" defaultRowHeight="15" x14ac:dyDescent="0.2"/>
  <cols>
    <col min="1" max="1" width="36.1640625" customWidth="1"/>
    <col min="2" max="2" width="37" customWidth="1"/>
    <col min="3" max="4" width="46.83203125" customWidth="1"/>
  </cols>
  <sheetData>
    <row r="1" spans="1:9" ht="16" x14ac:dyDescent="0.2">
      <c r="A1" s="1" t="s">
        <v>0</v>
      </c>
      <c r="B1" s="1" t="s">
        <v>1</v>
      </c>
      <c r="C1" s="1" t="s">
        <v>2</v>
      </c>
      <c r="D1" s="1" t="s">
        <v>3</v>
      </c>
    </row>
    <row r="2" spans="1:9" ht="28.5" customHeight="1" x14ac:dyDescent="0.2">
      <c r="A2" s="5" t="s">
        <v>4</v>
      </c>
      <c r="B2" s="15" t="s">
        <v>5</v>
      </c>
      <c r="C2" s="19" t="s">
        <v>6</v>
      </c>
      <c r="D2" s="21" t="s">
        <v>7</v>
      </c>
    </row>
    <row r="3" spans="1:9" ht="17" x14ac:dyDescent="0.2">
      <c r="A3" s="6" t="s">
        <v>8</v>
      </c>
      <c r="B3" s="15" t="s">
        <v>9</v>
      </c>
      <c r="C3" s="20" t="s">
        <v>10</v>
      </c>
      <c r="D3" s="21" t="s">
        <v>11</v>
      </c>
    </row>
    <row r="4" spans="1:9" ht="32" x14ac:dyDescent="0.2">
      <c r="A4" s="5" t="s">
        <v>12</v>
      </c>
      <c r="B4" s="15" t="s">
        <v>13</v>
      </c>
      <c r="C4" s="20" t="s">
        <v>14</v>
      </c>
      <c r="D4" s="17" t="s">
        <v>15</v>
      </c>
      <c r="F4" s="22"/>
      <c r="G4" t="s">
        <v>16</v>
      </c>
    </row>
    <row r="5" spans="1:9" ht="16" x14ac:dyDescent="0.2">
      <c r="A5" s="5" t="s">
        <v>17</v>
      </c>
      <c r="B5" s="15" t="s">
        <v>18</v>
      </c>
      <c r="C5" s="20" t="s">
        <v>19</v>
      </c>
      <c r="D5" s="79" t="s">
        <v>20</v>
      </c>
      <c r="F5" s="23"/>
      <c r="G5" t="s">
        <v>21</v>
      </c>
    </row>
    <row r="6" spans="1:9" ht="16" x14ac:dyDescent="0.2">
      <c r="A6" s="5" t="s">
        <v>22</v>
      </c>
      <c r="B6" s="15" t="s">
        <v>23</v>
      </c>
      <c r="C6" s="18" t="s">
        <v>24</v>
      </c>
      <c r="D6" s="79"/>
      <c r="F6" s="25"/>
      <c r="G6" t="s">
        <v>25</v>
      </c>
    </row>
    <row r="7" spans="1:9" ht="17" x14ac:dyDescent="0.2">
      <c r="A7" s="2" t="s">
        <v>26</v>
      </c>
      <c r="B7" s="7" t="s">
        <v>27</v>
      </c>
      <c r="C7" s="4" t="s">
        <v>28</v>
      </c>
      <c r="D7" s="21" t="s">
        <v>29</v>
      </c>
    </row>
    <row r="8" spans="1:9" ht="32" x14ac:dyDescent="0.2">
      <c r="A8" s="3" t="s">
        <v>30</v>
      </c>
      <c r="B8" s="7" t="s">
        <v>31</v>
      </c>
      <c r="C8" s="19" t="s">
        <v>32</v>
      </c>
      <c r="D8" s="8" t="s">
        <v>33</v>
      </c>
      <c r="E8" s="24" t="s">
        <v>34</v>
      </c>
      <c r="F8" s="24"/>
      <c r="G8" s="24"/>
      <c r="H8" s="24"/>
      <c r="I8" s="24"/>
    </row>
    <row r="9" spans="1:9" ht="32" x14ac:dyDescent="0.2">
      <c r="A9" s="3" t="s">
        <v>35</v>
      </c>
      <c r="B9" s="7" t="s">
        <v>36</v>
      </c>
      <c r="C9" s="20" t="s">
        <v>37</v>
      </c>
      <c r="D9" s="21" t="s">
        <v>38</v>
      </c>
    </row>
    <row r="10" spans="1:9" ht="32" x14ac:dyDescent="0.2">
      <c r="A10" s="3" t="s">
        <v>39</v>
      </c>
      <c r="B10" s="15" t="s">
        <v>40</v>
      </c>
      <c r="C10" s="19" t="s">
        <v>41</v>
      </c>
      <c r="D10" s="17" t="s">
        <v>42</v>
      </c>
    </row>
    <row r="11" spans="1:9" ht="32" x14ac:dyDescent="0.2">
      <c r="A11" s="3" t="s">
        <v>43</v>
      </c>
      <c r="B11" s="15" t="s">
        <v>44</v>
      </c>
      <c r="D11" s="21" t="s">
        <v>45</v>
      </c>
    </row>
    <row r="12" spans="1:9" ht="17" x14ac:dyDescent="0.2">
      <c r="A12" s="3" t="s">
        <v>46</v>
      </c>
      <c r="B12" s="15" t="s">
        <v>47</v>
      </c>
      <c r="D12" s="17" t="s">
        <v>48</v>
      </c>
    </row>
    <row r="13" spans="1:9" ht="32" x14ac:dyDescent="0.2">
      <c r="A13" s="4" t="s">
        <v>49</v>
      </c>
      <c r="B13" s="15" t="s">
        <v>50</v>
      </c>
      <c r="D13" s="21" t="s">
        <v>51</v>
      </c>
    </row>
    <row r="14" spans="1:9" ht="32" x14ac:dyDescent="0.2">
      <c r="A14" s="16" t="s">
        <v>52</v>
      </c>
      <c r="B14" s="15" t="s">
        <v>53</v>
      </c>
      <c r="D14" s="21" t="s">
        <v>54</v>
      </c>
    </row>
    <row r="15" spans="1:9" ht="16" x14ac:dyDescent="0.2">
      <c r="A15" s="16" t="s">
        <v>55</v>
      </c>
      <c r="B15" s="15" t="s">
        <v>56</v>
      </c>
    </row>
    <row r="16" spans="1:9" ht="16" x14ac:dyDescent="0.2">
      <c r="A16" s="16" t="s">
        <v>57</v>
      </c>
      <c r="B16" s="15" t="s">
        <v>58</v>
      </c>
    </row>
    <row r="17" spans="1:2" ht="16" x14ac:dyDescent="0.2">
      <c r="A17" s="16" t="s">
        <v>59</v>
      </c>
      <c r="B17" s="15" t="s">
        <v>60</v>
      </c>
    </row>
    <row r="18" spans="1:2" ht="16" x14ac:dyDescent="0.2">
      <c r="A18" s="4" t="s">
        <v>61</v>
      </c>
      <c r="B18" s="15" t="s">
        <v>62</v>
      </c>
    </row>
    <row r="19" spans="1:2" ht="32" x14ac:dyDescent="0.2">
      <c r="A19" s="4" t="s">
        <v>63</v>
      </c>
      <c r="B19" s="15" t="s">
        <v>64</v>
      </c>
    </row>
    <row r="20" spans="1:2" ht="32" x14ac:dyDescent="0.2">
      <c r="A20" s="10" t="s">
        <v>65</v>
      </c>
      <c r="B20" s="15" t="s">
        <v>66</v>
      </c>
    </row>
    <row r="21" spans="1:2" ht="16" x14ac:dyDescent="0.2">
      <c r="A21" s="4" t="s">
        <v>67</v>
      </c>
      <c r="B21" s="15" t="s">
        <v>68</v>
      </c>
    </row>
    <row r="22" spans="1:2" ht="16" x14ac:dyDescent="0.2">
      <c r="A22" s="4" t="s">
        <v>69</v>
      </c>
    </row>
    <row r="23" spans="1:2" ht="16" x14ac:dyDescent="0.2">
      <c r="A23" s="4" t="s">
        <v>70</v>
      </c>
    </row>
    <row r="24" spans="1:2" ht="16" x14ac:dyDescent="0.2">
      <c r="A24" s="9" t="s">
        <v>71</v>
      </c>
    </row>
    <row r="25" spans="1:2" ht="46" x14ac:dyDescent="0.2">
      <c r="A25" s="4" t="s">
        <v>72</v>
      </c>
    </row>
    <row r="26" spans="1:2" ht="32" x14ac:dyDescent="0.2">
      <c r="A26" s="4" t="s">
        <v>73</v>
      </c>
    </row>
    <row r="27" spans="1:2" ht="16" x14ac:dyDescent="0.2">
      <c r="A27" s="4" t="s">
        <v>74</v>
      </c>
    </row>
    <row r="28" spans="1:2" ht="32" x14ac:dyDescent="0.2">
      <c r="A28" s="4" t="s">
        <v>75</v>
      </c>
    </row>
    <row r="29" spans="1:2" ht="32" x14ac:dyDescent="0.2">
      <c r="A29" s="4" t="s">
        <v>76</v>
      </c>
    </row>
    <row r="30" spans="1:2" ht="16" x14ac:dyDescent="0.2">
      <c r="A30" s="4" t="s">
        <v>77</v>
      </c>
    </row>
    <row r="31" spans="1:2" ht="16" x14ac:dyDescent="0.2">
      <c r="A31" s="4" t="s">
        <v>78</v>
      </c>
    </row>
    <row r="32" spans="1:2" ht="32" x14ac:dyDescent="0.2">
      <c r="A32" s="4" t="s">
        <v>79</v>
      </c>
    </row>
    <row r="33" spans="1:1" ht="16" x14ac:dyDescent="0.2">
      <c r="A33" s="4" t="s">
        <v>80</v>
      </c>
    </row>
    <row r="34" spans="1:1" ht="31" x14ac:dyDescent="0.2">
      <c r="A34" s="4" t="s">
        <v>81</v>
      </c>
    </row>
    <row r="35" spans="1:1" ht="16" x14ac:dyDescent="0.2">
      <c r="A35" s="4" t="s">
        <v>82</v>
      </c>
    </row>
    <row r="36" spans="1:1" ht="16" x14ac:dyDescent="0.2">
      <c r="A36" s="4" t="s">
        <v>83</v>
      </c>
    </row>
    <row r="37" spans="1:1" ht="16" x14ac:dyDescent="0.2">
      <c r="A37" s="4" t="s">
        <v>84</v>
      </c>
    </row>
    <row r="38" spans="1:1" ht="28" x14ac:dyDescent="0.2">
      <c r="A38" s="4" t="s">
        <v>85</v>
      </c>
    </row>
    <row r="39" spans="1:1" ht="30" x14ac:dyDescent="0.2">
      <c r="A39" s="12" t="s">
        <v>86</v>
      </c>
    </row>
    <row r="40" spans="1:1" ht="16" x14ac:dyDescent="0.2">
      <c r="A40" s="3" t="s">
        <v>87</v>
      </c>
    </row>
    <row r="41" spans="1:1" ht="16" x14ac:dyDescent="0.2">
      <c r="A41" s="3" t="s">
        <v>88</v>
      </c>
    </row>
    <row r="42" spans="1:1" ht="32" x14ac:dyDescent="0.2">
      <c r="A42" s="3" t="s">
        <v>89</v>
      </c>
    </row>
    <row r="43" spans="1:1" ht="16" x14ac:dyDescent="0.2">
      <c r="A43" s="3" t="s">
        <v>90</v>
      </c>
    </row>
    <row r="44" spans="1:1" ht="16" x14ac:dyDescent="0.2">
      <c r="A44" s="3" t="s">
        <v>91</v>
      </c>
    </row>
    <row r="45" spans="1:1" ht="16" x14ac:dyDescent="0.2">
      <c r="A45" s="3" t="s">
        <v>92</v>
      </c>
    </row>
    <row r="46" spans="1:1" ht="16" x14ac:dyDescent="0.2">
      <c r="A46" s="3" t="s">
        <v>93</v>
      </c>
    </row>
    <row r="47" spans="1:1" ht="16" x14ac:dyDescent="0.2">
      <c r="A47" s="3" t="s">
        <v>94</v>
      </c>
    </row>
    <row r="48" spans="1:1" ht="16" x14ac:dyDescent="0.2">
      <c r="A48" s="4" t="s">
        <v>95</v>
      </c>
    </row>
    <row r="49" spans="1:1" ht="16" x14ac:dyDescent="0.2">
      <c r="A49" s="4" t="s">
        <v>96</v>
      </c>
    </row>
    <row r="50" spans="1:1" ht="16" x14ac:dyDescent="0.2">
      <c r="A50" s="11" t="s">
        <v>97</v>
      </c>
    </row>
    <row r="51" spans="1:1" ht="16" x14ac:dyDescent="0.2">
      <c r="A51" s="3" t="s">
        <v>98</v>
      </c>
    </row>
    <row r="52" spans="1:1" ht="16" x14ac:dyDescent="0.2">
      <c r="A52" s="3" t="s">
        <v>99</v>
      </c>
    </row>
    <row r="53" spans="1:1" ht="16" x14ac:dyDescent="0.2">
      <c r="A53" s="3" t="s">
        <v>100</v>
      </c>
    </row>
    <row r="54" spans="1:1" ht="16" x14ac:dyDescent="0.2">
      <c r="A54" s="3" t="s">
        <v>101</v>
      </c>
    </row>
    <row r="55" spans="1:1" ht="16" x14ac:dyDescent="0.2">
      <c r="A55" s="3" t="s">
        <v>102</v>
      </c>
    </row>
    <row r="56" spans="1:1" ht="32" x14ac:dyDescent="0.2">
      <c r="A56" s="3" t="s">
        <v>103</v>
      </c>
    </row>
    <row r="57" spans="1:1" ht="32" x14ac:dyDescent="0.2">
      <c r="A57" s="4" t="s">
        <v>104</v>
      </c>
    </row>
    <row r="58" spans="1:1" ht="28" x14ac:dyDescent="0.2">
      <c r="A58" s="5" t="s">
        <v>105</v>
      </c>
    </row>
    <row r="59" spans="1:1" ht="16" x14ac:dyDescent="0.2">
      <c r="A59" s="4" t="s">
        <v>106</v>
      </c>
    </row>
    <row r="60" spans="1:1" ht="16" x14ac:dyDescent="0.2">
      <c r="A60" s="13" t="s">
        <v>107</v>
      </c>
    </row>
    <row r="61" spans="1:1" ht="16" x14ac:dyDescent="0.2">
      <c r="A61" s="4" t="s">
        <v>108</v>
      </c>
    </row>
    <row r="62" spans="1:1" ht="16" x14ac:dyDescent="0.2">
      <c r="A62" s="4" t="s">
        <v>109</v>
      </c>
    </row>
    <row r="63" spans="1:1" ht="16" x14ac:dyDescent="0.2">
      <c r="A63" s="4" t="s">
        <v>110</v>
      </c>
    </row>
    <row r="64" spans="1:1" ht="16" x14ac:dyDescent="0.2">
      <c r="A64" s="4" t="s">
        <v>111</v>
      </c>
    </row>
    <row r="65" spans="1:1" ht="16" x14ac:dyDescent="0.2">
      <c r="A65" s="4" t="s">
        <v>112</v>
      </c>
    </row>
    <row r="66" spans="1:1" ht="16" x14ac:dyDescent="0.2">
      <c r="A66" s="4" t="s">
        <v>113</v>
      </c>
    </row>
    <row r="67" spans="1:1" ht="16" x14ac:dyDescent="0.2">
      <c r="A67" s="4" t="s">
        <v>114</v>
      </c>
    </row>
    <row r="68" spans="1:1" ht="16" x14ac:dyDescent="0.2">
      <c r="A68" s="4" t="s">
        <v>115</v>
      </c>
    </row>
    <row r="69" spans="1:1" ht="16" x14ac:dyDescent="0.2">
      <c r="A69" s="4" t="s">
        <v>116</v>
      </c>
    </row>
    <row r="70" spans="1:1" ht="16" x14ac:dyDescent="0.2">
      <c r="A70" s="4" t="s">
        <v>117</v>
      </c>
    </row>
    <row r="71" spans="1:1" ht="16" x14ac:dyDescent="0.2">
      <c r="A71" s="4" t="s">
        <v>118</v>
      </c>
    </row>
    <row r="72" spans="1:1" ht="16" x14ac:dyDescent="0.2">
      <c r="A72" s="4" t="s">
        <v>119</v>
      </c>
    </row>
    <row r="73" spans="1:1" ht="28" x14ac:dyDescent="0.2">
      <c r="A73" s="4" t="s">
        <v>120</v>
      </c>
    </row>
    <row r="74" spans="1:1" ht="30" x14ac:dyDescent="0.2">
      <c r="A74" s="14" t="s">
        <v>121</v>
      </c>
    </row>
    <row r="75" spans="1:1" ht="32" x14ac:dyDescent="0.2">
      <c r="A75" s="4" t="s">
        <v>122</v>
      </c>
    </row>
    <row r="76" spans="1:1" ht="16" x14ac:dyDescent="0.2">
      <c r="A76" s="4" t="s">
        <v>123</v>
      </c>
    </row>
    <row r="77" spans="1:1" ht="16" x14ac:dyDescent="0.2">
      <c r="A77" s="4" t="s">
        <v>124</v>
      </c>
    </row>
    <row r="78" spans="1:1" ht="16" x14ac:dyDescent="0.2">
      <c r="A78" s="4" t="s">
        <v>125</v>
      </c>
    </row>
    <row r="79" spans="1:1" ht="16" x14ac:dyDescent="0.2">
      <c r="A79" s="4" t="s">
        <v>126</v>
      </c>
    </row>
    <row r="80" spans="1:1" ht="16" x14ac:dyDescent="0.2">
      <c r="A80" s="4" t="s">
        <v>127</v>
      </c>
    </row>
    <row r="81" spans="1:1" ht="16" x14ac:dyDescent="0.2">
      <c r="A81" s="4" t="s">
        <v>128</v>
      </c>
    </row>
    <row r="82" spans="1:1" ht="16" x14ac:dyDescent="0.2">
      <c r="A82" s="4" t="s">
        <v>129</v>
      </c>
    </row>
    <row r="83" spans="1:1" ht="16" x14ac:dyDescent="0.2">
      <c r="A83" s="4" t="s">
        <v>130</v>
      </c>
    </row>
    <row r="84" spans="1:1" ht="16" x14ac:dyDescent="0.2">
      <c r="A84" s="4" t="s">
        <v>131</v>
      </c>
    </row>
    <row r="85" spans="1:1" ht="16" x14ac:dyDescent="0.2">
      <c r="A85" s="4" t="s">
        <v>132</v>
      </c>
    </row>
    <row r="86" spans="1:1" ht="16" x14ac:dyDescent="0.2">
      <c r="A86" s="5" t="s">
        <v>133</v>
      </c>
    </row>
  </sheetData>
  <autoFilter ref="A1:D1" xr:uid="{00000000-0009-0000-0000-000003000000}"/>
  <mergeCells count="1">
    <mergeCell ref="D5:D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C2D84-CCCB-4CE3-BA29-F66DED5909B4}">
  <sheetPr>
    <tabColor rgb="FF7030A0"/>
  </sheetPr>
  <dimension ref="A1:H45"/>
  <sheetViews>
    <sheetView tabSelected="1" topLeftCell="A2" zoomScale="75" zoomScaleNormal="75" workbookViewId="0">
      <pane ySplit="2" topLeftCell="A4" activePane="bottomLeft" state="frozen"/>
      <selection activeCell="A2" sqref="A2"/>
      <selection pane="bottomLeft" activeCell="A2" sqref="A2:XFD2"/>
    </sheetView>
  </sheetViews>
  <sheetFormatPr baseColWidth="10" defaultColWidth="8.83203125" defaultRowHeight="15" outlineLevelRow="1" x14ac:dyDescent="0.2"/>
  <cols>
    <col min="1" max="1" width="29.33203125" style="45" customWidth="1"/>
    <col min="2" max="2" width="47.1640625" customWidth="1"/>
    <col min="3" max="3" width="13.83203125" customWidth="1"/>
    <col min="4" max="4" width="13.1640625" customWidth="1"/>
    <col min="5" max="5" width="16" customWidth="1"/>
    <col min="6" max="6" width="12.1640625" customWidth="1"/>
    <col min="7" max="7" width="13.1640625" customWidth="1"/>
    <col min="8" max="8" width="16" customWidth="1"/>
  </cols>
  <sheetData>
    <row r="1" spans="1:8" ht="30" customHeight="1" x14ac:dyDescent="0.35">
      <c r="A1" s="44"/>
      <c r="B1" s="37" t="s">
        <v>148</v>
      </c>
      <c r="C1" s="27"/>
      <c r="D1" s="28"/>
      <c r="E1" s="26"/>
      <c r="F1" s="27"/>
      <c r="G1" s="28"/>
      <c r="H1" s="26"/>
    </row>
    <row r="2" spans="1:8" ht="47" customHeight="1" x14ac:dyDescent="0.2">
      <c r="A2" s="78" t="s">
        <v>184</v>
      </c>
      <c r="B2" s="78"/>
      <c r="C2" s="78"/>
      <c r="D2" s="78"/>
      <c r="E2" s="78"/>
      <c r="F2" s="78"/>
      <c r="G2" s="78"/>
      <c r="H2" s="78"/>
    </row>
    <row r="3" spans="1:8" s="38" customFormat="1" ht="45" customHeight="1" thickBot="1" x14ac:dyDescent="0.25">
      <c r="A3" s="44" t="s">
        <v>149</v>
      </c>
      <c r="B3" s="39" t="s">
        <v>134</v>
      </c>
      <c r="C3" s="67" t="s">
        <v>135</v>
      </c>
      <c r="D3" s="39" t="s">
        <v>136</v>
      </c>
      <c r="E3" s="39" t="s">
        <v>137</v>
      </c>
      <c r="F3" s="39" t="s">
        <v>135</v>
      </c>
      <c r="G3" s="68" t="s">
        <v>136</v>
      </c>
      <c r="H3" s="39" t="s">
        <v>137</v>
      </c>
    </row>
    <row r="4" spans="1:8" ht="30" customHeight="1" thickBot="1" x14ac:dyDescent="0.25">
      <c r="A4" s="46" t="s">
        <v>174</v>
      </c>
      <c r="B4" s="40"/>
      <c r="C4" s="41">
        <f>C5</f>
        <v>46127</v>
      </c>
      <c r="D4" s="42">
        <f>D11</f>
        <v>46223</v>
      </c>
      <c r="E4" s="48">
        <f>SUM(E5:E11)</f>
        <v>90</v>
      </c>
      <c r="F4" s="41">
        <f>F5</f>
        <v>46077</v>
      </c>
      <c r="G4" s="42">
        <f>G11</f>
        <v>46143</v>
      </c>
      <c r="H4" s="48">
        <f>SUM(H5:H11)</f>
        <v>48</v>
      </c>
    </row>
    <row r="5" spans="1:8" ht="30" customHeight="1" outlineLevel="1" thickBot="1" x14ac:dyDescent="0.25">
      <c r="B5" s="30" t="s">
        <v>143</v>
      </c>
      <c r="C5" s="77">
        <v>46127</v>
      </c>
      <c r="D5" s="31">
        <f t="shared" ref="D5" si="0">C5+E5</f>
        <v>46137</v>
      </c>
      <c r="E5" s="29">
        <v>10</v>
      </c>
      <c r="F5" s="31">
        <f t="shared" ref="F5:F11" si="1">IF(OR(G5="",H5=""),"",IF(H5=0,G5,WORKDAY(G5,-(H5-1))))</f>
        <v>46077</v>
      </c>
      <c r="G5" s="34">
        <f t="shared" ref="G5:G10" si="2">WORKDAY(F6,-1)</f>
        <v>46083</v>
      </c>
      <c r="H5" s="29">
        <v>5</v>
      </c>
    </row>
    <row r="6" spans="1:8" ht="30" customHeight="1" outlineLevel="1" thickBot="1" x14ac:dyDescent="0.25">
      <c r="B6" s="30" t="s">
        <v>138</v>
      </c>
      <c r="C6" s="31">
        <f>D5+1</f>
        <v>46138</v>
      </c>
      <c r="D6" s="31">
        <f>C6+E6</f>
        <v>46183</v>
      </c>
      <c r="E6" s="29">
        <v>45</v>
      </c>
      <c r="F6" s="31">
        <f t="shared" si="1"/>
        <v>46084</v>
      </c>
      <c r="G6" s="34">
        <f t="shared" si="2"/>
        <v>46104</v>
      </c>
      <c r="H6" s="29">
        <v>15</v>
      </c>
    </row>
    <row r="7" spans="1:8" ht="30" customHeight="1" outlineLevel="1" thickBot="1" x14ac:dyDescent="0.25">
      <c r="B7" s="30" t="s">
        <v>139</v>
      </c>
      <c r="C7" s="31">
        <f t="shared" ref="C7:C11" si="3">D6+1</f>
        <v>46184</v>
      </c>
      <c r="D7" s="34">
        <f t="shared" ref="D7:D11" si="4">C7+E7</f>
        <v>46189</v>
      </c>
      <c r="E7" s="35">
        <v>5</v>
      </c>
      <c r="F7" s="31">
        <f t="shared" si="1"/>
        <v>46105</v>
      </c>
      <c r="G7" s="34">
        <f t="shared" si="2"/>
        <v>46111</v>
      </c>
      <c r="H7" s="35">
        <v>5</v>
      </c>
    </row>
    <row r="8" spans="1:8" ht="30" customHeight="1" outlineLevel="1" thickBot="1" x14ac:dyDescent="0.25">
      <c r="B8" s="30" t="s">
        <v>140</v>
      </c>
      <c r="C8" s="31">
        <f t="shared" si="3"/>
        <v>46190</v>
      </c>
      <c r="D8" s="34">
        <f t="shared" si="4"/>
        <v>46205</v>
      </c>
      <c r="E8" s="35">
        <v>15</v>
      </c>
      <c r="F8" s="31">
        <f t="shared" si="1"/>
        <v>46112</v>
      </c>
      <c r="G8" s="34">
        <f t="shared" si="2"/>
        <v>46121</v>
      </c>
      <c r="H8" s="35">
        <v>8</v>
      </c>
    </row>
    <row r="9" spans="1:8" ht="30" customHeight="1" outlineLevel="1" thickBot="1" x14ac:dyDescent="0.25">
      <c r="B9" s="30" t="s">
        <v>150</v>
      </c>
      <c r="C9" s="31">
        <f t="shared" si="3"/>
        <v>46206</v>
      </c>
      <c r="D9" s="34">
        <f t="shared" si="4"/>
        <v>46211</v>
      </c>
      <c r="E9" s="35">
        <v>5</v>
      </c>
      <c r="F9" s="31">
        <f t="shared" si="1"/>
        <v>46122</v>
      </c>
      <c r="G9" s="34">
        <f t="shared" si="2"/>
        <v>46128</v>
      </c>
      <c r="H9" s="35">
        <v>5</v>
      </c>
    </row>
    <row r="10" spans="1:8" ht="30" customHeight="1" outlineLevel="1" thickBot="1" x14ac:dyDescent="0.25">
      <c r="B10" s="36" t="s">
        <v>151</v>
      </c>
      <c r="C10" s="31">
        <f t="shared" si="3"/>
        <v>46212</v>
      </c>
      <c r="D10" s="34">
        <f t="shared" si="4"/>
        <v>46222</v>
      </c>
      <c r="E10" s="35">
        <v>10</v>
      </c>
      <c r="F10" s="31">
        <f t="shared" si="1"/>
        <v>46129</v>
      </c>
      <c r="G10" s="34">
        <f t="shared" ref="G10" si="5">WORKDAY(F11,-1)</f>
        <v>46142</v>
      </c>
      <c r="H10" s="35">
        <v>10</v>
      </c>
    </row>
    <row r="11" spans="1:8" ht="30" customHeight="1" outlineLevel="1" thickBot="1" x14ac:dyDescent="0.25">
      <c r="B11" s="36" t="s">
        <v>152</v>
      </c>
      <c r="C11" s="31">
        <f t="shared" si="3"/>
        <v>46223</v>
      </c>
      <c r="D11" s="34">
        <f t="shared" si="4"/>
        <v>46223</v>
      </c>
      <c r="E11" s="35">
        <v>0</v>
      </c>
      <c r="F11" s="31">
        <f t="shared" si="1"/>
        <v>46143</v>
      </c>
      <c r="G11" s="77">
        <v>46143</v>
      </c>
      <c r="H11" s="35">
        <v>0</v>
      </c>
    </row>
    <row r="12" spans="1:8" ht="30" customHeight="1" thickBot="1" x14ac:dyDescent="0.25"/>
    <row r="13" spans="1:8" ht="30" customHeight="1" thickBot="1" x14ac:dyDescent="0.25">
      <c r="A13" s="46" t="s">
        <v>177</v>
      </c>
      <c r="B13" s="40"/>
      <c r="C13" s="43">
        <f>C14</f>
        <v>46281</v>
      </c>
      <c r="D13" s="43">
        <f>D19</f>
        <v>46341</v>
      </c>
      <c r="E13" s="48">
        <f>SUM(E14:E19)</f>
        <v>55</v>
      </c>
      <c r="F13" s="43">
        <f>F14</f>
        <v>46266</v>
      </c>
      <c r="G13" s="43">
        <f>G19</f>
        <v>46341</v>
      </c>
      <c r="H13" s="48">
        <f>SUM(H14:H19)</f>
        <v>55</v>
      </c>
    </row>
    <row r="14" spans="1:8" ht="30" customHeight="1" outlineLevel="1" thickBot="1" x14ac:dyDescent="0.25">
      <c r="B14" s="30" t="s">
        <v>138</v>
      </c>
      <c r="C14" s="77">
        <v>46281</v>
      </c>
      <c r="D14" s="31">
        <f>C14+E14</f>
        <v>46306</v>
      </c>
      <c r="E14" s="29">
        <v>25</v>
      </c>
      <c r="F14" s="31">
        <f t="shared" ref="F14:F19" si="6">IF(OR(G14="",H14=""),"",IF(H14=0,G14,WORKDAY(G14,-(H14-1))))</f>
        <v>46266</v>
      </c>
      <c r="G14" s="34">
        <f t="shared" ref="G14:G17" si="7">WORKDAY(F15,-1)</f>
        <v>46300</v>
      </c>
      <c r="H14" s="29">
        <v>25</v>
      </c>
    </row>
    <row r="15" spans="1:8" ht="30" customHeight="1" outlineLevel="1" thickBot="1" x14ac:dyDescent="0.25">
      <c r="B15" s="30" t="s">
        <v>139</v>
      </c>
      <c r="C15" s="31">
        <f>D14+1</f>
        <v>46307</v>
      </c>
      <c r="D15" s="31">
        <f>C15+E15</f>
        <v>46310</v>
      </c>
      <c r="E15" s="29">
        <v>3</v>
      </c>
      <c r="F15" s="31">
        <f t="shared" si="6"/>
        <v>46301</v>
      </c>
      <c r="G15" s="34">
        <f t="shared" si="7"/>
        <v>46303</v>
      </c>
      <c r="H15" s="29">
        <v>3</v>
      </c>
    </row>
    <row r="16" spans="1:8" ht="30" customHeight="1" outlineLevel="1" thickBot="1" x14ac:dyDescent="0.25">
      <c r="B16" s="30" t="s">
        <v>140</v>
      </c>
      <c r="C16" s="31">
        <f t="shared" ref="C16:C19" si="8">D15+1</f>
        <v>46311</v>
      </c>
      <c r="D16" s="31">
        <f t="shared" ref="D16:D19" si="9">C16+E16</f>
        <v>46326</v>
      </c>
      <c r="E16" s="29">
        <v>15</v>
      </c>
      <c r="F16" s="31">
        <f t="shared" si="6"/>
        <v>46304</v>
      </c>
      <c r="G16" s="34">
        <f t="shared" si="7"/>
        <v>46324</v>
      </c>
      <c r="H16" s="29">
        <v>15</v>
      </c>
    </row>
    <row r="17" spans="1:8" ht="30" customHeight="1" outlineLevel="1" thickBot="1" x14ac:dyDescent="0.25">
      <c r="B17" s="30" t="s">
        <v>141</v>
      </c>
      <c r="C17" s="31">
        <f t="shared" si="8"/>
        <v>46327</v>
      </c>
      <c r="D17" s="31">
        <f t="shared" si="9"/>
        <v>46329</v>
      </c>
      <c r="E17" s="29">
        <v>2</v>
      </c>
      <c r="F17" s="31">
        <f t="shared" si="6"/>
        <v>46325</v>
      </c>
      <c r="G17" s="34">
        <f t="shared" si="7"/>
        <v>46328</v>
      </c>
      <c r="H17" s="29">
        <v>2</v>
      </c>
    </row>
    <row r="18" spans="1:8" ht="30" customHeight="1" outlineLevel="1" thickBot="1" x14ac:dyDescent="0.25">
      <c r="B18" s="30" t="s">
        <v>142</v>
      </c>
      <c r="C18" s="31">
        <f t="shared" si="8"/>
        <v>46330</v>
      </c>
      <c r="D18" s="31">
        <f t="shared" si="9"/>
        <v>46335</v>
      </c>
      <c r="E18" s="29">
        <v>5</v>
      </c>
      <c r="F18" s="31">
        <f t="shared" si="6"/>
        <v>46329</v>
      </c>
      <c r="G18" s="34">
        <f t="shared" ref="G18" si="10">WORKDAY(F19,-1)</f>
        <v>46335</v>
      </c>
      <c r="H18" s="29">
        <v>5</v>
      </c>
    </row>
    <row r="19" spans="1:8" ht="30" customHeight="1" outlineLevel="1" thickBot="1" x14ac:dyDescent="0.25">
      <c r="B19" s="33" t="s">
        <v>154</v>
      </c>
      <c r="C19" s="31">
        <f t="shared" si="8"/>
        <v>46336</v>
      </c>
      <c r="D19" s="31">
        <f t="shared" si="9"/>
        <v>46341</v>
      </c>
      <c r="E19" s="29">
        <v>5</v>
      </c>
      <c r="F19" s="31">
        <f t="shared" si="6"/>
        <v>46336</v>
      </c>
      <c r="G19" s="77">
        <v>46341</v>
      </c>
      <c r="H19" s="29">
        <v>5</v>
      </c>
    </row>
    <row r="20" spans="1:8" ht="30" customHeight="1" thickBot="1" x14ac:dyDescent="0.25"/>
    <row r="21" spans="1:8" ht="30" customHeight="1" thickBot="1" x14ac:dyDescent="0.25">
      <c r="A21" s="46" t="s">
        <v>176</v>
      </c>
      <c r="B21" s="40"/>
      <c r="C21" s="43">
        <f>C22</f>
        <v>46143</v>
      </c>
      <c r="D21" s="43">
        <f>D30</f>
        <v>46249</v>
      </c>
      <c r="E21" s="48">
        <f>SUM(E22:E30)</f>
        <v>98</v>
      </c>
      <c r="F21" s="43">
        <f>F22</f>
        <v>46027</v>
      </c>
      <c r="G21" s="43">
        <f>G30</f>
        <v>46143</v>
      </c>
      <c r="H21" s="48">
        <f>SUM(H22:H30)</f>
        <v>76</v>
      </c>
    </row>
    <row r="22" spans="1:8" ht="30" customHeight="1" outlineLevel="1" thickBot="1" x14ac:dyDescent="0.25">
      <c r="B22" s="30" t="s">
        <v>143</v>
      </c>
      <c r="C22" s="77">
        <v>46143</v>
      </c>
      <c r="D22" s="31">
        <f>C22+E22</f>
        <v>46163</v>
      </c>
      <c r="E22" s="29">
        <v>20</v>
      </c>
      <c r="F22" s="31">
        <f>WORKDAY(G22,-H22)</f>
        <v>46027</v>
      </c>
      <c r="G22" s="34">
        <f t="shared" ref="G22:G28" si="11">WORKDAY(F23,-1)</f>
        <v>46041</v>
      </c>
      <c r="H22" s="29">
        <v>10</v>
      </c>
    </row>
    <row r="23" spans="1:8" ht="30" customHeight="1" outlineLevel="1" thickBot="1" x14ac:dyDescent="0.25">
      <c r="B23" s="30" t="s">
        <v>138</v>
      </c>
      <c r="C23" s="31">
        <f>D22+1</f>
        <v>46164</v>
      </c>
      <c r="D23" s="31">
        <f>C23+E23</f>
        <v>46194</v>
      </c>
      <c r="E23" s="29">
        <v>30</v>
      </c>
      <c r="F23" s="31">
        <f t="shared" ref="F23:F30" si="12">WORKDAY(G23,-H23)</f>
        <v>46042</v>
      </c>
      <c r="G23" s="34">
        <f t="shared" si="11"/>
        <v>46070</v>
      </c>
      <c r="H23" s="29">
        <v>20</v>
      </c>
    </row>
    <row r="24" spans="1:8" ht="30" customHeight="1" outlineLevel="1" thickBot="1" x14ac:dyDescent="0.25">
      <c r="B24" s="30" t="s">
        <v>139</v>
      </c>
      <c r="C24" s="31">
        <f>D23+1</f>
        <v>46195</v>
      </c>
      <c r="D24" s="31">
        <f>C24+E24</f>
        <v>46200</v>
      </c>
      <c r="E24" s="29">
        <v>5</v>
      </c>
      <c r="F24" s="31">
        <f t="shared" si="12"/>
        <v>46071</v>
      </c>
      <c r="G24" s="34">
        <f t="shared" si="11"/>
        <v>46076</v>
      </c>
      <c r="H24" s="29">
        <v>3</v>
      </c>
    </row>
    <row r="25" spans="1:8" ht="30" customHeight="1" outlineLevel="1" thickBot="1" x14ac:dyDescent="0.25">
      <c r="B25" s="30" t="s">
        <v>140</v>
      </c>
      <c r="C25" s="31">
        <f t="shared" ref="C25:C30" si="13">D24+1</f>
        <v>46201</v>
      </c>
      <c r="D25" s="31">
        <f t="shared" ref="D25:D30" si="14">C25+E25</f>
        <v>46211</v>
      </c>
      <c r="E25" s="29">
        <v>10</v>
      </c>
      <c r="F25" s="31">
        <f t="shared" si="12"/>
        <v>46077</v>
      </c>
      <c r="G25" s="34">
        <f t="shared" si="11"/>
        <v>46091</v>
      </c>
      <c r="H25" s="29">
        <v>10</v>
      </c>
    </row>
    <row r="26" spans="1:8" ht="30" customHeight="1" outlineLevel="1" thickBot="1" x14ac:dyDescent="0.25">
      <c r="B26" s="30" t="s">
        <v>141</v>
      </c>
      <c r="C26" s="31">
        <f t="shared" si="13"/>
        <v>46212</v>
      </c>
      <c r="D26" s="31">
        <f t="shared" si="14"/>
        <v>46215</v>
      </c>
      <c r="E26" s="29">
        <v>3</v>
      </c>
      <c r="F26" s="31">
        <f t="shared" si="12"/>
        <v>46092</v>
      </c>
      <c r="G26" s="34">
        <f t="shared" si="11"/>
        <v>46097</v>
      </c>
      <c r="H26" s="29">
        <v>3</v>
      </c>
    </row>
    <row r="27" spans="1:8" ht="30" customHeight="1" outlineLevel="1" thickBot="1" x14ac:dyDescent="0.25">
      <c r="B27" s="30" t="s">
        <v>142</v>
      </c>
      <c r="C27" s="31">
        <f t="shared" si="13"/>
        <v>46216</v>
      </c>
      <c r="D27" s="31">
        <f t="shared" si="14"/>
        <v>46221</v>
      </c>
      <c r="E27" s="29">
        <v>5</v>
      </c>
      <c r="F27" s="31">
        <f t="shared" si="12"/>
        <v>46098</v>
      </c>
      <c r="G27" s="34">
        <f t="shared" si="11"/>
        <v>46105</v>
      </c>
      <c r="H27" s="29">
        <v>5</v>
      </c>
    </row>
    <row r="28" spans="1:8" ht="30" customHeight="1" outlineLevel="1" thickBot="1" x14ac:dyDescent="0.25">
      <c r="B28" s="30" t="s">
        <v>153</v>
      </c>
      <c r="C28" s="31">
        <f t="shared" si="13"/>
        <v>46222</v>
      </c>
      <c r="D28" s="31">
        <f t="shared" si="14"/>
        <v>46227</v>
      </c>
      <c r="E28" s="29">
        <v>5</v>
      </c>
      <c r="F28" s="31">
        <f t="shared" si="12"/>
        <v>46106</v>
      </c>
      <c r="G28" s="34">
        <f t="shared" si="11"/>
        <v>46113</v>
      </c>
      <c r="H28" s="29">
        <v>5</v>
      </c>
    </row>
    <row r="29" spans="1:8" ht="30" customHeight="1" outlineLevel="1" thickBot="1" x14ac:dyDescent="0.25">
      <c r="B29" s="33" t="s">
        <v>154</v>
      </c>
      <c r="C29" s="31">
        <f t="shared" si="13"/>
        <v>46228</v>
      </c>
      <c r="D29" s="31">
        <f t="shared" si="14"/>
        <v>46238</v>
      </c>
      <c r="E29" s="29">
        <v>10</v>
      </c>
      <c r="F29" s="31">
        <f t="shared" si="12"/>
        <v>46114</v>
      </c>
      <c r="G29" s="34">
        <f>WORKDAY(F30,-1)</f>
        <v>46128</v>
      </c>
      <c r="H29" s="29">
        <v>10</v>
      </c>
    </row>
    <row r="30" spans="1:8" ht="30" customHeight="1" outlineLevel="1" thickBot="1" x14ac:dyDescent="0.25">
      <c r="B30" s="30" t="s">
        <v>155</v>
      </c>
      <c r="C30" s="31">
        <f t="shared" si="13"/>
        <v>46239</v>
      </c>
      <c r="D30" s="31">
        <f t="shared" si="14"/>
        <v>46249</v>
      </c>
      <c r="E30" s="29">
        <v>10</v>
      </c>
      <c r="F30" s="31">
        <f t="shared" si="12"/>
        <v>46129</v>
      </c>
      <c r="G30" s="77">
        <v>46143</v>
      </c>
      <c r="H30" s="29">
        <v>10</v>
      </c>
    </row>
    <row r="31" spans="1:8" ht="30" customHeight="1" thickBot="1" x14ac:dyDescent="0.25"/>
    <row r="32" spans="1:8" ht="30" customHeight="1" thickBot="1" x14ac:dyDescent="0.25">
      <c r="A32" s="46" t="s">
        <v>175</v>
      </c>
      <c r="B32" s="40"/>
      <c r="C32" s="43">
        <f>C33</f>
        <v>46132</v>
      </c>
      <c r="D32" s="43">
        <f>D41</f>
        <v>46180</v>
      </c>
      <c r="E32" s="48">
        <f>SUM(E33:E41)</f>
        <v>40</v>
      </c>
      <c r="F32" s="43">
        <f>F33</f>
        <v>46122</v>
      </c>
      <c r="G32" s="43">
        <f>G41</f>
        <v>46180</v>
      </c>
      <c r="H32" s="48">
        <f>SUM(H33:H41)</f>
        <v>40</v>
      </c>
    </row>
    <row r="33" spans="2:8" ht="30" customHeight="1" outlineLevel="1" thickBot="1" x14ac:dyDescent="0.25">
      <c r="B33" s="30" t="s">
        <v>145</v>
      </c>
      <c r="C33" s="77">
        <v>46132</v>
      </c>
      <c r="D33" s="31">
        <f t="shared" ref="D33:D34" si="15">C33+E33</f>
        <v>46142</v>
      </c>
      <c r="E33" s="29">
        <v>10</v>
      </c>
      <c r="F33" s="31">
        <f t="shared" ref="F33:F39" si="16">IF(OR(G33="",H33=""),"",IF(H33=0,G33,WORKDAY(G33,-(H33-1))))</f>
        <v>46122</v>
      </c>
      <c r="G33" s="34">
        <f t="shared" ref="G33:G39" si="17">WORKDAY(F34,-1)</f>
        <v>46135</v>
      </c>
      <c r="H33" s="29">
        <v>10</v>
      </c>
    </row>
    <row r="34" spans="2:8" ht="30" customHeight="1" outlineLevel="1" thickBot="1" x14ac:dyDescent="0.25">
      <c r="B34" s="30" t="s">
        <v>146</v>
      </c>
      <c r="C34" s="31">
        <f>D33+1</f>
        <v>46143</v>
      </c>
      <c r="D34" s="31">
        <f t="shared" si="15"/>
        <v>46148</v>
      </c>
      <c r="E34" s="29">
        <v>5</v>
      </c>
      <c r="F34" s="31">
        <f t="shared" si="16"/>
        <v>46136</v>
      </c>
      <c r="G34" s="34">
        <f t="shared" si="17"/>
        <v>46142</v>
      </c>
      <c r="H34" s="29">
        <v>5</v>
      </c>
    </row>
    <row r="35" spans="2:8" ht="30" customHeight="1" outlineLevel="1" thickBot="1" x14ac:dyDescent="0.25">
      <c r="B35" s="30" t="s">
        <v>138</v>
      </c>
      <c r="C35" s="31">
        <f t="shared" ref="C35:C41" si="18">D34+1</f>
        <v>46149</v>
      </c>
      <c r="D35" s="31">
        <f>C35+E35</f>
        <v>46159</v>
      </c>
      <c r="E35" s="29">
        <v>10</v>
      </c>
      <c r="F35" s="31">
        <f t="shared" si="16"/>
        <v>46143</v>
      </c>
      <c r="G35" s="34">
        <f t="shared" si="17"/>
        <v>46156</v>
      </c>
      <c r="H35" s="29">
        <v>10</v>
      </c>
    </row>
    <row r="36" spans="2:8" ht="30" customHeight="1" outlineLevel="1" thickBot="1" x14ac:dyDescent="0.25">
      <c r="B36" s="30" t="s">
        <v>139</v>
      </c>
      <c r="C36" s="31">
        <f t="shared" si="18"/>
        <v>46160</v>
      </c>
      <c r="D36" s="31">
        <f>C36+E36</f>
        <v>46165</v>
      </c>
      <c r="E36" s="29">
        <v>5</v>
      </c>
      <c r="F36" s="31">
        <f t="shared" si="16"/>
        <v>46157</v>
      </c>
      <c r="G36" s="34">
        <f t="shared" si="17"/>
        <v>46163</v>
      </c>
      <c r="H36" s="29">
        <v>5</v>
      </c>
    </row>
    <row r="37" spans="2:8" ht="30" customHeight="1" outlineLevel="1" thickBot="1" x14ac:dyDescent="0.25">
      <c r="B37" s="30" t="s">
        <v>140</v>
      </c>
      <c r="C37" s="31">
        <f t="shared" si="18"/>
        <v>46166</v>
      </c>
      <c r="D37" s="31">
        <f t="shared" ref="D37:D39" si="19">C37+E37</f>
        <v>46171</v>
      </c>
      <c r="E37" s="29">
        <v>5</v>
      </c>
      <c r="F37" s="31">
        <f t="shared" si="16"/>
        <v>46164</v>
      </c>
      <c r="G37" s="34">
        <f t="shared" si="17"/>
        <v>46170</v>
      </c>
      <c r="H37" s="29">
        <v>5</v>
      </c>
    </row>
    <row r="38" spans="2:8" ht="30" customHeight="1" outlineLevel="1" thickBot="1" x14ac:dyDescent="0.25">
      <c r="B38" s="30" t="s">
        <v>141</v>
      </c>
      <c r="C38" s="31">
        <f t="shared" si="18"/>
        <v>46172</v>
      </c>
      <c r="D38" s="31">
        <f t="shared" si="19"/>
        <v>46175</v>
      </c>
      <c r="E38" s="29">
        <v>3</v>
      </c>
      <c r="F38" s="31">
        <f t="shared" si="16"/>
        <v>46171</v>
      </c>
      <c r="G38" s="34">
        <f t="shared" si="17"/>
        <v>46175</v>
      </c>
      <c r="H38" s="29">
        <v>3</v>
      </c>
    </row>
    <row r="39" spans="2:8" ht="30" customHeight="1" outlineLevel="1" thickBot="1" x14ac:dyDescent="0.25">
      <c r="B39" s="30" t="s">
        <v>142</v>
      </c>
      <c r="C39" s="31">
        <f t="shared" si="18"/>
        <v>46176</v>
      </c>
      <c r="D39" s="31">
        <f t="shared" si="19"/>
        <v>46178</v>
      </c>
      <c r="E39" s="29">
        <v>2</v>
      </c>
      <c r="F39" s="31">
        <f t="shared" si="16"/>
        <v>46176</v>
      </c>
      <c r="G39" s="34">
        <f t="shared" si="17"/>
        <v>46177</v>
      </c>
      <c r="H39" s="29">
        <v>2</v>
      </c>
    </row>
    <row r="40" spans="2:8" ht="30" customHeight="1" outlineLevel="1" thickBot="1" x14ac:dyDescent="0.25">
      <c r="B40" s="33" t="s">
        <v>144</v>
      </c>
      <c r="C40" s="31">
        <f t="shared" si="18"/>
        <v>46179</v>
      </c>
      <c r="D40" s="31">
        <f>SUM(C40+E40)</f>
        <v>46179</v>
      </c>
      <c r="E40" s="29">
        <v>0</v>
      </c>
      <c r="F40" s="31">
        <f>IF(OR(G40="",H40=""),"",IF(H40=0,G40,WORKDAY(G40,-(H40-1))))</f>
        <v>46178</v>
      </c>
      <c r="G40" s="34">
        <f>WORKDAY(F41,-1)</f>
        <v>46178</v>
      </c>
      <c r="H40" s="29">
        <v>0</v>
      </c>
    </row>
    <row r="41" spans="2:8" ht="30" customHeight="1" outlineLevel="1" thickBot="1" x14ac:dyDescent="0.25">
      <c r="B41" s="47" t="s">
        <v>147</v>
      </c>
      <c r="C41" s="31">
        <f t="shared" si="18"/>
        <v>46180</v>
      </c>
      <c r="D41" s="31">
        <f>SUM(C41+E41)</f>
        <v>46180</v>
      </c>
      <c r="E41" s="29">
        <v>0</v>
      </c>
      <c r="F41" s="31">
        <f>IF(OR(G41="",H41=""),"",IF(H41=0,G41,WORKDAY(G41,-(H41))))</f>
        <v>46180</v>
      </c>
      <c r="G41" s="77">
        <v>46180</v>
      </c>
      <c r="H41" s="29">
        <v>0</v>
      </c>
    </row>
    <row r="42" spans="2:8" ht="30" customHeight="1" x14ac:dyDescent="0.2"/>
    <row r="43" spans="2:8" ht="30" customHeight="1" x14ac:dyDescent="0.2"/>
    <row r="44" spans="2:8" ht="30" customHeight="1" x14ac:dyDescent="0.2"/>
    <row r="45" spans="2:8" ht="30" customHeight="1" x14ac:dyDescent="0.2"/>
  </sheetData>
  <mergeCells count="1">
    <mergeCell ref="A2:H2"/>
  </mergeCells>
  <conditionalFormatting sqref="B41">
    <cfRule type="dataBar" priority="1">
      <dataBar>
        <cfvo type="num" val="0"/>
        <cfvo type="num" val="1"/>
        <color rgb="FF92D050"/>
      </dataBar>
      <extLst>
        <ext xmlns:x14="http://schemas.microsoft.com/office/spreadsheetml/2009/9/main" uri="{B025F937-C7B1-47D3-B67F-A62EFF666E3E}">
          <x14:id>{95DD6EDD-DBE1-40AC-B5C1-7FA0DFAE4DE8}</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5DD6EDD-DBE1-40AC-B5C1-7FA0DFAE4DE8}">
            <x14:dataBar minLength="0" maxLength="100" gradient="0">
              <x14:cfvo type="num">
                <xm:f>0</xm:f>
              </x14:cfvo>
              <x14:cfvo type="num">
                <xm:f>1</xm:f>
              </x14:cfvo>
              <x14:negativeFillColor rgb="FFFF0000"/>
              <x14:axisColor rgb="FF000000"/>
            </x14:dataBar>
          </x14:cfRule>
          <xm:sqref>B41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D7FF-6E2A-B044-BE01-7A824FCC2673}">
  <dimension ref="A1:H23"/>
  <sheetViews>
    <sheetView workbookViewId="0">
      <selection activeCell="B9" sqref="B9"/>
    </sheetView>
  </sheetViews>
  <sheetFormatPr baseColWidth="10" defaultColWidth="8.83203125" defaultRowHeight="15" x14ac:dyDescent="0.2"/>
  <cols>
    <col min="1" max="1" width="29.33203125" style="45" customWidth="1"/>
    <col min="2" max="2" width="47.1640625" customWidth="1"/>
    <col min="3" max="3" width="13.83203125" customWidth="1"/>
    <col min="4" max="4" width="11" customWidth="1"/>
    <col min="5" max="5" width="16" customWidth="1"/>
  </cols>
  <sheetData>
    <row r="1" spans="1:8" ht="47" customHeight="1" x14ac:dyDescent="0.2">
      <c r="A1" s="78" t="s">
        <v>185</v>
      </c>
      <c r="B1" s="78"/>
      <c r="C1" s="78"/>
      <c r="D1" s="78"/>
      <c r="E1" s="78"/>
      <c r="F1" s="78"/>
      <c r="G1" s="78"/>
      <c r="H1" s="78"/>
    </row>
    <row r="2" spans="1:8" s="38" customFormat="1" ht="35" customHeight="1" thickBot="1" x14ac:dyDescent="0.25">
      <c r="A2" s="44"/>
      <c r="B2" s="39" t="s">
        <v>134</v>
      </c>
      <c r="C2" s="67" t="s">
        <v>135</v>
      </c>
      <c r="D2" s="39" t="s">
        <v>136</v>
      </c>
      <c r="E2" s="39" t="s">
        <v>178</v>
      </c>
    </row>
    <row r="3" spans="1:8" ht="30" customHeight="1" thickBot="1" x14ac:dyDescent="0.25">
      <c r="A3" s="46" t="s">
        <v>181</v>
      </c>
      <c r="B3" s="76" t="s">
        <v>182</v>
      </c>
      <c r="C3" s="71">
        <v>46143</v>
      </c>
      <c r="D3" s="72">
        <f>IF(OR(C3="",E11=""),"",IF(E11=0,C3,WORKDAY(C3,E11-1)))</f>
        <v>46212</v>
      </c>
      <c r="E3" s="75"/>
    </row>
    <row r="4" spans="1:8" ht="30" customHeight="1" thickBot="1" x14ac:dyDescent="0.25">
      <c r="A4" s="65"/>
      <c r="B4" s="30" t="s">
        <v>143</v>
      </c>
      <c r="C4" s="70">
        <f>C3</f>
        <v>46143</v>
      </c>
      <c r="D4" s="73">
        <f>WORKDAY(C4,+E4)</f>
        <v>46150</v>
      </c>
      <c r="E4" s="29">
        <v>5</v>
      </c>
    </row>
    <row r="5" spans="1:8" ht="30" customHeight="1" thickBot="1" x14ac:dyDescent="0.25">
      <c r="B5" s="30" t="s">
        <v>138</v>
      </c>
      <c r="C5" s="70">
        <f>WORKDAY(D4,1)</f>
        <v>46153</v>
      </c>
      <c r="D5" s="73">
        <f t="shared" ref="D5:D9" si="0">WORKDAY(C5,+E5)</f>
        <v>46167</v>
      </c>
      <c r="E5" s="29">
        <v>10</v>
      </c>
    </row>
    <row r="6" spans="1:8" ht="30" customHeight="1" thickBot="1" x14ac:dyDescent="0.25">
      <c r="B6" s="30" t="s">
        <v>139</v>
      </c>
      <c r="C6" s="70">
        <f t="shared" ref="C6:C10" si="1">WORKDAY(D5,1)</f>
        <v>46168</v>
      </c>
      <c r="D6" s="73">
        <f t="shared" si="0"/>
        <v>46175</v>
      </c>
      <c r="E6" s="35">
        <v>5</v>
      </c>
    </row>
    <row r="7" spans="1:8" ht="30" customHeight="1" thickBot="1" x14ac:dyDescent="0.25">
      <c r="B7" s="30" t="s">
        <v>140</v>
      </c>
      <c r="C7" s="70">
        <f t="shared" si="1"/>
        <v>46176</v>
      </c>
      <c r="D7" s="73">
        <f t="shared" si="0"/>
        <v>46197</v>
      </c>
      <c r="E7" s="35">
        <v>15</v>
      </c>
    </row>
    <row r="8" spans="1:8" ht="30" customHeight="1" thickBot="1" x14ac:dyDescent="0.25">
      <c r="B8" s="30" t="s">
        <v>150</v>
      </c>
      <c r="C8" s="70">
        <f t="shared" si="1"/>
        <v>46198</v>
      </c>
      <c r="D8" s="73">
        <f t="shared" si="0"/>
        <v>46205</v>
      </c>
      <c r="E8" s="35">
        <v>5</v>
      </c>
    </row>
    <row r="9" spans="1:8" ht="30" customHeight="1" thickBot="1" x14ac:dyDescent="0.25">
      <c r="B9" s="36" t="s">
        <v>180</v>
      </c>
      <c r="C9" s="70">
        <f t="shared" si="1"/>
        <v>46206</v>
      </c>
      <c r="D9" s="73">
        <f t="shared" si="0"/>
        <v>46220</v>
      </c>
      <c r="E9" s="35">
        <v>10</v>
      </c>
    </row>
    <row r="10" spans="1:8" ht="17" thickBot="1" x14ac:dyDescent="0.25">
      <c r="B10" s="36" t="s">
        <v>152</v>
      </c>
      <c r="C10" s="70">
        <f t="shared" si="1"/>
        <v>46223</v>
      </c>
      <c r="D10" s="73">
        <f t="shared" ref="D5:D10" si="2">WORKDAY(C10,+E10)</f>
        <v>46223</v>
      </c>
      <c r="E10" s="35">
        <v>0</v>
      </c>
    </row>
    <row r="11" spans="1:8" ht="30" customHeight="1" thickBot="1" x14ac:dyDescent="0.25">
      <c r="D11" s="74" t="s">
        <v>179</v>
      </c>
      <c r="E11" s="48">
        <f>SUM(E4:E10)</f>
        <v>50</v>
      </c>
    </row>
    <row r="14" spans="1:8" ht="17" thickBot="1" x14ac:dyDescent="0.25">
      <c r="A14" s="44"/>
      <c r="B14" s="39" t="s">
        <v>134</v>
      </c>
      <c r="C14" s="39" t="s">
        <v>135</v>
      </c>
      <c r="D14" s="68" t="s">
        <v>136</v>
      </c>
      <c r="E14" s="39" t="s">
        <v>178</v>
      </c>
    </row>
    <row r="15" spans="1:8" ht="30" customHeight="1" thickBot="1" x14ac:dyDescent="0.25">
      <c r="A15" s="46" t="s">
        <v>183</v>
      </c>
      <c r="B15" s="76" t="s">
        <v>182</v>
      </c>
      <c r="C15" s="69">
        <f>C16</f>
        <v>46037</v>
      </c>
      <c r="D15" s="66">
        <v>46143</v>
      </c>
      <c r="E15" s="75"/>
    </row>
    <row r="16" spans="1:8" ht="30" customHeight="1" thickBot="1" x14ac:dyDescent="0.25">
      <c r="A16" s="65"/>
      <c r="B16" s="30" t="s">
        <v>143</v>
      </c>
      <c r="C16" s="70">
        <f t="shared" ref="C16:C21" si="3">WORKDAY(D16,-E16)</f>
        <v>46037</v>
      </c>
      <c r="D16" s="34">
        <f t="shared" ref="D16:D20" si="4">WORKDAY(C17,-1)</f>
        <v>46044</v>
      </c>
      <c r="E16" s="29">
        <v>5</v>
      </c>
    </row>
    <row r="17" spans="2:5" ht="30" customHeight="1" thickBot="1" x14ac:dyDescent="0.25">
      <c r="B17" s="30" t="s">
        <v>138</v>
      </c>
      <c r="C17" s="70">
        <f t="shared" si="3"/>
        <v>46045</v>
      </c>
      <c r="D17" s="34">
        <f t="shared" si="4"/>
        <v>46087</v>
      </c>
      <c r="E17" s="29">
        <v>30</v>
      </c>
    </row>
    <row r="18" spans="2:5" ht="30" customHeight="1" thickBot="1" x14ac:dyDescent="0.25">
      <c r="B18" s="30" t="s">
        <v>139</v>
      </c>
      <c r="C18" s="70">
        <f t="shared" si="3"/>
        <v>46090</v>
      </c>
      <c r="D18" s="34">
        <f t="shared" si="4"/>
        <v>46097</v>
      </c>
      <c r="E18" s="35">
        <v>5</v>
      </c>
    </row>
    <row r="19" spans="2:5" ht="30" customHeight="1" thickBot="1" x14ac:dyDescent="0.25">
      <c r="B19" s="30" t="s">
        <v>140</v>
      </c>
      <c r="C19" s="70">
        <f t="shared" si="3"/>
        <v>46098</v>
      </c>
      <c r="D19" s="34">
        <f t="shared" si="4"/>
        <v>46119</v>
      </c>
      <c r="E19" s="35">
        <v>15</v>
      </c>
    </row>
    <row r="20" spans="2:5" ht="30" customHeight="1" thickBot="1" x14ac:dyDescent="0.25">
      <c r="B20" s="30" t="s">
        <v>150</v>
      </c>
      <c r="C20" s="70">
        <f t="shared" si="3"/>
        <v>46120</v>
      </c>
      <c r="D20" s="34">
        <f t="shared" si="4"/>
        <v>46127</v>
      </c>
      <c r="E20" s="35">
        <v>5</v>
      </c>
    </row>
    <row r="21" spans="2:5" ht="30" customHeight="1" thickBot="1" x14ac:dyDescent="0.25">
      <c r="B21" s="36" t="s">
        <v>180</v>
      </c>
      <c r="C21" s="70">
        <f t="shared" si="3"/>
        <v>46128</v>
      </c>
      <c r="D21" s="34">
        <f>WORKDAY(C22,-1)</f>
        <v>46142</v>
      </c>
      <c r="E21" s="35">
        <v>10</v>
      </c>
    </row>
    <row r="22" spans="2:5" ht="30" customHeight="1" thickBot="1" x14ac:dyDescent="0.25">
      <c r="B22" s="36" t="s">
        <v>152</v>
      </c>
      <c r="C22" s="70">
        <f>WORKDAY(D22,-E22)</f>
        <v>46143</v>
      </c>
      <c r="D22" s="31">
        <f>D15</f>
        <v>46143</v>
      </c>
      <c r="E22" s="35">
        <v>0</v>
      </c>
    </row>
    <row r="23" spans="2:5" ht="30" customHeight="1" thickBot="1" x14ac:dyDescent="0.25">
      <c r="D23" s="74" t="s">
        <v>179</v>
      </c>
      <c r="E23" s="48">
        <f>SUM(E16:E22)</f>
        <v>70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207E1-285A-4068-9EDD-88B11FE5B152}">
  <dimension ref="A1:C17"/>
  <sheetViews>
    <sheetView workbookViewId="0">
      <selection activeCell="B9" sqref="B9"/>
    </sheetView>
  </sheetViews>
  <sheetFormatPr baseColWidth="10" defaultColWidth="8.83203125" defaultRowHeight="15" x14ac:dyDescent="0.2"/>
  <cols>
    <col min="1" max="1" width="22.5" customWidth="1"/>
  </cols>
  <sheetData>
    <row r="1" spans="1:3" ht="48" x14ac:dyDescent="0.2">
      <c r="A1" s="49" t="s">
        <v>156</v>
      </c>
      <c r="B1" s="50" t="s">
        <v>157</v>
      </c>
    </row>
    <row r="2" spans="1:3" ht="16" x14ac:dyDescent="0.2">
      <c r="A2" s="51" t="s">
        <v>158</v>
      </c>
      <c r="B2" s="53">
        <v>80</v>
      </c>
    </row>
    <row r="3" spans="1:3" x14ac:dyDescent="0.2">
      <c r="A3" s="54" t="s">
        <v>159</v>
      </c>
      <c r="B3" s="53">
        <v>160</v>
      </c>
    </row>
    <row r="4" spans="1:3" x14ac:dyDescent="0.2">
      <c r="A4" s="54" t="s">
        <v>160</v>
      </c>
      <c r="B4" s="53">
        <v>8</v>
      </c>
    </row>
    <row r="5" spans="1:3" x14ac:dyDescent="0.2">
      <c r="A5" s="54" t="s">
        <v>161</v>
      </c>
      <c r="B5" s="53">
        <v>8</v>
      </c>
    </row>
    <row r="6" spans="1:3" x14ac:dyDescent="0.2">
      <c r="A6" s="54" t="s">
        <v>162</v>
      </c>
      <c r="B6" s="53">
        <v>4</v>
      </c>
    </row>
    <row r="7" spans="1:3" x14ac:dyDescent="0.2">
      <c r="A7" s="55" t="s">
        <v>163</v>
      </c>
      <c r="B7" s="53">
        <v>40</v>
      </c>
    </row>
    <row r="8" spans="1:3" x14ac:dyDescent="0.2">
      <c r="A8" s="56" t="s">
        <v>164</v>
      </c>
      <c r="B8" s="53">
        <v>80</v>
      </c>
    </row>
    <row r="9" spans="1:3" x14ac:dyDescent="0.2">
      <c r="A9" s="57" t="s">
        <v>165</v>
      </c>
      <c r="B9" s="64">
        <v>40</v>
      </c>
    </row>
    <row r="10" spans="1:3" x14ac:dyDescent="0.2">
      <c r="A10" s="57" t="s">
        <v>166</v>
      </c>
      <c r="B10" s="65">
        <v>80</v>
      </c>
    </row>
    <row r="11" spans="1:3" x14ac:dyDescent="0.2">
      <c r="A11" s="57" t="s">
        <v>167</v>
      </c>
      <c r="B11" s="58">
        <v>4</v>
      </c>
    </row>
    <row r="12" spans="1:3" x14ac:dyDescent="0.2">
      <c r="A12" s="59" t="s">
        <v>168</v>
      </c>
      <c r="B12" s="58">
        <v>8</v>
      </c>
      <c r="C12" s="52"/>
    </row>
    <row r="13" spans="1:3" ht="16" x14ac:dyDescent="0.2">
      <c r="A13" s="60" t="s">
        <v>169</v>
      </c>
      <c r="B13" s="58">
        <v>32</v>
      </c>
    </row>
    <row r="14" spans="1:3" ht="16" x14ac:dyDescent="0.2">
      <c r="A14" s="62" t="s">
        <v>173</v>
      </c>
      <c r="B14" s="58">
        <v>80</v>
      </c>
    </row>
    <row r="15" spans="1:3" x14ac:dyDescent="0.2">
      <c r="A15" s="61" t="s">
        <v>170</v>
      </c>
      <c r="B15" s="58">
        <v>32</v>
      </c>
    </row>
    <row r="16" spans="1:3" x14ac:dyDescent="0.2">
      <c r="A16" s="32" t="s">
        <v>171</v>
      </c>
      <c r="B16" s="63">
        <v>20</v>
      </c>
    </row>
    <row r="17" spans="1:2" x14ac:dyDescent="0.2">
      <c r="A17" s="32" t="s">
        <v>172</v>
      </c>
      <c r="B17" s="63">
        <v>40</v>
      </c>
    </row>
  </sheetData>
  <autoFilter ref="A1:B17" xr:uid="{EAB207E1-285A-4068-9EDD-88B11FE5B15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7480551450BB4B8BD738E18A0796D3" ma:contentTypeVersion="0" ma:contentTypeDescription="Create a new document." ma:contentTypeScope="" ma:versionID="4e22cb829cf93ea0c9b7698fb7b74e4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75631-6DC5-4881-A8E1-05BA65516156}">
  <ds:schemaRefs>
    <ds:schemaRef ds:uri="http://schemas.microsoft.com/sharepoint/v3/contenttype/forms"/>
  </ds:schemaRefs>
</ds:datastoreItem>
</file>

<file path=customXml/itemProps2.xml><?xml version="1.0" encoding="utf-8"?>
<ds:datastoreItem xmlns:ds="http://schemas.openxmlformats.org/officeDocument/2006/customXml" ds:itemID="{566F4128-570C-41ED-9978-BE307F33D7B9}">
  <ds:schemaRefs>
    <ds:schemaRef ds:uri="http://purl.org/dc/terms/"/>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6DE718DF-883E-4C70-A624-A53A63333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Compare Analysis</vt:lpstr>
      <vt:lpstr>Asset Calculatorby_AssetType</vt:lpstr>
      <vt:lpstr>Asset Calculator by Date</vt:lpstr>
      <vt:lpstr>Data Tables</vt:lpstr>
      <vt:lpstr>'Asset Calculatorby_AssetType'!task_end</vt:lpstr>
      <vt:lpstr>'Asset Calculatorby_AssetType'!task_start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2011-07-18T06:29:52Z</dcterms:created>
  <dcterms:modified xsi:type="dcterms:W3CDTF">2026-04-20T20:13:57Z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882f12-421b-44e0-be57-0bd76256c3e5_Enabled">
    <vt:lpwstr>true</vt:lpwstr>
  </property>
  <property fmtid="{D5CDD505-2E9C-101B-9397-08002B2CF9AE}" pid="3" name="MSIP_Label_f4882f12-421b-44e0-be57-0bd76256c3e5_SetDate">
    <vt:lpwstr>2024-07-02T12:39:08Z</vt:lpwstr>
  </property>
  <property fmtid="{D5CDD505-2E9C-101B-9397-08002B2CF9AE}" pid="4" name="MSIP_Label_f4882f12-421b-44e0-be57-0bd76256c3e5_Method">
    <vt:lpwstr>Standard</vt:lpwstr>
  </property>
  <property fmtid="{D5CDD505-2E9C-101B-9397-08002B2CF9AE}" pid="5" name="MSIP_Label_f4882f12-421b-44e0-be57-0bd76256c3e5_Name">
    <vt:lpwstr>General Business Data</vt:lpwstr>
  </property>
  <property fmtid="{D5CDD505-2E9C-101B-9397-08002B2CF9AE}" pid="6" name="MSIP_Label_f4882f12-421b-44e0-be57-0bd76256c3e5_SiteId">
    <vt:lpwstr>7697727b-2a23-4f42-a66c-02ef2bb7fd6b</vt:lpwstr>
  </property>
  <property fmtid="{D5CDD505-2E9C-101B-9397-08002B2CF9AE}" pid="7" name="MSIP_Label_f4882f12-421b-44e0-be57-0bd76256c3e5_ActionId">
    <vt:lpwstr>1bcabb2d-5c2f-4a5a-b572-c2b588e87324</vt:lpwstr>
  </property>
  <property fmtid="{D5CDD505-2E9C-101B-9397-08002B2CF9AE}" pid="8" name="MSIP_Label_f4882f12-421b-44e0-be57-0bd76256c3e5_ContentBits">
    <vt:lpwstr>0</vt:lpwstr>
  </property>
</Properties>
</file>