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0" documentId="8_{B5F13EB4-4EEF-49A0-9957-B6369D4CC992}" xr6:coauthVersionLast="45" xr6:coauthVersionMax="45" xr10:uidLastSave="{00000000-0000-0000-0000-000000000000}"/>
  <bookViews>
    <workbookView xWindow="14710" yWindow="1030" windowWidth="23420" windowHeight="17470" tabRatio="705" firstSheet="1" activeTab="6" xr2:uid="{C7C8C171-E6B3-4B5C-A05B-D83AD999043B}"/>
  </bookViews>
  <sheets>
    <sheet name="Page 1 Instructions" sheetId="3" r:id="rId1"/>
    <sheet name=" Page 2 CAS2 Ext w FAR" sheetId="8" r:id="rId2"/>
    <sheet name=" Page 3 CAS2 Core w FAR" sheetId="9" r:id="rId3"/>
    <sheet name="Page 4 CAS2 Ext w FAM" sheetId="10" r:id="rId4"/>
    <sheet name="Page 5 CAS2 Core w FAM" sheetId="11" r:id="rId5"/>
    <sheet name="Page 6 PASS w FAR" sheetId="15" r:id="rId6"/>
    <sheet name="Page 7 PASS w FAM" sheetId="16" r:id="rId7"/>
    <sheet name="Tech Info" sheetId="14" r:id="rId8"/>
    <sheet name="V" sheetId="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9" i="8" l="1"/>
  <c r="N13" i="9" l="1"/>
  <c r="O13" i="9"/>
  <c r="P13" i="9"/>
  <c r="Q13" i="9"/>
  <c r="N14" i="9"/>
  <c r="O14" i="9"/>
  <c r="P14" i="9"/>
  <c r="Q14" i="9"/>
  <c r="N15" i="9"/>
  <c r="O15" i="9"/>
  <c r="P15" i="9"/>
  <c r="Q15" i="9"/>
  <c r="N16" i="9"/>
  <c r="O16" i="9"/>
  <c r="P16" i="9"/>
  <c r="Q16" i="9"/>
  <c r="N18" i="9"/>
  <c r="O18" i="9"/>
  <c r="P18" i="9"/>
  <c r="Q18" i="9"/>
  <c r="N19" i="9"/>
  <c r="O19" i="9"/>
  <c r="P19" i="9"/>
  <c r="Q19" i="9"/>
  <c r="N20" i="9"/>
  <c r="O20" i="9"/>
  <c r="P20" i="9"/>
  <c r="Q20" i="9"/>
  <c r="N21" i="9"/>
  <c r="O21" i="9"/>
  <c r="P21" i="9"/>
  <c r="Q21" i="9"/>
  <c r="N22" i="9"/>
  <c r="O22" i="9"/>
  <c r="P22" i="9"/>
  <c r="Q22" i="9"/>
  <c r="N23" i="9"/>
  <c r="O23" i="9"/>
  <c r="P23" i="9"/>
  <c r="Q23" i="9"/>
  <c r="N25" i="9"/>
  <c r="O25" i="9"/>
  <c r="P25" i="9"/>
  <c r="Q25" i="9"/>
  <c r="N26" i="9"/>
  <c r="O26" i="9"/>
  <c r="P26" i="9"/>
  <c r="Q26" i="9"/>
  <c r="N27" i="9"/>
  <c r="O27" i="9"/>
  <c r="P27" i="9"/>
  <c r="Q27" i="9"/>
  <c r="N28" i="9"/>
  <c r="O28" i="9"/>
  <c r="P28" i="9"/>
  <c r="Q28" i="9"/>
  <c r="N29" i="9"/>
  <c r="O29" i="9"/>
  <c r="P29" i="9"/>
  <c r="Q29" i="9"/>
  <c r="N30" i="9"/>
  <c r="O30" i="9"/>
  <c r="P30" i="9"/>
  <c r="Q30" i="9"/>
  <c r="K20" i="11" l="1"/>
  <c r="R12" i="9"/>
  <c r="R13" i="9"/>
  <c r="R14" i="9"/>
  <c r="R15" i="9"/>
  <c r="R16" i="9"/>
  <c r="R17" i="9"/>
  <c r="R18" i="9"/>
  <c r="R19" i="9"/>
  <c r="R20" i="9"/>
  <c r="R21" i="9"/>
  <c r="R22" i="9"/>
  <c r="R23" i="9"/>
  <c r="R24" i="9"/>
  <c r="R25" i="9"/>
  <c r="R26" i="9"/>
  <c r="R27" i="9"/>
  <c r="R28" i="9"/>
  <c r="R29" i="9"/>
  <c r="R30" i="9"/>
  <c r="R12" i="8"/>
  <c r="R13" i="8"/>
  <c r="R14" i="8"/>
  <c r="R15" i="8"/>
  <c r="R16" i="8"/>
  <c r="R17" i="8"/>
  <c r="R18" i="8"/>
  <c r="R19" i="8"/>
  <c r="R20" i="8"/>
  <c r="R21" i="8"/>
  <c r="R22" i="8"/>
  <c r="R23" i="8"/>
  <c r="R24" i="8"/>
  <c r="R25" i="8"/>
  <c r="R26" i="8"/>
  <c r="R27" i="8"/>
  <c r="R28" i="8"/>
  <c r="R29" i="8"/>
  <c r="R30" i="8"/>
  <c r="R11" i="9"/>
  <c r="R11" i="8"/>
  <c r="R33" i="10"/>
  <c r="R33" i="11"/>
  <c r="R12" i="10"/>
  <c r="R13" i="10"/>
  <c r="R14" i="10"/>
  <c r="R15" i="10"/>
  <c r="R16" i="10"/>
  <c r="R17" i="10"/>
  <c r="R18" i="10"/>
  <c r="R19" i="10"/>
  <c r="R20" i="10"/>
  <c r="R21" i="10"/>
  <c r="R22" i="10"/>
  <c r="R23" i="10"/>
  <c r="R24" i="10"/>
  <c r="R25" i="10"/>
  <c r="R26" i="10"/>
  <c r="R27" i="10"/>
  <c r="R28" i="10"/>
  <c r="R29" i="10"/>
  <c r="R30" i="10"/>
  <c r="R31" i="10"/>
  <c r="R32" i="10"/>
  <c r="R12" i="11"/>
  <c r="R13" i="11"/>
  <c r="R14" i="11"/>
  <c r="R15" i="11"/>
  <c r="R16" i="11"/>
  <c r="R17" i="11"/>
  <c r="R18" i="11"/>
  <c r="R19" i="11"/>
  <c r="R20" i="11"/>
  <c r="R21" i="11"/>
  <c r="R22" i="11"/>
  <c r="R23" i="11"/>
  <c r="R24" i="11"/>
  <c r="R25" i="11"/>
  <c r="R26" i="11"/>
  <c r="R27" i="11"/>
  <c r="R28" i="11"/>
  <c r="R29" i="11"/>
  <c r="R30" i="11"/>
  <c r="R31" i="11"/>
  <c r="R32" i="11"/>
  <c r="R11" i="10"/>
  <c r="R11" i="11"/>
  <c r="Q8" i="11" l="1"/>
  <c r="Q27" i="11" s="1"/>
  <c r="P8" i="11"/>
  <c r="O8" i="11"/>
  <c r="N8" i="11"/>
  <c r="Q8" i="10"/>
  <c r="P8" i="10"/>
  <c r="O8" i="10"/>
  <c r="N8" i="10"/>
  <c r="Q8" i="9"/>
  <c r="P8" i="9"/>
  <c r="O8" i="9"/>
  <c r="N8" i="9"/>
  <c r="Q8" i="8"/>
  <c r="P8" i="8"/>
  <c r="O8" i="8"/>
  <c r="N8" i="8"/>
  <c r="N11" i="8" s="1"/>
  <c r="N17" i="9" l="1"/>
  <c r="N24" i="9"/>
  <c r="O17" i="9"/>
  <c r="O24" i="9"/>
  <c r="P24" i="9"/>
  <c r="P17" i="9"/>
  <c r="Q17" i="9"/>
  <c r="Q24" i="9"/>
  <c r="P11" i="9"/>
  <c r="P12" i="9"/>
  <c r="Q12" i="9"/>
  <c r="Q11" i="9"/>
  <c r="N12" i="9"/>
  <c r="N11" i="9"/>
  <c r="O12" i="9"/>
  <c r="O11" i="9"/>
  <c r="B61" i="1"/>
  <c r="E56" i="1"/>
  <c r="T56" i="1"/>
  <c r="S56" i="1"/>
  <c r="R56" i="1"/>
  <c r="Q56" i="1"/>
  <c r="P56" i="1"/>
  <c r="G56" i="1"/>
  <c r="H56" i="1"/>
  <c r="I56" i="1"/>
  <c r="F56" i="1"/>
  <c r="W32" i="11" l="1"/>
  <c r="L33" i="11"/>
  <c r="K33" i="11"/>
  <c r="W31" i="11"/>
  <c r="V31" i="11" s="1"/>
  <c r="L32" i="11"/>
  <c r="K32" i="11"/>
  <c r="W30" i="11"/>
  <c r="V30" i="11" s="1"/>
  <c r="L31" i="11"/>
  <c r="K31" i="11"/>
  <c r="W29" i="11"/>
  <c r="V29" i="11" s="1"/>
  <c r="L30" i="11"/>
  <c r="K30" i="11"/>
  <c r="BG29" i="11"/>
  <c r="BG11" i="11" s="1"/>
  <c r="BC29" i="11"/>
  <c r="W28" i="11"/>
  <c r="V28" i="11" s="1"/>
  <c r="L29" i="11"/>
  <c r="K29" i="11"/>
  <c r="BG28" i="11"/>
  <c r="BC10" i="11" s="1"/>
  <c r="BC28" i="11"/>
  <c r="W27" i="11"/>
  <c r="V27" i="11" s="1"/>
  <c r="L28" i="11"/>
  <c r="K28" i="11"/>
  <c r="BG27" i="11"/>
  <c r="BC9" i="11" s="1"/>
  <c r="BC27" i="11"/>
  <c r="W26" i="11"/>
  <c r="L27" i="11"/>
  <c r="K27" i="11"/>
  <c r="BG26" i="11"/>
  <c r="BG8" i="11" s="1"/>
  <c r="BC26" i="11"/>
  <c r="W25" i="11"/>
  <c r="V25" i="11" s="1"/>
  <c r="L26" i="11"/>
  <c r="K26" i="11"/>
  <c r="Z32" i="11"/>
  <c r="Y32" i="11" s="1"/>
  <c r="L25" i="11"/>
  <c r="K25" i="11"/>
  <c r="Z31" i="11"/>
  <c r="Y31" i="11" s="1"/>
  <c r="L24" i="11"/>
  <c r="K24" i="11"/>
  <c r="Z30" i="11"/>
  <c r="Y30" i="11" s="1"/>
  <c r="L23" i="11"/>
  <c r="K23" i="11"/>
  <c r="Z29" i="11"/>
  <c r="Y29" i="11" s="1"/>
  <c r="L22" i="11"/>
  <c r="K22" i="11"/>
  <c r="Z28" i="11"/>
  <c r="L21" i="11"/>
  <c r="K21" i="11"/>
  <c r="Z27" i="11"/>
  <c r="L20" i="11"/>
  <c r="Z26" i="11"/>
  <c r="Y26" i="11" s="1"/>
  <c r="L19" i="11"/>
  <c r="K19" i="11"/>
  <c r="Z25" i="11"/>
  <c r="Y25" i="11" s="1"/>
  <c r="L18" i="11"/>
  <c r="K18" i="11"/>
  <c r="Z24" i="11"/>
  <c r="Y24" i="11" s="1"/>
  <c r="L17" i="11"/>
  <c r="K17" i="11"/>
  <c r="Z23" i="11"/>
  <c r="Y23" i="11" s="1"/>
  <c r="L16" i="11"/>
  <c r="K16" i="11"/>
  <c r="Z22" i="11"/>
  <c r="Y22" i="11" s="1"/>
  <c r="L15" i="11"/>
  <c r="K15" i="11"/>
  <c r="Z21" i="11"/>
  <c r="Y21" i="11" s="1"/>
  <c r="L14" i="11"/>
  <c r="K14" i="11"/>
  <c r="Z20" i="11"/>
  <c r="L13" i="11"/>
  <c r="K13" i="11"/>
  <c r="Z19" i="11"/>
  <c r="L12" i="11"/>
  <c r="K12" i="11"/>
  <c r="Z18" i="11"/>
  <c r="Y18" i="11" s="1"/>
  <c r="L11" i="11"/>
  <c r="K11" i="11"/>
  <c r="BF7" i="11"/>
  <c r="E7" i="11"/>
  <c r="E11" i="11" s="1"/>
  <c r="L17" i="10"/>
  <c r="K11" i="10"/>
  <c r="L11" i="10"/>
  <c r="L29" i="9"/>
  <c r="L30" i="9"/>
  <c r="L29" i="8"/>
  <c r="L30" i="8"/>
  <c r="N13" i="8"/>
  <c r="O13" i="8"/>
  <c r="P13" i="8"/>
  <c r="Q13" i="8"/>
  <c r="N21" i="8"/>
  <c r="O21" i="8"/>
  <c r="P21" i="8"/>
  <c r="Q21" i="8"/>
  <c r="W25" i="10"/>
  <c r="W28" i="10"/>
  <c r="W29" i="10"/>
  <c r="W30" i="10"/>
  <c r="W31" i="10"/>
  <c r="W32" i="10"/>
  <c r="K12" i="10"/>
  <c r="K13" i="10"/>
  <c r="K14" i="10"/>
  <c r="K15" i="10"/>
  <c r="K16" i="10"/>
  <c r="K17" i="10"/>
  <c r="K18" i="10"/>
  <c r="K19" i="10"/>
  <c r="K20" i="10"/>
  <c r="K21" i="10"/>
  <c r="K22" i="10"/>
  <c r="K23" i="10"/>
  <c r="K24" i="10"/>
  <c r="K25" i="10"/>
  <c r="K26" i="10"/>
  <c r="K27" i="10"/>
  <c r="K28" i="10"/>
  <c r="K29" i="10"/>
  <c r="K30" i="10"/>
  <c r="K31" i="10"/>
  <c r="K32" i="10"/>
  <c r="K33" i="10"/>
  <c r="L30" i="10"/>
  <c r="L31" i="10"/>
  <c r="L32" i="10"/>
  <c r="L33" i="10"/>
  <c r="L12" i="10"/>
  <c r="L13" i="10"/>
  <c r="L14" i="10"/>
  <c r="L15" i="10"/>
  <c r="L16" i="10"/>
  <c r="L18" i="10"/>
  <c r="L19" i="10"/>
  <c r="L20" i="10"/>
  <c r="L21" i="10"/>
  <c r="L22" i="10"/>
  <c r="L23" i="10"/>
  <c r="L24" i="10"/>
  <c r="L25" i="10"/>
  <c r="L26" i="10"/>
  <c r="L27" i="10"/>
  <c r="L28" i="10"/>
  <c r="L29" i="10"/>
  <c r="BG29" i="10"/>
  <c r="BG11" i="10" s="1"/>
  <c r="BC29" i="10"/>
  <c r="BC11" i="10" s="1"/>
  <c r="BG28" i="10"/>
  <c r="BG10" i="10" s="1"/>
  <c r="BC28" i="10"/>
  <c r="BC10" i="10" s="1"/>
  <c r="BG27" i="10"/>
  <c r="BG9" i="10" s="1"/>
  <c r="BC27" i="10"/>
  <c r="BC9" i="10" s="1"/>
  <c r="W26" i="10"/>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BC11" i="11" l="1"/>
  <c r="BG10" i="11"/>
  <c r="Y19" i="11"/>
  <c r="Y27" i="11"/>
  <c r="Y20" i="11"/>
  <c r="Y28" i="11"/>
  <c r="V26" i="11"/>
  <c r="V32" i="11"/>
  <c r="Y24" i="10"/>
  <c r="V26"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F8" i="11" s="1"/>
  <c r="H8" i="11" s="1"/>
  <c r="Y23" i="10"/>
  <c r="Y20" i="10"/>
  <c r="Y32" i="10"/>
  <c r="E9" i="10"/>
  <c r="F11" i="11"/>
  <c r="H11" i="11" s="1"/>
  <c r="Y29" i="10"/>
  <c r="F11" i="10"/>
  <c r="H11" i="10" s="1"/>
  <c r="E8" i="10"/>
  <c r="E10" i="10"/>
  <c r="E7" i="9"/>
  <c r="E11" i="9" s="1"/>
  <c r="BG29" i="9"/>
  <c r="BG11" i="9" s="1"/>
  <c r="BC29" i="9"/>
  <c r="W31" i="9"/>
  <c r="V31" i="9" s="1"/>
  <c r="BG28" i="9"/>
  <c r="BG10" i="9" s="1"/>
  <c r="BC28" i="9"/>
  <c r="W30" i="9"/>
  <c r="V30" i="9" s="1"/>
  <c r="L28" i="9"/>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Z19" i="9"/>
  <c r="Y19" i="9" s="1"/>
  <c r="L11" i="9"/>
  <c r="BG9" i="9"/>
  <c r="BF7" i="9"/>
  <c r="BG29" i="8"/>
  <c r="BG11" i="8" s="1"/>
  <c r="BG28" i="8"/>
  <c r="BG10" i="8" s="1"/>
  <c r="BG27" i="8"/>
  <c r="BG9" i="8" s="1"/>
  <c r="BG26" i="8"/>
  <c r="BG8" i="8" s="1"/>
  <c r="BC29" i="8"/>
  <c r="BC27" i="8"/>
  <c r="BC28" i="8"/>
  <c r="BC26" i="8"/>
  <c r="BF7" i="8"/>
  <c r="AC14" i="11" l="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Q33" i="11"/>
  <c r="G9" i="10"/>
  <c r="AF26" i="10"/>
  <c r="G8" i="10"/>
  <c r="AF28" i="10"/>
  <c r="AE28" i="10"/>
  <c r="AC15" i="10"/>
  <c r="Z15" i="10"/>
  <c r="AD15" i="10"/>
  <c r="G10" i="10"/>
  <c r="AF30" i="10"/>
  <c r="AE30" i="10"/>
  <c r="H9" i="9"/>
  <c r="Z20" i="8"/>
  <c r="Z21" i="8"/>
  <c r="Z22" i="8"/>
  <c r="Z23" i="8"/>
  <c r="Z24" i="8"/>
  <c r="Z25" i="8"/>
  <c r="Z26" i="8"/>
  <c r="Z27" i="8"/>
  <c r="Z28" i="8"/>
  <c r="Z29" i="8"/>
  <c r="Z30" i="8"/>
  <c r="Z31" i="8"/>
  <c r="W26" i="8"/>
  <c r="W27" i="8"/>
  <c r="W28" i="8"/>
  <c r="W30" i="8"/>
  <c r="W31" i="8"/>
  <c r="Z19" i="8"/>
  <c r="AE22" i="9" l="1"/>
  <c r="AC16" i="9"/>
  <c r="Y16" i="9"/>
  <c r="AD13" i="10"/>
  <c r="AC13" i="10"/>
  <c r="Z13" i="10"/>
  <c r="AD14" i="10"/>
  <c r="AC14" i="10"/>
  <c r="Z14" i="10"/>
  <c r="AC12" i="10"/>
  <c r="AD12" i="10"/>
  <c r="Z12" i="10"/>
  <c r="G10" i="9"/>
  <c r="AC15" i="9" s="1"/>
  <c r="AD25" i="9"/>
  <c r="AE25" i="9"/>
  <c r="AE28" i="9"/>
  <c r="AD28" i="9"/>
  <c r="AE30" i="9"/>
  <c r="AD30" i="9"/>
  <c r="G9" i="9"/>
  <c r="G8" i="9"/>
  <c r="Y20" i="8"/>
  <c r="Y21" i="8"/>
  <c r="Y22" i="8"/>
  <c r="Y23" i="8"/>
  <c r="Y24" i="8"/>
  <c r="Y25" i="8"/>
  <c r="Y26" i="8"/>
  <c r="Y27" i="8"/>
  <c r="Y28" i="8"/>
  <c r="Y29" i="8"/>
  <c r="Y30" i="8"/>
  <c r="Y31" i="8"/>
  <c r="V26" i="8"/>
  <c r="V27" i="8"/>
  <c r="V28" i="8"/>
  <c r="V29" i="8"/>
  <c r="V30" i="8"/>
  <c r="V31" i="8"/>
  <c r="Y19" i="8"/>
  <c r="L12" i="8"/>
  <c r="L13" i="8"/>
  <c r="L14" i="8"/>
  <c r="L15" i="8"/>
  <c r="L16" i="8"/>
  <c r="L17" i="8"/>
  <c r="L18" i="8"/>
  <c r="L19" i="8"/>
  <c r="L20" i="8"/>
  <c r="L21" i="8"/>
  <c r="L22" i="8"/>
  <c r="L23" i="8"/>
  <c r="L24" i="8"/>
  <c r="L25" i="8"/>
  <c r="L26" i="8"/>
  <c r="L27" i="8"/>
  <c r="L28" i="8"/>
  <c r="L11" i="8"/>
  <c r="P16" i="10" l="1"/>
  <c r="P25" i="10"/>
  <c r="P33" i="10"/>
  <c r="P22" i="10"/>
  <c r="P13" i="10"/>
  <c r="P21" i="10"/>
  <c r="AD15" i="9"/>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Q25" i="8" l="1"/>
  <c r="Q22" i="8"/>
  <c r="Q29" i="8"/>
  <c r="Q28" i="8"/>
  <c r="Q30" i="8"/>
  <c r="Q16" i="8"/>
  <c r="Y13" i="8"/>
  <c r="AC13" i="8"/>
  <c r="AD13" i="8"/>
  <c r="AD28" i="8"/>
  <c r="AE28" i="8"/>
  <c r="AD25" i="8"/>
  <c r="AE25" i="8"/>
  <c r="AD22" i="8"/>
  <c r="AE22" i="8"/>
  <c r="A55" i="1" l="1"/>
  <c r="A46" i="1"/>
  <c r="A39" i="1"/>
  <c r="A33" i="1"/>
  <c r="A48" i="1"/>
  <c r="A49" i="1"/>
  <c r="A50" i="1"/>
  <c r="A51" i="1"/>
  <c r="A52" i="1"/>
  <c r="A53" i="1"/>
  <c r="A54" i="1"/>
  <c r="A47" i="1"/>
  <c r="A45" i="1"/>
  <c r="A41" i="1"/>
  <c r="A42" i="1"/>
  <c r="A43" i="1"/>
  <c r="A44" i="1"/>
  <c r="A40" i="1"/>
  <c r="A35" i="1"/>
  <c r="A36" i="1"/>
  <c r="A37" i="1"/>
  <c r="A38" i="1"/>
  <c r="A34" i="1"/>
  <c r="Y9" i="1" l="1"/>
  <c r="X9" i="1"/>
  <c r="X56" i="1" s="1"/>
  <c r="W9" i="1"/>
  <c r="W56" i="1" s="1"/>
  <c r="V9" i="1"/>
  <c r="V56" i="1" s="1"/>
  <c r="U9" i="1"/>
  <c r="U56" i="1" s="1"/>
  <c r="N9" i="1"/>
  <c r="N56" i="1" s="1"/>
  <c r="M9" i="1"/>
  <c r="M56" i="1" s="1"/>
  <c r="L9" i="1"/>
  <c r="L56" i="1" s="1"/>
  <c r="K9" i="1"/>
  <c r="K56" i="1" s="1"/>
  <c r="J9" i="1"/>
  <c r="J56" i="1" s="1"/>
  <c r="T97" i="1"/>
  <c r="S97" i="1"/>
  <c r="S54" i="1" s="1"/>
  <c r="P32" i="11" s="1"/>
  <c r="R97" i="1"/>
  <c r="R54" i="1" s="1"/>
  <c r="O32" i="11" s="1"/>
  <c r="Q97" i="1"/>
  <c r="Q55" i="1" s="1"/>
  <c r="N33" i="11" s="1"/>
  <c r="P97" i="1"/>
  <c r="P55" i="1" s="1"/>
  <c r="I99" i="1"/>
  <c r="H99" i="1"/>
  <c r="G99" i="1"/>
  <c r="G55" i="1" s="1"/>
  <c r="O33" i="10" s="1"/>
  <c r="F99" i="1"/>
  <c r="F50" i="1" s="1"/>
  <c r="N28" i="10" s="1"/>
  <c r="E97" i="1"/>
  <c r="E50" i="1" l="1"/>
  <c r="E11" i="1"/>
  <c r="I53" i="1"/>
  <c r="Q31" i="10" s="1"/>
  <c r="I55" i="1"/>
  <c r="Q33" i="10" s="1"/>
  <c r="I51" i="1"/>
  <c r="Q29" i="10" s="1"/>
  <c r="S52" i="1"/>
  <c r="P30" i="11" s="1"/>
  <c r="F53" i="1"/>
  <c r="N31" i="10" s="1"/>
  <c r="F51" i="1"/>
  <c r="N29" i="10" s="1"/>
  <c r="F55" i="1"/>
  <c r="N33" i="10" s="1"/>
  <c r="P50" i="1"/>
  <c r="P54" i="1"/>
  <c r="P52" i="1"/>
  <c r="P53" i="1"/>
  <c r="P51" i="1"/>
  <c r="T50" i="1"/>
  <c r="Q28" i="11" s="1"/>
  <c r="T53" i="1"/>
  <c r="Q31" i="11" s="1"/>
  <c r="T54" i="1"/>
  <c r="Q32" i="11" s="1"/>
  <c r="T51" i="1"/>
  <c r="Q29" i="11" s="1"/>
  <c r="T52" i="1"/>
  <c r="Q30" i="11" s="1"/>
  <c r="F52" i="1"/>
  <c r="N30" i="10" s="1"/>
  <c r="T55" i="1"/>
  <c r="E52" i="1"/>
  <c r="Q50" i="1"/>
  <c r="N28" i="11" s="1"/>
  <c r="Q51" i="1"/>
  <c r="N29" i="11" s="1"/>
  <c r="Q54" i="1"/>
  <c r="N32" i="11" s="1"/>
  <c r="Q22" i="1"/>
  <c r="Q52" i="1"/>
  <c r="N30" i="11" s="1"/>
  <c r="Q53" i="1"/>
  <c r="N31" i="11" s="1"/>
  <c r="R50" i="1"/>
  <c r="O28" i="11" s="1"/>
  <c r="R52" i="1"/>
  <c r="O30" i="11" s="1"/>
  <c r="F54" i="1"/>
  <c r="N32" i="10" s="1"/>
  <c r="E51" i="1"/>
  <c r="E55" i="1"/>
  <c r="E53" i="1"/>
  <c r="S53" i="1"/>
  <c r="P31" i="11" s="1"/>
  <c r="S55" i="1"/>
  <c r="P33" i="11" s="1"/>
  <c r="S51" i="1"/>
  <c r="P29" i="11" s="1"/>
  <c r="I50" i="1"/>
  <c r="Q28" i="10" s="1"/>
  <c r="I52" i="1"/>
  <c r="Q30" i="10" s="1"/>
  <c r="I54" i="1"/>
  <c r="Q32" i="10" s="1"/>
  <c r="G50" i="1"/>
  <c r="O28" i="10" s="1"/>
  <c r="G51" i="1"/>
  <c r="O29" i="10" s="1"/>
  <c r="G52" i="1"/>
  <c r="O30" i="10" s="1"/>
  <c r="G53" i="1"/>
  <c r="O31" i="10" s="1"/>
  <c r="G54" i="1"/>
  <c r="O32" i="10" s="1"/>
  <c r="H50" i="1"/>
  <c r="P28" i="10" s="1"/>
  <c r="H51" i="1"/>
  <c r="P29" i="10" s="1"/>
  <c r="H54" i="1"/>
  <c r="P32" i="10" s="1"/>
  <c r="H52" i="1"/>
  <c r="P30" i="10" s="1"/>
  <c r="H53" i="1"/>
  <c r="P31" i="10" s="1"/>
  <c r="R53" i="1"/>
  <c r="O31" i="11" s="1"/>
  <c r="R51" i="1"/>
  <c r="O29" i="11" s="1"/>
  <c r="R55" i="1"/>
  <c r="O33" i="11" s="1"/>
  <c r="S50" i="1"/>
  <c r="P28" i="11" s="1"/>
  <c r="H55" i="1"/>
  <c r="E54" i="1"/>
  <c r="H11" i="1"/>
  <c r="H28" i="1"/>
  <c r="R11" i="1"/>
  <c r="R28" i="1"/>
  <c r="F16" i="1"/>
  <c r="F28" i="1"/>
  <c r="U97" i="1"/>
  <c r="U39" i="1" s="1"/>
  <c r="P28" i="1"/>
  <c r="Y97" i="1"/>
  <c r="Y27" i="1" s="1"/>
  <c r="T28" i="1"/>
  <c r="G24" i="1"/>
  <c r="G28" i="1"/>
  <c r="Q11" i="1"/>
  <c r="Q28" i="1"/>
  <c r="E28" i="1"/>
  <c r="I11" i="1"/>
  <c r="I28" i="1"/>
  <c r="S14" i="1"/>
  <c r="S28" i="1"/>
  <c r="S12" i="1"/>
  <c r="G17" i="1"/>
  <c r="P19" i="1"/>
  <c r="L99" i="1"/>
  <c r="L23" i="1" s="1"/>
  <c r="F14" i="1"/>
  <c r="F12" i="1"/>
  <c r="R20" i="1"/>
  <c r="F21" i="1"/>
  <c r="F11" i="1"/>
  <c r="S29" i="1"/>
  <c r="S11" i="1"/>
  <c r="F13" i="1"/>
  <c r="F15" i="1"/>
  <c r="S17" i="1"/>
  <c r="S21" i="1"/>
  <c r="I25" i="1"/>
  <c r="G33" i="1"/>
  <c r="G11" i="1"/>
  <c r="P22" i="1"/>
  <c r="P11" i="1"/>
  <c r="T25" i="1"/>
  <c r="T11" i="1"/>
  <c r="S13" i="1"/>
  <c r="P15" i="1"/>
  <c r="T18" i="1"/>
  <c r="E22" i="1"/>
  <c r="F23" i="1"/>
  <c r="H46" i="1"/>
  <c r="P24" i="10" s="1"/>
  <c r="H42" i="1"/>
  <c r="P20" i="10" s="1"/>
  <c r="H38" i="1"/>
  <c r="H34" i="1"/>
  <c r="P12" i="10" s="1"/>
  <c r="H33" i="1"/>
  <c r="H30" i="1"/>
  <c r="H29" i="1"/>
  <c r="H27" i="1"/>
  <c r="H26" i="1"/>
  <c r="H25" i="1"/>
  <c r="H24" i="1"/>
  <c r="H23" i="1"/>
  <c r="H22" i="1"/>
  <c r="H21" i="1"/>
  <c r="H20" i="1"/>
  <c r="H49" i="1"/>
  <c r="P27" i="10" s="1"/>
  <c r="H48" i="1"/>
  <c r="P26" i="10" s="1"/>
  <c r="H47" i="1"/>
  <c r="H37" i="1"/>
  <c r="P15" i="10" s="1"/>
  <c r="H36" i="1"/>
  <c r="P14" i="10" s="1"/>
  <c r="H35" i="1"/>
  <c r="H41" i="1"/>
  <c r="P19" i="10" s="1"/>
  <c r="H40" i="1"/>
  <c r="P18" i="10" s="1"/>
  <c r="H39" i="1"/>
  <c r="P17" i="10" s="1"/>
  <c r="Q48" i="1"/>
  <c r="N26" i="11" s="1"/>
  <c r="Q44" i="1"/>
  <c r="N22" i="11" s="1"/>
  <c r="Q40" i="1"/>
  <c r="N18" i="11" s="1"/>
  <c r="Q36" i="1"/>
  <c r="N14" i="11" s="1"/>
  <c r="Q33" i="1"/>
  <c r="Q30" i="1"/>
  <c r="Q29" i="1"/>
  <c r="Q27" i="1"/>
  <c r="Q26" i="1"/>
  <c r="Q25" i="1"/>
  <c r="Q24" i="1"/>
  <c r="Q23" i="1"/>
  <c r="Q21" i="1"/>
  <c r="Q20" i="1"/>
  <c r="Q19" i="1"/>
  <c r="Q39" i="1"/>
  <c r="N17" i="11" s="1"/>
  <c r="Q38" i="1"/>
  <c r="N16" i="11" s="1"/>
  <c r="Q37" i="1"/>
  <c r="N15" i="11" s="1"/>
  <c r="Q43" i="1"/>
  <c r="N21" i="11" s="1"/>
  <c r="Q42" i="1"/>
  <c r="N20" i="11" s="1"/>
  <c r="Q41" i="1"/>
  <c r="N19" i="11" s="1"/>
  <c r="Q47" i="1"/>
  <c r="N25" i="11" s="1"/>
  <c r="Q46" i="1"/>
  <c r="N24" i="11" s="1"/>
  <c r="Q45" i="1"/>
  <c r="N23" i="11" s="1"/>
  <c r="U15" i="1"/>
  <c r="Q16" i="1"/>
  <c r="Q34" i="1"/>
  <c r="N12" i="11" s="1"/>
  <c r="E49" i="1"/>
  <c r="E48" i="1"/>
  <c r="E47" i="1"/>
  <c r="E46" i="1"/>
  <c r="E45" i="1"/>
  <c r="E44" i="1"/>
  <c r="E43" i="1"/>
  <c r="E42" i="1"/>
  <c r="E41" i="1"/>
  <c r="E40" i="1"/>
  <c r="E39" i="1"/>
  <c r="E38" i="1"/>
  <c r="E37" i="1"/>
  <c r="E36" i="1"/>
  <c r="E35" i="1"/>
  <c r="E34" i="1"/>
  <c r="E27" i="1"/>
  <c r="E23" i="1"/>
  <c r="E33" i="1"/>
  <c r="E29" i="1"/>
  <c r="E24" i="1"/>
  <c r="E30" i="1"/>
  <c r="E25" i="1"/>
  <c r="E21" i="1"/>
  <c r="E19" i="1"/>
  <c r="E18" i="1"/>
  <c r="E17" i="1"/>
  <c r="E16" i="1"/>
  <c r="I49" i="1"/>
  <c r="Q27" i="10" s="1"/>
  <c r="I48" i="1"/>
  <c r="Q26" i="10" s="1"/>
  <c r="I47" i="1"/>
  <c r="Q25" i="10" s="1"/>
  <c r="I46" i="1"/>
  <c r="Q24" i="10" s="1"/>
  <c r="I45" i="1"/>
  <c r="Q23" i="10" s="1"/>
  <c r="I44" i="1"/>
  <c r="Q22" i="10" s="1"/>
  <c r="I43" i="1"/>
  <c r="Q21" i="10" s="1"/>
  <c r="I42" i="1"/>
  <c r="Q20" i="10" s="1"/>
  <c r="I41" i="1"/>
  <c r="Q19" i="10" s="1"/>
  <c r="I40" i="1"/>
  <c r="Q18" i="10" s="1"/>
  <c r="I39" i="1"/>
  <c r="Q17" i="10" s="1"/>
  <c r="I38" i="1"/>
  <c r="Q16" i="10" s="1"/>
  <c r="I37" i="1"/>
  <c r="Q15" i="10" s="1"/>
  <c r="I36" i="1"/>
  <c r="Q14" i="10" s="1"/>
  <c r="I35" i="1"/>
  <c r="Q13" i="10" s="1"/>
  <c r="I34" i="1"/>
  <c r="Q12" i="10" s="1"/>
  <c r="I26" i="1"/>
  <c r="I22" i="1"/>
  <c r="I27" i="1"/>
  <c r="I23" i="1"/>
  <c r="I33" i="1"/>
  <c r="I29" i="1"/>
  <c r="I24" i="1"/>
  <c r="I20" i="1"/>
  <c r="I19" i="1"/>
  <c r="I18" i="1"/>
  <c r="I17" i="1"/>
  <c r="I16" i="1"/>
  <c r="M99" i="1"/>
  <c r="R49" i="1"/>
  <c r="O27" i="11" s="1"/>
  <c r="R48" i="1"/>
  <c r="O26" i="11" s="1"/>
  <c r="R47" i="1"/>
  <c r="O25" i="11" s="1"/>
  <c r="R46" i="1"/>
  <c r="O24" i="11" s="1"/>
  <c r="R45" i="1"/>
  <c r="O23" i="11" s="1"/>
  <c r="R44" i="1"/>
  <c r="O22" i="11" s="1"/>
  <c r="R43" i="1"/>
  <c r="O21" i="11" s="1"/>
  <c r="R42" i="1"/>
  <c r="O20" i="11" s="1"/>
  <c r="R41" i="1"/>
  <c r="O19" i="11" s="1"/>
  <c r="R40" i="1"/>
  <c r="O18" i="11" s="1"/>
  <c r="R39" i="1"/>
  <c r="O17" i="11" s="1"/>
  <c r="R38" i="1"/>
  <c r="O16" i="11" s="1"/>
  <c r="R37" i="1"/>
  <c r="O15" i="11" s="1"/>
  <c r="R36" i="1"/>
  <c r="O14" i="11" s="1"/>
  <c r="R35" i="1"/>
  <c r="O13" i="11" s="1"/>
  <c r="R34" i="1"/>
  <c r="O12" i="11" s="1"/>
  <c r="R29" i="1"/>
  <c r="R24" i="1"/>
  <c r="R30" i="1"/>
  <c r="R25" i="1"/>
  <c r="R26" i="1"/>
  <c r="R22" i="1"/>
  <c r="R18" i="1"/>
  <c r="R17" i="1"/>
  <c r="R16" i="1"/>
  <c r="R15" i="1"/>
  <c r="V97" i="1"/>
  <c r="G12" i="1"/>
  <c r="P12" i="1"/>
  <c r="T12" i="1"/>
  <c r="G13" i="1"/>
  <c r="P13" i="1"/>
  <c r="T13" i="1"/>
  <c r="G14" i="1"/>
  <c r="P14" i="1"/>
  <c r="T14" i="1"/>
  <c r="G15" i="1"/>
  <c r="Q15" i="1"/>
  <c r="G16" i="1"/>
  <c r="S16" i="1"/>
  <c r="H17" i="1"/>
  <c r="T17" i="1"/>
  <c r="P18" i="1"/>
  <c r="F19" i="1"/>
  <c r="R19" i="1"/>
  <c r="E20" i="1"/>
  <c r="S20" i="1"/>
  <c r="T21" i="1"/>
  <c r="P26" i="1"/>
  <c r="R27" i="1"/>
  <c r="T30" i="1"/>
  <c r="Q35" i="1"/>
  <c r="N13" i="11" s="1"/>
  <c r="H44" i="1"/>
  <c r="U22" i="1"/>
  <c r="U20" i="1"/>
  <c r="H18" i="1"/>
  <c r="H43" i="1"/>
  <c r="F49" i="1"/>
  <c r="N27" i="10" s="1"/>
  <c r="F48" i="1"/>
  <c r="N26" i="10" s="1"/>
  <c r="F47" i="1"/>
  <c r="N25" i="10" s="1"/>
  <c r="F46" i="1"/>
  <c r="N24" i="10" s="1"/>
  <c r="F45" i="1"/>
  <c r="N23" i="10" s="1"/>
  <c r="F44" i="1"/>
  <c r="N22" i="10" s="1"/>
  <c r="F43" i="1"/>
  <c r="N21" i="10" s="1"/>
  <c r="F42" i="1"/>
  <c r="N20" i="10" s="1"/>
  <c r="F41" i="1"/>
  <c r="N19" i="10" s="1"/>
  <c r="F40" i="1"/>
  <c r="N18" i="10" s="1"/>
  <c r="F39" i="1"/>
  <c r="N17" i="10" s="1"/>
  <c r="F38" i="1"/>
  <c r="N16" i="10" s="1"/>
  <c r="F37" i="1"/>
  <c r="N15" i="10" s="1"/>
  <c r="F36" i="1"/>
  <c r="N14" i="10" s="1"/>
  <c r="F35" i="1"/>
  <c r="N13" i="10" s="1"/>
  <c r="F34" i="1"/>
  <c r="N12" i="10" s="1"/>
  <c r="F33" i="1"/>
  <c r="F29" i="1"/>
  <c r="F24" i="1"/>
  <c r="F30" i="1"/>
  <c r="F25" i="1"/>
  <c r="F26" i="1"/>
  <c r="F22" i="1"/>
  <c r="J99" i="1"/>
  <c r="N97" i="1"/>
  <c r="S49" i="1"/>
  <c r="P27" i="11" s="1"/>
  <c r="S48" i="1"/>
  <c r="P26" i="11" s="1"/>
  <c r="S47" i="1"/>
  <c r="P25" i="11" s="1"/>
  <c r="S46" i="1"/>
  <c r="P24" i="11" s="1"/>
  <c r="S45" i="1"/>
  <c r="P23" i="11" s="1"/>
  <c r="S44" i="1"/>
  <c r="P22" i="11" s="1"/>
  <c r="S43" i="1"/>
  <c r="P21" i="11" s="1"/>
  <c r="S42" i="1"/>
  <c r="P20" i="11" s="1"/>
  <c r="S41" i="1"/>
  <c r="P19" i="11" s="1"/>
  <c r="S40" i="1"/>
  <c r="P18" i="11" s="1"/>
  <c r="S39" i="1"/>
  <c r="P17" i="11" s="1"/>
  <c r="S38" i="1"/>
  <c r="P16" i="11" s="1"/>
  <c r="S37" i="1"/>
  <c r="P15" i="11" s="1"/>
  <c r="S36" i="1"/>
  <c r="P14" i="11" s="1"/>
  <c r="S35" i="1"/>
  <c r="P13" i="11" s="1"/>
  <c r="S34" i="1"/>
  <c r="P12" i="11" s="1"/>
  <c r="S33" i="1"/>
  <c r="S30" i="1"/>
  <c r="S25" i="1"/>
  <c r="S26" i="1"/>
  <c r="S22" i="1"/>
  <c r="S27" i="1"/>
  <c r="S23" i="1"/>
  <c r="S19" i="1"/>
  <c r="W97" i="1"/>
  <c r="H12" i="1"/>
  <c r="Q12" i="1"/>
  <c r="H13" i="1"/>
  <c r="Q13" i="1"/>
  <c r="H14" i="1"/>
  <c r="Q14" i="1"/>
  <c r="H15" i="1"/>
  <c r="S15" i="1"/>
  <c r="H16" i="1"/>
  <c r="T16" i="1"/>
  <c r="P17" i="1"/>
  <c r="F18" i="1"/>
  <c r="Q18" i="1"/>
  <c r="G19" i="1"/>
  <c r="T19" i="1"/>
  <c r="F20" i="1"/>
  <c r="G21" i="1"/>
  <c r="R23" i="1"/>
  <c r="S24" i="1"/>
  <c r="U36" i="1"/>
  <c r="H45" i="1"/>
  <c r="P23" i="10" s="1"/>
  <c r="Q49" i="1"/>
  <c r="N27" i="11" s="1"/>
  <c r="L43" i="1"/>
  <c r="Y49" i="1"/>
  <c r="G49" i="1"/>
  <c r="O27" i="10" s="1"/>
  <c r="G48" i="1"/>
  <c r="O26" i="10" s="1"/>
  <c r="G47" i="1"/>
  <c r="O25" i="10" s="1"/>
  <c r="G46" i="1"/>
  <c r="O24" i="10" s="1"/>
  <c r="G45" i="1"/>
  <c r="O23" i="10" s="1"/>
  <c r="G44" i="1"/>
  <c r="O22" i="10" s="1"/>
  <c r="G43" i="1"/>
  <c r="O21" i="10" s="1"/>
  <c r="G42" i="1"/>
  <c r="O20" i="10" s="1"/>
  <c r="G41" i="1"/>
  <c r="O19" i="10" s="1"/>
  <c r="G40" i="1"/>
  <c r="O18" i="10" s="1"/>
  <c r="G39" i="1"/>
  <c r="O17" i="10" s="1"/>
  <c r="G38" i="1"/>
  <c r="O16" i="10" s="1"/>
  <c r="G37" i="1"/>
  <c r="O15" i="10" s="1"/>
  <c r="G36" i="1"/>
  <c r="O14" i="10" s="1"/>
  <c r="G35" i="1"/>
  <c r="O13" i="10" s="1"/>
  <c r="G34" i="1"/>
  <c r="O12" i="10" s="1"/>
  <c r="G30" i="1"/>
  <c r="G25" i="1"/>
  <c r="G26" i="1"/>
  <c r="G22" i="1"/>
  <c r="G27" i="1"/>
  <c r="G23" i="1"/>
  <c r="K99" i="1"/>
  <c r="P49" i="1"/>
  <c r="P48" i="1"/>
  <c r="P47" i="1"/>
  <c r="P46" i="1"/>
  <c r="P45" i="1"/>
  <c r="P44" i="1"/>
  <c r="P43" i="1"/>
  <c r="P42" i="1"/>
  <c r="P41" i="1"/>
  <c r="P40" i="1"/>
  <c r="P39" i="1"/>
  <c r="P38" i="1"/>
  <c r="P37" i="1"/>
  <c r="P36" i="1"/>
  <c r="P35" i="1"/>
  <c r="P34" i="1"/>
  <c r="P33" i="1"/>
  <c r="P27" i="1"/>
  <c r="P23" i="1"/>
  <c r="P29" i="1"/>
  <c r="P24" i="1"/>
  <c r="P30" i="1"/>
  <c r="P25" i="1"/>
  <c r="P21" i="1"/>
  <c r="T49" i="1"/>
  <c r="T48" i="1"/>
  <c r="Q26" i="11" s="1"/>
  <c r="T47" i="1"/>
  <c r="T46" i="1"/>
  <c r="Q24" i="11" s="1"/>
  <c r="T45" i="1"/>
  <c r="Q23" i="11" s="1"/>
  <c r="T44" i="1"/>
  <c r="T43" i="1"/>
  <c r="T42" i="1"/>
  <c r="Q20" i="11" s="1"/>
  <c r="T41" i="1"/>
  <c r="Q19" i="11" s="1"/>
  <c r="T40" i="1"/>
  <c r="Q18" i="11" s="1"/>
  <c r="T39" i="1"/>
  <c r="Q17" i="11" s="1"/>
  <c r="T38" i="1"/>
  <c r="T37" i="1"/>
  <c r="Q15" i="11" s="1"/>
  <c r="T36" i="1"/>
  <c r="Q14" i="11" s="1"/>
  <c r="T35" i="1"/>
  <c r="T34" i="1"/>
  <c r="Q12" i="11" s="1"/>
  <c r="T33" i="1"/>
  <c r="T26" i="1"/>
  <c r="T22" i="1"/>
  <c r="T27" i="1"/>
  <c r="T23" i="1"/>
  <c r="T29" i="1"/>
  <c r="T24" i="1"/>
  <c r="T20" i="1"/>
  <c r="X97" i="1"/>
  <c r="E12" i="1"/>
  <c r="I12" i="1"/>
  <c r="R12" i="1"/>
  <c r="E13" i="1"/>
  <c r="I13" i="1"/>
  <c r="R13" i="1"/>
  <c r="E14" i="1"/>
  <c r="I14" i="1"/>
  <c r="R14" i="1"/>
  <c r="E15" i="1"/>
  <c r="I15" i="1"/>
  <c r="T15" i="1"/>
  <c r="P16" i="1"/>
  <c r="F17" i="1"/>
  <c r="Q17" i="1"/>
  <c r="G18" i="1"/>
  <c r="S18" i="1"/>
  <c r="H19" i="1"/>
  <c r="G20" i="1"/>
  <c r="P20" i="1"/>
  <c r="I21" i="1"/>
  <c r="R21" i="1"/>
  <c r="E26" i="1"/>
  <c r="F27" i="1"/>
  <c r="G29" i="1"/>
  <c r="I30" i="1"/>
  <c r="R33" i="1"/>
  <c r="U24" i="1" l="1"/>
  <c r="U26" i="1"/>
  <c r="L36" i="1"/>
  <c r="U12" i="1"/>
  <c r="U49" i="1"/>
  <c r="U29" i="1"/>
  <c r="L27" i="1"/>
  <c r="L15" i="1"/>
  <c r="U45" i="1"/>
  <c r="U35" i="1"/>
  <c r="L16" i="1"/>
  <c r="U34" i="1"/>
  <c r="U40" i="1"/>
  <c r="U43" i="1"/>
  <c r="U37" i="1"/>
  <c r="U14" i="1"/>
  <c r="U42" i="1"/>
  <c r="L17" i="1"/>
  <c r="P59" i="1"/>
  <c r="P58" i="1"/>
  <c r="P57" i="1"/>
  <c r="I57" i="1"/>
  <c r="I59" i="1"/>
  <c r="I58" i="1"/>
  <c r="Q11" i="11"/>
  <c r="T61" i="1"/>
  <c r="T62" i="1"/>
  <c r="T60" i="1"/>
  <c r="P60" i="1"/>
  <c r="P61" i="1"/>
  <c r="P62" i="1"/>
  <c r="S58" i="1"/>
  <c r="S59" i="1"/>
  <c r="S57" i="1"/>
  <c r="G58" i="1"/>
  <c r="G57" i="1"/>
  <c r="G59" i="1"/>
  <c r="Q59" i="1"/>
  <c r="Q57" i="1"/>
  <c r="Q58" i="1"/>
  <c r="O11" i="10"/>
  <c r="G60" i="1"/>
  <c r="G62" i="1"/>
  <c r="G61" i="1"/>
  <c r="F58" i="1"/>
  <c r="F59" i="1"/>
  <c r="F57" i="1"/>
  <c r="N11" i="10"/>
  <c r="F60" i="1"/>
  <c r="F62" i="1"/>
  <c r="F61" i="1"/>
  <c r="Q11" i="10"/>
  <c r="I61" i="1"/>
  <c r="I60" i="1"/>
  <c r="I62" i="1"/>
  <c r="N11" i="11"/>
  <c r="Q60" i="1"/>
  <c r="Q61" i="1"/>
  <c r="Q62" i="1"/>
  <c r="P11" i="10"/>
  <c r="H61" i="1"/>
  <c r="H60" i="1"/>
  <c r="H62" i="1"/>
  <c r="R58" i="1"/>
  <c r="R59" i="1"/>
  <c r="R57" i="1"/>
  <c r="O11" i="11"/>
  <c r="R62" i="1"/>
  <c r="R61" i="1"/>
  <c r="R60" i="1"/>
  <c r="P11" i="11"/>
  <c r="S62" i="1"/>
  <c r="S60" i="1"/>
  <c r="S61" i="1"/>
  <c r="T57" i="1"/>
  <c r="T58" i="1"/>
  <c r="T59" i="1"/>
  <c r="H57" i="1"/>
  <c r="H59" i="1"/>
  <c r="H58" i="1"/>
  <c r="O29" i="8"/>
  <c r="O30" i="8"/>
  <c r="N27" i="8"/>
  <c r="Q14" i="8"/>
  <c r="N22" i="8"/>
  <c r="P18" i="8"/>
  <c r="Q20" i="8"/>
  <c r="P27" i="8"/>
  <c r="N23" i="8"/>
  <c r="Q19" i="8"/>
  <c r="P26" i="8"/>
  <c r="N15" i="8"/>
  <c r="P16" i="8"/>
  <c r="N26" i="8"/>
  <c r="P17" i="8"/>
  <c r="O14" i="8"/>
  <c r="Q24" i="8"/>
  <c r="E62" i="1"/>
  <c r="E61" i="1"/>
  <c r="E60" i="1"/>
  <c r="P20" i="8"/>
  <c r="P29" i="8"/>
  <c r="U18" i="1"/>
  <c r="N28" i="8"/>
  <c r="O12" i="8"/>
  <c r="Q26" i="8"/>
  <c r="O18" i="8"/>
  <c r="N17" i="8"/>
  <c r="O23" i="8"/>
  <c r="N20" i="8"/>
  <c r="N25" i="8"/>
  <c r="P30" i="8"/>
  <c r="O11" i="8"/>
  <c r="O17" i="8"/>
  <c r="N16" i="8"/>
  <c r="Q11" i="8"/>
  <c r="O27" i="8"/>
  <c r="N30" i="8"/>
  <c r="P22" i="8"/>
  <c r="O28" i="8"/>
  <c r="O22" i="8"/>
  <c r="O19" i="8"/>
  <c r="P15" i="8"/>
  <c r="P12" i="8"/>
  <c r="N24" i="8"/>
  <c r="O16" i="8"/>
  <c r="Q23" i="8"/>
  <c r="P23" i="8"/>
  <c r="O24" i="8"/>
  <c r="N14" i="8"/>
  <c r="O20" i="8"/>
  <c r="Q15" i="8"/>
  <c r="O26" i="8"/>
  <c r="N29" i="8"/>
  <c r="Q17" i="8"/>
  <c r="Q27" i="8"/>
  <c r="P24" i="8"/>
  <c r="P28" i="8"/>
  <c r="E59" i="1"/>
  <c r="E58" i="1"/>
  <c r="E57" i="1"/>
  <c r="P14" i="8"/>
  <c r="P19" i="8"/>
  <c r="Q12" i="8"/>
  <c r="O25" i="8"/>
  <c r="N18" i="8"/>
  <c r="N19" i="8"/>
  <c r="O15" i="8"/>
  <c r="Q18" i="8"/>
  <c r="P25" i="8"/>
  <c r="N12" i="8"/>
  <c r="P11" i="8"/>
  <c r="L19" i="1"/>
  <c r="U38" i="1"/>
  <c r="L39" i="1"/>
  <c r="L49" i="1"/>
  <c r="U17" i="1"/>
  <c r="U33" i="1"/>
  <c r="U44" i="1"/>
  <c r="U41" i="1"/>
  <c r="U21" i="1"/>
  <c r="U25" i="1"/>
  <c r="U30" i="1"/>
  <c r="U47" i="1"/>
  <c r="U16" i="1"/>
  <c r="Y38" i="1"/>
  <c r="U13" i="1"/>
  <c r="U48" i="1"/>
  <c r="U46" i="1"/>
  <c r="U19" i="1"/>
  <c r="U23" i="1"/>
  <c r="U27" i="1"/>
  <c r="Y15" i="1"/>
  <c r="Y19" i="1"/>
  <c r="Y14" i="1"/>
  <c r="Y13" i="1"/>
  <c r="Y12" i="1"/>
  <c r="Y23" i="1"/>
  <c r="Y37" i="1"/>
  <c r="W53" i="1"/>
  <c r="W51" i="1"/>
  <c r="W55" i="1"/>
  <c r="W50" i="1"/>
  <c r="W54" i="1"/>
  <c r="W52" i="1"/>
  <c r="Y28" i="1"/>
  <c r="Y50" i="1"/>
  <c r="Y51" i="1"/>
  <c r="Y54" i="1"/>
  <c r="Y52" i="1"/>
  <c r="Y53" i="1"/>
  <c r="Y55" i="1"/>
  <c r="Y33" i="1"/>
  <c r="Y43" i="1"/>
  <c r="Y24" i="1"/>
  <c r="Y29" i="1"/>
  <c r="Y42" i="1"/>
  <c r="Y17" i="1"/>
  <c r="M51" i="1"/>
  <c r="M55" i="1"/>
  <c r="M53" i="1"/>
  <c r="M54" i="1"/>
  <c r="M52" i="1"/>
  <c r="M50" i="1"/>
  <c r="Y20" i="1"/>
  <c r="N53" i="1"/>
  <c r="N51" i="1"/>
  <c r="N55" i="1"/>
  <c r="N52" i="1"/>
  <c r="N54" i="1"/>
  <c r="N50" i="1"/>
  <c r="Y41" i="1"/>
  <c r="K51" i="1"/>
  <c r="K52" i="1"/>
  <c r="K50" i="1"/>
  <c r="K53" i="1"/>
  <c r="K54" i="1"/>
  <c r="K55" i="1"/>
  <c r="Y35" i="1"/>
  <c r="Y47" i="1"/>
  <c r="Y44" i="1"/>
  <c r="Y21" i="1"/>
  <c r="Y25" i="1"/>
  <c r="Y30" i="1"/>
  <c r="Y46" i="1"/>
  <c r="Y16" i="1"/>
  <c r="J53" i="1"/>
  <c r="J55" i="1"/>
  <c r="J19" i="1"/>
  <c r="J51" i="1"/>
  <c r="J54" i="1"/>
  <c r="J52" i="1"/>
  <c r="J50" i="1"/>
  <c r="Y39" i="1"/>
  <c r="V51" i="1"/>
  <c r="V55" i="1"/>
  <c r="V53" i="1"/>
  <c r="V54" i="1"/>
  <c r="V52" i="1"/>
  <c r="V50" i="1"/>
  <c r="Y11" i="1"/>
  <c r="L28" i="1"/>
  <c r="L51" i="1"/>
  <c r="L52" i="1"/>
  <c r="L50" i="1"/>
  <c r="L53" i="1"/>
  <c r="L54" i="1"/>
  <c r="L55" i="1"/>
  <c r="U28" i="1"/>
  <c r="U51" i="1"/>
  <c r="U52" i="1"/>
  <c r="U50" i="1"/>
  <c r="U53" i="1"/>
  <c r="U54" i="1"/>
  <c r="U55" i="1"/>
  <c r="X51" i="1"/>
  <c r="X52" i="1"/>
  <c r="X53" i="1"/>
  <c r="X50" i="1"/>
  <c r="X54" i="1"/>
  <c r="X55" i="1"/>
  <c r="Y36" i="1"/>
  <c r="Y48" i="1"/>
  <c r="Y45" i="1"/>
  <c r="Y22" i="1"/>
  <c r="Y26" i="1"/>
  <c r="Y34" i="1"/>
  <c r="Y18" i="1"/>
  <c r="Y40" i="1"/>
  <c r="L44" i="1"/>
  <c r="L40" i="1"/>
  <c r="L20" i="1"/>
  <c r="L24" i="1"/>
  <c r="L29" i="1"/>
  <c r="L37" i="1"/>
  <c r="L14" i="1"/>
  <c r="W11" i="1"/>
  <c r="W28" i="1"/>
  <c r="J11" i="1"/>
  <c r="J28" i="1"/>
  <c r="V11" i="1"/>
  <c r="V28" i="1"/>
  <c r="M11" i="1"/>
  <c r="M28" i="1"/>
  <c r="L47" i="1"/>
  <c r="K11" i="1"/>
  <c r="K28" i="1"/>
  <c r="L33" i="1"/>
  <c r="L34" i="1"/>
  <c r="L21" i="1"/>
  <c r="L25" i="1"/>
  <c r="L30" i="1"/>
  <c r="L41" i="1"/>
  <c r="L13" i="1"/>
  <c r="N11" i="1"/>
  <c r="N28" i="1"/>
  <c r="L46" i="1"/>
  <c r="X11" i="1"/>
  <c r="X28" i="1"/>
  <c r="L18" i="1"/>
  <c r="L42" i="1"/>
  <c r="L38" i="1"/>
  <c r="L35" i="1"/>
  <c r="L22" i="1"/>
  <c r="L26" i="1"/>
  <c r="L45" i="1"/>
  <c r="L12" i="1"/>
  <c r="L48" i="1"/>
  <c r="U11" i="1"/>
  <c r="L11" i="1"/>
  <c r="N49" i="1"/>
  <c r="N48" i="1"/>
  <c r="N47" i="1"/>
  <c r="N46" i="1"/>
  <c r="N45" i="1"/>
  <c r="N44" i="1"/>
  <c r="N43" i="1"/>
  <c r="N42" i="1"/>
  <c r="N41" i="1"/>
  <c r="N40" i="1"/>
  <c r="N39" i="1"/>
  <c r="N38" i="1"/>
  <c r="N37" i="1"/>
  <c r="N36" i="1"/>
  <c r="N35" i="1"/>
  <c r="N34" i="1"/>
  <c r="N33" i="1"/>
  <c r="N26" i="1"/>
  <c r="N22" i="1"/>
  <c r="N27" i="1"/>
  <c r="N23" i="1"/>
  <c r="N29" i="1"/>
  <c r="N24" i="1"/>
  <c r="N20" i="1"/>
  <c r="N19" i="1"/>
  <c r="N15" i="1"/>
  <c r="N30" i="1"/>
  <c r="N14" i="1"/>
  <c r="N13" i="1"/>
  <c r="N21" i="1"/>
  <c r="N16" i="1"/>
  <c r="N12" i="1"/>
  <c r="N25" i="1"/>
  <c r="N17" i="1"/>
  <c r="N18" i="1"/>
  <c r="V49" i="1"/>
  <c r="V48" i="1"/>
  <c r="V47" i="1"/>
  <c r="V46" i="1"/>
  <c r="V45" i="1"/>
  <c r="V44" i="1"/>
  <c r="V43" i="1"/>
  <c r="V42" i="1"/>
  <c r="V41" i="1"/>
  <c r="V40" i="1"/>
  <c r="V39" i="1"/>
  <c r="V38" i="1"/>
  <c r="V37" i="1"/>
  <c r="V36" i="1"/>
  <c r="V35" i="1"/>
  <c r="V34" i="1"/>
  <c r="V33" i="1"/>
  <c r="V27" i="1"/>
  <c r="V23" i="1"/>
  <c r="V29" i="1"/>
  <c r="V24" i="1"/>
  <c r="V30" i="1"/>
  <c r="V25" i="1"/>
  <c r="V21" i="1"/>
  <c r="V18" i="1"/>
  <c r="V17" i="1"/>
  <c r="V16" i="1"/>
  <c r="V15" i="1"/>
  <c r="V22" i="1"/>
  <c r="V19" i="1"/>
  <c r="V14" i="1"/>
  <c r="V13" i="1"/>
  <c r="V12" i="1"/>
  <c r="V26" i="1"/>
  <c r="V20" i="1"/>
  <c r="M49" i="1"/>
  <c r="M48" i="1"/>
  <c r="M47" i="1"/>
  <c r="M46" i="1"/>
  <c r="M45" i="1"/>
  <c r="M44" i="1"/>
  <c r="M43" i="1"/>
  <c r="M42" i="1"/>
  <c r="M41" i="1"/>
  <c r="M40" i="1"/>
  <c r="M39" i="1"/>
  <c r="M38" i="1"/>
  <c r="M37" i="1"/>
  <c r="M36" i="1"/>
  <c r="M35" i="1"/>
  <c r="M34" i="1"/>
  <c r="M33" i="1"/>
  <c r="M30" i="1"/>
  <c r="M25" i="1"/>
  <c r="M26" i="1"/>
  <c r="M22" i="1"/>
  <c r="M27" i="1"/>
  <c r="M23" i="1"/>
  <c r="M19" i="1"/>
  <c r="M18" i="1"/>
  <c r="M17" i="1"/>
  <c r="M16" i="1"/>
  <c r="M15" i="1"/>
  <c r="M14" i="1"/>
  <c r="M13" i="1"/>
  <c r="M12" i="1"/>
  <c r="M29" i="1"/>
  <c r="M20" i="1"/>
  <c r="M24" i="1"/>
  <c r="M21" i="1"/>
  <c r="X49" i="1"/>
  <c r="X48" i="1"/>
  <c r="X47" i="1"/>
  <c r="X46" i="1"/>
  <c r="X45" i="1"/>
  <c r="X44" i="1"/>
  <c r="X43" i="1"/>
  <c r="X42" i="1"/>
  <c r="X41" i="1"/>
  <c r="X40" i="1"/>
  <c r="X39" i="1"/>
  <c r="X38" i="1"/>
  <c r="X37" i="1"/>
  <c r="X36" i="1"/>
  <c r="X35" i="1"/>
  <c r="X34" i="1"/>
  <c r="X33" i="1"/>
  <c r="X30" i="1"/>
  <c r="X25" i="1"/>
  <c r="X26" i="1"/>
  <c r="X22" i="1"/>
  <c r="X27" i="1"/>
  <c r="X23" i="1"/>
  <c r="X19" i="1"/>
  <c r="X24" i="1"/>
  <c r="X21" i="1"/>
  <c r="X18" i="1"/>
  <c r="X29" i="1"/>
  <c r="X15" i="1"/>
  <c r="X20" i="1"/>
  <c r="X16" i="1"/>
  <c r="X14" i="1"/>
  <c r="X13" i="1"/>
  <c r="X12" i="1"/>
  <c r="X17" i="1"/>
  <c r="K49" i="1"/>
  <c r="K48" i="1"/>
  <c r="K47" i="1"/>
  <c r="K46" i="1"/>
  <c r="K45" i="1"/>
  <c r="K44" i="1"/>
  <c r="K43" i="1"/>
  <c r="K42" i="1"/>
  <c r="K41" i="1"/>
  <c r="K40" i="1"/>
  <c r="K39" i="1"/>
  <c r="K38" i="1"/>
  <c r="K37" i="1"/>
  <c r="K36" i="1"/>
  <c r="K35" i="1"/>
  <c r="K34" i="1"/>
  <c r="K33" i="1"/>
  <c r="K29" i="1"/>
  <c r="K24" i="1"/>
  <c r="K30" i="1"/>
  <c r="K25" i="1"/>
  <c r="K26" i="1"/>
  <c r="K22" i="1"/>
  <c r="K17" i="1"/>
  <c r="K27" i="1"/>
  <c r="K21" i="1"/>
  <c r="K18" i="1"/>
  <c r="K23" i="1"/>
  <c r="K20" i="1"/>
  <c r="K19" i="1"/>
  <c r="K15" i="1"/>
  <c r="K14" i="1"/>
  <c r="K13" i="1"/>
  <c r="K12" i="1"/>
  <c r="K16" i="1"/>
  <c r="W49" i="1"/>
  <c r="W48" i="1"/>
  <c r="W47" i="1"/>
  <c r="W46" i="1"/>
  <c r="W45" i="1"/>
  <c r="W44" i="1"/>
  <c r="W43" i="1"/>
  <c r="W42" i="1"/>
  <c r="W41" i="1"/>
  <c r="W40" i="1"/>
  <c r="W39" i="1"/>
  <c r="W38" i="1"/>
  <c r="W37" i="1"/>
  <c r="W36" i="1"/>
  <c r="W35" i="1"/>
  <c r="W34" i="1"/>
  <c r="W33" i="1"/>
  <c r="W29" i="1"/>
  <c r="W24" i="1"/>
  <c r="W30" i="1"/>
  <c r="W25" i="1"/>
  <c r="W26" i="1"/>
  <c r="W22" i="1"/>
  <c r="W23" i="1"/>
  <c r="W20" i="1"/>
  <c r="W17" i="1"/>
  <c r="W14" i="1"/>
  <c r="W13" i="1"/>
  <c r="W27" i="1"/>
  <c r="W21" i="1"/>
  <c r="W18" i="1"/>
  <c r="W19" i="1"/>
  <c r="W12" i="1"/>
  <c r="W15" i="1"/>
  <c r="W16" i="1"/>
  <c r="J49" i="1"/>
  <c r="J48" i="1"/>
  <c r="J47" i="1"/>
  <c r="J46" i="1"/>
  <c r="J45" i="1"/>
  <c r="J44" i="1"/>
  <c r="J43" i="1"/>
  <c r="J42" i="1"/>
  <c r="J41" i="1"/>
  <c r="J40" i="1"/>
  <c r="J39" i="1"/>
  <c r="J38" i="1"/>
  <c r="J37" i="1"/>
  <c r="J36" i="1"/>
  <c r="J35" i="1"/>
  <c r="J34" i="1"/>
  <c r="J33" i="1"/>
  <c r="J27" i="1"/>
  <c r="J23" i="1"/>
  <c r="J29" i="1"/>
  <c r="J24" i="1"/>
  <c r="J30" i="1"/>
  <c r="J25" i="1"/>
  <c r="J21" i="1"/>
  <c r="J16" i="1"/>
  <c r="J26" i="1"/>
  <c r="J20" i="1"/>
  <c r="J15" i="1"/>
  <c r="J14" i="1"/>
  <c r="J13" i="1"/>
  <c r="J17" i="1"/>
  <c r="J12" i="1"/>
  <c r="J22" i="1"/>
  <c r="J18" i="1"/>
  <c r="K60" i="1" l="1"/>
  <c r="K62" i="1"/>
  <c r="K61" i="1"/>
  <c r="N61" i="1"/>
  <c r="N60" i="1"/>
  <c r="N62" i="1"/>
  <c r="N58" i="1"/>
  <c r="N57" i="1"/>
  <c r="N59" i="1"/>
  <c r="J57" i="1"/>
  <c r="J59" i="1"/>
  <c r="J58" i="1"/>
  <c r="M58" i="1"/>
  <c r="M57" i="1"/>
  <c r="M59" i="1"/>
  <c r="J62" i="1"/>
  <c r="J61" i="1"/>
  <c r="J60" i="1"/>
  <c r="W60" i="1"/>
  <c r="W61" i="1"/>
  <c r="W62" i="1"/>
  <c r="L57" i="1"/>
  <c r="L59" i="1"/>
  <c r="L58" i="1"/>
  <c r="K57" i="1"/>
  <c r="K58" i="1"/>
  <c r="K59" i="1"/>
  <c r="U61" i="1"/>
  <c r="U62" i="1"/>
  <c r="U60" i="1"/>
  <c r="U57" i="1"/>
  <c r="U58" i="1"/>
  <c r="U59" i="1"/>
  <c r="W57" i="1"/>
  <c r="W58" i="1"/>
  <c r="W59" i="1"/>
  <c r="M60" i="1"/>
  <c r="M62" i="1"/>
  <c r="M61" i="1"/>
  <c r="V60" i="1"/>
  <c r="V61" i="1"/>
  <c r="V62" i="1"/>
  <c r="X59" i="1"/>
  <c r="X58" i="1"/>
  <c r="X57" i="1"/>
  <c r="V59" i="1"/>
  <c r="V57" i="1"/>
  <c r="V58" i="1"/>
  <c r="Y59" i="1"/>
  <c r="Y57" i="1"/>
  <c r="Y58" i="1"/>
  <c r="Y60" i="1"/>
  <c r="Y61" i="1"/>
  <c r="Y62" i="1"/>
  <c r="X62" i="1"/>
  <c r="X60" i="1"/>
  <c r="X61" i="1"/>
  <c r="L60" i="1"/>
  <c r="L62" i="1"/>
  <c r="L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5" authorId="0" shapeId="0" xr:uid="{95675A03-F2DB-4363-B84B-FD6EF6B80F23}">
      <text>
        <r>
          <rPr>
            <b/>
            <sz val="9"/>
            <color indexed="81"/>
            <rFont val="Tahoma"/>
            <family val="2"/>
          </rPr>
          <t>Jack Naglieri:</t>
        </r>
        <r>
          <rPr>
            <sz val="9"/>
            <color indexed="81"/>
            <rFont val="Tahoma"/>
            <family val="2"/>
          </rPr>
          <t xml:space="preserve">
ok
</t>
        </r>
      </text>
    </comment>
    <comment ref="Y15" authorId="0" shapeId="0" xr:uid="{FD607291-A600-4F2E-86AD-8570E9B07F3F}">
      <text>
        <r>
          <rPr>
            <b/>
            <sz val="9"/>
            <color indexed="81"/>
            <rFont val="Tahoma"/>
            <family val="2"/>
          </rPr>
          <t>Jack Naglieri:</t>
        </r>
        <r>
          <rPr>
            <sz val="9"/>
            <color indexed="81"/>
            <rFont val="Tahoma"/>
            <family val="2"/>
          </rPr>
          <t xml:space="preserve">
ok
</t>
        </r>
      </text>
    </comment>
    <comment ref="I31" authorId="0" shapeId="0" xr:uid="{0E1466F6-46AC-4617-959E-7AFD959F79CB}">
      <text>
        <r>
          <rPr>
            <b/>
            <sz val="9"/>
            <color indexed="81"/>
            <rFont val="Tahoma"/>
            <family val="2"/>
          </rPr>
          <t>Jack Naglieri:</t>
        </r>
        <r>
          <rPr>
            <sz val="9"/>
            <color indexed="81"/>
            <rFont val="Tahoma"/>
            <family val="2"/>
          </rPr>
          <t xml:space="preserve">
ok</t>
        </r>
      </text>
    </comment>
    <comment ref="T31" authorId="0" shapeId="0" xr:uid="{AB0D2E11-073C-427E-9E70-6BFC75A796F9}">
      <text>
        <r>
          <rPr>
            <b/>
            <sz val="9"/>
            <color indexed="81"/>
            <rFont val="Tahoma"/>
            <family val="2"/>
          </rPr>
          <t>Jack Naglieri:</t>
        </r>
        <r>
          <rPr>
            <sz val="9"/>
            <color indexed="81"/>
            <rFont val="Tahoma"/>
            <family val="2"/>
          </rPr>
          <t xml:space="preserve">
ok</t>
        </r>
      </text>
    </comment>
  </commentList>
</comments>
</file>

<file path=xl/sharedStrings.xml><?xml version="1.0" encoding="utf-8"?>
<sst xmlns="http://schemas.openxmlformats.org/spreadsheetml/2006/main" count="602" uniqueCount="222">
  <si>
    <t>AVERAGE 12 subtest RELIABIlity --&gt;</t>
  </si>
  <si>
    <t>&lt;-- AVERAGE 8-subtest CAS2 SEM</t>
  </si>
  <si>
    <t>Z SCORES --&gt;</t>
  </si>
  <si>
    <t>Formula: Z * SD (15) * Sqrt (2 - r1 - r2)</t>
  </si>
  <si>
    <t>CAS2 12-Subtest Extended Battery</t>
  </si>
  <si>
    <t>CAS2 8-Subtest Core Battery</t>
  </si>
  <si>
    <t>Comparisons at p =</t>
  </si>
  <si>
    <t>Average</t>
  </si>
  <si>
    <t>FS</t>
  </si>
  <si>
    <t>Plan</t>
  </si>
  <si>
    <t>Sim</t>
  </si>
  <si>
    <t>Att</t>
  </si>
  <si>
    <t>Suc</t>
  </si>
  <si>
    <t>RELIABILITY</t>
  </si>
  <si>
    <t>Feifer Assessment of MATH</t>
  </si>
  <si>
    <t>Phonological Index</t>
  </si>
  <si>
    <t>Phonemic Awareness</t>
  </si>
  <si>
    <t>Nonsense Word Decoding</t>
  </si>
  <si>
    <t>Isolated Word Reading Fluency</t>
  </si>
  <si>
    <t>Oral Reading Fluency</t>
  </si>
  <si>
    <t>Positiong Sounds</t>
  </si>
  <si>
    <t>Fluency Index</t>
  </si>
  <si>
    <t>Rapid Automatic Naming</t>
  </si>
  <si>
    <t>Verbal Fluency</t>
  </si>
  <si>
    <t>Visual Perception</t>
  </si>
  <si>
    <t>Irregular Word Reading Fluency</t>
  </si>
  <si>
    <t>Orthographical Processing</t>
  </si>
  <si>
    <t>Comprehension Index</t>
  </si>
  <si>
    <t>Semantic Concepts</t>
  </si>
  <si>
    <t>Word Recall</t>
  </si>
  <si>
    <t>Print Knowledge</t>
  </si>
  <si>
    <t>Morphological Processing</t>
  </si>
  <si>
    <t>Silent Reading Fluency: Comprehension</t>
  </si>
  <si>
    <t>Mixed Index</t>
  </si>
  <si>
    <t>Total Index</t>
  </si>
  <si>
    <t>Table 5.1</t>
  </si>
  <si>
    <t>Reliability Coefficients of the FAM Subtests by Grade</t>
  </si>
  <si>
    <t>Grade</t>
  </si>
  <si>
    <t>Subtest</t>
  </si>
  <si>
    <t>PK</t>
  </si>
  <si>
    <t>K</t>
  </si>
  <si>
    <t>College freshmen and sophomores</t>
  </si>
  <si>
    <t>College juniors and seniors</t>
  </si>
  <si>
    <t>Median</t>
  </si>
  <si>
    <t>Table 5.2</t>
  </si>
  <si>
    <t>Reliability Coefficients of the FAM Indexes by Grade</t>
  </si>
  <si>
    <t>Grade range</t>
  </si>
  <si>
    <t>Index</t>
  </si>
  <si>
    <t>PI</t>
  </si>
  <si>
    <t>VI</t>
  </si>
  <si>
    <t>SI</t>
  </si>
  <si>
    <t>TI</t>
  </si>
  <si>
    <t>K - 2</t>
  </si>
  <si>
    <t>3+</t>
  </si>
  <si>
    <t>Standard Scores</t>
  </si>
  <si>
    <t>HOW TO USE THIS WORKBOOK:</t>
  </si>
  <si>
    <t>Feifer Assessment of READING</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</si>
  <si>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</si>
  <si>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</si>
  <si>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</si>
  <si>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</si>
  <si>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</si>
  <si>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</si>
  <si>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</si>
  <si>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</si>
  <si>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</si>
  <si>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</si>
  <si>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</si>
  <si>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</si>
  <si>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</si>
  <si>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</si>
  <si>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</si>
  <si>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</si>
  <si>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</si>
  <si>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</si>
  <si>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PA</t>
  </si>
  <si>
    <t>NWD</t>
  </si>
  <si>
    <t>ORF</t>
  </si>
  <si>
    <t>PS</t>
  </si>
  <si>
    <t>FI</t>
  </si>
  <si>
    <t>RAN</t>
  </si>
  <si>
    <t>VF</t>
  </si>
  <si>
    <t>VP</t>
  </si>
  <si>
    <t>OP</t>
  </si>
  <si>
    <t>MI</t>
  </si>
  <si>
    <t>CI</t>
  </si>
  <si>
    <t>SC</t>
  </si>
  <si>
    <t>WR</t>
  </si>
  <si>
    <t>MP</t>
  </si>
  <si>
    <t>Average &amp; Above</t>
  </si>
  <si>
    <t>PASS Scores</t>
  </si>
  <si>
    <t>X</t>
  </si>
  <si>
    <t>ISO</t>
  </si>
  <si>
    <t>IRR</t>
  </si>
  <si>
    <t>Ages 5-18</t>
  </si>
  <si>
    <t>ages 5-7</t>
  </si>
  <si>
    <t>ages 8-18</t>
  </si>
  <si>
    <t>EXTENDED</t>
  </si>
  <si>
    <t>CORE</t>
  </si>
  <si>
    <t>8 Subtest CORE BATTERY</t>
  </si>
  <si>
    <t>FNC</t>
  </si>
  <si>
    <t>BNC</t>
  </si>
  <si>
    <t>NCA</t>
  </si>
  <si>
    <t>SEQ</t>
  </si>
  <si>
    <t>OC</t>
  </si>
  <si>
    <t>RNN</t>
  </si>
  <si>
    <t>AF</t>
  </si>
  <si>
    <t>SF</t>
  </si>
  <si>
    <t>MF</t>
  </si>
  <si>
    <t>DF</t>
  </si>
  <si>
    <t>LMC</t>
  </si>
  <si>
    <t>SM</t>
  </si>
  <si>
    <t>EB</t>
  </si>
  <si>
    <t>PE</t>
  </si>
  <si>
    <t>NCO</t>
  </si>
  <si>
    <t>AK</t>
  </si>
  <si>
    <t>SK</t>
  </si>
  <si>
    <t>MK</t>
  </si>
  <si>
    <t>DK</t>
  </si>
  <si>
    <t>Procedural Index</t>
  </si>
  <si>
    <t>Forward Number Count</t>
  </si>
  <si>
    <t>Backward Number Count</t>
  </si>
  <si>
    <t>Numeric Capacity</t>
  </si>
  <si>
    <t xml:space="preserve">Sequences </t>
  </si>
  <si>
    <t>Object Counting</t>
  </si>
  <si>
    <t xml:space="preserve">Rapid Number Naming </t>
  </si>
  <si>
    <t>Addition Fluency</t>
  </si>
  <si>
    <t>Subtraction Fluency</t>
  </si>
  <si>
    <t>Multiplication Fluency</t>
  </si>
  <si>
    <t>Division Fluency</t>
  </si>
  <si>
    <t xml:space="preserve">Linguistic Math Concepts </t>
  </si>
  <si>
    <t xml:space="preserve">Semantic Index </t>
  </si>
  <si>
    <t>Spatial Memory</t>
  </si>
  <si>
    <t>Equation Building</t>
  </si>
  <si>
    <t>Perceptual Estimation</t>
  </si>
  <si>
    <t>Number Comparison</t>
  </si>
  <si>
    <t>Addition Knowledge</t>
  </si>
  <si>
    <t xml:space="preserve">Subtraction Knowledge </t>
  </si>
  <si>
    <t xml:space="preserve">Multiplication Knowledge </t>
  </si>
  <si>
    <t xml:space="preserve">Division Knowledge </t>
  </si>
  <si>
    <t xml:space="preserve">FAM Total Index </t>
  </si>
  <si>
    <t>Verbal Index</t>
  </si>
  <si>
    <t>12 Subtest EXTENDED  BATTERY</t>
  </si>
  <si>
    <t>FAR</t>
  </si>
  <si>
    <t>FAM</t>
  </si>
  <si>
    <t>Minimum</t>
  </si>
  <si>
    <t>Maximum</t>
  </si>
  <si>
    <t>2. Enter the PASS scores in the column labeled "Standard Scores" in BOX #1.</t>
  </si>
  <si>
    <t>Differences Between PASS Scale Standard Scores and the Student’s Average PASS Score (p = .05) for the CAS2 12-Subtest EXTENDED battery.</t>
  </si>
  <si>
    <t>Correspondence of FAR and PASS</t>
  </si>
  <si>
    <t>Correspondence of FAM and PASS</t>
  </si>
  <si>
    <t>PASS Scores from CAS2</t>
  </si>
  <si>
    <t>BOX #1   Is there a PASS Pattern of Strenghts and Weaknesses (Discrepancy 1)?</t>
  </si>
  <si>
    <r>
      <t xml:space="preserve">Phonemic Awareness - </t>
    </r>
    <r>
      <rPr>
        <sz val="11"/>
        <color theme="1"/>
        <rFont val="Arial"/>
        <family val="2"/>
      </rPr>
      <t>measures</t>
    </r>
    <r>
      <rPr>
        <b/>
        <sz val="10"/>
        <color theme="1"/>
        <rFont val="Arial"/>
        <family val="2"/>
      </rPr>
      <t xml:space="preserve"> </t>
    </r>
    <r>
      <rPr>
        <sz val="11"/>
        <color theme="1"/>
        <rFont val="Arial"/>
        <family val="2"/>
      </rPr>
      <t>rhyming, blending, segmenting, and manipulating sounds.</t>
    </r>
  </si>
  <si>
    <r>
      <t xml:space="preserve">Positioning Sounds - </t>
    </r>
    <r>
      <rPr>
        <sz val="11"/>
        <color theme="1"/>
        <rFont val="Arial"/>
        <family val="2"/>
      </rPr>
      <t>a phonemic localization task determining sound positions.</t>
    </r>
  </si>
  <si>
    <r>
      <t>Nonsense Word Decoding -</t>
    </r>
    <r>
      <rPr>
        <sz val="10"/>
        <color theme="1"/>
        <rFont val="Arial"/>
        <family val="2"/>
      </rPr>
      <t xml:space="preserve"> </t>
    </r>
    <r>
      <rPr>
        <sz val="11"/>
        <color theme="1"/>
        <rFont val="Arial"/>
        <family val="2"/>
      </rPr>
      <t>the student decodes a series of nonsense words.</t>
    </r>
  </si>
  <si>
    <r>
      <t xml:space="preserve">Isolated Word Reading Fluency - </t>
    </r>
    <r>
      <rPr>
        <sz val="11"/>
        <color theme="1"/>
        <rFont val="Arial"/>
        <family val="2"/>
      </rPr>
      <t xml:space="preserve">the student reads a list of words in 60 seconds.  </t>
    </r>
  </si>
  <si>
    <r>
      <t xml:space="preserve">Oral Reading Fluency - </t>
    </r>
    <r>
      <rPr>
        <sz val="11"/>
        <color theme="1"/>
        <rFont val="Arial"/>
        <family val="2"/>
      </rPr>
      <t>the student reads a passage composed of the same words as the Isolated Word Reading Fluency task.</t>
    </r>
  </si>
  <si>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</si>
  <si>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r>
      <t xml:space="preserve">Rapid Automatic Naming - </t>
    </r>
    <r>
      <rPr>
        <sz val="11"/>
        <color theme="1"/>
        <rFont val="Arial"/>
        <family val="2"/>
      </rPr>
      <t xml:space="preserve"> the student names either objects, letters, or stencils.</t>
    </r>
  </si>
  <si>
    <r>
      <t xml:space="preserve">Visual Perception - </t>
    </r>
    <r>
      <rPr>
        <sz val="11"/>
        <color theme="1"/>
        <rFont val="Arial"/>
        <family val="2"/>
      </rPr>
      <t xml:space="preserve">the student identifies letters or words printed backwards from an array.  </t>
    </r>
  </si>
  <si>
    <r>
      <t>Verbal Fluency</t>
    </r>
    <r>
      <rPr>
        <sz val="11"/>
        <color theme="1"/>
        <rFont val="Arial"/>
        <family val="2"/>
      </rPr>
      <t xml:space="preserve"> - the student retrieves words from a category, or items that start with a letter.</t>
    </r>
  </si>
  <si>
    <r>
      <t xml:space="preserve">Orthographic Processing - </t>
    </r>
    <r>
      <rPr>
        <sz val="11"/>
        <color theme="1"/>
        <rFont val="Arial"/>
        <family val="2"/>
      </rPr>
      <t>the student recalls a letter, or group of letters, from a target word.</t>
    </r>
  </si>
  <si>
    <r>
      <t xml:space="preserve">Irregular Word Reading Fluency - </t>
    </r>
    <r>
      <rPr>
        <sz val="11"/>
        <color theme="1"/>
        <rFont val="Arial"/>
        <family val="2"/>
      </rPr>
      <t>the student reads a list of phonologically irregular words.</t>
    </r>
  </si>
  <si>
    <r>
      <t xml:space="preserve">Semantic Concepts - </t>
    </r>
    <r>
      <rPr>
        <sz val="11"/>
        <color theme="1"/>
        <rFont val="Arial"/>
        <family val="2"/>
      </rPr>
      <t xml:space="preserve">the student identifies the correct antonym or synonym of a target word.  </t>
    </r>
  </si>
  <si>
    <r>
      <t xml:space="preserve">Word Recall - </t>
    </r>
    <r>
      <rPr>
        <sz val="11"/>
        <color theme="1"/>
        <rFont val="Arial"/>
        <family val="2"/>
      </rPr>
      <t xml:space="preserve">the student repeats back a list of words over  two trials. </t>
    </r>
  </si>
  <si>
    <r>
      <t xml:space="preserve">Morphological Processing - </t>
    </r>
    <r>
      <rPr>
        <sz val="11"/>
        <color theme="1"/>
        <rFont val="Arial"/>
        <family val="2"/>
      </rPr>
      <t>the student selects the correct prefix, suffix, or stem that completes a target word.</t>
    </r>
  </si>
  <si>
    <r>
      <t xml:space="preserve">Silent Reading Fluency - </t>
    </r>
    <r>
      <rPr>
        <sz val="11"/>
        <color theme="1"/>
        <rFont val="Arial"/>
        <family val="2"/>
      </rPr>
      <t>the student answers questions after reading a passage silently.</t>
    </r>
  </si>
  <si>
    <t>Note: The correspondance of PASS with FAR and FAM needs to be carefully examined for each student. The table above is a starting point, and should be used flexibly. For example, whereas Planning is anticiapted to play a key role for some subtests on the FAR and FAM, it could also have a greater influence on many of these measures if the student's reaction when having difficulty is to withdraw or impulsively choose an answer (i.e., use a bad Plan).</t>
  </si>
  <si>
    <t xml:space="preserve">3. Enter the FAR and/or FAM standard scores in BOX #2. </t>
  </si>
  <si>
    <t>BOX #2   Are high PASS scores significantly different from low achievement scores (Discrepancy 2)? Are low PASS scores similar to low achievement scores (Consistency)?</t>
  </si>
  <si>
    <t>3. See Essentials of CAS2 Assessment Interpretation Chapter for more details and examples. Note: Comparisons of PASS with FAR and FAM at p = .05</t>
  </si>
  <si>
    <t>3. See Essentials of CAS2 Assessment Interpretation Chapter for more details and examples.  Note: Comparisons at p = .05</t>
  </si>
  <si>
    <t>Achievement Weakness(es)</t>
  </si>
  <si>
    <t>Achievement  Weakness(es)</t>
  </si>
  <si>
    <t>1. Click on tab for the CAS2 Extended (12-subtests) or Core (8-subtests) with the FAR or FAM.</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</si>
  <si>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</si>
  <si>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</si>
  <si>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</si>
  <si>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</si>
  <si>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 FAR or FAM weaknesses (&lt; 86) appear in the bottom left portion of the figure. </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</si>
  <si>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</si>
  <si>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</si>
  <si>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</si>
  <si>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the FAR and FAM.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</si>
  <si>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NOTE: This analysis program is intended to provide users an efficient way to test the significance of the differences among the four PASS standard scores from the CAS2 with the FAR and FAM,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</si>
  <si>
    <r>
      <t xml:space="preserve">The information contained in this spreadsheet is taken in part from </t>
    </r>
    <r>
      <rPr>
        <i/>
        <sz val="16"/>
        <color theme="1"/>
        <rFont val="Arial"/>
        <family val="2"/>
      </rPr>
      <t>Essentials of CAS2 Assessment</t>
    </r>
    <r>
      <rPr>
        <sz val="16"/>
        <color theme="1"/>
        <rFont val="Arial"/>
        <family val="2"/>
      </rPr>
      <t xml:space="preserve"> by Jack A. Naglieri &amp; Tulio M. Otero (2017). See that book for more information on the interpretation of the CAS2 measures of PASS neurocognitive processes. The values needed for significance between the CAS2 with the FAR and FAM appear in Appendix D and E of the </t>
    </r>
    <r>
      <rPr>
        <i/>
        <sz val="16"/>
        <color theme="1"/>
        <rFont val="Arial"/>
        <family val="2"/>
      </rPr>
      <t>Essentials of CAS2 Assessment</t>
    </r>
    <r>
      <rPr>
        <sz val="16"/>
        <color theme="1"/>
        <rFont val="Arial"/>
        <family val="2"/>
      </rPr>
      <t xml:space="preserve"> book, respectively, as is a discussion of the methodology used and related topics. </t>
    </r>
  </si>
  <si>
    <r>
      <t xml:space="preserve">Note: Once the PASS and FAR or FAM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</si>
  <si>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r>
      <t>FNC</t>
    </r>
    <r>
      <rPr>
        <vertAlign val="superscript"/>
        <sz val="11"/>
        <rFont val="Calibri"/>
        <family val="2"/>
        <scheme val="minor"/>
      </rPr>
      <t>a</t>
    </r>
  </si>
  <si>
    <r>
      <t>BNC</t>
    </r>
    <r>
      <rPr>
        <vertAlign val="superscript"/>
        <sz val="11"/>
        <rFont val="Calibri"/>
        <family val="2"/>
        <scheme val="minor"/>
      </rPr>
      <t>b</t>
    </r>
  </si>
  <si>
    <r>
      <t>NCA</t>
    </r>
    <r>
      <rPr>
        <vertAlign val="superscript"/>
        <sz val="11"/>
        <rFont val="Calibri"/>
        <family val="2"/>
        <scheme val="minor"/>
      </rPr>
      <t>a</t>
    </r>
  </si>
  <si>
    <r>
      <t>SEQ</t>
    </r>
    <r>
      <rPr>
        <vertAlign val="superscript"/>
        <sz val="11"/>
        <rFont val="Calibri"/>
        <family val="2"/>
        <scheme val="minor"/>
      </rPr>
      <t>a</t>
    </r>
  </si>
  <si>
    <r>
      <t>OC</t>
    </r>
    <r>
      <rPr>
        <vertAlign val="superscript"/>
        <sz val="11"/>
        <rFont val="Calibri"/>
        <family val="2"/>
        <scheme val="minor"/>
      </rPr>
      <t>c</t>
    </r>
  </si>
  <si>
    <r>
      <t>RNN</t>
    </r>
    <r>
      <rPr>
        <vertAlign val="superscript"/>
        <sz val="11"/>
        <rFont val="Calibri"/>
        <family val="2"/>
        <scheme val="minor"/>
      </rPr>
      <t>a</t>
    </r>
  </si>
  <si>
    <r>
      <t>AF</t>
    </r>
    <r>
      <rPr>
        <vertAlign val="superscript"/>
        <sz val="11"/>
        <rFont val="Calibri"/>
        <family val="2"/>
        <scheme val="minor"/>
      </rPr>
      <t>b</t>
    </r>
  </si>
  <si>
    <r>
      <t>SF</t>
    </r>
    <r>
      <rPr>
        <vertAlign val="superscript"/>
        <sz val="11"/>
        <rFont val="Calibri"/>
        <family val="2"/>
        <scheme val="minor"/>
      </rPr>
      <t>b</t>
    </r>
  </si>
  <si>
    <r>
      <t>MF</t>
    </r>
    <r>
      <rPr>
        <vertAlign val="superscript"/>
        <sz val="11"/>
        <rFont val="Calibri"/>
        <family val="2"/>
        <scheme val="minor"/>
      </rPr>
      <t>d</t>
    </r>
  </si>
  <si>
    <r>
      <t>DF</t>
    </r>
    <r>
      <rPr>
        <vertAlign val="superscript"/>
        <sz val="11"/>
        <rFont val="Calibri"/>
        <family val="2"/>
        <scheme val="minor"/>
      </rPr>
      <t>d</t>
    </r>
  </si>
  <si>
    <r>
      <t>LMC</t>
    </r>
    <r>
      <rPr>
        <vertAlign val="superscript"/>
        <sz val="11"/>
        <rFont val="Calibri"/>
        <family val="2"/>
        <scheme val="minor"/>
      </rPr>
      <t>a</t>
    </r>
  </si>
  <si>
    <r>
      <t>SM</t>
    </r>
    <r>
      <rPr>
        <vertAlign val="superscript"/>
        <sz val="11"/>
        <rFont val="Calibri"/>
        <family val="2"/>
        <scheme val="minor"/>
      </rPr>
      <t>a</t>
    </r>
  </si>
  <si>
    <r>
      <t>EB</t>
    </r>
    <r>
      <rPr>
        <vertAlign val="superscript"/>
        <sz val="11"/>
        <rFont val="Calibri"/>
        <family val="2"/>
        <scheme val="minor"/>
      </rPr>
      <t>d</t>
    </r>
  </si>
  <si>
    <r>
      <t>PE</t>
    </r>
    <r>
      <rPr>
        <vertAlign val="superscript"/>
        <sz val="11"/>
        <rFont val="Calibri"/>
        <family val="2"/>
        <scheme val="minor"/>
      </rPr>
      <t>a</t>
    </r>
  </si>
  <si>
    <r>
      <t>NCO</t>
    </r>
    <r>
      <rPr>
        <vertAlign val="superscript"/>
        <sz val="11"/>
        <rFont val="Calibri"/>
        <family val="2"/>
        <scheme val="minor"/>
      </rPr>
      <t>a</t>
    </r>
  </si>
  <si>
    <r>
      <t>AK</t>
    </r>
    <r>
      <rPr>
        <vertAlign val="superscript"/>
        <sz val="11"/>
        <rFont val="Calibri"/>
        <family val="2"/>
        <scheme val="minor"/>
      </rPr>
      <t>b</t>
    </r>
  </si>
  <si>
    <r>
      <t>SK</t>
    </r>
    <r>
      <rPr>
        <vertAlign val="superscript"/>
        <sz val="11"/>
        <rFont val="Calibri"/>
        <family val="2"/>
        <scheme val="minor"/>
      </rPr>
      <t>b</t>
    </r>
  </si>
  <si>
    <r>
      <t>MK</t>
    </r>
    <r>
      <rPr>
        <vertAlign val="superscript"/>
        <sz val="11"/>
        <rFont val="Calibri"/>
        <family val="2"/>
        <scheme val="minor"/>
      </rPr>
      <t>d</t>
    </r>
  </si>
  <si>
    <r>
      <t>DK</t>
    </r>
    <r>
      <rPr>
        <vertAlign val="superscript"/>
        <sz val="11"/>
        <rFont val="Calibri"/>
        <family val="2"/>
        <scheme val="minor"/>
      </rPr>
      <t>d</t>
    </r>
  </si>
  <si>
    <r>
      <rPr>
        <u/>
        <sz val="11"/>
        <rFont val="Calibri"/>
        <family val="2"/>
        <scheme val="minor"/>
      </rPr>
      <t>Note.</t>
    </r>
    <r>
      <rPr>
        <i/>
        <sz val="11"/>
        <rFont val="Calibri"/>
        <family val="2"/>
        <scheme val="minor"/>
      </rPr>
      <t xml:space="preserve"> </t>
    </r>
    <r>
      <rPr>
        <u/>
        <sz val="11"/>
        <rFont val="Calibri"/>
        <family val="2"/>
        <scheme val="minor"/>
      </rPr>
      <t>N</t>
    </r>
    <r>
      <rPr>
        <sz val="11"/>
        <rFont val="Calibri"/>
        <family val="2"/>
        <scheme val="minor"/>
      </rPr>
      <t xml:space="preserve"> = 1,061. PI = Procedural Index; VI = Verbal Index; SI = Semantic Index; TI = FAM Total Index. Index reliabilities were calculated with the formula recommended by Guilford (1954) and Nunnally (1978).</t>
    </r>
  </si>
  <si>
    <r>
      <rPr>
        <u/>
        <sz val="11"/>
        <rFont val="Calibri"/>
        <family val="2"/>
        <scheme val="minor"/>
      </rPr>
      <t>Note.</t>
    </r>
    <r>
      <rPr>
        <sz val="11"/>
        <rFont val="Calibri"/>
        <family val="2"/>
        <scheme val="minor"/>
      </rPr>
      <t xml:space="preserve"> FNC = Forward Number Count; BNC = Backward Number Count; NCA = Numeric Capacity; SEQ = Sequences; OC = Object Counting; RNN = Rapid Number Naming; AF = Addition Fluency; SF = Subtraction Fluency; MF = Multiplication Fluency; DF = Division Fluency; LMC = Linguistic Math Concepts; SM = Spatial Memory; EB = Equation Building; PE = Perceptual Estimation; NCO = Number Comparison; AK = Addition Knowledge; SK = Subtraction Knowledge; MK = Multiplication Knowledge; DK = Division Knowledge. Test-retest correlations were used for RNN, and the correlations were corrected using the following formula: (rxy)/[(√rxx)(√ryy)]. Cronbach's alpha is reported for all other subtests. Those correlations were corrected for the variability of the standardization sample (Allen &amp; Yen, 1979; Magnusson, 1967).</t>
    </r>
  </si>
  <si>
    <r>
      <t>a</t>
    </r>
    <r>
      <rPr>
        <u/>
        <sz val="11"/>
        <rFont val="Calibri"/>
        <family val="2"/>
        <scheme val="minor"/>
      </rPr>
      <t>n</t>
    </r>
    <r>
      <rPr>
        <sz val="11"/>
        <rFont val="Calibri"/>
        <family val="2"/>
        <scheme val="minor"/>
      </rPr>
      <t xml:space="preserve"> =  1,061</t>
    </r>
    <r>
      <rPr>
        <vertAlign val="superscript"/>
        <sz val="11"/>
        <rFont val="Calibri"/>
        <family val="2"/>
        <scheme val="minor"/>
      </rPr>
      <t>; b</t>
    </r>
    <r>
      <rPr>
        <u/>
        <sz val="11"/>
        <rFont val="Calibri"/>
        <family val="2"/>
        <scheme val="minor"/>
      </rPr>
      <t>n</t>
    </r>
    <r>
      <rPr>
        <sz val="11"/>
        <rFont val="Calibri"/>
        <family val="2"/>
        <scheme val="minor"/>
      </rPr>
      <t xml:space="preserve">  =  988</t>
    </r>
    <r>
      <rPr>
        <vertAlign val="superscript"/>
        <sz val="11"/>
        <rFont val="Calibri"/>
        <family val="2"/>
        <scheme val="minor"/>
      </rPr>
      <t>; c</t>
    </r>
    <r>
      <rPr>
        <u/>
        <sz val="11"/>
        <rFont val="Calibri"/>
        <family val="2"/>
        <scheme val="minor"/>
      </rPr>
      <t>n</t>
    </r>
    <r>
      <rPr>
        <sz val="11"/>
        <rFont val="Calibri"/>
        <family val="2"/>
        <scheme val="minor"/>
      </rPr>
      <t xml:space="preserve">  =  278; </t>
    </r>
    <r>
      <rPr>
        <vertAlign val="superscript"/>
        <sz val="11"/>
        <rFont val="Calibri"/>
        <family val="2"/>
        <scheme val="minor"/>
      </rPr>
      <t>d</t>
    </r>
    <r>
      <rPr>
        <u/>
        <sz val="11"/>
        <rFont val="Calibri"/>
        <family val="2"/>
        <scheme val="minor"/>
      </rPr>
      <t>n</t>
    </r>
    <r>
      <rPr>
        <sz val="11"/>
        <rFont val="Calibri"/>
        <family val="2"/>
        <scheme val="minor"/>
      </rPr>
      <t xml:space="preserve">  =  783.</t>
    </r>
  </si>
  <si>
    <t>CAS2 8-Subtest CORE Battery</t>
  </si>
  <si>
    <t>Differences Between PASS Scale Standard Scores and the Student’s Average PASS Score (p = .05) for the CAS2 CORE battery.</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</si>
  <si>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Feifer Assessment of Reading</t>
    </r>
    <r>
      <rPr>
        <b/>
        <sz val="20"/>
        <rFont val="Arial"/>
        <family val="2"/>
      </rPr>
      <t xml:space="preserve"> (FAR) and </t>
    </r>
    <r>
      <rPr>
        <b/>
        <i/>
        <sz val="20"/>
        <rFont val="Arial"/>
        <family val="2"/>
      </rPr>
      <t>Feifer Assessment of Math</t>
    </r>
    <r>
      <rPr>
        <b/>
        <sz val="20"/>
        <rFont val="Arial"/>
        <family val="2"/>
      </rPr>
      <t xml:space="preserve"> (FAM) 
 Jack A. Naglieri &amp; Steve Feifer </t>
    </r>
  </si>
  <si>
    <t xml:space="preserve"> </t>
  </si>
  <si>
    <t>x</t>
  </si>
  <si>
    <t>Sequences</t>
  </si>
  <si>
    <t>Rapid Number Naming</t>
  </si>
  <si>
    <t>Linguistic Math Concepts</t>
  </si>
  <si>
    <t>Semantic Index</t>
  </si>
  <si>
    <t>Subtraction Knowledge</t>
  </si>
  <si>
    <t>Multiplication Knowledge</t>
  </si>
  <si>
    <t>Division Knowledge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</si>
</sst>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3"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b/>
      <sz val="12"/>
      <name val="Arial"/>
      <family val="2"/>
    </font>
    <font>
      <sz val="10"/>
      <color indexed="8"/>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i/>
      <sz val="16"/>
      <color theme="1"/>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1"/>
      <name val="Calibri"/>
      <family val="2"/>
      <scheme val="minor"/>
    </font>
    <font>
      <sz val="11"/>
      <name val="Calibri"/>
      <family val="2"/>
      <scheme val="minor"/>
    </font>
    <font>
      <vertAlign val="superscript"/>
      <sz val="11"/>
      <name val="Calibri"/>
      <family val="2"/>
      <scheme val="minor"/>
    </font>
    <font>
      <sz val="10"/>
      <name val="Times New Roman"/>
      <family val="1"/>
    </font>
    <font>
      <u/>
      <sz val="11"/>
      <name val="Calibri"/>
      <family val="2"/>
      <scheme val="minor"/>
    </font>
    <font>
      <i/>
      <sz val="11"/>
      <name val="Calibri"/>
      <family val="2"/>
      <scheme val="minor"/>
    </font>
    <font>
      <b/>
      <sz val="10"/>
      <color rgb="FFFF0000"/>
      <name val="Arial"/>
      <family val="2"/>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theme="1"/>
        <bgColor indexed="64"/>
      </patternFill>
    </fill>
  </fills>
  <borders count="4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style="medium">
        <color indexed="64"/>
      </bottom>
      <diagonal/>
    </border>
    <border>
      <left style="dashed">
        <color indexed="64"/>
      </left>
      <right style="dashed">
        <color indexed="64"/>
      </right>
      <top/>
      <bottom/>
      <diagonal/>
    </border>
  </borders>
  <cellStyleXfs count="1">
    <xf numFmtId="0" fontId="0" fillId="0" borderId="0"/>
  </cellStyleXfs>
  <cellXfs count="266">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0" xfId="0" applyFont="1" applyFill="1" applyBorder="1"/>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xf numFmtId="0" fontId="13" fillId="2" borderId="0" xfId="0" applyFont="1" applyFill="1" applyBorder="1"/>
    <xf numFmtId="0" fontId="25" fillId="4" borderId="0" xfId="0" applyFont="1" applyFill="1" applyBorder="1" applyAlignment="1">
      <alignment wrapText="1"/>
    </xf>
    <xf numFmtId="0" fontId="4" fillId="2" borderId="0" xfId="0" applyFont="1" applyFill="1" applyBorder="1" applyAlignment="1">
      <alignment horizontal="center"/>
    </xf>
    <xf numFmtId="0" fontId="0" fillId="2" borderId="0" xfId="0" applyFill="1"/>
    <xf numFmtId="0" fontId="8" fillId="4" borderId="37" xfId="0" applyFont="1" applyFill="1" applyBorder="1" applyAlignment="1">
      <alignment vertical="center" wrapText="1"/>
    </xf>
    <xf numFmtId="0" fontId="8" fillId="4" borderId="36" xfId="0" applyFont="1" applyFill="1" applyBorder="1" applyAlignment="1">
      <alignment horizontal="center" vertical="center" wrapText="1"/>
    </xf>
    <xf numFmtId="0" fontId="8" fillId="5" borderId="37" xfId="0" applyFont="1" applyFill="1" applyBorder="1" applyAlignment="1">
      <alignment vertical="center" wrapText="1"/>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6" fillId="2" borderId="6" xfId="0" applyFont="1" applyFill="1" applyBorder="1"/>
    <xf numFmtId="0" fontId="26" fillId="2" borderId="0" xfId="0" applyFont="1" applyFill="1" applyBorder="1"/>
    <xf numFmtId="0" fontId="26" fillId="2" borderId="7" xfId="0" applyFont="1" applyFill="1" applyBorder="1"/>
    <xf numFmtId="0" fontId="9" fillId="2" borderId="2" xfId="0" applyFont="1" applyFill="1" applyBorder="1" applyAlignment="1">
      <alignment horizontal="center"/>
    </xf>
    <xf numFmtId="0" fontId="9" fillId="2" borderId="40" xfId="0" applyFont="1" applyFill="1" applyBorder="1" applyAlignment="1">
      <alignment horizontal="center"/>
    </xf>
    <xf numFmtId="0" fontId="3" fillId="2" borderId="29" xfId="0" applyFont="1" applyFill="1" applyBorder="1" applyAlignment="1">
      <alignment horizontal="center"/>
    </xf>
    <xf numFmtId="0" fontId="26" fillId="2" borderId="25" xfId="0" applyFont="1" applyFill="1" applyBorder="1"/>
    <xf numFmtId="0" fontId="26" fillId="2" borderId="8" xfId="0" applyFont="1" applyFill="1" applyBorder="1"/>
    <xf numFmtId="0" fontId="26" fillId="2" borderId="32" xfId="0" applyFont="1" applyFill="1" applyBorder="1"/>
    <xf numFmtId="0" fontId="26" fillId="2" borderId="3" xfId="0" applyFont="1" applyFill="1" applyBorder="1"/>
    <xf numFmtId="0" fontId="26" fillId="2" borderId="4" xfId="0" applyFont="1" applyFill="1" applyBorder="1"/>
    <xf numFmtId="0" fontId="26"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7" fillId="2" borderId="6" xfId="0" applyFont="1" applyFill="1" applyBorder="1"/>
    <xf numFmtId="0" fontId="27" fillId="2" borderId="0" xfId="0" applyFont="1" applyFill="1" applyBorder="1"/>
    <xf numFmtId="0" fontId="27" fillId="2" borderId="7" xfId="0" applyFont="1" applyFill="1" applyBorder="1"/>
    <xf numFmtId="0" fontId="20" fillId="2" borderId="0" xfId="0" applyFont="1" applyFill="1" applyBorder="1"/>
    <xf numFmtId="0" fontId="27" fillId="2" borderId="25" xfId="0" applyFont="1" applyFill="1" applyBorder="1"/>
    <xf numFmtId="0" fontId="27" fillId="2" borderId="8" xfId="0" applyFont="1" applyFill="1" applyBorder="1"/>
    <xf numFmtId="0" fontId="27" fillId="2" borderId="32" xfId="0" applyFont="1" applyFill="1" applyBorder="1"/>
    <xf numFmtId="0" fontId="27" fillId="2" borderId="3" xfId="0" applyFont="1" applyFill="1" applyBorder="1"/>
    <xf numFmtId="0" fontId="27" fillId="2" borderId="4" xfId="0" applyFont="1" applyFill="1" applyBorder="1"/>
    <xf numFmtId="0" fontId="27" fillId="2" borderId="5" xfId="0" applyFont="1" applyFill="1" applyBorder="1"/>
    <xf numFmtId="0" fontId="3" fillId="2" borderId="9" xfId="0" applyFont="1" applyFill="1" applyBorder="1" applyAlignment="1">
      <alignment horizontal="center" vertical="center" wrapText="1"/>
    </xf>
    <xf numFmtId="0" fontId="4" fillId="2" borderId="9" xfId="0" applyFont="1" applyFill="1" applyBorder="1" applyAlignment="1">
      <alignment horizontal="left"/>
    </xf>
    <xf numFmtId="0" fontId="4" fillId="2" borderId="1" xfId="0" applyFont="1" applyFill="1" applyBorder="1" applyAlignment="1">
      <alignment horizontal="left"/>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2" fillId="2" borderId="0" xfId="0" applyFont="1" applyFill="1"/>
    <xf numFmtId="0" fontId="32" fillId="2" borderId="0" xfId="0" applyFont="1" applyFill="1" applyAlignment="1">
      <alignment wrapText="1"/>
    </xf>
    <xf numFmtId="0" fontId="34" fillId="2" borderId="0" xfId="0" applyFont="1" applyFill="1"/>
    <xf numFmtId="0" fontId="31" fillId="5" borderId="13" xfId="0" applyFont="1" applyFill="1" applyBorder="1"/>
    <xf numFmtId="0" fontId="31" fillId="5" borderId="11" xfId="0" applyFont="1" applyFill="1" applyBorder="1"/>
    <xf numFmtId="0" fontId="31" fillId="5" borderId="14" xfId="0" applyFont="1" applyFill="1" applyBorder="1"/>
    <xf numFmtId="0" fontId="31" fillId="5" borderId="15" xfId="0" applyFont="1" applyFill="1" applyBorder="1"/>
    <xf numFmtId="0" fontId="31" fillId="5" borderId="16" xfId="0" applyFont="1" applyFill="1" applyBorder="1"/>
    <xf numFmtId="0" fontId="31" fillId="5" borderId="17" xfId="0" applyFont="1" applyFill="1" applyBorder="1"/>
    <xf numFmtId="0" fontId="42" fillId="2" borderId="0" xfId="0" applyFont="1" applyFill="1"/>
    <xf numFmtId="1" fontId="42" fillId="2" borderId="0" xfId="0" applyNumberFormat="1" applyFont="1" applyFill="1"/>
    <xf numFmtId="0" fontId="36" fillId="6" borderId="0" xfId="0" applyFont="1" applyFill="1" applyBorder="1" applyAlignment="1">
      <alignment horizontal="center"/>
    </xf>
    <xf numFmtId="0" fontId="37" fillId="6" borderId="0" xfId="0" applyFont="1" applyFill="1" applyBorder="1"/>
    <xf numFmtId="0" fontId="37" fillId="6" borderId="0" xfId="0" applyFont="1" applyFill="1" applyBorder="1" applyAlignment="1">
      <alignment horizontal="center"/>
    </xf>
    <xf numFmtId="0" fontId="36" fillId="6" borderId="0" xfId="0" applyFont="1" applyFill="1" applyBorder="1"/>
    <xf numFmtId="0" fontId="36" fillId="6" borderId="0" xfId="0" applyFont="1" applyFill="1" applyBorder="1" applyAlignment="1">
      <alignment horizontal="left" wrapText="1"/>
    </xf>
    <xf numFmtId="0" fontId="37" fillId="6" borderId="0" xfId="0" applyFont="1" applyFill="1" applyBorder="1" applyAlignment="1"/>
    <xf numFmtId="0" fontId="37" fillId="6" borderId="0" xfId="0" applyFont="1" applyFill="1" applyBorder="1" applyAlignment="1">
      <alignment horizontal="right"/>
    </xf>
    <xf numFmtId="164" fontId="37" fillId="6" borderId="0" xfId="0" applyNumberFormat="1" applyFont="1" applyFill="1" applyBorder="1" applyAlignment="1">
      <alignment horizontal="left"/>
    </xf>
    <xf numFmtId="164" fontId="36" fillId="6" borderId="0" xfId="0" applyNumberFormat="1" applyFont="1" applyFill="1" applyBorder="1" applyAlignment="1">
      <alignment horizontal="center"/>
    </xf>
    <xf numFmtId="1" fontId="37" fillId="6" borderId="0" xfId="0" applyNumberFormat="1" applyFont="1" applyFill="1" applyBorder="1" applyAlignment="1">
      <alignment horizontal="center"/>
    </xf>
    <xf numFmtId="1" fontId="37" fillId="6" borderId="0" xfId="0" applyNumberFormat="1" applyFont="1" applyFill="1" applyBorder="1"/>
    <xf numFmtId="0" fontId="37" fillId="6" borderId="0" xfId="0" applyFont="1" applyFill="1" applyBorder="1" applyAlignment="1">
      <alignment horizontal="left" indent="1"/>
    </xf>
    <xf numFmtId="0" fontId="36" fillId="6" borderId="0" xfId="0" applyFont="1" applyFill="1" applyBorder="1" applyAlignment="1">
      <alignment horizontal="left"/>
    </xf>
    <xf numFmtId="0" fontId="36" fillId="6" borderId="0" xfId="0" applyFont="1" applyFill="1" applyBorder="1" applyAlignment="1">
      <alignment horizontal="left" indent="1"/>
    </xf>
    <xf numFmtId="164" fontId="37" fillId="6" borderId="0" xfId="0" applyNumberFormat="1" applyFont="1" applyFill="1" applyBorder="1" applyAlignment="1">
      <alignment horizontal="center" vertical="center"/>
    </xf>
    <xf numFmtId="0" fontId="37" fillId="6" borderId="0" xfId="0" applyFont="1" applyFill="1" applyBorder="1" applyAlignment="1">
      <alignment horizontal="center" vertical="center" wrapText="1"/>
    </xf>
    <xf numFmtId="0" fontId="36" fillId="6" borderId="0" xfId="0" applyFont="1" applyFill="1" applyBorder="1" applyAlignment="1">
      <alignment vertical="center"/>
    </xf>
    <xf numFmtId="0" fontId="37" fillId="6" borderId="0" xfId="0" applyFont="1" applyFill="1" applyBorder="1" applyAlignment="1">
      <alignment horizontal="left" vertical="center" wrapText="1"/>
    </xf>
    <xf numFmtId="164" fontId="39" fillId="6" borderId="0" xfId="0" applyNumberFormat="1" applyFont="1" applyFill="1" applyBorder="1" applyAlignment="1">
      <alignment horizontal="center" vertical="center"/>
    </xf>
    <xf numFmtId="164" fontId="37" fillId="6" borderId="0" xfId="0" applyNumberFormat="1" applyFont="1" applyFill="1" applyBorder="1" applyAlignment="1">
      <alignment horizontal="center" vertical="center" wrapText="1"/>
    </xf>
    <xf numFmtId="0" fontId="37" fillId="6" borderId="0" xfId="0" applyFont="1" applyFill="1" applyBorder="1" applyAlignment="1">
      <alignment horizontal="left" vertical="center"/>
    </xf>
    <xf numFmtId="0" fontId="36" fillId="6" borderId="0" xfId="0" applyFont="1" applyFill="1" applyBorder="1" applyAlignment="1">
      <alignment horizontal="right"/>
    </xf>
    <xf numFmtId="164" fontId="36" fillId="6" borderId="0" xfId="0" applyNumberFormat="1" applyFont="1" applyFill="1" applyBorder="1"/>
    <xf numFmtId="0" fontId="8" fillId="5" borderId="37" xfId="0" applyFont="1" applyFill="1" applyBorder="1" applyAlignment="1">
      <alignment horizontal="center" vertical="center" wrapText="1"/>
    </xf>
    <xf numFmtId="0" fontId="8" fillId="5" borderId="37" xfId="0" applyFont="1" applyFill="1" applyBorder="1" applyAlignment="1">
      <alignment horizontal="left" vertical="center" wrapText="1"/>
    </xf>
    <xf numFmtId="0" fontId="13" fillId="5" borderId="37" xfId="0" applyFont="1" applyFill="1" applyBorder="1" applyAlignment="1">
      <alignment horizontal="left" vertical="center" wrapText="1" indent="1"/>
    </xf>
    <xf numFmtId="0" fontId="16" fillId="5" borderId="37" xfId="0" applyFont="1" applyFill="1" applyBorder="1" applyAlignment="1">
      <alignment horizontal="center" vertical="center" wrapText="1"/>
    </xf>
    <xf numFmtId="0" fontId="13" fillId="4" borderId="0" xfId="0" applyFont="1" applyFill="1" applyBorder="1" applyAlignment="1">
      <alignment horizontal="left"/>
    </xf>
    <xf numFmtId="0" fontId="29" fillId="5" borderId="13" xfId="0" applyFont="1" applyFill="1" applyBorder="1" applyAlignment="1">
      <alignment horizontal="center" wrapText="1"/>
    </xf>
    <xf numFmtId="0" fontId="29" fillId="5" borderId="11" xfId="0" applyFont="1" applyFill="1" applyBorder="1" applyAlignment="1">
      <alignment horizontal="center" wrapText="1"/>
    </xf>
    <xf numFmtId="0" fontId="29" fillId="5" borderId="14" xfId="0" applyFont="1" applyFill="1" applyBorder="1" applyAlignment="1">
      <alignment horizontal="center" wrapText="1"/>
    </xf>
    <xf numFmtId="0" fontId="29" fillId="5" borderId="15" xfId="0" applyFont="1" applyFill="1" applyBorder="1" applyAlignment="1">
      <alignment horizontal="center" wrapText="1"/>
    </xf>
    <xf numFmtId="0" fontId="29" fillId="5" borderId="0" xfId="0" applyFont="1" applyFill="1" applyBorder="1" applyAlignment="1">
      <alignment horizontal="center" wrapText="1"/>
    </xf>
    <xf numFmtId="0" fontId="29" fillId="5" borderId="16" xfId="0" applyFont="1" applyFill="1" applyBorder="1" applyAlignment="1">
      <alignment horizontal="center" wrapText="1"/>
    </xf>
    <xf numFmtId="0" fontId="29" fillId="5" borderId="17" xfId="0" applyFont="1" applyFill="1" applyBorder="1" applyAlignment="1">
      <alignment horizontal="center" wrapText="1"/>
    </xf>
    <xf numFmtId="0" fontId="29" fillId="5" borderId="10" xfId="0" applyFont="1" applyFill="1" applyBorder="1" applyAlignment="1">
      <alignment horizontal="center" wrapText="1"/>
    </xf>
    <xf numFmtId="0" fontId="29" fillId="5" borderId="18" xfId="0" applyFont="1" applyFill="1" applyBorder="1" applyAlignment="1">
      <alignment horizontal="center" wrapText="1"/>
    </xf>
    <xf numFmtId="0" fontId="13" fillId="4" borderId="0" xfId="0" applyFont="1" applyFill="1" applyBorder="1" applyAlignment="1">
      <alignment horizontal="left" wrapText="1"/>
    </xf>
    <xf numFmtId="0" fontId="31" fillId="5" borderId="0" xfId="0" applyFont="1" applyFill="1" applyBorder="1" applyAlignment="1">
      <alignment horizontal="left" wrapText="1"/>
    </xf>
    <xf numFmtId="0" fontId="31" fillId="5" borderId="16" xfId="0" applyFont="1" applyFill="1" applyBorder="1" applyAlignment="1">
      <alignment horizontal="left" wrapText="1"/>
    </xf>
    <xf numFmtId="0" fontId="31" fillId="5" borderId="10" xfId="0" applyFont="1" applyFill="1" applyBorder="1" applyAlignment="1">
      <alignment horizontal="left" wrapText="1"/>
    </xf>
    <xf numFmtId="0" fontId="31"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16" fillId="2" borderId="0" xfId="0" applyFont="1" applyFill="1" applyAlignment="1">
      <alignment horizontal="center" wrapText="1"/>
    </xf>
    <xf numFmtId="0" fontId="4" fillId="2" borderId="9" xfId="0" applyFont="1" applyFill="1" applyBorder="1" applyAlignment="1">
      <alignment horizontal="left"/>
    </xf>
    <xf numFmtId="0" fontId="3" fillId="2" borderId="9" xfId="0" applyFont="1" applyFill="1" applyBorder="1" applyAlignment="1">
      <alignment horizontal="left"/>
    </xf>
    <xf numFmtId="0" fontId="5" fillId="2" borderId="0" xfId="0" applyFont="1" applyFill="1" applyBorder="1" applyAlignment="1">
      <alignment horizontal="center"/>
    </xf>
    <xf numFmtId="0" fontId="3" fillId="2" borderId="17" xfId="0" applyFont="1" applyFill="1" applyBorder="1" applyAlignment="1">
      <alignment horizontal="center"/>
    </xf>
    <xf numFmtId="0" fontId="3" fillId="2" borderId="10" xfId="0" applyFont="1" applyFill="1" applyBorder="1" applyAlignment="1">
      <alignment horizontal="center"/>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8" fillId="4" borderId="34" xfId="0" applyFont="1" applyFill="1" applyBorder="1" applyAlignment="1">
      <alignment horizontal="left" wrapText="1"/>
    </xf>
    <xf numFmtId="0" fontId="8" fillId="4" borderId="35" xfId="0" applyFont="1" applyFill="1" applyBorder="1" applyAlignment="1">
      <alignment horizontal="left" wrapText="1"/>
    </xf>
    <xf numFmtId="0" fontId="8" fillId="4" borderId="36" xfId="0" applyFont="1" applyFill="1" applyBorder="1" applyAlignment="1">
      <alignment horizontal="left" wrapText="1"/>
    </xf>
    <xf numFmtId="0" fontId="8" fillId="4" borderId="13" xfId="0" applyFont="1" applyFill="1" applyBorder="1" applyAlignment="1">
      <alignment horizontal="left" wrapText="1"/>
    </xf>
    <xf numFmtId="0" fontId="8" fillId="4" borderId="11" xfId="0" applyFont="1" applyFill="1" applyBorder="1" applyAlignment="1">
      <alignment horizontal="left" wrapText="1"/>
    </xf>
    <xf numFmtId="0" fontId="8" fillId="4" borderId="14" xfId="0" applyFont="1" applyFill="1" applyBorder="1" applyAlignment="1">
      <alignment horizontal="left" wrapText="1"/>
    </xf>
    <xf numFmtId="0" fontId="8" fillId="4" borderId="17" xfId="0" applyFont="1" applyFill="1" applyBorder="1" applyAlignment="1">
      <alignment horizontal="left" wrapText="1"/>
    </xf>
    <xf numFmtId="0" fontId="8" fillId="4" borderId="10" xfId="0" applyFont="1" applyFill="1" applyBorder="1" applyAlignment="1">
      <alignment horizontal="left" wrapText="1"/>
    </xf>
    <xf numFmtId="0" fontId="8" fillId="4" borderId="18" xfId="0" applyFont="1" applyFill="1" applyBorder="1" applyAlignment="1">
      <alignment horizontal="left" wrapText="1"/>
    </xf>
    <xf numFmtId="0" fontId="3" fillId="2" borderId="33" xfId="0" applyFont="1" applyFill="1" applyBorder="1" applyAlignment="1">
      <alignment horizontal="center" textRotation="90"/>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5" fillId="2" borderId="38" xfId="0" applyFont="1" applyFill="1" applyBorder="1" applyAlignment="1">
      <alignment horizontal="left" wrapText="1"/>
    </xf>
    <xf numFmtId="0" fontId="5" fillId="2" borderId="7" xfId="0" applyFont="1" applyFill="1" applyBorder="1" applyAlignment="1">
      <alignment horizontal="left" wrapText="1"/>
    </xf>
    <xf numFmtId="0" fontId="5" fillId="2" borderId="39" xfId="0" applyFont="1" applyFill="1" applyBorder="1" applyAlignment="1">
      <alignment horizontal="left" wrapText="1"/>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3" fillId="2" borderId="0" xfId="0" applyFont="1" applyFill="1" applyBorder="1" applyAlignment="1">
      <alignment horizontal="left"/>
    </xf>
    <xf numFmtId="0" fontId="3" fillId="2" borderId="30" xfId="0" applyFont="1" applyFill="1" applyBorder="1" applyAlignment="1">
      <alignment horizontal="left"/>
    </xf>
    <xf numFmtId="0" fontId="3" fillId="2" borderId="40" xfId="0" applyFont="1" applyFill="1" applyBorder="1" applyAlignment="1">
      <alignment horizontal="left"/>
    </xf>
    <xf numFmtId="0" fontId="3" fillId="2" borderId="1" xfId="0" applyFont="1" applyFill="1" applyBorder="1" applyAlignment="1">
      <alignment horizontal="left"/>
    </xf>
    <xf numFmtId="0" fontId="3" fillId="2" borderId="2" xfId="0" applyFont="1" applyFill="1" applyBorder="1" applyAlignment="1">
      <alignment horizontal="left"/>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8" fillId="0" borderId="13" xfId="0" applyFont="1" applyFill="1" applyBorder="1" applyAlignment="1">
      <alignment horizontal="left" wrapText="1"/>
    </xf>
    <xf numFmtId="0" fontId="8" fillId="0" borderId="11" xfId="0" applyFont="1" applyFill="1" applyBorder="1" applyAlignment="1">
      <alignment horizontal="left" wrapText="1"/>
    </xf>
    <xf numFmtId="0" fontId="8" fillId="0" borderId="14" xfId="0" applyFont="1" applyFill="1" applyBorder="1" applyAlignment="1">
      <alignment horizontal="left" wrapText="1"/>
    </xf>
    <xf numFmtId="0" fontId="8" fillId="0" borderId="17" xfId="0" applyFont="1" applyFill="1" applyBorder="1" applyAlignment="1">
      <alignment horizontal="left" wrapText="1"/>
    </xf>
    <xf numFmtId="0" fontId="8" fillId="0" borderId="10" xfId="0" applyFont="1" applyFill="1" applyBorder="1" applyAlignment="1">
      <alignment horizontal="left" wrapText="1"/>
    </xf>
    <xf numFmtId="0" fontId="8" fillId="0" borderId="18" xfId="0" applyFont="1" applyFill="1" applyBorder="1" applyAlignment="1">
      <alignment horizontal="left" wrapText="1"/>
    </xf>
    <xf numFmtId="0" fontId="8" fillId="2" borderId="34" xfId="0" applyFont="1" applyFill="1" applyBorder="1" applyAlignment="1">
      <alignment horizontal="left" wrapText="1"/>
    </xf>
    <xf numFmtId="0" fontId="8" fillId="2" borderId="35" xfId="0" applyFont="1" applyFill="1" applyBorder="1" applyAlignment="1">
      <alignment horizontal="left" wrapText="1"/>
    </xf>
    <xf numFmtId="0" fontId="8" fillId="2" borderId="36" xfId="0" applyFont="1" applyFill="1" applyBorder="1" applyAlignment="1">
      <alignment horizontal="left" wrapText="1"/>
    </xf>
    <xf numFmtId="0" fontId="24" fillId="2" borderId="30" xfId="0" applyFont="1" applyFill="1" applyBorder="1" applyAlignment="1">
      <alignment horizontal="left"/>
    </xf>
    <xf numFmtId="0" fontId="24" fillId="2" borderId="40" xfId="0" applyFont="1" applyFill="1" applyBorder="1" applyAlignment="1">
      <alignment horizontal="left"/>
    </xf>
    <xf numFmtId="0" fontId="4" fillId="2" borderId="1" xfId="0" applyFont="1" applyFill="1" applyBorder="1" applyAlignment="1">
      <alignment horizontal="left"/>
    </xf>
    <xf numFmtId="0" fontId="4" fillId="2" borderId="2" xfId="0" applyFont="1" applyFill="1" applyBorder="1" applyAlignment="1">
      <alignment horizontal="left"/>
    </xf>
    <xf numFmtId="0" fontId="16" fillId="2" borderId="0" xfId="0" applyFont="1" applyFill="1" applyAlignment="1">
      <alignment horizontal="right"/>
    </xf>
    <xf numFmtId="0" fontId="23" fillId="2" borderId="1" xfId="0" applyFont="1" applyFill="1" applyBorder="1" applyAlignment="1">
      <alignment horizontal="left"/>
    </xf>
    <xf numFmtId="0" fontId="23" fillId="2" borderId="2" xfId="0" applyFont="1" applyFill="1" applyBorder="1" applyAlignment="1">
      <alignment horizontal="left"/>
    </xf>
    <xf numFmtId="0" fontId="22" fillId="2" borderId="38" xfId="0" applyFont="1" applyFill="1" applyBorder="1" applyAlignment="1">
      <alignment horizontal="left" wrapText="1"/>
    </xf>
    <xf numFmtId="0" fontId="22" fillId="2" borderId="7" xfId="0" applyFont="1" applyFill="1" applyBorder="1" applyAlignment="1">
      <alignment horizontal="left" wrapText="1"/>
    </xf>
    <xf numFmtId="0" fontId="22" fillId="2" borderId="39" xfId="0" applyFont="1" applyFill="1" applyBorder="1" applyAlignment="1">
      <alignment horizontal="left" wrapText="1"/>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2" borderId="13" xfId="0" applyFont="1" applyFill="1" applyBorder="1" applyAlignment="1">
      <alignment horizontal="left" wrapText="1"/>
    </xf>
    <xf numFmtId="0" fontId="8" fillId="2" borderId="11" xfId="0" applyFont="1" applyFill="1" applyBorder="1" applyAlignment="1">
      <alignment horizontal="left" wrapText="1"/>
    </xf>
    <xf numFmtId="0" fontId="8" fillId="2" borderId="14" xfId="0" applyFont="1" applyFill="1" applyBorder="1" applyAlignment="1">
      <alignment horizontal="left" wrapText="1"/>
    </xf>
    <xf numFmtId="0" fontId="8" fillId="2" borderId="17" xfId="0" applyFont="1" applyFill="1" applyBorder="1" applyAlignment="1">
      <alignment horizontal="left" wrapText="1"/>
    </xf>
    <xf numFmtId="0" fontId="8" fillId="2" borderId="10" xfId="0" applyFont="1" applyFill="1" applyBorder="1" applyAlignment="1">
      <alignment horizontal="left" wrapText="1"/>
    </xf>
    <xf numFmtId="0" fontId="8" fillId="2" borderId="18" xfId="0" applyFont="1" applyFill="1" applyBorder="1" applyAlignment="1">
      <alignment horizontal="left" wrapText="1"/>
    </xf>
    <xf numFmtId="0" fontId="3" fillId="2" borderId="20" xfId="0" applyFont="1" applyFill="1" applyBorder="1" applyAlignment="1">
      <alignment horizontal="center" vertical="center" wrapText="1"/>
    </xf>
    <xf numFmtId="0" fontId="3" fillId="4" borderId="13"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4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5" xfId="0" applyFont="1" applyFill="1" applyBorder="1" applyAlignment="1">
      <alignment horizontal="left" vertical="center" wrapText="1"/>
    </xf>
    <xf numFmtId="0" fontId="3" fillId="4" borderId="4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23" fillId="2" borderId="0" xfId="0" applyFont="1" applyFill="1" applyAlignment="1">
      <alignment horizontal="left" wrapText="1"/>
    </xf>
    <xf numFmtId="0" fontId="8" fillId="4" borderId="13" xfId="0" applyFont="1" applyFill="1" applyBorder="1" applyAlignment="1">
      <alignment horizontal="left" vertical="center" wrapText="1"/>
    </xf>
    <xf numFmtId="0" fontId="37" fillId="6" borderId="0" xfId="0" applyFont="1" applyFill="1" applyBorder="1" applyAlignment="1">
      <alignment horizontal="left" vertical="center" wrapText="1"/>
    </xf>
    <xf numFmtId="0" fontId="38" fillId="6" borderId="0" xfId="0" applyFont="1" applyFill="1" applyBorder="1" applyAlignment="1">
      <alignment vertical="center" wrapText="1"/>
    </xf>
    <xf numFmtId="0" fontId="36" fillId="6" borderId="0" xfId="0" applyFont="1" applyFill="1" applyBorder="1" applyAlignment="1">
      <alignment horizontal="center" vertical="center"/>
    </xf>
    <xf numFmtId="0" fontId="36" fillId="6" borderId="0" xfId="0" applyFont="1" applyFill="1" applyBorder="1" applyAlignment="1">
      <alignment horizontal="left" wrapText="1"/>
    </xf>
    <xf numFmtId="0" fontId="37" fillId="6" borderId="0" xfId="0" applyFont="1" applyFill="1" applyBorder="1" applyAlignment="1">
      <alignment vertical="center" wrapText="1"/>
    </xf>
    <xf numFmtId="0" fontId="40" fillId="6" borderId="0" xfId="0" applyFont="1" applyFill="1" applyBorder="1" applyAlignment="1">
      <alignment vertical="center" wrapText="1"/>
    </xf>
    <xf numFmtId="0" fontId="36" fillId="6" borderId="0" xfId="0" applyFont="1" applyFill="1" applyBorder="1" applyAlignment="1">
      <alignment horizontal="center"/>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99"/>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130630</xdr:colOff>
      <xdr:row>1</xdr:row>
      <xdr:rowOff>31447</xdr:rowOff>
    </xdr:from>
    <xdr:to>
      <xdr:col>24</xdr:col>
      <xdr:colOff>430643</xdr:colOff>
      <xdr:row>22</xdr:row>
      <xdr:rowOff>176166</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46430" y="216504"/>
          <a:ext cx="4969984" cy="7111576"/>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204684</xdr:colOff>
      <xdr:row>9</xdr:row>
      <xdr:rowOff>161234</xdr:rowOff>
    </xdr:from>
    <xdr:to>
      <xdr:col>28</xdr:col>
      <xdr:colOff>468085</xdr:colOff>
      <xdr:row>16</xdr:row>
      <xdr:rowOff>103498</xdr:rowOff>
    </xdr:to>
    <xdr:pic>
      <xdr:nvPicPr>
        <xdr:cNvPr id="4" name="Picture 3" descr="Interp Manual.pdf - Adobe Acrobat Pro">
          <a:extLst>
            <a:ext uri="{FF2B5EF4-FFF2-40B4-BE49-F238E27FC236}">
              <a16:creationId xmlns:a16="http://schemas.microsoft.com/office/drawing/2014/main" id="{68A58E8E-90F0-4897-949B-3B39AAA4F1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724" t="17935"/>
        <a:stretch/>
      </xdr:blipFill>
      <xdr:spPr>
        <a:xfrm>
          <a:off x="12374913" y="1641691"/>
          <a:ext cx="2092201" cy="1237664"/>
        </a:xfrm>
        <a:prstGeom prst="rect">
          <a:avLst/>
        </a:prstGeom>
      </xdr:spPr>
    </xdr:pic>
    <xdr:clientData/>
  </xdr:twoCellAnchor>
  <xdr:twoCellAnchor editAs="oneCell">
    <xdr:from>
      <xdr:col>25</xdr:col>
      <xdr:colOff>245726</xdr:colOff>
      <xdr:row>17</xdr:row>
      <xdr:rowOff>1</xdr:rowOff>
    </xdr:from>
    <xdr:to>
      <xdr:col>28</xdr:col>
      <xdr:colOff>423566</xdr:colOff>
      <xdr:row>23</xdr:row>
      <xdr:rowOff>174172</xdr:rowOff>
    </xdr:to>
    <xdr:pic>
      <xdr:nvPicPr>
        <xdr:cNvPr id="7" name="Picture 6">
          <a:extLst>
            <a:ext uri="{FF2B5EF4-FFF2-40B4-BE49-F238E27FC236}">
              <a16:creationId xmlns:a16="http://schemas.microsoft.com/office/drawing/2014/main" id="{1117CD74-8194-4503-895C-5D25C30259E0}"/>
            </a:ext>
          </a:extLst>
        </xdr:cNvPr>
        <xdr:cNvPicPr>
          <a:picLocks noChangeAspect="1"/>
        </xdr:cNvPicPr>
      </xdr:nvPicPr>
      <xdr:blipFill>
        <a:blip xmlns:r="http://schemas.openxmlformats.org/officeDocument/2006/relationships" r:embed="rId2"/>
        <a:stretch>
          <a:fillRect/>
        </a:stretch>
      </xdr:blipFill>
      <xdr:spPr>
        <a:xfrm>
          <a:off x="12415955" y="2960915"/>
          <a:ext cx="2006640" cy="1284514"/>
        </a:xfrm>
        <a:prstGeom prst="rect">
          <a:avLst/>
        </a:prstGeom>
      </xdr:spPr>
    </xdr:pic>
    <xdr:clientData/>
  </xdr:twoCellAnchor>
  <xdr:twoCellAnchor editAs="oneCell">
    <xdr:from>
      <xdr:col>25</xdr:col>
      <xdr:colOff>249491</xdr:colOff>
      <xdr:row>24</xdr:row>
      <xdr:rowOff>134590</xdr:rowOff>
    </xdr:from>
    <xdr:to>
      <xdr:col>28</xdr:col>
      <xdr:colOff>424542</xdr:colOff>
      <xdr:row>31</xdr:row>
      <xdr:rowOff>26749</xdr:rowOff>
    </xdr:to>
    <xdr:pic>
      <xdr:nvPicPr>
        <xdr:cNvPr id="8" name="Picture 7">
          <a:extLst>
            <a:ext uri="{FF2B5EF4-FFF2-40B4-BE49-F238E27FC236}">
              <a16:creationId xmlns:a16="http://schemas.microsoft.com/office/drawing/2014/main" id="{47F8BCAD-BEB6-4679-8916-AFA25BE995A4}"/>
            </a:ext>
          </a:extLst>
        </xdr:cNvPr>
        <xdr:cNvPicPr>
          <a:picLocks noChangeAspect="1"/>
        </xdr:cNvPicPr>
      </xdr:nvPicPr>
      <xdr:blipFill rotWithShape="1">
        <a:blip xmlns:r="http://schemas.openxmlformats.org/officeDocument/2006/relationships" r:embed="rId3"/>
        <a:srcRect l="26718" t="43453" r="36392" b="19079"/>
        <a:stretch/>
      </xdr:blipFill>
      <xdr:spPr>
        <a:xfrm>
          <a:off x="12419720" y="4390904"/>
          <a:ext cx="2003851" cy="1187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zoomScale="56" zoomScaleNormal="85" workbookViewId="0">
      <selection activeCell="B6" sqref="B6"/>
    </sheetView>
  </sheetViews>
  <sheetFormatPr defaultColWidth="0" defaultRowHeight="14" zeroHeight="1" x14ac:dyDescent="0.3"/>
  <cols>
    <col min="1" max="1" width="3.26953125" style="48" customWidth="1"/>
    <col min="2" max="2" width="4.1796875" style="50" customWidth="1"/>
    <col min="3" max="7" width="10.26953125" style="50" customWidth="1"/>
    <col min="8" max="8" width="17" style="50" customWidth="1"/>
    <col min="9" max="11" width="10.26953125" style="50" customWidth="1"/>
    <col min="12" max="12" width="15.1796875" style="50" customWidth="1"/>
    <col min="13" max="14" width="8.81640625" style="48" customWidth="1"/>
    <col min="15" max="15" width="18.81640625" style="48" bestFit="1" customWidth="1"/>
    <col min="16" max="18" width="9" style="48" bestFit="1" customWidth="1"/>
    <col min="19" max="19" width="12.7265625" style="48" bestFit="1" customWidth="1"/>
    <col min="20" max="20" width="9" style="48" bestFit="1" customWidth="1"/>
    <col min="21" max="21" width="10.7265625" style="48" bestFit="1" customWidth="1"/>
    <col min="22" max="22" width="8.81640625" style="48" customWidth="1"/>
    <col min="23" max="25" width="8.81640625" style="49" customWidth="1"/>
    <col min="26" max="52" width="0" style="49" hidden="1" customWidth="1"/>
    <col min="53" max="16384" width="8.81640625" style="50" hidden="1"/>
  </cols>
  <sheetData>
    <row r="1" spans="1:52" s="49" customFormat="1" ht="14.5" thickBot="1" x14ac:dyDescent="0.35">
      <c r="A1" s="48"/>
      <c r="M1" s="48"/>
      <c r="N1" s="48"/>
      <c r="O1" s="48"/>
      <c r="P1" s="48"/>
      <c r="Q1" s="48"/>
      <c r="R1" s="48"/>
      <c r="S1" s="48"/>
      <c r="T1" s="48"/>
      <c r="U1" s="48"/>
      <c r="V1" s="48"/>
    </row>
    <row r="2" spans="1:52" ht="17.5" customHeight="1" x14ac:dyDescent="0.3">
      <c r="B2" s="142" t="s">
        <v>212</v>
      </c>
      <c r="C2" s="143"/>
      <c r="D2" s="143"/>
      <c r="E2" s="143"/>
      <c r="F2" s="143"/>
      <c r="G2" s="143"/>
      <c r="H2" s="143"/>
      <c r="I2" s="143"/>
      <c r="J2" s="143"/>
      <c r="K2" s="143"/>
      <c r="L2" s="144"/>
    </row>
    <row r="3" spans="1:52" ht="17.5" customHeight="1" x14ac:dyDescent="0.3">
      <c r="B3" s="145"/>
      <c r="C3" s="146"/>
      <c r="D3" s="146"/>
      <c r="E3" s="146"/>
      <c r="F3" s="146"/>
      <c r="G3" s="146"/>
      <c r="H3" s="146"/>
      <c r="I3" s="146"/>
      <c r="J3" s="146"/>
      <c r="K3" s="146"/>
      <c r="L3" s="147"/>
    </row>
    <row r="4" spans="1:52" ht="43.9" customHeight="1" x14ac:dyDescent="0.3">
      <c r="B4" s="145"/>
      <c r="C4" s="146"/>
      <c r="D4" s="146"/>
      <c r="E4" s="146"/>
      <c r="F4" s="146"/>
      <c r="G4" s="146"/>
      <c r="H4" s="146"/>
      <c r="I4" s="146"/>
      <c r="J4" s="146"/>
      <c r="K4" s="146"/>
      <c r="L4" s="147"/>
    </row>
    <row r="5" spans="1:52" ht="61.9" customHeight="1" thickBot="1" x14ac:dyDescent="0.35">
      <c r="B5" s="148"/>
      <c r="C5" s="149"/>
      <c r="D5" s="149"/>
      <c r="E5" s="149"/>
      <c r="F5" s="149"/>
      <c r="G5" s="149"/>
      <c r="H5" s="149"/>
      <c r="I5" s="149"/>
      <c r="J5" s="149"/>
      <c r="K5" s="149"/>
      <c r="L5" s="150"/>
    </row>
    <row r="6" spans="1:52" s="51" customFormat="1" ht="14.5" customHeight="1" thickBot="1" x14ac:dyDescent="0.35">
      <c r="A6" s="48"/>
      <c r="B6" s="48"/>
      <c r="C6" s="48"/>
      <c r="D6" s="48"/>
      <c r="E6" s="48"/>
      <c r="F6" s="48"/>
      <c r="G6" s="48"/>
      <c r="H6" s="48"/>
      <c r="I6" s="48"/>
      <c r="J6" s="48"/>
      <c r="K6" s="48"/>
      <c r="L6" s="48"/>
      <c r="M6" s="48"/>
      <c r="N6" s="48"/>
      <c r="O6" s="48"/>
      <c r="P6" s="48"/>
      <c r="Q6" s="48"/>
      <c r="R6" s="48"/>
      <c r="S6" s="48"/>
      <c r="T6" s="48"/>
      <c r="U6" s="48"/>
      <c r="V6" s="48"/>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row>
    <row r="7" spans="1:52" ht="36" customHeight="1" x14ac:dyDescent="0.4">
      <c r="B7" s="106" t="s">
        <v>55</v>
      </c>
      <c r="C7" s="107"/>
      <c r="D7" s="107"/>
      <c r="E7" s="107"/>
      <c r="F7" s="107"/>
      <c r="G7" s="107"/>
      <c r="H7" s="107"/>
      <c r="I7" s="107"/>
      <c r="J7" s="107"/>
      <c r="K7" s="107"/>
      <c r="L7" s="108"/>
    </row>
    <row r="8" spans="1:52" ht="46.9" customHeight="1" x14ac:dyDescent="0.4">
      <c r="B8" s="109"/>
      <c r="C8" s="152" t="s">
        <v>175</v>
      </c>
      <c r="D8" s="152"/>
      <c r="E8" s="152"/>
      <c r="F8" s="152"/>
      <c r="G8" s="152"/>
      <c r="H8" s="152"/>
      <c r="I8" s="152"/>
      <c r="J8" s="152"/>
      <c r="K8" s="152"/>
      <c r="L8" s="153"/>
    </row>
    <row r="9" spans="1:52" ht="27.65" customHeight="1" x14ac:dyDescent="0.4">
      <c r="B9" s="109"/>
      <c r="C9" s="152" t="s">
        <v>147</v>
      </c>
      <c r="D9" s="152"/>
      <c r="E9" s="152"/>
      <c r="F9" s="152"/>
      <c r="G9" s="152"/>
      <c r="H9" s="152"/>
      <c r="I9" s="152"/>
      <c r="J9" s="152"/>
      <c r="K9" s="152"/>
      <c r="L9" s="153"/>
    </row>
    <row r="10" spans="1:52" ht="27" customHeight="1" x14ac:dyDescent="0.4">
      <c r="B10" s="109"/>
      <c r="C10" s="152" t="s">
        <v>169</v>
      </c>
      <c r="D10" s="152"/>
      <c r="E10" s="152"/>
      <c r="F10" s="152"/>
      <c r="G10" s="152"/>
      <c r="H10" s="152"/>
      <c r="I10" s="152"/>
      <c r="J10" s="152"/>
      <c r="K10" s="152"/>
      <c r="L10" s="110"/>
    </row>
    <row r="11" spans="1:52" ht="45" customHeight="1" x14ac:dyDescent="0.4">
      <c r="B11" s="109"/>
      <c r="C11" s="152" t="s">
        <v>187</v>
      </c>
      <c r="D11" s="152"/>
      <c r="E11" s="152"/>
      <c r="F11" s="152"/>
      <c r="G11" s="152"/>
      <c r="H11" s="152"/>
      <c r="I11" s="152"/>
      <c r="J11" s="152"/>
      <c r="K11" s="152"/>
      <c r="L11" s="153"/>
    </row>
    <row r="12" spans="1:52" ht="77.5" customHeight="1" x14ac:dyDescent="0.4">
      <c r="B12" s="109"/>
      <c r="C12" s="152"/>
      <c r="D12" s="152"/>
      <c r="E12" s="152"/>
      <c r="F12" s="152"/>
      <c r="G12" s="152"/>
      <c r="H12" s="152"/>
      <c r="I12" s="152"/>
      <c r="J12" s="152"/>
      <c r="K12" s="152"/>
      <c r="L12" s="153"/>
    </row>
    <row r="13" spans="1:52" ht="18" customHeight="1" thickBot="1" x14ac:dyDescent="0.45">
      <c r="B13" s="111"/>
      <c r="C13" s="154"/>
      <c r="D13" s="154"/>
      <c r="E13" s="154"/>
      <c r="F13" s="154"/>
      <c r="G13" s="154"/>
      <c r="H13" s="154"/>
      <c r="I13" s="154"/>
      <c r="J13" s="154"/>
      <c r="K13" s="154"/>
      <c r="L13" s="155"/>
    </row>
    <row r="14" spans="1:52" s="52" customFormat="1" ht="11.5" customHeight="1" thickBo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row>
    <row r="15" spans="1:52" s="52" customFormat="1" ht="17.5" customHeight="1" x14ac:dyDescent="0.3">
      <c r="A15" s="48"/>
      <c r="B15" s="156" t="s">
        <v>186</v>
      </c>
      <c r="C15" s="157"/>
      <c r="D15" s="157"/>
      <c r="E15" s="157"/>
      <c r="F15" s="157"/>
      <c r="G15" s="157"/>
      <c r="H15" s="157"/>
      <c r="I15" s="157"/>
      <c r="J15" s="157"/>
      <c r="K15" s="157"/>
      <c r="L15" s="15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row>
    <row r="16" spans="1:52" s="52" customFormat="1" ht="3.75" customHeight="1" x14ac:dyDescent="0.3">
      <c r="A16" s="48"/>
      <c r="B16" s="159"/>
      <c r="C16" s="160"/>
      <c r="D16" s="160"/>
      <c r="E16" s="160"/>
      <c r="F16" s="160"/>
      <c r="G16" s="160"/>
      <c r="H16" s="160"/>
      <c r="I16" s="160"/>
      <c r="J16" s="160"/>
      <c r="K16" s="160"/>
      <c r="L16" s="161"/>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row>
    <row r="17" spans="1:52" s="52" customFormat="1" ht="17.5" customHeight="1" x14ac:dyDescent="0.3">
      <c r="A17" s="48"/>
      <c r="B17" s="159"/>
      <c r="C17" s="160"/>
      <c r="D17" s="160"/>
      <c r="E17" s="160"/>
      <c r="F17" s="160"/>
      <c r="G17" s="160"/>
      <c r="H17" s="160"/>
      <c r="I17" s="160"/>
      <c r="J17" s="160"/>
      <c r="K17" s="160"/>
      <c r="L17" s="161"/>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row>
    <row r="18" spans="1:52" s="52" customFormat="1" ht="9.65" customHeight="1" x14ac:dyDescent="0.3">
      <c r="A18" s="48"/>
      <c r="B18" s="159"/>
      <c r="C18" s="160"/>
      <c r="D18" s="160"/>
      <c r="E18" s="160"/>
      <c r="F18" s="160"/>
      <c r="G18" s="160"/>
      <c r="H18" s="160"/>
      <c r="I18" s="160"/>
      <c r="J18" s="160"/>
      <c r="K18" s="160"/>
      <c r="L18" s="161"/>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row>
    <row r="19" spans="1:52" s="52" customFormat="1" ht="17.5" customHeight="1" x14ac:dyDescent="0.3">
      <c r="A19" s="48"/>
      <c r="B19" s="159"/>
      <c r="C19" s="160"/>
      <c r="D19" s="160"/>
      <c r="E19" s="160"/>
      <c r="F19" s="160"/>
      <c r="G19" s="160"/>
      <c r="H19" s="160"/>
      <c r="I19" s="160"/>
      <c r="J19" s="160"/>
      <c r="K19" s="160"/>
      <c r="L19" s="161"/>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row>
    <row r="20" spans="1:52" s="52" customFormat="1" ht="17.5" customHeight="1" x14ac:dyDescent="0.3">
      <c r="A20" s="48"/>
      <c r="B20" s="159"/>
      <c r="C20" s="160"/>
      <c r="D20" s="160"/>
      <c r="E20" s="160"/>
      <c r="F20" s="160"/>
      <c r="G20" s="160"/>
      <c r="H20" s="160"/>
      <c r="I20" s="160"/>
      <c r="J20" s="160"/>
      <c r="K20" s="160"/>
      <c r="L20" s="161"/>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row>
    <row r="21" spans="1:52" s="52" customFormat="1" ht="6" customHeight="1" x14ac:dyDescent="0.3">
      <c r="A21" s="48"/>
      <c r="B21" s="159"/>
      <c r="C21" s="160"/>
      <c r="D21" s="160"/>
      <c r="E21" s="160"/>
      <c r="F21" s="160"/>
      <c r="G21" s="160"/>
      <c r="H21" s="160"/>
      <c r="I21" s="160"/>
      <c r="J21" s="160"/>
      <c r="K21" s="160"/>
      <c r="L21" s="161"/>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row>
    <row r="22" spans="1:52" s="52" customFormat="1" ht="17.5" customHeight="1" x14ac:dyDescent="0.3">
      <c r="A22" s="48"/>
      <c r="B22" s="159"/>
      <c r="C22" s="160"/>
      <c r="D22" s="160"/>
      <c r="E22" s="160"/>
      <c r="F22" s="160"/>
      <c r="G22" s="160"/>
      <c r="H22" s="160"/>
      <c r="I22" s="160"/>
      <c r="J22" s="160"/>
      <c r="K22" s="160"/>
      <c r="L22" s="161"/>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row>
    <row r="23" spans="1:52" s="52" customFormat="1" ht="17.5" customHeight="1" x14ac:dyDescent="0.3">
      <c r="A23" s="48"/>
      <c r="B23" s="159"/>
      <c r="C23" s="160"/>
      <c r="D23" s="160"/>
      <c r="E23" s="160"/>
      <c r="F23" s="160"/>
      <c r="G23" s="160"/>
      <c r="H23" s="160"/>
      <c r="I23" s="160"/>
      <c r="J23" s="160"/>
      <c r="K23" s="160"/>
      <c r="L23" s="161"/>
      <c r="M23" s="48"/>
      <c r="N23" s="141"/>
      <c r="O23" s="141"/>
      <c r="P23" s="141"/>
      <c r="Q23" s="141"/>
      <c r="R23" s="141"/>
      <c r="S23" s="141"/>
      <c r="T23" s="141"/>
      <c r="U23" s="141"/>
      <c r="V23" s="141"/>
      <c r="W23" s="141"/>
      <c r="X23" s="141"/>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row>
    <row r="24" spans="1:52" s="52" customFormat="1" ht="15" customHeight="1" thickBot="1" x14ac:dyDescent="0.35">
      <c r="A24" s="48"/>
      <c r="B24" s="162"/>
      <c r="C24" s="163"/>
      <c r="D24" s="163"/>
      <c r="E24" s="163"/>
      <c r="F24" s="163"/>
      <c r="G24" s="163"/>
      <c r="H24" s="163"/>
      <c r="I24" s="163"/>
      <c r="J24" s="163"/>
      <c r="K24" s="163"/>
      <c r="L24" s="164"/>
      <c r="M24" s="48"/>
      <c r="N24" s="141"/>
      <c r="O24" s="141"/>
      <c r="P24" s="141"/>
      <c r="Q24" s="141"/>
      <c r="R24" s="141"/>
      <c r="S24" s="141"/>
      <c r="T24" s="141"/>
      <c r="U24" s="141"/>
      <c r="V24" s="141"/>
      <c r="W24" s="141"/>
      <c r="X24" s="141"/>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row>
    <row r="25" spans="1:52" s="52" customFormat="1" ht="17.5" customHeight="1" x14ac:dyDescent="0.35">
      <c r="A25" s="48"/>
      <c r="B25" s="53"/>
      <c r="C25" s="53"/>
      <c r="D25" s="53"/>
      <c r="E25" s="53"/>
      <c r="F25" s="53"/>
      <c r="G25" s="53"/>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row>
    <row r="26" spans="1:52" s="52" customFormat="1" ht="17.5" customHeight="1" x14ac:dyDescent="0.35">
      <c r="A26" s="48"/>
      <c r="B26" s="53"/>
      <c r="C26" s="53"/>
      <c r="D26" s="53"/>
      <c r="E26" s="53"/>
      <c r="F26" s="53"/>
      <c r="G26" s="53"/>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row>
    <row r="27" spans="1:52" s="52" customFormat="1" ht="14.5" customHeight="1" x14ac:dyDescent="0.3">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row>
    <row r="28" spans="1:52" s="52" customFormat="1" ht="14.5" hidden="1" customHeight="1" x14ac:dyDescent="0.3">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row>
    <row r="29" spans="1:52" s="52" customFormat="1" ht="14.5" hidden="1" customHeight="1" x14ac:dyDescent="0.3">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row>
    <row r="30" spans="1:52" s="52" customFormat="1" ht="14.5" hidden="1" customHeight="1" x14ac:dyDescent="0.3">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row>
    <row r="31" spans="1:52" s="52" customFormat="1" ht="14.5" hidden="1" customHeight="1" x14ac:dyDescent="0.3">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row>
    <row r="32" spans="1:52" s="52" customFormat="1" ht="14.5" hidden="1" customHeight="1" x14ac:dyDescent="0.3">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row>
    <row r="33" spans="1:52" s="52" customFormat="1" ht="14.5" hidden="1" customHeight="1" x14ac:dyDescent="0.3">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row>
    <row r="34" spans="1:52" s="52" customFormat="1" ht="15" hidden="1" customHeight="1" x14ac:dyDescent="0.3">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1:52" s="52" customFormat="1" ht="21" hidden="1" customHeight="1" x14ac:dyDescent="0.3">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1:52" s="52" customFormat="1" hidden="1" x14ac:dyDescent="0.3">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row>
    <row r="37" spans="1:52" s="52" customFormat="1" hidden="1" x14ac:dyDescent="0.3">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row>
    <row r="38" spans="1:52" s="52" customFormat="1" hidden="1" x14ac:dyDescent="0.3">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1:52" s="52" customFormat="1" hidden="1" x14ac:dyDescent="0.3">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row>
    <row r="40" spans="1:52" s="52" customFormat="1" hidden="1" x14ac:dyDescent="0.3">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row>
    <row r="41" spans="1:52" s="52" customFormat="1" hidden="1" x14ac:dyDescent="0.3">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s="52" customFormat="1" hidden="1" x14ac:dyDescent="0.3">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s="52" customFormat="1" hidden="1" x14ac:dyDescent="0.3">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s="52" customFormat="1" hidden="1" x14ac:dyDescent="0.3">
      <c r="A44" s="48"/>
      <c r="B44" s="48"/>
      <c r="C44" s="48"/>
      <c r="D44" s="48"/>
      <c r="E44" s="48"/>
      <c r="F44" s="151"/>
      <c r="G44" s="151"/>
      <c r="H44" s="151"/>
      <c r="I44" s="151"/>
      <c r="J44" s="151"/>
      <c r="K44" s="151"/>
      <c r="L44" s="151"/>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s="52" customFormat="1" hidden="1" x14ac:dyDescent="0.3">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s="52" customFormat="1" hidden="1" x14ac:dyDescent="0.3">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row>
    <row r="47" spans="1:52" s="52" customFormat="1" ht="7.15" hidden="1" customHeight="1" x14ac:dyDescent="0.3">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row>
    <row r="48" spans="1:52" s="52" customFormat="1" ht="35.5" hidden="1" customHeight="1" x14ac:dyDescent="0.3">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row>
    <row r="49" spans="1:52" s="52" customFormat="1" ht="14.5" hidden="1" customHeight="1" x14ac:dyDescent="0.3">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row>
    <row r="50" spans="1:52" s="52" customFormat="1" hidden="1" x14ac:dyDescent="0.3">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row>
    <row r="51" spans="1:52" s="52" customFormat="1" hidden="1" x14ac:dyDescent="0.3">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row>
    <row r="52" spans="1:52" s="52" customFormat="1" hidden="1" x14ac:dyDescent="0.3">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row>
    <row r="53" spans="1:52" s="52" customFormat="1" hidden="1" x14ac:dyDescent="0.3">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row>
    <row r="54" spans="1:52" s="52" customFormat="1" hidden="1" x14ac:dyDescent="0.3">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row>
    <row r="55" spans="1:52" s="52" customFormat="1" hidden="1" x14ac:dyDescent="0.3">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row>
    <row r="56" spans="1:52" s="52" customFormat="1" hidden="1" x14ac:dyDescent="0.3">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row>
    <row r="57" spans="1:52" s="52" customFormat="1" hidden="1" x14ac:dyDescent="0.3">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row>
    <row r="58" spans="1:52" s="52" customFormat="1" hidden="1" x14ac:dyDescent="0.3">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row>
    <row r="59" spans="1:52" s="52" customFormat="1" hidden="1" x14ac:dyDescent="0.3">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row>
    <row r="60" spans="1:52" s="52" customFormat="1" hidden="1" x14ac:dyDescent="0.3">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row>
    <row r="61" spans="1:52" s="52" customFormat="1" hidden="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row>
    <row r="62" spans="1:52" s="52" customFormat="1" hidden="1" x14ac:dyDescent="0.3">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row>
    <row r="63" spans="1:52" s="52" customFormat="1" hidden="1" x14ac:dyDescent="0.3">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row>
    <row r="64" spans="1:52" s="52" customFormat="1" hidden="1" x14ac:dyDescent="0.3">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row>
    <row r="65" spans="1:52" s="52" customFormat="1" hidden="1" x14ac:dyDescent="0.3">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row>
    <row r="66" spans="1:52" s="52" customFormat="1" hidden="1" x14ac:dyDescent="0.3">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row>
    <row r="67" spans="1:52" s="52" customFormat="1" hidden="1" x14ac:dyDescent="0.3">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row>
    <row r="68" spans="1:52" s="52" customFormat="1" hidden="1" x14ac:dyDescent="0.3">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row>
    <row r="69" spans="1:52" s="52" customFormat="1" hidden="1" x14ac:dyDescent="0.3">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row>
    <row r="70" spans="1:52" s="52" customFormat="1" hidden="1" x14ac:dyDescent="0.3">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row>
    <row r="71" spans="1:52" s="52" customFormat="1" hidden="1" x14ac:dyDescent="0.3">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row>
    <row r="72" spans="1:52" s="52" customFormat="1" hidden="1" x14ac:dyDescent="0.3">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row>
    <row r="73" spans="1:52" s="52" customFormat="1" hidden="1" x14ac:dyDescent="0.3">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row>
    <row r="74" spans="1:52" s="52" customFormat="1" hidden="1" x14ac:dyDescent="0.3">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row>
    <row r="75" spans="1:52" s="52" customFormat="1" hidden="1" x14ac:dyDescent="0.3">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row>
    <row r="76" spans="1:52" s="52" customFormat="1" hidden="1" x14ac:dyDescent="0.3">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row>
    <row r="77" spans="1:52" s="52" customFormat="1" hidden="1" x14ac:dyDescent="0.3">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row>
    <row r="78" spans="1:52" s="52" customFormat="1" hidden="1" x14ac:dyDescent="0.3">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row>
    <row r="79" spans="1:52" s="52" customFormat="1" hidden="1" x14ac:dyDescent="0.3">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row>
    <row r="80" spans="1:52" s="52" customFormat="1" hidden="1" x14ac:dyDescent="0.3">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row>
    <row r="81" spans="1:52" s="52" customFormat="1" hidden="1" x14ac:dyDescent="0.3">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row>
    <row r="82" spans="1:52" s="52" customFormat="1" hidden="1" x14ac:dyDescent="0.3">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row>
    <row r="83" spans="1:52" s="52" customFormat="1" hidden="1" x14ac:dyDescent="0.3">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row>
    <row r="84" spans="1:52" s="52" customFormat="1" hidden="1" x14ac:dyDescent="0.3">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row>
    <row r="85" spans="1:52" s="52" customFormat="1" hidden="1" x14ac:dyDescent="0.3">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row>
    <row r="86" spans="1:52" s="52" customFormat="1" hidden="1" x14ac:dyDescent="0.3">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row>
    <row r="87" spans="1:52" s="52" customFormat="1" hidden="1" x14ac:dyDescent="0.3">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row>
    <row r="88" spans="1:52" s="52" customFormat="1" hidden="1" x14ac:dyDescent="0.3">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row>
    <row r="89" spans="1:52" s="52" customFormat="1" hidden="1" x14ac:dyDescent="0.3">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row>
    <row r="90" spans="1:52" s="52" customFormat="1" hidden="1" x14ac:dyDescent="0.3">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row>
    <row r="91" spans="1:52" s="52" customFormat="1" hidden="1" x14ac:dyDescent="0.3">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row>
    <row r="92" spans="1:52" s="52" customFormat="1" hidden="1" x14ac:dyDescent="0.3">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row>
    <row r="93" spans="1:52" s="52" customFormat="1" hidden="1" x14ac:dyDescent="0.3">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row>
    <row r="94" spans="1:52" s="52" customFormat="1" hidden="1" x14ac:dyDescent="0.3">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row>
    <row r="95" spans="1:52" s="52" customFormat="1" hidden="1" x14ac:dyDescent="0.3">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row>
    <row r="96" spans="1:52" s="52" customFormat="1" hidden="1" x14ac:dyDescent="0.3">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row>
    <row r="97" spans="1:52" s="52" customFormat="1" hidden="1" x14ac:dyDescent="0.3">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row>
    <row r="98" spans="1:52" s="52" customFormat="1" hidden="1" x14ac:dyDescent="0.3">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row>
    <row r="99" spans="1:52" s="52" customFormat="1" hidden="1" x14ac:dyDescent="0.3">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row>
    <row r="100" spans="1:52" s="52" customFormat="1" hidden="1" x14ac:dyDescent="0.3">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row>
    <row r="101" spans="1:52" s="52" customFormat="1" hidden="1" x14ac:dyDescent="0.3">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row>
    <row r="102" spans="1:52" s="52" customFormat="1" hidden="1" x14ac:dyDescent="0.3">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row>
    <row r="103" spans="1:52" s="52" customFormat="1" hidden="1" x14ac:dyDescent="0.3">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row>
    <row r="104" spans="1:52" s="52" customFormat="1" hidden="1" x14ac:dyDescent="0.3">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row>
    <row r="105" spans="1:52" s="52" customFormat="1" hidden="1" x14ac:dyDescent="0.3">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row>
    <row r="106" spans="1:52" s="52" customFormat="1" hidden="1" x14ac:dyDescent="0.3">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row>
    <row r="107" spans="1:52" s="52" customFormat="1" hidden="1" x14ac:dyDescent="0.3">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row>
    <row r="108" spans="1:52" s="52" customFormat="1" hidden="1" x14ac:dyDescent="0.3">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row>
    <row r="109" spans="1:52" s="52" customFormat="1" hidden="1" x14ac:dyDescent="0.3">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row>
    <row r="110" spans="1:52" s="52" customFormat="1" hidden="1" x14ac:dyDescent="0.3">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row>
    <row r="111" spans="1:52" s="52" customFormat="1" hidden="1" x14ac:dyDescent="0.3">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row>
    <row r="112" spans="1:52" s="52" customFormat="1" hidden="1" x14ac:dyDescent="0.3">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row>
    <row r="113" spans="1:52" s="52" customFormat="1" hidden="1" x14ac:dyDescent="0.3">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row>
    <row r="114" spans="1:52" s="52" customFormat="1" hidden="1" x14ac:dyDescent="0.3">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row>
    <row r="115" spans="1:52" s="52" customFormat="1" hidden="1" x14ac:dyDescent="0.3">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row>
    <row r="116" spans="1:52" s="52" customFormat="1" hidden="1" x14ac:dyDescent="0.3">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row>
    <row r="117" spans="1:52" s="52" customFormat="1" hidden="1" x14ac:dyDescent="0.3">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row>
    <row r="118" spans="1:52" s="52" customFormat="1" hidden="1" x14ac:dyDescent="0.3">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row>
    <row r="119" spans="1:52" s="52" customFormat="1" hidden="1" x14ac:dyDescent="0.3">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row>
    <row r="120" spans="1:52" s="52" customFormat="1" hidden="1" x14ac:dyDescent="0.3">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row>
    <row r="121" spans="1:52" s="52" customFormat="1" hidden="1" x14ac:dyDescent="0.3">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row>
    <row r="122" spans="1:52" s="52" customFormat="1" hidden="1" x14ac:dyDescent="0.3">
      <c r="A122" s="48"/>
      <c r="B122" s="49"/>
      <c r="C122" s="49"/>
      <c r="D122" s="49"/>
      <c r="E122" s="49"/>
      <c r="F122" s="49"/>
      <c r="G122" s="49"/>
      <c r="H122" s="49"/>
      <c r="I122" s="49"/>
      <c r="J122" s="49"/>
      <c r="K122" s="49"/>
      <c r="L122" s="49"/>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row>
    <row r="123" spans="1:52" s="52" customFormat="1" hidden="1" x14ac:dyDescent="0.3">
      <c r="A123" s="48"/>
      <c r="B123" s="49"/>
      <c r="C123" s="49"/>
      <c r="D123" s="49"/>
      <c r="E123" s="49"/>
      <c r="F123" s="49"/>
      <c r="G123" s="49"/>
      <c r="H123" s="49"/>
      <c r="I123" s="49"/>
      <c r="J123" s="49"/>
      <c r="K123" s="49"/>
      <c r="L123" s="49"/>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row>
    <row r="124" spans="1:52" s="52" customFormat="1" hidden="1" x14ac:dyDescent="0.3">
      <c r="A124" s="48"/>
      <c r="B124" s="49"/>
      <c r="C124" s="49"/>
      <c r="D124" s="49"/>
      <c r="E124" s="49"/>
      <c r="F124" s="49"/>
      <c r="G124" s="49"/>
      <c r="H124" s="49"/>
      <c r="I124" s="49"/>
      <c r="J124" s="49"/>
      <c r="K124" s="49"/>
      <c r="L124" s="49"/>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row>
    <row r="125" spans="1:52" s="52" customFormat="1" hidden="1" x14ac:dyDescent="0.3">
      <c r="A125" s="48"/>
      <c r="B125" s="49"/>
      <c r="C125" s="49"/>
      <c r="D125" s="49"/>
      <c r="E125" s="49"/>
      <c r="F125" s="49"/>
      <c r="G125" s="49"/>
      <c r="H125" s="49"/>
      <c r="I125" s="49"/>
      <c r="J125" s="49"/>
      <c r="K125" s="49"/>
      <c r="L125" s="49"/>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row>
    <row r="126" spans="1:52" hidden="1" x14ac:dyDescent="0.3">
      <c r="B126" s="49"/>
      <c r="C126" s="49"/>
      <c r="D126" s="49"/>
      <c r="E126" s="49"/>
      <c r="F126" s="49"/>
      <c r="G126" s="49"/>
      <c r="H126" s="49"/>
      <c r="I126" s="49"/>
      <c r="J126" s="49"/>
      <c r="K126" s="49"/>
      <c r="L126" s="49"/>
    </row>
    <row r="127" spans="1:52" hidden="1" x14ac:dyDescent="0.3">
      <c r="B127" s="49"/>
      <c r="C127" s="49"/>
      <c r="D127" s="49"/>
      <c r="E127" s="49"/>
      <c r="F127" s="49"/>
      <c r="G127" s="49"/>
      <c r="H127" s="49"/>
      <c r="I127" s="49"/>
      <c r="J127" s="49"/>
      <c r="K127" s="49"/>
      <c r="L127" s="49"/>
    </row>
    <row r="128" spans="1:52" hidden="1" x14ac:dyDescent="0.3">
      <c r="B128" s="49"/>
      <c r="C128" s="49"/>
      <c r="D128" s="49"/>
      <c r="E128" s="49"/>
      <c r="F128" s="49"/>
      <c r="G128" s="49"/>
      <c r="H128" s="49"/>
      <c r="I128" s="49"/>
      <c r="J128" s="49"/>
      <c r="K128" s="49"/>
      <c r="L128" s="49"/>
    </row>
    <row r="129" spans="2:12" hidden="1" x14ac:dyDescent="0.3">
      <c r="B129" s="49"/>
      <c r="C129" s="49"/>
      <c r="D129" s="49"/>
      <c r="E129" s="49"/>
      <c r="F129" s="49"/>
      <c r="G129" s="49"/>
      <c r="H129" s="49"/>
      <c r="I129" s="49"/>
      <c r="J129" s="49"/>
      <c r="K129" s="49"/>
      <c r="L129" s="49"/>
    </row>
    <row r="130" spans="2:12" hidden="1" x14ac:dyDescent="0.3">
      <c r="B130" s="49"/>
      <c r="C130" s="49"/>
      <c r="D130" s="49"/>
      <c r="E130" s="49"/>
      <c r="F130" s="49"/>
      <c r="G130" s="49"/>
      <c r="H130" s="49"/>
      <c r="I130" s="49"/>
      <c r="J130" s="49"/>
      <c r="K130" s="49"/>
      <c r="L130" s="49"/>
    </row>
    <row r="131" spans="2:12" hidden="1" x14ac:dyDescent="0.3">
      <c r="B131" s="49"/>
      <c r="C131" s="49"/>
      <c r="D131" s="49"/>
      <c r="E131" s="49"/>
      <c r="F131" s="49"/>
      <c r="G131" s="49"/>
      <c r="H131" s="49"/>
      <c r="I131" s="49"/>
      <c r="J131" s="49"/>
      <c r="K131" s="49"/>
      <c r="L131" s="49"/>
    </row>
    <row r="132" spans="2:12" hidden="1" x14ac:dyDescent="0.3">
      <c r="B132" s="49"/>
      <c r="C132" s="49"/>
      <c r="D132" s="49"/>
      <c r="E132" s="49"/>
      <c r="F132" s="49"/>
      <c r="G132" s="49"/>
      <c r="H132" s="49"/>
      <c r="I132" s="49"/>
      <c r="J132" s="49"/>
      <c r="K132" s="49"/>
      <c r="L132" s="49"/>
    </row>
    <row r="133" spans="2:12" hidden="1" x14ac:dyDescent="0.3">
      <c r="B133" s="49"/>
      <c r="C133" s="49"/>
      <c r="D133" s="49"/>
      <c r="E133" s="49"/>
      <c r="F133" s="49"/>
      <c r="G133" s="49"/>
      <c r="H133" s="49"/>
      <c r="I133" s="49"/>
      <c r="J133" s="49"/>
      <c r="K133" s="49"/>
      <c r="L133" s="49"/>
    </row>
    <row r="134" spans="2:12" hidden="1" x14ac:dyDescent="0.3">
      <c r="B134" s="49"/>
      <c r="C134" s="49"/>
      <c r="D134" s="49"/>
      <c r="E134" s="49"/>
      <c r="F134" s="49"/>
      <c r="G134" s="49"/>
      <c r="H134" s="49"/>
      <c r="I134" s="49"/>
      <c r="J134" s="49"/>
      <c r="K134" s="49"/>
      <c r="L134" s="49"/>
    </row>
    <row r="135" spans="2:12" hidden="1" x14ac:dyDescent="0.3">
      <c r="B135" s="49"/>
      <c r="C135" s="49"/>
      <c r="D135" s="49"/>
      <c r="E135" s="49"/>
      <c r="F135" s="49"/>
      <c r="G135" s="49"/>
      <c r="H135" s="49"/>
      <c r="I135" s="49"/>
      <c r="J135" s="49"/>
      <c r="K135" s="49"/>
      <c r="L135" s="49"/>
    </row>
    <row r="136" spans="2:12" hidden="1" x14ac:dyDescent="0.3">
      <c r="B136" s="49"/>
      <c r="C136" s="49"/>
      <c r="D136" s="49"/>
      <c r="E136" s="49"/>
      <c r="F136" s="49"/>
      <c r="G136" s="49"/>
      <c r="H136" s="49"/>
      <c r="I136" s="49"/>
      <c r="J136" s="49"/>
      <c r="K136" s="49"/>
      <c r="L136" s="49"/>
    </row>
    <row r="137" spans="2:12" hidden="1" x14ac:dyDescent="0.3">
      <c r="B137" s="49"/>
      <c r="C137" s="49"/>
      <c r="D137" s="49"/>
      <c r="E137" s="49"/>
      <c r="F137" s="49"/>
      <c r="G137" s="49"/>
      <c r="H137" s="49"/>
      <c r="I137" s="49"/>
      <c r="J137" s="49"/>
      <c r="K137" s="49"/>
      <c r="L137" s="49"/>
    </row>
    <row r="138" spans="2:12" hidden="1" x14ac:dyDescent="0.3">
      <c r="B138" s="49"/>
      <c r="C138" s="49"/>
      <c r="D138" s="49"/>
      <c r="E138" s="49"/>
      <c r="F138" s="49"/>
      <c r="G138" s="49"/>
      <c r="H138" s="49"/>
      <c r="I138" s="49"/>
      <c r="J138" s="49"/>
      <c r="K138" s="49"/>
      <c r="L138" s="49"/>
    </row>
    <row r="139" spans="2:12" hidden="1" x14ac:dyDescent="0.3">
      <c r="B139" s="49"/>
      <c r="C139" s="49"/>
      <c r="D139" s="49"/>
      <c r="E139" s="49"/>
      <c r="F139" s="49"/>
      <c r="G139" s="49"/>
      <c r="H139" s="49"/>
      <c r="I139" s="49"/>
      <c r="J139" s="49"/>
      <c r="K139" s="49"/>
      <c r="L139" s="49"/>
    </row>
    <row r="140" spans="2:12" hidden="1" x14ac:dyDescent="0.3">
      <c r="B140" s="49"/>
      <c r="C140" s="49"/>
      <c r="D140" s="49"/>
      <c r="E140" s="49"/>
      <c r="F140" s="49"/>
      <c r="G140" s="49"/>
      <c r="H140" s="49"/>
      <c r="I140" s="49"/>
      <c r="J140" s="49"/>
      <c r="K140" s="49"/>
      <c r="L140" s="49"/>
    </row>
    <row r="141" spans="2:12" hidden="1" x14ac:dyDescent="0.3">
      <c r="B141" s="49"/>
      <c r="C141" s="49"/>
      <c r="D141" s="49"/>
      <c r="E141" s="49"/>
      <c r="F141" s="49"/>
      <c r="G141" s="49"/>
      <c r="H141" s="49"/>
      <c r="I141" s="49"/>
      <c r="J141" s="49"/>
      <c r="K141" s="49"/>
      <c r="L141" s="49"/>
    </row>
    <row r="142" spans="2:12" hidden="1" x14ac:dyDescent="0.3">
      <c r="B142" s="49"/>
      <c r="C142" s="49"/>
      <c r="D142" s="49"/>
      <c r="E142" s="49"/>
      <c r="F142" s="49"/>
      <c r="G142" s="49"/>
      <c r="H142" s="49"/>
      <c r="I142" s="49"/>
      <c r="J142" s="49"/>
      <c r="K142" s="49"/>
      <c r="L142" s="49"/>
    </row>
    <row r="143" spans="2:12" hidden="1" x14ac:dyDescent="0.3">
      <c r="B143" s="49"/>
      <c r="C143" s="49"/>
      <c r="D143" s="49"/>
      <c r="E143" s="49"/>
      <c r="F143" s="49"/>
      <c r="G143" s="49"/>
      <c r="H143" s="49"/>
      <c r="I143" s="49"/>
      <c r="J143" s="49"/>
      <c r="K143" s="49"/>
      <c r="L143" s="49"/>
    </row>
    <row r="144" spans="2:12" hidden="1" x14ac:dyDescent="0.3">
      <c r="B144" s="49"/>
      <c r="C144" s="49"/>
      <c r="D144" s="49"/>
      <c r="E144" s="49"/>
      <c r="F144" s="49"/>
      <c r="G144" s="49"/>
      <c r="H144" s="49"/>
      <c r="I144" s="49"/>
      <c r="J144" s="49"/>
      <c r="K144" s="49"/>
      <c r="L144" s="49"/>
    </row>
    <row r="145" spans="2:12" hidden="1" x14ac:dyDescent="0.3">
      <c r="B145" s="49"/>
      <c r="C145" s="49"/>
      <c r="D145" s="49"/>
      <c r="E145" s="49"/>
      <c r="F145" s="49"/>
      <c r="G145" s="49"/>
      <c r="H145" s="49"/>
      <c r="I145" s="49"/>
      <c r="J145" s="49"/>
      <c r="K145" s="49"/>
      <c r="L145" s="49"/>
    </row>
    <row r="146" spans="2:12" hidden="1" x14ac:dyDescent="0.3">
      <c r="B146" s="49"/>
      <c r="C146" s="49"/>
      <c r="D146" s="49"/>
      <c r="E146" s="49"/>
      <c r="F146" s="49"/>
      <c r="G146" s="49"/>
      <c r="H146" s="49"/>
      <c r="I146" s="49"/>
      <c r="J146" s="49"/>
      <c r="K146" s="49"/>
      <c r="L146" s="49"/>
    </row>
    <row r="147" spans="2:12" hidden="1" x14ac:dyDescent="0.3">
      <c r="B147" s="49"/>
      <c r="C147" s="49"/>
      <c r="D147" s="49"/>
      <c r="E147" s="49"/>
      <c r="F147" s="49"/>
      <c r="G147" s="49"/>
      <c r="H147" s="49"/>
      <c r="I147" s="49"/>
      <c r="J147" s="49"/>
      <c r="K147" s="49"/>
      <c r="L147" s="49"/>
    </row>
    <row r="148" spans="2:12" hidden="1" x14ac:dyDescent="0.3">
      <c r="B148" s="49"/>
      <c r="C148" s="49"/>
      <c r="D148" s="49"/>
      <c r="E148" s="49"/>
      <c r="F148" s="49"/>
      <c r="G148" s="49"/>
      <c r="H148" s="49"/>
      <c r="I148" s="49"/>
      <c r="J148" s="49"/>
      <c r="K148" s="49"/>
      <c r="L148" s="49"/>
    </row>
    <row r="149" spans="2:12" hidden="1" x14ac:dyDescent="0.3">
      <c r="B149" s="49"/>
      <c r="C149" s="49"/>
      <c r="D149" s="49"/>
      <c r="E149" s="49"/>
      <c r="F149" s="49"/>
      <c r="G149" s="49"/>
      <c r="H149" s="49"/>
      <c r="I149" s="49"/>
      <c r="J149" s="49"/>
      <c r="K149" s="49"/>
      <c r="L149" s="49"/>
    </row>
    <row r="150" spans="2:12" hidden="1" x14ac:dyDescent="0.3">
      <c r="B150" s="49"/>
      <c r="C150" s="49"/>
      <c r="D150" s="49"/>
      <c r="E150" s="49"/>
      <c r="F150" s="49"/>
      <c r="G150" s="49"/>
      <c r="H150" s="49"/>
      <c r="I150" s="49"/>
      <c r="J150" s="49"/>
      <c r="K150" s="49"/>
      <c r="L150" s="49"/>
    </row>
    <row r="151" spans="2:12" hidden="1" x14ac:dyDescent="0.3">
      <c r="B151" s="49"/>
      <c r="C151" s="49"/>
      <c r="D151" s="49"/>
      <c r="E151" s="49"/>
      <c r="F151" s="49"/>
      <c r="G151" s="49"/>
      <c r="H151" s="49"/>
      <c r="I151" s="49"/>
      <c r="J151" s="49"/>
      <c r="K151" s="49"/>
      <c r="L151" s="49"/>
    </row>
    <row r="152" spans="2:12" hidden="1" x14ac:dyDescent="0.3">
      <c r="B152" s="49"/>
      <c r="C152" s="49"/>
      <c r="D152" s="49"/>
      <c r="E152" s="49"/>
      <c r="F152" s="49"/>
      <c r="G152" s="49"/>
      <c r="H152" s="49"/>
      <c r="I152" s="49"/>
      <c r="J152" s="49"/>
      <c r="K152" s="49"/>
      <c r="L152" s="49"/>
    </row>
    <row r="153" spans="2:12" hidden="1" x14ac:dyDescent="0.3">
      <c r="B153" s="49"/>
      <c r="C153" s="49"/>
      <c r="D153" s="49"/>
      <c r="E153" s="49"/>
      <c r="F153" s="49"/>
      <c r="G153" s="49"/>
      <c r="H153" s="49"/>
      <c r="I153" s="49"/>
      <c r="J153" s="49"/>
      <c r="K153" s="49"/>
      <c r="L153" s="49"/>
    </row>
    <row r="154" spans="2:12" hidden="1" x14ac:dyDescent="0.3">
      <c r="B154" s="49"/>
      <c r="C154" s="49"/>
      <c r="D154" s="49"/>
      <c r="E154" s="49"/>
      <c r="F154" s="49"/>
      <c r="G154" s="49"/>
      <c r="H154" s="49"/>
      <c r="I154" s="49"/>
      <c r="J154" s="49"/>
      <c r="K154" s="49"/>
      <c r="L154" s="49"/>
    </row>
    <row r="155" spans="2:12" hidden="1" x14ac:dyDescent="0.3">
      <c r="B155" s="49"/>
      <c r="C155" s="49"/>
      <c r="D155" s="49"/>
      <c r="E155" s="49"/>
      <c r="F155" s="49"/>
      <c r="G155" s="49"/>
      <c r="H155" s="49"/>
      <c r="I155" s="49"/>
      <c r="J155" s="49"/>
      <c r="K155" s="49"/>
      <c r="L155" s="49"/>
    </row>
    <row r="156" spans="2:12" hidden="1" x14ac:dyDescent="0.3">
      <c r="B156" s="49"/>
      <c r="C156" s="49"/>
      <c r="D156" s="49"/>
      <c r="E156" s="49"/>
      <c r="F156" s="49"/>
      <c r="G156" s="49"/>
      <c r="H156" s="49"/>
      <c r="I156" s="49"/>
      <c r="J156" s="49"/>
      <c r="K156" s="49"/>
      <c r="L156" s="49"/>
    </row>
    <row r="157" spans="2:12" hidden="1" x14ac:dyDescent="0.3">
      <c r="B157" s="49"/>
      <c r="C157" s="49"/>
      <c r="D157" s="49"/>
      <c r="E157" s="49"/>
      <c r="F157" s="49"/>
      <c r="G157" s="49"/>
      <c r="H157" s="49"/>
      <c r="I157" s="49"/>
      <c r="J157" s="49"/>
      <c r="K157" s="49"/>
      <c r="L157" s="49"/>
    </row>
    <row r="158" spans="2:12" hidden="1" x14ac:dyDescent="0.3">
      <c r="B158" s="49"/>
      <c r="C158" s="49"/>
      <c r="D158" s="49"/>
      <c r="E158" s="49"/>
      <c r="F158" s="49"/>
      <c r="G158" s="49"/>
      <c r="H158" s="49"/>
      <c r="I158" s="49"/>
      <c r="J158" s="49"/>
      <c r="K158" s="49"/>
      <c r="L158" s="49"/>
    </row>
    <row r="159" spans="2:12" hidden="1" x14ac:dyDescent="0.3">
      <c r="B159" s="49"/>
      <c r="C159" s="49"/>
      <c r="D159" s="49"/>
      <c r="E159" s="49"/>
      <c r="F159" s="49"/>
      <c r="G159" s="49"/>
      <c r="H159" s="49"/>
      <c r="I159" s="49"/>
      <c r="J159" s="49"/>
      <c r="K159" s="49"/>
      <c r="L159" s="49"/>
    </row>
    <row r="160" spans="2:12" hidden="1" x14ac:dyDescent="0.3">
      <c r="B160" s="49"/>
      <c r="C160" s="49"/>
      <c r="D160" s="49"/>
      <c r="E160" s="49"/>
      <c r="F160" s="49"/>
      <c r="G160" s="49"/>
      <c r="H160" s="49"/>
      <c r="I160" s="49"/>
      <c r="J160" s="49"/>
      <c r="K160" s="49"/>
      <c r="L160" s="49"/>
    </row>
    <row r="161" spans="2:12" hidden="1" x14ac:dyDescent="0.3">
      <c r="B161" s="49"/>
      <c r="C161" s="49"/>
      <c r="D161" s="49"/>
      <c r="E161" s="49"/>
      <c r="F161" s="49"/>
      <c r="G161" s="49"/>
      <c r="H161" s="49"/>
      <c r="I161" s="49"/>
      <c r="J161" s="49"/>
      <c r="K161" s="49"/>
      <c r="L161" s="49"/>
    </row>
    <row r="162" spans="2:12" hidden="1" x14ac:dyDescent="0.3">
      <c r="B162" s="49"/>
      <c r="C162" s="49"/>
      <c r="D162" s="49"/>
      <c r="E162" s="49"/>
      <c r="F162" s="49"/>
      <c r="G162" s="49"/>
      <c r="H162" s="49"/>
      <c r="I162" s="49"/>
      <c r="J162" s="49"/>
      <c r="K162" s="49"/>
      <c r="L162" s="49"/>
    </row>
    <row r="163" spans="2:12" hidden="1" x14ac:dyDescent="0.3">
      <c r="B163" s="49"/>
      <c r="C163" s="49"/>
      <c r="D163" s="49"/>
      <c r="E163" s="49"/>
      <c r="F163" s="49"/>
      <c r="G163" s="49"/>
      <c r="H163" s="49"/>
      <c r="I163" s="49"/>
      <c r="J163" s="49"/>
      <c r="K163" s="49"/>
      <c r="L163" s="49"/>
    </row>
    <row r="164" spans="2:12" hidden="1" x14ac:dyDescent="0.3">
      <c r="B164" s="49"/>
      <c r="C164" s="49"/>
      <c r="D164" s="49"/>
      <c r="E164" s="49"/>
      <c r="F164" s="49"/>
      <c r="G164" s="49"/>
      <c r="H164" s="49"/>
      <c r="I164" s="49"/>
      <c r="J164" s="49"/>
      <c r="K164" s="49"/>
      <c r="L164" s="49"/>
    </row>
    <row r="165" spans="2:12" hidden="1" x14ac:dyDescent="0.3">
      <c r="B165" s="49"/>
      <c r="C165" s="49"/>
      <c r="D165" s="49"/>
      <c r="E165" s="49"/>
      <c r="F165" s="49"/>
      <c r="G165" s="49"/>
      <c r="H165" s="49"/>
      <c r="I165" s="49"/>
      <c r="J165" s="49"/>
      <c r="K165" s="49"/>
      <c r="L165" s="49"/>
    </row>
    <row r="166" spans="2:12" hidden="1" x14ac:dyDescent="0.3">
      <c r="B166" s="49"/>
      <c r="C166" s="49"/>
      <c r="D166" s="49"/>
      <c r="E166" s="49"/>
      <c r="F166" s="49"/>
      <c r="G166" s="49"/>
      <c r="H166" s="49"/>
      <c r="I166" s="49"/>
      <c r="J166" s="49"/>
      <c r="K166" s="49"/>
      <c r="L166" s="49"/>
    </row>
    <row r="167" spans="2:12" hidden="1" x14ac:dyDescent="0.3">
      <c r="B167" s="49"/>
      <c r="C167" s="49"/>
      <c r="D167" s="49"/>
      <c r="E167" s="49"/>
      <c r="F167" s="49"/>
      <c r="G167" s="49"/>
      <c r="H167" s="49"/>
      <c r="I167" s="49"/>
      <c r="J167" s="49"/>
      <c r="K167" s="49"/>
      <c r="L167" s="49"/>
    </row>
    <row r="168" spans="2:12" hidden="1" x14ac:dyDescent="0.3">
      <c r="B168" s="49"/>
      <c r="C168" s="49"/>
      <c r="D168" s="49"/>
      <c r="E168" s="49"/>
      <c r="F168" s="49"/>
      <c r="G168" s="49"/>
      <c r="H168" s="49"/>
      <c r="I168" s="49"/>
      <c r="J168" s="49"/>
      <c r="K168" s="49"/>
      <c r="L168" s="49"/>
    </row>
    <row r="169" spans="2:12" hidden="1" x14ac:dyDescent="0.3">
      <c r="B169" s="49"/>
      <c r="C169" s="49"/>
      <c r="D169" s="49"/>
      <c r="E169" s="49"/>
      <c r="F169" s="49"/>
      <c r="G169" s="49"/>
      <c r="H169" s="49"/>
      <c r="I169" s="49"/>
      <c r="J169" s="49"/>
      <c r="K169" s="49"/>
      <c r="L169" s="49"/>
    </row>
    <row r="170" spans="2:12" hidden="1" x14ac:dyDescent="0.3">
      <c r="B170" s="49"/>
      <c r="C170" s="49"/>
      <c r="D170" s="49"/>
      <c r="E170" s="49"/>
      <c r="F170" s="49"/>
      <c r="G170" s="49"/>
      <c r="H170" s="49"/>
      <c r="I170" s="49"/>
      <c r="J170" s="49"/>
      <c r="K170" s="49"/>
      <c r="L170" s="49"/>
    </row>
    <row r="171" spans="2:12" hidden="1" x14ac:dyDescent="0.3">
      <c r="B171" s="49"/>
      <c r="C171" s="49"/>
      <c r="D171" s="49"/>
      <c r="E171" s="49"/>
      <c r="F171" s="49"/>
      <c r="G171" s="49"/>
      <c r="H171" s="49"/>
      <c r="I171" s="49"/>
      <c r="J171" s="49"/>
      <c r="K171" s="49"/>
      <c r="L171" s="49"/>
    </row>
    <row r="172" spans="2:12" hidden="1" x14ac:dyDescent="0.3">
      <c r="B172" s="49"/>
      <c r="C172" s="49"/>
      <c r="D172" s="49"/>
      <c r="E172" s="49"/>
      <c r="F172" s="49"/>
      <c r="G172" s="49"/>
      <c r="H172" s="49"/>
      <c r="I172" s="49"/>
      <c r="J172" s="49"/>
      <c r="K172" s="49"/>
      <c r="L172" s="49"/>
    </row>
    <row r="173" spans="2:12" hidden="1" x14ac:dyDescent="0.3">
      <c r="B173" s="49"/>
      <c r="C173" s="49"/>
      <c r="D173" s="49"/>
      <c r="E173" s="49"/>
      <c r="F173" s="49"/>
      <c r="G173" s="49"/>
      <c r="H173" s="49"/>
      <c r="I173" s="49"/>
      <c r="J173" s="49"/>
      <c r="K173" s="49"/>
      <c r="L173" s="49"/>
    </row>
    <row r="174" spans="2:12" hidden="1" x14ac:dyDescent="0.3">
      <c r="B174" s="49"/>
      <c r="C174" s="49"/>
      <c r="D174" s="49"/>
      <c r="E174" s="49"/>
      <c r="F174" s="49"/>
      <c r="G174" s="49"/>
      <c r="H174" s="49"/>
      <c r="I174" s="49"/>
      <c r="J174" s="49"/>
      <c r="K174" s="49"/>
      <c r="L174" s="49"/>
    </row>
    <row r="175" spans="2:12" hidden="1" x14ac:dyDescent="0.3">
      <c r="B175" s="49"/>
      <c r="C175" s="49"/>
      <c r="D175" s="49"/>
      <c r="E175" s="49"/>
      <c r="F175" s="49"/>
      <c r="G175" s="49"/>
      <c r="H175" s="49"/>
      <c r="I175" s="49"/>
      <c r="J175" s="49"/>
      <c r="K175" s="49"/>
      <c r="L175" s="49"/>
    </row>
    <row r="176" spans="2:12" hidden="1" x14ac:dyDescent="0.3">
      <c r="B176" s="49"/>
      <c r="C176" s="49"/>
      <c r="D176" s="49"/>
      <c r="E176" s="49"/>
      <c r="F176" s="49"/>
      <c r="G176" s="49"/>
      <c r="H176" s="49"/>
      <c r="I176" s="49"/>
      <c r="J176" s="49"/>
      <c r="K176" s="49"/>
      <c r="L176" s="49"/>
    </row>
    <row r="177" spans="2:12" hidden="1" x14ac:dyDescent="0.3">
      <c r="B177" s="49"/>
      <c r="C177" s="49"/>
      <c r="D177" s="49"/>
      <c r="E177" s="49"/>
      <c r="F177" s="49"/>
      <c r="G177" s="49"/>
      <c r="H177" s="49"/>
      <c r="I177" s="49"/>
      <c r="J177" s="49"/>
      <c r="K177" s="49"/>
      <c r="L177" s="49"/>
    </row>
    <row r="178" spans="2:12" hidden="1" x14ac:dyDescent="0.3">
      <c r="B178" s="49"/>
      <c r="C178" s="49"/>
      <c r="D178" s="49"/>
      <c r="E178" s="49"/>
      <c r="F178" s="49"/>
      <c r="G178" s="49"/>
      <c r="H178" s="49"/>
      <c r="I178" s="49"/>
      <c r="J178" s="49"/>
      <c r="K178" s="49"/>
      <c r="L178" s="49"/>
    </row>
    <row r="179" spans="2:12" hidden="1" x14ac:dyDescent="0.3">
      <c r="B179" s="49"/>
      <c r="C179" s="49"/>
      <c r="D179" s="49"/>
      <c r="E179" s="49"/>
      <c r="F179" s="49"/>
      <c r="G179" s="49"/>
      <c r="H179" s="49"/>
      <c r="I179" s="49"/>
      <c r="J179" s="49"/>
      <c r="K179" s="49"/>
      <c r="L179" s="49"/>
    </row>
    <row r="180" spans="2:12" hidden="1" x14ac:dyDescent="0.3">
      <c r="B180" s="49"/>
      <c r="C180" s="49"/>
      <c r="D180" s="49"/>
      <c r="E180" s="49"/>
      <c r="F180" s="49"/>
      <c r="G180" s="49"/>
      <c r="H180" s="49"/>
      <c r="I180" s="49"/>
      <c r="J180" s="49"/>
      <c r="K180" s="49"/>
      <c r="L180" s="49"/>
    </row>
    <row r="181" spans="2:12" hidden="1" x14ac:dyDescent="0.3">
      <c r="B181" s="49"/>
      <c r="C181" s="49"/>
      <c r="D181" s="49"/>
      <c r="E181" s="49"/>
      <c r="F181" s="49"/>
      <c r="G181" s="49"/>
      <c r="H181" s="49"/>
      <c r="I181" s="49"/>
      <c r="J181" s="49"/>
      <c r="K181" s="49"/>
      <c r="L181" s="49"/>
    </row>
    <row r="182" spans="2:12" hidden="1" x14ac:dyDescent="0.3">
      <c r="B182" s="49"/>
      <c r="C182" s="49"/>
      <c r="D182" s="49"/>
      <c r="E182" s="49"/>
      <c r="F182" s="49"/>
      <c r="G182" s="49"/>
      <c r="H182" s="49"/>
      <c r="I182" s="49"/>
      <c r="J182" s="49"/>
      <c r="K182" s="49"/>
      <c r="L182" s="49"/>
    </row>
    <row r="183" spans="2:12" hidden="1" x14ac:dyDescent="0.3">
      <c r="B183" s="49"/>
      <c r="C183" s="49"/>
      <c r="D183" s="49"/>
      <c r="E183" s="49"/>
      <c r="F183" s="49"/>
      <c r="G183" s="49"/>
      <c r="H183" s="49"/>
      <c r="I183" s="49"/>
      <c r="J183" s="49"/>
      <c r="K183" s="49"/>
      <c r="L183" s="49"/>
    </row>
    <row r="184" spans="2:12" hidden="1" x14ac:dyDescent="0.3">
      <c r="B184" s="49"/>
      <c r="C184" s="49"/>
      <c r="D184" s="49"/>
      <c r="E184" s="49"/>
      <c r="F184" s="49"/>
      <c r="G184" s="49"/>
      <c r="H184" s="49"/>
      <c r="I184" s="49"/>
      <c r="J184" s="49"/>
      <c r="K184" s="49"/>
      <c r="L184" s="49"/>
    </row>
    <row r="185" spans="2:12" hidden="1" x14ac:dyDescent="0.3">
      <c r="B185" s="49"/>
      <c r="C185" s="49"/>
      <c r="D185" s="49"/>
      <c r="E185" s="49"/>
      <c r="F185" s="49"/>
      <c r="G185" s="49"/>
      <c r="H185" s="49"/>
      <c r="I185" s="49"/>
      <c r="J185" s="49"/>
      <c r="K185" s="49"/>
      <c r="L185" s="49"/>
    </row>
    <row r="186" spans="2:12" hidden="1" x14ac:dyDescent="0.3">
      <c r="B186" s="49"/>
      <c r="C186" s="49"/>
      <c r="D186" s="49"/>
      <c r="E186" s="49"/>
      <c r="F186" s="49"/>
      <c r="G186" s="49"/>
      <c r="H186" s="49"/>
      <c r="I186" s="49"/>
      <c r="J186" s="49"/>
      <c r="K186" s="49"/>
      <c r="L186" s="49"/>
    </row>
    <row r="187" spans="2:12" hidden="1" x14ac:dyDescent="0.3">
      <c r="B187" s="49"/>
      <c r="C187" s="49"/>
      <c r="D187" s="49"/>
      <c r="E187" s="49"/>
      <c r="F187" s="49"/>
      <c r="G187" s="49"/>
      <c r="H187" s="49"/>
      <c r="I187" s="49"/>
      <c r="J187" s="49"/>
      <c r="K187" s="49"/>
      <c r="L187" s="49"/>
    </row>
    <row r="188" spans="2:12" hidden="1" x14ac:dyDescent="0.3">
      <c r="B188" s="49"/>
      <c r="C188" s="49"/>
      <c r="D188" s="49"/>
      <c r="E188" s="49"/>
      <c r="F188" s="49"/>
      <c r="G188" s="49"/>
      <c r="H188" s="49"/>
      <c r="I188" s="49"/>
      <c r="J188" s="49"/>
      <c r="K188" s="49"/>
      <c r="L188" s="49"/>
    </row>
    <row r="189" spans="2:12" hidden="1" x14ac:dyDescent="0.3">
      <c r="B189" s="49"/>
      <c r="C189" s="49"/>
      <c r="D189" s="49"/>
      <c r="E189" s="49"/>
      <c r="F189" s="49"/>
      <c r="G189" s="49"/>
      <c r="H189" s="49"/>
      <c r="I189" s="49"/>
      <c r="J189" s="49"/>
      <c r="K189" s="49"/>
      <c r="L189" s="49"/>
    </row>
    <row r="190" spans="2:12" hidden="1" x14ac:dyDescent="0.3">
      <c r="B190" s="49"/>
      <c r="C190" s="49"/>
      <c r="D190" s="49"/>
      <c r="E190" s="49"/>
      <c r="F190" s="49"/>
      <c r="G190" s="49"/>
      <c r="H190" s="49"/>
      <c r="I190" s="49"/>
      <c r="J190" s="49"/>
      <c r="K190" s="49"/>
      <c r="L190" s="49"/>
    </row>
    <row r="191" spans="2:12" hidden="1" x14ac:dyDescent="0.3">
      <c r="B191" s="49"/>
      <c r="C191" s="49"/>
      <c r="D191" s="49"/>
      <c r="E191" s="49"/>
      <c r="F191" s="49"/>
      <c r="G191" s="49"/>
      <c r="H191" s="49"/>
      <c r="I191" s="49"/>
      <c r="J191" s="49"/>
      <c r="K191" s="49"/>
      <c r="L191" s="49"/>
    </row>
    <row r="192" spans="2:12" hidden="1" x14ac:dyDescent="0.3">
      <c r="B192" s="49"/>
      <c r="C192" s="49"/>
      <c r="D192" s="49"/>
      <c r="E192" s="49"/>
      <c r="F192" s="49"/>
      <c r="G192" s="49"/>
      <c r="H192" s="49"/>
      <c r="I192" s="49"/>
      <c r="J192" s="49"/>
      <c r="K192" s="49"/>
      <c r="L192" s="49"/>
    </row>
    <row r="193" spans="2:12" hidden="1" x14ac:dyDescent="0.3">
      <c r="B193" s="49"/>
      <c r="C193" s="49"/>
      <c r="D193" s="49"/>
      <c r="E193" s="49"/>
      <c r="F193" s="49"/>
      <c r="G193" s="49"/>
      <c r="H193" s="49"/>
      <c r="I193" s="49"/>
      <c r="J193" s="49"/>
      <c r="K193" s="49"/>
      <c r="L193" s="49"/>
    </row>
    <row r="194" spans="2:12" hidden="1" x14ac:dyDescent="0.3">
      <c r="B194" s="49"/>
      <c r="C194" s="49"/>
      <c r="D194" s="49"/>
      <c r="E194" s="49"/>
      <c r="F194" s="49"/>
      <c r="G194" s="49"/>
      <c r="H194" s="49"/>
      <c r="I194" s="49"/>
      <c r="J194" s="49"/>
      <c r="K194" s="49"/>
      <c r="L194" s="49"/>
    </row>
    <row r="195" spans="2:12" hidden="1" x14ac:dyDescent="0.3">
      <c r="B195" s="49"/>
      <c r="C195" s="49"/>
      <c r="D195" s="49"/>
      <c r="E195" s="49"/>
      <c r="F195" s="49"/>
      <c r="G195" s="49"/>
      <c r="H195" s="49"/>
      <c r="I195" s="49"/>
      <c r="J195" s="49"/>
      <c r="K195" s="49"/>
      <c r="L195" s="49"/>
    </row>
    <row r="196" spans="2:12" hidden="1" x14ac:dyDescent="0.3">
      <c r="B196" s="49"/>
      <c r="C196" s="49"/>
      <c r="D196" s="49"/>
      <c r="E196" s="49"/>
      <c r="F196" s="49"/>
      <c r="G196" s="49"/>
      <c r="H196" s="49"/>
      <c r="I196" s="49"/>
      <c r="J196" s="49"/>
      <c r="K196" s="49"/>
      <c r="L196" s="49"/>
    </row>
    <row r="197" spans="2:12" hidden="1" x14ac:dyDescent="0.3">
      <c r="B197" s="49"/>
      <c r="C197" s="49"/>
      <c r="D197" s="49"/>
      <c r="E197" s="49"/>
      <c r="F197" s="49"/>
      <c r="G197" s="49"/>
      <c r="H197" s="49"/>
      <c r="I197" s="49"/>
      <c r="J197" s="49"/>
      <c r="K197" s="49"/>
      <c r="L197" s="49"/>
    </row>
    <row r="198" spans="2:12" hidden="1" x14ac:dyDescent="0.3">
      <c r="B198" s="49"/>
      <c r="C198" s="49"/>
      <c r="D198" s="49"/>
      <c r="E198" s="49"/>
      <c r="F198" s="49"/>
      <c r="G198" s="49"/>
      <c r="H198" s="49"/>
      <c r="I198" s="49"/>
      <c r="J198" s="49"/>
      <c r="K198" s="49"/>
      <c r="L198" s="49"/>
    </row>
    <row r="199" spans="2:12" hidden="1" x14ac:dyDescent="0.3">
      <c r="B199" s="49"/>
      <c r="C199" s="49"/>
      <c r="D199" s="49"/>
      <c r="E199" s="49"/>
      <c r="F199" s="49"/>
      <c r="G199" s="49"/>
      <c r="H199" s="49"/>
      <c r="I199" s="49"/>
      <c r="J199" s="49"/>
      <c r="K199" s="49"/>
      <c r="L199" s="49"/>
    </row>
    <row r="200" spans="2:12" hidden="1" x14ac:dyDescent="0.3">
      <c r="B200" s="49"/>
      <c r="C200" s="49"/>
      <c r="D200" s="49"/>
      <c r="E200" s="49"/>
      <c r="F200" s="49"/>
      <c r="G200" s="49"/>
      <c r="H200" s="49"/>
      <c r="I200" s="49"/>
      <c r="J200" s="49"/>
      <c r="K200" s="49"/>
      <c r="L200" s="49"/>
    </row>
    <row r="201" spans="2:12" hidden="1" x14ac:dyDescent="0.3">
      <c r="B201" s="49"/>
      <c r="C201" s="49"/>
      <c r="D201" s="49"/>
      <c r="E201" s="49"/>
      <c r="F201" s="49"/>
      <c r="G201" s="49"/>
      <c r="H201" s="49"/>
      <c r="I201" s="49"/>
      <c r="J201" s="49"/>
      <c r="K201" s="49"/>
      <c r="L201" s="49"/>
    </row>
    <row r="202" spans="2:12" hidden="1" x14ac:dyDescent="0.3">
      <c r="B202" s="49"/>
      <c r="C202" s="49"/>
      <c r="D202" s="49"/>
      <c r="E202" s="49"/>
      <c r="F202" s="49"/>
      <c r="G202" s="49"/>
      <c r="H202" s="49"/>
      <c r="I202" s="49"/>
      <c r="J202" s="49"/>
      <c r="K202" s="49"/>
      <c r="L202" s="49"/>
    </row>
    <row r="203" spans="2:12" hidden="1" x14ac:dyDescent="0.3">
      <c r="B203" s="49"/>
      <c r="C203" s="49"/>
      <c r="D203" s="49"/>
      <c r="E203" s="49"/>
      <c r="F203" s="49"/>
      <c r="G203" s="49"/>
      <c r="H203" s="49"/>
      <c r="I203" s="49"/>
      <c r="J203" s="49"/>
      <c r="K203" s="49"/>
      <c r="L203" s="49"/>
    </row>
    <row r="204" spans="2:12" hidden="1" x14ac:dyDescent="0.3">
      <c r="B204" s="49"/>
      <c r="C204" s="49"/>
      <c r="D204" s="49"/>
      <c r="E204" s="49"/>
      <c r="F204" s="49"/>
      <c r="G204" s="49"/>
      <c r="H204" s="49"/>
      <c r="I204" s="49"/>
      <c r="J204" s="49"/>
      <c r="K204" s="49"/>
      <c r="L204" s="49"/>
    </row>
    <row r="205" spans="2:12" hidden="1" x14ac:dyDescent="0.3">
      <c r="B205" s="49"/>
      <c r="C205" s="49"/>
      <c r="D205" s="49"/>
      <c r="E205" s="49"/>
      <c r="F205" s="49"/>
      <c r="G205" s="49"/>
      <c r="H205" s="49"/>
      <c r="I205" s="49"/>
      <c r="J205" s="49"/>
      <c r="K205" s="49"/>
      <c r="L205" s="49"/>
    </row>
    <row r="206" spans="2:12" hidden="1" x14ac:dyDescent="0.3">
      <c r="B206" s="49"/>
      <c r="C206" s="49"/>
      <c r="D206" s="49"/>
      <c r="E206" s="49"/>
      <c r="F206" s="49"/>
      <c r="G206" s="49"/>
      <c r="H206" s="49"/>
      <c r="I206" s="49"/>
      <c r="J206" s="49"/>
      <c r="K206" s="49"/>
      <c r="L206" s="49"/>
    </row>
    <row r="207" spans="2:12" hidden="1" x14ac:dyDescent="0.3">
      <c r="B207" s="49"/>
      <c r="C207" s="49"/>
      <c r="D207" s="49"/>
      <c r="E207" s="49"/>
      <c r="F207" s="49"/>
      <c r="G207" s="49"/>
      <c r="H207" s="49"/>
      <c r="I207" s="49"/>
      <c r="J207" s="49"/>
      <c r="K207" s="49"/>
      <c r="L207" s="49"/>
    </row>
    <row r="208" spans="2:12" hidden="1" x14ac:dyDescent="0.3">
      <c r="B208" s="49"/>
      <c r="C208" s="49"/>
      <c r="D208" s="49"/>
      <c r="E208" s="49"/>
      <c r="F208" s="49"/>
      <c r="G208" s="49"/>
      <c r="H208" s="49"/>
      <c r="I208" s="49"/>
      <c r="J208" s="49"/>
      <c r="K208" s="49"/>
      <c r="L208" s="49"/>
    </row>
    <row r="209" spans="2:12" hidden="1" x14ac:dyDescent="0.3">
      <c r="B209" s="49"/>
      <c r="C209" s="49"/>
      <c r="D209" s="49"/>
      <c r="E209" s="49"/>
      <c r="F209" s="49"/>
      <c r="G209" s="49"/>
      <c r="H209" s="49"/>
      <c r="I209" s="49"/>
      <c r="J209" s="49"/>
      <c r="K209" s="49"/>
      <c r="L209" s="49"/>
    </row>
    <row r="210" spans="2:12" hidden="1" x14ac:dyDescent="0.3">
      <c r="B210" s="49"/>
      <c r="C210" s="49"/>
      <c r="D210" s="49"/>
      <c r="E210" s="49"/>
      <c r="F210" s="49"/>
      <c r="G210" s="49"/>
      <c r="H210" s="49"/>
      <c r="I210" s="49"/>
      <c r="J210" s="49"/>
      <c r="K210" s="49"/>
      <c r="L210" s="49"/>
    </row>
    <row r="211" spans="2:12" hidden="1" x14ac:dyDescent="0.3">
      <c r="B211" s="49"/>
      <c r="C211" s="49"/>
      <c r="D211" s="49"/>
      <c r="E211" s="49"/>
      <c r="F211" s="49"/>
      <c r="G211" s="49"/>
      <c r="H211" s="49"/>
      <c r="I211" s="49"/>
      <c r="J211" s="49"/>
      <c r="K211" s="49"/>
      <c r="L211" s="49"/>
    </row>
    <row r="212" spans="2:12" hidden="1" x14ac:dyDescent="0.3">
      <c r="B212" s="49"/>
      <c r="C212" s="49"/>
      <c r="D212" s="49"/>
      <c r="E212" s="49"/>
      <c r="F212" s="49"/>
      <c r="G212" s="49"/>
      <c r="H212" s="49"/>
      <c r="I212" s="49"/>
      <c r="J212" s="49"/>
      <c r="K212" s="49"/>
      <c r="L212" s="49"/>
    </row>
    <row r="213" spans="2:12" hidden="1" x14ac:dyDescent="0.3">
      <c r="B213" s="49"/>
      <c r="C213" s="49"/>
      <c r="D213" s="49"/>
      <c r="E213" s="49"/>
      <c r="F213" s="49"/>
      <c r="G213" s="49"/>
      <c r="H213" s="49"/>
      <c r="I213" s="49"/>
      <c r="J213" s="49"/>
      <c r="K213" s="49"/>
      <c r="L213" s="49"/>
    </row>
    <row r="214" spans="2:12" hidden="1" x14ac:dyDescent="0.3">
      <c r="B214" s="49"/>
      <c r="C214" s="49"/>
      <c r="D214" s="49"/>
      <c r="E214" s="49"/>
      <c r="F214" s="49"/>
      <c r="G214" s="49"/>
      <c r="H214" s="49"/>
      <c r="I214" s="49"/>
      <c r="J214" s="49"/>
      <c r="K214" s="49"/>
      <c r="L214" s="49"/>
    </row>
    <row r="215" spans="2:12" hidden="1" x14ac:dyDescent="0.3">
      <c r="B215" s="49"/>
      <c r="C215" s="49"/>
      <c r="D215" s="49"/>
      <c r="E215" s="49"/>
      <c r="F215" s="49"/>
      <c r="G215" s="49"/>
      <c r="H215" s="49"/>
      <c r="I215" s="49"/>
      <c r="J215" s="49"/>
      <c r="K215" s="49"/>
      <c r="L215" s="49"/>
    </row>
    <row r="216" spans="2:12" hidden="1" x14ac:dyDescent="0.3">
      <c r="B216" s="49"/>
      <c r="C216" s="49"/>
      <c r="D216" s="49"/>
      <c r="E216" s="49"/>
      <c r="F216" s="49"/>
      <c r="G216" s="49"/>
      <c r="H216" s="49"/>
      <c r="I216" s="49"/>
      <c r="J216" s="49"/>
      <c r="K216" s="49"/>
      <c r="L216" s="49"/>
    </row>
    <row r="217" spans="2:12" hidden="1" x14ac:dyDescent="0.3">
      <c r="B217" s="49"/>
      <c r="C217" s="49"/>
      <c r="D217" s="49"/>
      <c r="E217" s="49"/>
      <c r="F217" s="49"/>
      <c r="G217" s="49"/>
      <c r="H217" s="49"/>
      <c r="I217" s="49"/>
      <c r="J217" s="49"/>
      <c r="K217" s="49"/>
      <c r="L217" s="49"/>
    </row>
    <row r="218" spans="2:12" hidden="1" x14ac:dyDescent="0.3">
      <c r="B218" s="49"/>
      <c r="C218" s="49"/>
      <c r="D218" s="49"/>
      <c r="E218" s="49"/>
      <c r="F218" s="49"/>
      <c r="G218" s="49"/>
      <c r="H218" s="49"/>
      <c r="I218" s="49"/>
      <c r="J218" s="49"/>
      <c r="K218" s="49"/>
      <c r="L218" s="49"/>
    </row>
    <row r="219" spans="2:12" hidden="1" x14ac:dyDescent="0.3">
      <c r="B219" s="49"/>
      <c r="C219" s="49"/>
      <c r="D219" s="49"/>
      <c r="E219" s="49"/>
      <c r="F219" s="49"/>
      <c r="G219" s="49"/>
      <c r="H219" s="49"/>
      <c r="I219" s="49"/>
      <c r="J219" s="49"/>
      <c r="K219" s="49"/>
      <c r="L219" s="49"/>
    </row>
    <row r="220" spans="2:12" hidden="1" x14ac:dyDescent="0.3">
      <c r="B220" s="49"/>
      <c r="C220" s="49"/>
      <c r="D220" s="49"/>
      <c r="E220" s="49"/>
      <c r="F220" s="49"/>
      <c r="G220" s="49"/>
      <c r="H220" s="49"/>
      <c r="I220" s="49"/>
      <c r="J220" s="49"/>
      <c r="K220" s="49"/>
      <c r="L220" s="49"/>
    </row>
    <row r="221" spans="2:12" hidden="1" x14ac:dyDescent="0.3">
      <c r="B221" s="49"/>
      <c r="C221" s="49"/>
      <c r="D221" s="49"/>
      <c r="E221" s="49"/>
      <c r="F221" s="49"/>
      <c r="G221" s="49"/>
      <c r="H221" s="49"/>
      <c r="I221" s="49"/>
      <c r="J221" s="49"/>
      <c r="K221" s="49"/>
      <c r="L221" s="49"/>
    </row>
    <row r="222" spans="2:12" hidden="1" x14ac:dyDescent="0.3">
      <c r="B222" s="49"/>
      <c r="C222" s="49"/>
      <c r="D222" s="49"/>
      <c r="E222" s="49"/>
      <c r="F222" s="49"/>
      <c r="G222" s="49"/>
      <c r="H222" s="49"/>
      <c r="I222" s="49"/>
      <c r="J222" s="49"/>
      <c r="K222" s="49"/>
      <c r="L222" s="49"/>
    </row>
    <row r="223" spans="2:12" hidden="1" x14ac:dyDescent="0.3">
      <c r="B223" s="49"/>
      <c r="C223" s="49"/>
      <c r="D223" s="49"/>
      <c r="E223" s="49"/>
      <c r="F223" s="49"/>
      <c r="G223" s="49"/>
      <c r="H223" s="49"/>
      <c r="I223" s="49"/>
      <c r="J223" s="49"/>
      <c r="K223" s="49"/>
      <c r="L223" s="49"/>
    </row>
    <row r="224" spans="2:12" hidden="1" x14ac:dyDescent="0.3">
      <c r="B224" s="49"/>
      <c r="C224" s="49"/>
      <c r="D224" s="49"/>
      <c r="E224" s="49"/>
      <c r="F224" s="49"/>
      <c r="G224" s="49"/>
      <c r="H224" s="49"/>
      <c r="I224" s="49"/>
      <c r="J224" s="49"/>
      <c r="K224" s="49"/>
      <c r="L224" s="49"/>
    </row>
    <row r="225" spans="2:12" hidden="1" x14ac:dyDescent="0.3">
      <c r="B225" s="49"/>
      <c r="C225" s="49"/>
      <c r="D225" s="49"/>
      <c r="E225" s="49"/>
      <c r="F225" s="49"/>
      <c r="G225" s="49"/>
      <c r="H225" s="49"/>
      <c r="I225" s="49"/>
      <c r="J225" s="49"/>
      <c r="K225" s="49"/>
      <c r="L225" s="49"/>
    </row>
    <row r="226" spans="2:12" hidden="1" x14ac:dyDescent="0.3">
      <c r="B226" s="49"/>
      <c r="C226" s="49"/>
      <c r="D226" s="49"/>
      <c r="E226" s="49"/>
      <c r="F226" s="49"/>
      <c r="G226" s="49"/>
      <c r="H226" s="49"/>
      <c r="I226" s="49"/>
      <c r="J226" s="49"/>
      <c r="K226" s="49"/>
      <c r="L226" s="49"/>
    </row>
    <row r="227" spans="2:12" hidden="1" x14ac:dyDescent="0.3">
      <c r="B227" s="49"/>
      <c r="C227" s="49"/>
      <c r="D227" s="49"/>
      <c r="E227" s="49"/>
      <c r="F227" s="49"/>
      <c r="G227" s="49"/>
      <c r="H227" s="49"/>
      <c r="I227" s="49"/>
      <c r="J227" s="49"/>
      <c r="K227" s="49"/>
      <c r="L227" s="49"/>
    </row>
    <row r="228" spans="2:12" hidden="1" x14ac:dyDescent="0.3">
      <c r="B228" s="49"/>
      <c r="C228" s="49"/>
      <c r="D228" s="49"/>
      <c r="E228" s="49"/>
      <c r="F228" s="49"/>
      <c r="G228" s="49"/>
      <c r="H228" s="49"/>
      <c r="I228" s="49"/>
      <c r="J228" s="49"/>
      <c r="K228" s="49"/>
      <c r="L228" s="49"/>
    </row>
    <row r="229" spans="2:12" hidden="1" x14ac:dyDescent="0.3">
      <c r="B229" s="49"/>
      <c r="C229" s="49"/>
      <c r="D229" s="49"/>
      <c r="E229" s="49"/>
      <c r="F229" s="49"/>
      <c r="G229" s="49"/>
      <c r="H229" s="49"/>
      <c r="I229" s="49"/>
      <c r="J229" s="49"/>
      <c r="K229" s="49"/>
      <c r="L229" s="49"/>
    </row>
    <row r="230" spans="2:12" hidden="1" x14ac:dyDescent="0.3">
      <c r="B230" s="49"/>
      <c r="C230" s="49"/>
      <c r="D230" s="49"/>
      <c r="E230" s="49"/>
      <c r="F230" s="49"/>
      <c r="G230" s="49"/>
      <c r="H230" s="49"/>
      <c r="I230" s="49"/>
      <c r="J230" s="49"/>
      <c r="K230" s="49"/>
      <c r="L230" s="49"/>
    </row>
    <row r="231" spans="2:12" hidden="1" x14ac:dyDescent="0.3">
      <c r="B231" s="49"/>
      <c r="C231" s="49"/>
      <c r="D231" s="49"/>
      <c r="E231" s="49"/>
      <c r="F231" s="49"/>
      <c r="G231" s="49"/>
      <c r="H231" s="49"/>
      <c r="I231" s="49"/>
      <c r="J231" s="49"/>
      <c r="K231" s="49"/>
      <c r="L231" s="49"/>
    </row>
    <row r="232" spans="2:12" hidden="1" x14ac:dyDescent="0.3">
      <c r="B232" s="49"/>
      <c r="C232" s="49"/>
      <c r="D232" s="49"/>
      <c r="E232" s="49"/>
      <c r="F232" s="49"/>
      <c r="G232" s="49"/>
      <c r="H232" s="49"/>
      <c r="I232" s="49"/>
      <c r="J232" s="49"/>
      <c r="K232" s="49"/>
      <c r="L232" s="49"/>
    </row>
    <row r="233" spans="2:12" hidden="1" x14ac:dyDescent="0.3">
      <c r="B233" s="49"/>
      <c r="C233" s="49"/>
      <c r="D233" s="49"/>
      <c r="E233" s="49"/>
      <c r="F233" s="49"/>
      <c r="G233" s="49"/>
      <c r="H233" s="49"/>
      <c r="I233" s="49"/>
      <c r="J233" s="49"/>
      <c r="K233" s="49"/>
      <c r="L233" s="49"/>
    </row>
    <row r="234" spans="2:12" hidden="1" x14ac:dyDescent="0.3">
      <c r="B234" s="49"/>
      <c r="C234" s="49"/>
      <c r="D234" s="49"/>
      <c r="E234" s="49"/>
      <c r="F234" s="49"/>
      <c r="G234" s="49"/>
      <c r="H234" s="49"/>
      <c r="I234" s="49"/>
      <c r="J234" s="49"/>
      <c r="K234" s="49"/>
      <c r="L234" s="49"/>
    </row>
    <row r="235" spans="2:12" hidden="1" x14ac:dyDescent="0.3">
      <c r="B235" s="49"/>
      <c r="C235" s="49"/>
      <c r="D235" s="49"/>
      <c r="E235" s="49"/>
      <c r="F235" s="49"/>
      <c r="G235" s="49"/>
      <c r="H235" s="49"/>
      <c r="I235" s="49"/>
      <c r="J235" s="49"/>
      <c r="K235" s="49"/>
      <c r="L235" s="49"/>
    </row>
    <row r="236" spans="2:12" hidden="1" x14ac:dyDescent="0.3">
      <c r="B236" s="49"/>
      <c r="C236" s="49"/>
      <c r="D236" s="49"/>
      <c r="E236" s="49"/>
      <c r="F236" s="49"/>
      <c r="G236" s="49"/>
      <c r="H236" s="49"/>
      <c r="I236" s="49"/>
      <c r="J236" s="49"/>
      <c r="K236" s="49"/>
      <c r="L236" s="49"/>
    </row>
    <row r="237" spans="2:12" hidden="1" x14ac:dyDescent="0.3">
      <c r="B237" s="49"/>
      <c r="C237" s="49"/>
      <c r="D237" s="49"/>
      <c r="E237" s="49"/>
      <c r="F237" s="49"/>
      <c r="G237" s="49"/>
      <c r="H237" s="49"/>
      <c r="I237" s="49"/>
      <c r="J237" s="49"/>
      <c r="K237" s="49"/>
      <c r="L237" s="49"/>
    </row>
    <row r="238" spans="2:12" hidden="1" x14ac:dyDescent="0.3">
      <c r="B238" s="49"/>
      <c r="C238" s="49"/>
      <c r="D238" s="49"/>
      <c r="E238" s="49"/>
      <c r="F238" s="49"/>
      <c r="G238" s="49"/>
      <c r="H238" s="49"/>
      <c r="I238" s="49"/>
      <c r="J238" s="49"/>
      <c r="K238" s="49"/>
      <c r="L238" s="49"/>
    </row>
    <row r="239" spans="2:12" hidden="1" x14ac:dyDescent="0.3">
      <c r="B239" s="49"/>
      <c r="C239" s="49"/>
      <c r="D239" s="49"/>
      <c r="E239" s="49"/>
      <c r="F239" s="49"/>
      <c r="G239" s="49"/>
      <c r="H239" s="49"/>
      <c r="I239" s="49"/>
      <c r="J239" s="49"/>
      <c r="K239" s="49"/>
      <c r="L239" s="49"/>
    </row>
    <row r="240" spans="2:12" hidden="1" x14ac:dyDescent="0.3">
      <c r="B240" s="49"/>
      <c r="C240" s="49"/>
      <c r="D240" s="49"/>
      <c r="E240" s="49"/>
      <c r="F240" s="49"/>
      <c r="G240" s="49"/>
      <c r="H240" s="49"/>
      <c r="I240" s="49"/>
      <c r="J240" s="49"/>
      <c r="K240" s="49"/>
      <c r="L240" s="49"/>
    </row>
    <row r="241" spans="2:12" hidden="1" x14ac:dyDescent="0.3">
      <c r="B241" s="49"/>
      <c r="C241" s="49"/>
      <c r="D241" s="49"/>
      <c r="E241" s="49"/>
      <c r="F241" s="49"/>
      <c r="G241" s="49"/>
      <c r="H241" s="49"/>
      <c r="I241" s="49"/>
      <c r="J241" s="49"/>
      <c r="K241" s="49"/>
      <c r="L241" s="49"/>
    </row>
    <row r="242" spans="2:12" hidden="1" x14ac:dyDescent="0.3">
      <c r="B242" s="49"/>
      <c r="C242" s="49"/>
      <c r="D242" s="49"/>
      <c r="E242" s="49"/>
      <c r="F242" s="49"/>
      <c r="G242" s="49"/>
      <c r="H242" s="49"/>
      <c r="I242" s="49"/>
      <c r="J242" s="49"/>
      <c r="K242" s="49"/>
      <c r="L242" s="49"/>
    </row>
    <row r="243" spans="2:12" hidden="1" x14ac:dyDescent="0.3">
      <c r="B243" s="49"/>
      <c r="C243" s="49"/>
      <c r="D243" s="49"/>
      <c r="E243" s="49"/>
      <c r="F243" s="49"/>
      <c r="G243" s="49"/>
      <c r="H243" s="49"/>
      <c r="I243" s="49"/>
      <c r="J243" s="49"/>
      <c r="K243" s="49"/>
      <c r="L243" s="49"/>
    </row>
    <row r="244" spans="2:12" hidden="1" x14ac:dyDescent="0.3">
      <c r="B244" s="49"/>
      <c r="C244" s="49"/>
      <c r="D244" s="49"/>
      <c r="E244" s="49"/>
      <c r="F244" s="49"/>
      <c r="G244" s="49"/>
      <c r="H244" s="49"/>
      <c r="I244" s="49"/>
      <c r="J244" s="49"/>
      <c r="K244" s="49"/>
      <c r="L244" s="49"/>
    </row>
    <row r="245" spans="2:12" hidden="1" x14ac:dyDescent="0.3">
      <c r="B245" s="49"/>
      <c r="C245" s="49"/>
      <c r="D245" s="49"/>
      <c r="E245" s="49"/>
      <c r="F245" s="49"/>
      <c r="G245" s="49"/>
      <c r="H245" s="49"/>
      <c r="I245" s="49"/>
      <c r="J245" s="49"/>
      <c r="K245" s="49"/>
      <c r="L245" s="49"/>
    </row>
    <row r="246" spans="2:12" hidden="1" x14ac:dyDescent="0.3">
      <c r="B246" s="49"/>
      <c r="C246" s="49"/>
      <c r="D246" s="49"/>
      <c r="E246" s="49"/>
      <c r="F246" s="49"/>
      <c r="G246" s="49"/>
      <c r="H246" s="49"/>
      <c r="I246" s="49"/>
      <c r="J246" s="49"/>
      <c r="K246" s="49"/>
      <c r="L246" s="49"/>
    </row>
    <row r="247" spans="2:12" hidden="1" x14ac:dyDescent="0.3">
      <c r="B247" s="49"/>
      <c r="C247" s="49"/>
      <c r="D247" s="49"/>
      <c r="E247" s="49"/>
      <c r="F247" s="49"/>
      <c r="G247" s="49"/>
      <c r="H247" s="49"/>
      <c r="I247" s="49"/>
      <c r="J247" s="49"/>
      <c r="K247" s="49"/>
      <c r="L247" s="49"/>
    </row>
    <row r="248" spans="2:12" hidden="1" x14ac:dyDescent="0.3">
      <c r="B248" s="49"/>
      <c r="C248" s="49"/>
      <c r="D248" s="49"/>
      <c r="E248" s="49"/>
      <c r="F248" s="49"/>
      <c r="G248" s="49"/>
      <c r="H248" s="49"/>
      <c r="I248" s="49"/>
      <c r="J248" s="49"/>
      <c r="K248" s="49"/>
      <c r="L248" s="49"/>
    </row>
    <row r="249" spans="2:12" hidden="1" x14ac:dyDescent="0.3">
      <c r="B249" s="49"/>
      <c r="C249" s="49"/>
      <c r="D249" s="49"/>
      <c r="E249" s="49"/>
      <c r="F249" s="49"/>
      <c r="G249" s="49"/>
      <c r="H249" s="49"/>
      <c r="I249" s="49"/>
      <c r="J249" s="49"/>
      <c r="K249" s="49"/>
      <c r="L249" s="49"/>
    </row>
    <row r="250" spans="2:12" hidden="1" x14ac:dyDescent="0.3">
      <c r="B250" s="49"/>
      <c r="C250" s="49"/>
      <c r="D250" s="49"/>
      <c r="E250" s="49"/>
      <c r="F250" s="49"/>
      <c r="G250" s="49"/>
      <c r="H250" s="49"/>
      <c r="I250" s="49"/>
      <c r="J250" s="49"/>
      <c r="K250" s="49"/>
      <c r="L250" s="49"/>
    </row>
    <row r="251" spans="2:12" hidden="1" x14ac:dyDescent="0.3">
      <c r="B251" s="49"/>
      <c r="C251" s="49"/>
      <c r="D251" s="49"/>
      <c r="E251" s="49"/>
      <c r="F251" s="49"/>
      <c r="G251" s="49"/>
      <c r="H251" s="49"/>
      <c r="I251" s="49"/>
      <c r="J251" s="49"/>
      <c r="K251" s="49"/>
      <c r="L251" s="49"/>
    </row>
    <row r="252" spans="2:12" hidden="1" x14ac:dyDescent="0.3">
      <c r="B252" s="49"/>
      <c r="C252" s="49"/>
      <c r="D252" s="49"/>
      <c r="E252" s="49"/>
      <c r="F252" s="49"/>
      <c r="G252" s="49"/>
      <c r="H252" s="49"/>
      <c r="I252" s="49"/>
      <c r="J252" s="49"/>
      <c r="K252" s="49"/>
      <c r="L252" s="49"/>
    </row>
    <row r="253" spans="2:12" hidden="1" x14ac:dyDescent="0.3">
      <c r="B253" s="49"/>
      <c r="C253" s="49"/>
      <c r="D253" s="49"/>
      <c r="E253" s="49"/>
      <c r="F253" s="49"/>
      <c r="G253" s="49"/>
      <c r="H253" s="49"/>
      <c r="I253" s="49"/>
      <c r="J253" s="49"/>
      <c r="K253" s="49"/>
      <c r="L253" s="49"/>
    </row>
    <row r="254" spans="2:12" hidden="1" x14ac:dyDescent="0.3">
      <c r="B254" s="49"/>
      <c r="C254" s="49"/>
      <c r="D254" s="49"/>
      <c r="E254" s="49"/>
      <c r="F254" s="49"/>
      <c r="G254" s="49"/>
      <c r="H254" s="49"/>
      <c r="I254" s="49"/>
      <c r="J254" s="49"/>
      <c r="K254" s="49"/>
      <c r="L254" s="49"/>
    </row>
    <row r="255" spans="2:12" hidden="1" x14ac:dyDescent="0.3">
      <c r="B255" s="49"/>
      <c r="C255" s="49"/>
      <c r="D255" s="49"/>
      <c r="E255" s="49"/>
      <c r="F255" s="49"/>
      <c r="G255" s="49"/>
      <c r="H255" s="49"/>
      <c r="I255" s="49"/>
      <c r="J255" s="49"/>
      <c r="K255" s="49"/>
      <c r="L255" s="49"/>
    </row>
    <row r="256" spans="2:12" hidden="1" x14ac:dyDescent="0.3">
      <c r="B256" s="49"/>
      <c r="C256" s="49"/>
      <c r="D256" s="49"/>
      <c r="E256" s="49"/>
      <c r="F256" s="49"/>
      <c r="G256" s="49"/>
      <c r="H256" s="49"/>
      <c r="I256" s="49"/>
      <c r="J256" s="49"/>
      <c r="K256" s="49"/>
      <c r="L256" s="49"/>
    </row>
    <row r="257" spans="2:12" hidden="1" x14ac:dyDescent="0.3">
      <c r="B257" s="49"/>
      <c r="C257" s="49"/>
      <c r="D257" s="49"/>
      <c r="E257" s="49"/>
      <c r="F257" s="49"/>
      <c r="G257" s="49"/>
      <c r="H257" s="49"/>
      <c r="I257" s="49"/>
      <c r="J257" s="49"/>
      <c r="K257" s="49"/>
      <c r="L257" s="49"/>
    </row>
    <row r="258" spans="2:12" hidden="1" x14ac:dyDescent="0.3">
      <c r="B258" s="49"/>
      <c r="C258" s="49"/>
      <c r="D258" s="49"/>
      <c r="E258" s="49"/>
      <c r="F258" s="49"/>
      <c r="G258" s="49"/>
      <c r="H258" s="49"/>
      <c r="I258" s="49"/>
      <c r="J258" s="49"/>
      <c r="K258" s="49"/>
      <c r="L258" s="49"/>
    </row>
    <row r="259" spans="2:12" hidden="1" x14ac:dyDescent="0.3">
      <c r="B259" s="49"/>
      <c r="C259" s="49"/>
      <c r="D259" s="49"/>
      <c r="E259" s="49"/>
      <c r="F259" s="49"/>
      <c r="G259" s="49"/>
      <c r="H259" s="49"/>
      <c r="I259" s="49"/>
      <c r="J259" s="49"/>
      <c r="K259" s="49"/>
      <c r="L259" s="49"/>
    </row>
    <row r="260" spans="2:12" hidden="1" x14ac:dyDescent="0.3">
      <c r="B260" s="49"/>
      <c r="C260" s="49"/>
      <c r="D260" s="49"/>
      <c r="E260" s="49"/>
      <c r="F260" s="49"/>
      <c r="G260" s="49"/>
      <c r="H260" s="49"/>
      <c r="I260" s="49"/>
      <c r="J260" s="49"/>
      <c r="K260" s="49"/>
      <c r="L260" s="49"/>
    </row>
    <row r="261" spans="2:12" hidden="1" x14ac:dyDescent="0.3">
      <c r="B261" s="49"/>
      <c r="C261" s="49"/>
      <c r="D261" s="49"/>
      <c r="E261" s="49"/>
      <c r="F261" s="49"/>
      <c r="G261" s="49"/>
      <c r="H261" s="49"/>
      <c r="I261" s="49"/>
      <c r="J261" s="49"/>
      <c r="K261" s="49"/>
      <c r="L261" s="49"/>
    </row>
    <row r="262" spans="2:12" hidden="1" x14ac:dyDescent="0.3">
      <c r="B262" s="49"/>
      <c r="C262" s="49"/>
      <c r="D262" s="49"/>
      <c r="E262" s="49"/>
      <c r="F262" s="49"/>
      <c r="G262" s="49"/>
      <c r="H262" s="49"/>
      <c r="I262" s="49"/>
      <c r="J262" s="49"/>
      <c r="K262" s="49"/>
      <c r="L262" s="49"/>
    </row>
    <row r="263" spans="2:12" hidden="1" x14ac:dyDescent="0.3">
      <c r="B263" s="49"/>
      <c r="C263" s="49"/>
      <c r="D263" s="49"/>
      <c r="E263" s="49"/>
      <c r="F263" s="49"/>
      <c r="G263" s="49"/>
      <c r="H263" s="49"/>
      <c r="I263" s="49"/>
      <c r="J263" s="49"/>
      <c r="K263" s="49"/>
      <c r="L263" s="49"/>
    </row>
    <row r="264" spans="2:12" hidden="1" x14ac:dyDescent="0.3">
      <c r="B264" s="49"/>
      <c r="C264" s="49"/>
      <c r="D264" s="49"/>
      <c r="E264" s="49"/>
      <c r="F264" s="49"/>
      <c r="G264" s="49"/>
      <c r="H264" s="49"/>
      <c r="I264" s="49"/>
      <c r="J264" s="49"/>
      <c r="K264" s="49"/>
      <c r="L264" s="49"/>
    </row>
    <row r="265" spans="2:12" hidden="1" x14ac:dyDescent="0.3">
      <c r="B265" s="49"/>
      <c r="C265" s="49"/>
      <c r="D265" s="49"/>
      <c r="E265" s="49"/>
      <c r="F265" s="49"/>
      <c r="G265" s="49"/>
      <c r="H265" s="49"/>
      <c r="I265" s="49"/>
      <c r="J265" s="49"/>
      <c r="K265" s="49"/>
      <c r="L265" s="49"/>
    </row>
    <row r="266" spans="2:12" hidden="1" x14ac:dyDescent="0.3">
      <c r="B266" s="49"/>
      <c r="C266" s="49"/>
      <c r="D266" s="49"/>
      <c r="E266" s="49"/>
      <c r="F266" s="49"/>
      <c r="G266" s="49"/>
      <c r="H266" s="49"/>
      <c r="I266" s="49"/>
      <c r="J266" s="49"/>
      <c r="K266" s="49"/>
      <c r="L266" s="49"/>
    </row>
    <row r="267" spans="2:12" hidden="1" x14ac:dyDescent="0.3">
      <c r="B267" s="49"/>
      <c r="C267" s="49"/>
      <c r="D267" s="49"/>
      <c r="E267" s="49"/>
      <c r="F267" s="49"/>
      <c r="G267" s="49"/>
      <c r="H267" s="49"/>
      <c r="I267" s="49"/>
      <c r="J267" s="49"/>
      <c r="K267" s="49"/>
      <c r="L267" s="49"/>
    </row>
    <row r="268" spans="2:12" hidden="1" x14ac:dyDescent="0.3">
      <c r="B268" s="49"/>
      <c r="C268" s="49"/>
      <c r="D268" s="49"/>
      <c r="E268" s="49"/>
      <c r="F268" s="49"/>
      <c r="G268" s="49"/>
      <c r="H268" s="49"/>
      <c r="I268" s="49"/>
      <c r="J268" s="49"/>
      <c r="K268" s="49"/>
      <c r="L268" s="49"/>
    </row>
    <row r="269" spans="2:12" hidden="1" x14ac:dyDescent="0.3">
      <c r="B269" s="49"/>
      <c r="C269" s="49"/>
      <c r="D269" s="49"/>
      <c r="E269" s="49"/>
      <c r="F269" s="49"/>
      <c r="G269" s="49"/>
      <c r="H269" s="49"/>
      <c r="I269" s="49"/>
      <c r="J269" s="49"/>
      <c r="K269" s="49"/>
      <c r="L269" s="49"/>
    </row>
    <row r="270" spans="2:12" hidden="1" x14ac:dyDescent="0.3">
      <c r="B270" s="49"/>
      <c r="C270" s="49"/>
      <c r="D270" s="49"/>
      <c r="E270" s="49"/>
      <c r="F270" s="49"/>
      <c r="G270" s="49"/>
      <c r="H270" s="49"/>
      <c r="I270" s="49"/>
      <c r="J270" s="49"/>
      <c r="K270" s="49"/>
      <c r="L270" s="49"/>
    </row>
    <row r="271" spans="2:12" hidden="1" x14ac:dyDescent="0.3">
      <c r="B271" s="49"/>
      <c r="C271" s="49"/>
      <c r="D271" s="49"/>
      <c r="E271" s="49"/>
      <c r="F271" s="49"/>
      <c r="G271" s="49"/>
      <c r="H271" s="49"/>
      <c r="I271" s="49"/>
      <c r="J271" s="49"/>
      <c r="K271" s="49"/>
      <c r="L271" s="49"/>
    </row>
    <row r="272" spans="2:12" hidden="1" x14ac:dyDescent="0.3">
      <c r="B272" s="49"/>
      <c r="C272" s="49"/>
      <c r="D272" s="49"/>
      <c r="E272" s="49"/>
      <c r="F272" s="49"/>
      <c r="G272" s="49"/>
      <c r="H272" s="49"/>
      <c r="I272" s="49"/>
      <c r="J272" s="49"/>
      <c r="K272" s="49"/>
      <c r="L272" s="49"/>
    </row>
    <row r="273" spans="2:12" hidden="1" x14ac:dyDescent="0.3">
      <c r="B273" s="49"/>
      <c r="C273" s="49"/>
      <c r="D273" s="49"/>
      <c r="E273" s="49"/>
      <c r="F273" s="49"/>
      <c r="G273" s="49"/>
      <c r="H273" s="49"/>
      <c r="I273" s="49"/>
      <c r="J273" s="49"/>
      <c r="K273" s="49"/>
      <c r="L273" s="49"/>
    </row>
    <row r="274" spans="2:12" hidden="1" x14ac:dyDescent="0.3">
      <c r="B274" s="49"/>
      <c r="C274" s="49"/>
      <c r="D274" s="49"/>
      <c r="E274" s="49"/>
      <c r="F274" s="49"/>
      <c r="G274" s="49"/>
      <c r="H274" s="49"/>
      <c r="I274" s="49"/>
      <c r="J274" s="49"/>
      <c r="K274" s="49"/>
      <c r="L274" s="49"/>
    </row>
    <row r="275" spans="2:12" hidden="1" x14ac:dyDescent="0.3">
      <c r="B275" s="49"/>
      <c r="C275" s="49"/>
      <c r="D275" s="49"/>
      <c r="E275" s="49"/>
      <c r="F275" s="49"/>
      <c r="G275" s="49"/>
      <c r="H275" s="49"/>
      <c r="I275" s="49"/>
      <c r="J275" s="49"/>
      <c r="K275" s="49"/>
      <c r="L275" s="49"/>
    </row>
    <row r="276" spans="2:12" hidden="1" x14ac:dyDescent="0.3">
      <c r="B276" s="49"/>
      <c r="C276" s="49"/>
      <c r="D276" s="49"/>
      <c r="E276" s="49"/>
      <c r="F276" s="49"/>
      <c r="G276" s="49"/>
      <c r="H276" s="49"/>
      <c r="I276" s="49"/>
      <c r="J276" s="49"/>
      <c r="K276" s="49"/>
      <c r="L276" s="49"/>
    </row>
    <row r="277" spans="2:12" hidden="1" x14ac:dyDescent="0.3">
      <c r="B277" s="49"/>
      <c r="C277" s="49"/>
      <c r="D277" s="49"/>
      <c r="E277" s="49"/>
      <c r="F277" s="49"/>
      <c r="G277" s="49"/>
      <c r="H277" s="49"/>
      <c r="I277" s="49"/>
      <c r="J277" s="49"/>
      <c r="K277" s="49"/>
      <c r="L277" s="49"/>
    </row>
    <row r="278" spans="2:12" hidden="1" x14ac:dyDescent="0.3">
      <c r="B278" s="49"/>
      <c r="C278" s="49"/>
      <c r="D278" s="49"/>
      <c r="E278" s="49"/>
      <c r="F278" s="49"/>
      <c r="G278" s="49"/>
      <c r="H278" s="49"/>
      <c r="I278" s="49"/>
      <c r="J278" s="49"/>
      <c r="K278" s="49"/>
      <c r="L278" s="49"/>
    </row>
    <row r="279" spans="2:12" hidden="1" x14ac:dyDescent="0.3">
      <c r="B279" s="49"/>
      <c r="C279" s="49"/>
      <c r="D279" s="49"/>
      <c r="E279" s="49"/>
      <c r="F279" s="49"/>
      <c r="G279" s="49"/>
      <c r="H279" s="49"/>
      <c r="I279" s="49"/>
      <c r="J279" s="49"/>
      <c r="K279" s="49"/>
      <c r="L279" s="49"/>
    </row>
    <row r="280" spans="2:12" hidden="1" x14ac:dyDescent="0.3">
      <c r="B280" s="49"/>
      <c r="C280" s="49"/>
      <c r="D280" s="49"/>
      <c r="E280" s="49"/>
      <c r="F280" s="49"/>
      <c r="G280" s="49"/>
      <c r="H280" s="49"/>
      <c r="I280" s="49"/>
      <c r="J280" s="49"/>
      <c r="K280" s="49"/>
      <c r="L280" s="49"/>
    </row>
    <row r="281" spans="2:12" hidden="1" x14ac:dyDescent="0.3">
      <c r="B281" s="49"/>
      <c r="C281" s="49"/>
      <c r="D281" s="49"/>
      <c r="E281" s="49"/>
      <c r="F281" s="49"/>
      <c r="G281" s="49"/>
      <c r="H281" s="49"/>
      <c r="I281" s="49"/>
      <c r="J281" s="49"/>
      <c r="K281" s="49"/>
      <c r="L281" s="49"/>
    </row>
    <row r="282" spans="2:12" hidden="1" x14ac:dyDescent="0.3">
      <c r="B282" s="49"/>
      <c r="C282" s="49"/>
      <c r="D282" s="49"/>
      <c r="E282" s="49"/>
      <c r="F282" s="49"/>
      <c r="G282" s="49"/>
      <c r="H282" s="49"/>
      <c r="I282" s="49"/>
      <c r="J282" s="49"/>
      <c r="K282" s="49"/>
      <c r="L282" s="49"/>
    </row>
    <row r="283" spans="2:12" hidden="1" x14ac:dyDescent="0.3">
      <c r="B283" s="49"/>
      <c r="C283" s="49"/>
      <c r="D283" s="49"/>
      <c r="E283" s="49"/>
      <c r="F283" s="49"/>
      <c r="G283" s="49"/>
      <c r="H283" s="49"/>
      <c r="I283" s="49"/>
      <c r="J283" s="49"/>
      <c r="K283" s="49"/>
      <c r="L283" s="49"/>
    </row>
    <row r="284" spans="2:12" hidden="1" x14ac:dyDescent="0.3">
      <c r="B284" s="49"/>
      <c r="C284" s="49"/>
      <c r="D284" s="49"/>
      <c r="E284" s="49"/>
      <c r="F284" s="49"/>
      <c r="G284" s="49"/>
      <c r="H284" s="49"/>
      <c r="I284" s="49"/>
      <c r="J284" s="49"/>
      <c r="K284" s="49"/>
      <c r="L284" s="49"/>
    </row>
    <row r="285" spans="2:12" hidden="1" x14ac:dyDescent="0.3">
      <c r="B285" s="49"/>
      <c r="C285" s="49"/>
      <c r="D285" s="49"/>
      <c r="E285" s="49"/>
      <c r="F285" s="49"/>
      <c r="G285" s="49"/>
      <c r="H285" s="49"/>
      <c r="I285" s="49"/>
      <c r="J285" s="49"/>
      <c r="K285" s="49"/>
      <c r="L285" s="49"/>
    </row>
    <row r="286" spans="2:12" hidden="1" x14ac:dyDescent="0.3">
      <c r="B286" s="49"/>
      <c r="C286" s="49"/>
      <c r="D286" s="49"/>
      <c r="E286" s="49"/>
      <c r="F286" s="49"/>
      <c r="G286" s="49"/>
      <c r="H286" s="49"/>
      <c r="I286" s="49"/>
      <c r="J286" s="49"/>
      <c r="K286" s="49"/>
      <c r="L286" s="49"/>
    </row>
    <row r="287" spans="2:12" hidden="1" x14ac:dyDescent="0.3">
      <c r="B287" s="49"/>
      <c r="C287" s="49"/>
      <c r="D287" s="49"/>
      <c r="E287" s="49"/>
      <c r="F287" s="49"/>
      <c r="G287" s="49"/>
      <c r="H287" s="49"/>
      <c r="I287" s="49"/>
      <c r="J287" s="49"/>
      <c r="K287" s="49"/>
      <c r="L287" s="49"/>
    </row>
    <row r="288" spans="2:12" hidden="1" x14ac:dyDescent="0.3">
      <c r="B288" s="49"/>
      <c r="C288" s="49"/>
      <c r="D288" s="49"/>
      <c r="E288" s="49"/>
      <c r="F288" s="49"/>
      <c r="G288" s="49"/>
      <c r="H288" s="49"/>
      <c r="I288" s="49"/>
      <c r="J288" s="49"/>
      <c r="K288" s="49"/>
      <c r="L288" s="49"/>
    </row>
    <row r="289" spans="2:12" hidden="1" x14ac:dyDescent="0.3">
      <c r="B289" s="49"/>
      <c r="C289" s="49"/>
      <c r="D289" s="49"/>
      <c r="E289" s="49"/>
      <c r="F289" s="49"/>
      <c r="G289" s="49"/>
      <c r="H289" s="49"/>
      <c r="I289" s="49"/>
      <c r="J289" s="49"/>
      <c r="K289" s="49"/>
      <c r="L289" s="49"/>
    </row>
    <row r="290" spans="2:12" hidden="1" x14ac:dyDescent="0.3">
      <c r="B290" s="49"/>
      <c r="C290" s="49"/>
      <c r="D290" s="49"/>
      <c r="E290" s="49"/>
      <c r="F290" s="49"/>
      <c r="G290" s="49"/>
      <c r="H290" s="49"/>
      <c r="I290" s="49"/>
      <c r="J290" s="49"/>
      <c r="K290" s="49"/>
      <c r="L290" s="49"/>
    </row>
    <row r="291" spans="2:12" hidden="1" x14ac:dyDescent="0.3">
      <c r="B291" s="49"/>
      <c r="C291" s="49"/>
      <c r="D291" s="49"/>
      <c r="E291" s="49"/>
      <c r="F291" s="49"/>
      <c r="G291" s="49"/>
      <c r="H291" s="49"/>
      <c r="I291" s="49"/>
      <c r="J291" s="49"/>
      <c r="K291" s="49"/>
      <c r="L291" s="49"/>
    </row>
    <row r="292" spans="2:12" hidden="1" x14ac:dyDescent="0.3">
      <c r="B292" s="49"/>
      <c r="C292" s="49"/>
      <c r="D292" s="49"/>
      <c r="E292" s="49"/>
      <c r="F292" s="49"/>
      <c r="G292" s="49"/>
      <c r="H292" s="49"/>
      <c r="I292" s="49"/>
      <c r="J292" s="49"/>
      <c r="K292" s="49"/>
      <c r="L292" s="49"/>
    </row>
    <row r="293" spans="2:12" hidden="1" x14ac:dyDescent="0.3">
      <c r="B293" s="49"/>
      <c r="C293" s="49"/>
      <c r="D293" s="49"/>
      <c r="E293" s="49"/>
      <c r="F293" s="49"/>
      <c r="G293" s="49"/>
      <c r="H293" s="49"/>
      <c r="I293" s="49"/>
      <c r="J293" s="49"/>
      <c r="K293" s="49"/>
      <c r="L293" s="49"/>
    </row>
    <row r="294" spans="2:12" hidden="1" x14ac:dyDescent="0.3">
      <c r="B294" s="49"/>
      <c r="C294" s="49"/>
      <c r="D294" s="49"/>
      <c r="E294" s="49"/>
      <c r="F294" s="49"/>
      <c r="G294" s="49"/>
      <c r="H294" s="49"/>
      <c r="I294" s="49"/>
      <c r="J294" s="49"/>
      <c r="K294" s="49"/>
      <c r="L294" s="49"/>
    </row>
    <row r="295" spans="2:12" hidden="1" x14ac:dyDescent="0.3">
      <c r="B295" s="49"/>
      <c r="C295" s="49"/>
      <c r="D295" s="49"/>
      <c r="E295" s="49"/>
      <c r="F295" s="49"/>
      <c r="G295" s="49"/>
      <c r="H295" s="49"/>
      <c r="I295" s="49"/>
      <c r="J295" s="49"/>
      <c r="K295" s="49"/>
      <c r="L295" s="49"/>
    </row>
    <row r="296" spans="2:12" hidden="1" x14ac:dyDescent="0.3">
      <c r="B296" s="49"/>
      <c r="C296" s="49"/>
      <c r="D296" s="49"/>
      <c r="E296" s="49"/>
      <c r="F296" s="49"/>
      <c r="G296" s="49"/>
      <c r="H296" s="49"/>
      <c r="I296" s="49"/>
      <c r="J296" s="49"/>
      <c r="K296" s="49"/>
      <c r="L296" s="49"/>
    </row>
    <row r="297" spans="2:12" hidden="1" x14ac:dyDescent="0.3">
      <c r="B297" s="49"/>
      <c r="C297" s="49"/>
      <c r="D297" s="49"/>
      <c r="E297" s="49"/>
      <c r="F297" s="49"/>
      <c r="G297" s="49"/>
      <c r="H297" s="49"/>
      <c r="I297" s="49"/>
      <c r="J297" s="49"/>
      <c r="K297" s="49"/>
      <c r="L297" s="49"/>
    </row>
    <row r="298" spans="2:12" hidden="1" x14ac:dyDescent="0.3">
      <c r="B298" s="49"/>
      <c r="C298" s="49"/>
      <c r="D298" s="49"/>
      <c r="E298" s="49"/>
      <c r="F298" s="49"/>
      <c r="G298" s="49"/>
      <c r="H298" s="49"/>
      <c r="I298" s="49"/>
      <c r="J298" s="49"/>
      <c r="K298" s="49"/>
      <c r="L298" s="49"/>
    </row>
    <row r="299" spans="2:12" hidden="1" x14ac:dyDescent="0.3">
      <c r="B299" s="49"/>
      <c r="C299" s="49"/>
      <c r="D299" s="49"/>
      <c r="E299" s="49"/>
      <c r="F299" s="49"/>
      <c r="G299" s="49"/>
      <c r="H299" s="49"/>
      <c r="I299" s="49"/>
      <c r="J299" s="49"/>
      <c r="K299" s="49"/>
      <c r="L299" s="49"/>
    </row>
    <row r="300" spans="2:12" hidden="1" x14ac:dyDescent="0.3">
      <c r="B300" s="49"/>
      <c r="C300" s="49"/>
      <c r="D300" s="49"/>
      <c r="E300" s="49"/>
      <c r="F300" s="49"/>
      <c r="G300" s="49"/>
      <c r="H300" s="49"/>
      <c r="I300" s="49"/>
      <c r="J300" s="49"/>
      <c r="K300" s="49"/>
      <c r="L300" s="49"/>
    </row>
    <row r="301" spans="2:12" hidden="1" x14ac:dyDescent="0.3">
      <c r="B301" s="49"/>
      <c r="C301" s="49"/>
      <c r="D301" s="49"/>
      <c r="E301" s="49"/>
      <c r="F301" s="49"/>
      <c r="G301" s="49"/>
      <c r="H301" s="49"/>
      <c r="I301" s="49"/>
      <c r="J301" s="49"/>
      <c r="K301" s="49"/>
      <c r="L301" s="49"/>
    </row>
    <row r="302" spans="2:12" hidden="1" x14ac:dyDescent="0.3">
      <c r="B302" s="49"/>
      <c r="C302" s="49"/>
      <c r="D302" s="49"/>
      <c r="E302" s="49"/>
      <c r="F302" s="49"/>
      <c r="G302" s="49"/>
      <c r="H302" s="49"/>
      <c r="I302" s="49"/>
      <c r="J302" s="49"/>
      <c r="K302" s="49"/>
      <c r="L302" s="49"/>
    </row>
    <row r="303" spans="2:12" hidden="1" x14ac:dyDescent="0.3">
      <c r="B303" s="49"/>
      <c r="C303" s="49"/>
      <c r="D303" s="49"/>
      <c r="E303" s="49"/>
      <c r="F303" s="49"/>
      <c r="G303" s="49"/>
      <c r="H303" s="49"/>
      <c r="I303" s="49"/>
      <c r="J303" s="49"/>
      <c r="K303" s="49"/>
      <c r="L303" s="49"/>
    </row>
    <row r="304" spans="2:12" hidden="1" x14ac:dyDescent="0.3">
      <c r="B304" s="49"/>
      <c r="C304" s="49"/>
      <c r="D304" s="49"/>
      <c r="E304" s="49"/>
      <c r="F304" s="49"/>
      <c r="G304" s="49"/>
      <c r="H304" s="49"/>
      <c r="I304" s="49"/>
      <c r="J304" s="49"/>
      <c r="K304" s="49"/>
      <c r="L304" s="49"/>
    </row>
    <row r="305" spans="2:12" hidden="1" x14ac:dyDescent="0.3">
      <c r="B305" s="49"/>
      <c r="C305" s="49"/>
      <c r="D305" s="49"/>
      <c r="E305" s="49"/>
      <c r="F305" s="49"/>
      <c r="G305" s="49"/>
      <c r="H305" s="49"/>
      <c r="I305" s="49"/>
      <c r="J305" s="49"/>
      <c r="K305" s="49"/>
      <c r="L305" s="49"/>
    </row>
  </sheetData>
  <sheetProtection algorithmName="SHA-512" hashValue="mVTrUb0g1SmZg49EjXMBwpqMMr7jRaSC2AMymbh4ixXj86VRDkqCNDkdxkXItwqpDgIrYQlHxmDAI97MDvdaNQ==" saltValue="ivlmHni6J366bC2J9DUeIA=="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9" tint="0.59999389629810485"/>
  </sheetPr>
  <dimension ref="A1:FJ631"/>
  <sheetViews>
    <sheetView zoomScale="70" zoomScaleNormal="70" workbookViewId="0">
      <selection activeCell="J11" activeCellId="1" sqref="D8:D11 J11:J30"/>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20.26953125"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1" hidden="1" customWidth="1"/>
    <col min="61" max="166" width="0" style="1" hidden="1" customWidth="1"/>
    <col min="167" max="16384" width="8.81640625" style="1" hidden="1"/>
  </cols>
  <sheetData>
    <row r="1" spans="2:166" ht="20.5" customHeight="1" x14ac:dyDescent="0.25">
      <c r="B1" s="1"/>
      <c r="J1" s="1"/>
      <c r="K1" s="1"/>
      <c r="L1" s="1"/>
      <c r="M1" s="1"/>
      <c r="N1" s="1"/>
      <c r="O1" s="1"/>
      <c r="P1" s="1"/>
      <c r="Q1" s="1"/>
      <c r="R1" s="1"/>
      <c r="S1" s="1"/>
      <c r="T1" s="1"/>
      <c r="U1" s="1"/>
      <c r="V1" s="1"/>
      <c r="W1" s="1"/>
      <c r="X1" s="1"/>
      <c r="Y1" s="1"/>
      <c r="Z1" s="1"/>
      <c r="AA1" s="1"/>
      <c r="AB1" s="1"/>
      <c r="AC1" s="1"/>
    </row>
    <row r="2" spans="2:166" s="2" customFormat="1" ht="20.5" customHeight="1" thickBot="1" x14ac:dyDescent="0.4">
      <c r="D2" s="168" t="s">
        <v>4</v>
      </c>
      <c r="E2" s="168"/>
      <c r="F2" s="168"/>
      <c r="G2" s="168"/>
      <c r="I2" s="4"/>
      <c r="S2" s="1"/>
      <c r="T2" s="60"/>
      <c r="U2" s="61"/>
      <c r="V2" s="60"/>
      <c r="W2" s="60"/>
      <c r="X2" s="60"/>
      <c r="Y2" s="60"/>
      <c r="Z2" s="60"/>
      <c r="AB2" s="60"/>
      <c r="AC2" s="61"/>
      <c r="AD2" s="60"/>
      <c r="AE2" s="60"/>
      <c r="AF2" s="60"/>
      <c r="AG2" s="6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177" t="s">
        <v>152</v>
      </c>
      <c r="C3" s="178"/>
      <c r="D3" s="178"/>
      <c r="E3" s="178"/>
      <c r="F3" s="178"/>
      <c r="G3" s="178"/>
      <c r="H3" s="179"/>
      <c r="I3" s="4"/>
      <c r="J3" s="180" t="s">
        <v>170</v>
      </c>
      <c r="K3" s="181"/>
      <c r="L3" s="181"/>
      <c r="M3" s="181"/>
      <c r="N3" s="181"/>
      <c r="O3" s="181"/>
      <c r="P3" s="181"/>
      <c r="Q3" s="181"/>
      <c r="R3" s="182"/>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71" t="s">
        <v>148</v>
      </c>
      <c r="D4" s="171"/>
      <c r="E4" s="171"/>
      <c r="F4" s="171"/>
      <c r="G4" s="171"/>
      <c r="H4" s="172"/>
      <c r="I4" s="4"/>
      <c r="J4" s="183"/>
      <c r="K4" s="184"/>
      <c r="L4" s="184"/>
      <c r="M4" s="184"/>
      <c r="N4" s="184"/>
      <c r="O4" s="184"/>
      <c r="P4" s="184"/>
      <c r="Q4" s="184"/>
      <c r="R4" s="185"/>
      <c r="S4" s="1"/>
      <c r="V4" s="7"/>
    </row>
    <row r="5" spans="2:166" ht="20.5" customHeight="1" thickBot="1" x14ac:dyDescent="0.35">
      <c r="B5" s="5"/>
      <c r="C5" s="173"/>
      <c r="D5" s="173"/>
      <c r="E5" s="173"/>
      <c r="F5" s="173"/>
      <c r="G5" s="173"/>
      <c r="H5" s="174"/>
      <c r="I5" s="4"/>
      <c r="J5" s="9"/>
      <c r="K5" s="10"/>
      <c r="L5" s="11"/>
      <c r="M5" s="10"/>
      <c r="N5" s="12"/>
      <c r="O5" s="12"/>
      <c r="P5" s="12"/>
      <c r="Q5" s="12"/>
      <c r="R5" s="13"/>
      <c r="S5" s="1"/>
      <c r="BB5" s="79" t="s">
        <v>71</v>
      </c>
      <c r="BC5" s="80"/>
      <c r="BD5" s="80"/>
      <c r="BE5" s="80"/>
      <c r="BF5" s="80"/>
      <c r="BG5" s="80"/>
      <c r="BH5" s="81"/>
    </row>
    <row r="6" spans="2:166" ht="28.15" customHeight="1" x14ac:dyDescent="0.4">
      <c r="B6" s="5"/>
      <c r="C6" s="192" t="s">
        <v>57</v>
      </c>
      <c r="D6" s="193"/>
      <c r="E6" s="14" t="s">
        <v>74</v>
      </c>
      <c r="F6" s="194" t="s">
        <v>58</v>
      </c>
      <c r="G6" s="196" t="s">
        <v>59</v>
      </c>
      <c r="H6" s="198" t="s">
        <v>60</v>
      </c>
      <c r="I6" s="4"/>
      <c r="J6" s="5"/>
      <c r="N6" s="200" t="s">
        <v>151</v>
      </c>
      <c r="O6" s="201"/>
      <c r="P6" s="201"/>
      <c r="Q6" s="202"/>
      <c r="R6" s="15"/>
      <c r="S6" s="1"/>
      <c r="BB6" s="70" t="s">
        <v>61</v>
      </c>
      <c r="BC6" s="71"/>
      <c r="BD6" s="71"/>
      <c r="BE6" s="71"/>
      <c r="BF6" s="71" t="s">
        <v>61</v>
      </c>
      <c r="BG6" s="71"/>
      <c r="BH6" s="72"/>
    </row>
    <row r="7" spans="2:166" ht="27" customHeight="1" x14ac:dyDescent="0.3">
      <c r="B7" s="186"/>
      <c r="C7" s="16" t="s">
        <v>62</v>
      </c>
      <c r="D7" s="97" t="s">
        <v>63</v>
      </c>
      <c r="E7" s="17" t="str">
        <f>IF(D8&gt;0,(AVERAGE(D8:D11)),"")</f>
        <v/>
      </c>
      <c r="F7" s="195"/>
      <c r="G7" s="197"/>
      <c r="H7" s="199"/>
      <c r="I7" s="4"/>
      <c r="J7" s="18"/>
      <c r="K7" s="19"/>
      <c r="L7" s="20"/>
      <c r="M7" s="19"/>
      <c r="N7" s="21" t="s">
        <v>66</v>
      </c>
      <c r="O7" s="22" t="s">
        <v>67</v>
      </c>
      <c r="P7" s="22" t="s">
        <v>68</v>
      </c>
      <c r="Q7" s="23" t="s">
        <v>69</v>
      </c>
      <c r="R7" s="15"/>
      <c r="S7" s="1"/>
      <c r="V7" s="7"/>
      <c r="BB7" s="70" t="s">
        <v>94</v>
      </c>
      <c r="BC7" s="71" t="s">
        <v>64</v>
      </c>
      <c r="BD7" s="71" t="s">
        <v>65</v>
      </c>
      <c r="BE7" s="71"/>
      <c r="BF7" s="71" t="str">
        <f>BB7</f>
        <v>Ages 5-18</v>
      </c>
      <c r="BG7" s="71" t="s">
        <v>64</v>
      </c>
      <c r="BH7" s="72" t="s">
        <v>65</v>
      </c>
    </row>
    <row r="8" spans="2:166" ht="20.5" customHeight="1" thickBot="1" x14ac:dyDescent="0.35">
      <c r="B8" s="186"/>
      <c r="C8" s="24" t="s">
        <v>66</v>
      </c>
      <c r="D8" s="66"/>
      <c r="E8" s="25" t="str">
        <f>IF(D8&gt;0,(D8-E$7),"")</f>
        <v/>
      </c>
      <c r="F8" s="26" t="str">
        <f>IFERROR((IF((E8^2^0.5)&gt;BC8,"yes","no")),"")</f>
        <v/>
      </c>
      <c r="G8" s="27" t="str">
        <f>IF(AND(D8&gt;109,E8&gt;0,F8="yes"),"Strength","")</f>
        <v/>
      </c>
      <c r="H8" s="28" t="str">
        <f>IF(AND(D8&lt;E$7,D8&lt;90,F8="yes"),"Weakness","")</f>
        <v/>
      </c>
      <c r="I8" s="4"/>
      <c r="J8" s="169"/>
      <c r="K8" s="170"/>
      <c r="L8" s="170"/>
      <c r="M8" s="170"/>
      <c r="N8" s="82" t="str">
        <f>IF(D8&gt;22,D8,"")</f>
        <v/>
      </c>
      <c r="O8" s="83" t="str">
        <f>IF(D9&gt;22,D9,"")</f>
        <v/>
      </c>
      <c r="P8" s="83" t="str">
        <f>IF(D10&gt;22,D10,"")</f>
        <v/>
      </c>
      <c r="Q8" s="84" t="str">
        <f>IF(D11&gt;22,D11,"")</f>
        <v/>
      </c>
      <c r="R8" s="85"/>
      <c r="S8" s="1"/>
      <c r="V8" s="7"/>
      <c r="AE8" s="2"/>
      <c r="BB8" s="70" t="s">
        <v>66</v>
      </c>
      <c r="BC8" s="71">
        <v>9.4</v>
      </c>
      <c r="BD8" s="71"/>
      <c r="BE8" s="71"/>
      <c r="BF8" s="71" t="s">
        <v>66</v>
      </c>
      <c r="BG8" s="71">
        <f>BG26</f>
        <v>10.7</v>
      </c>
      <c r="BH8" s="72"/>
    </row>
    <row r="9" spans="2:166" ht="20.5" customHeight="1" thickBot="1" x14ac:dyDescent="0.4">
      <c r="B9" s="186"/>
      <c r="C9" s="24" t="s">
        <v>67</v>
      </c>
      <c r="D9" s="66"/>
      <c r="E9" s="25" t="str">
        <f>IF(D9&gt;0,(D9-E$7),"")</f>
        <v/>
      </c>
      <c r="F9" s="26" t="str">
        <f>IFERROR((IF((E9^2^0.5)&gt;BC9,"yes","no")),"")</f>
        <v/>
      </c>
      <c r="G9" s="27" t="str">
        <f>IF(AND(D9&gt;109,E9&gt;0,F9="yes"),"Strength","")</f>
        <v/>
      </c>
      <c r="H9" s="28" t="str">
        <f>IF(AND(D9&lt;E$7,D9&lt;90,F9="yes"),"Weakness","")</f>
        <v/>
      </c>
      <c r="I9" s="4"/>
      <c r="J9" s="189" t="s">
        <v>56</v>
      </c>
      <c r="K9" s="190"/>
      <c r="L9" s="191"/>
      <c r="M9" s="191"/>
      <c r="N9" s="19"/>
      <c r="O9" s="19"/>
      <c r="P9" s="19"/>
      <c r="Q9" s="29"/>
      <c r="R9" s="15"/>
      <c r="S9" s="1"/>
      <c r="V9" s="7"/>
      <c r="W9" s="3"/>
      <c r="X9" s="4"/>
      <c r="AD9" s="2"/>
      <c r="BB9" s="70" t="s">
        <v>67</v>
      </c>
      <c r="BC9" s="71">
        <v>8.8000000000000007</v>
      </c>
      <c r="BD9" s="71"/>
      <c r="BE9" s="71"/>
      <c r="BF9" s="71" t="s">
        <v>67</v>
      </c>
      <c r="BG9" s="71">
        <f t="shared" ref="BG9:BG11" si="0">BG27</f>
        <v>9.6</v>
      </c>
      <c r="BH9" s="72"/>
    </row>
    <row r="10" spans="2:166" ht="20.5" customHeight="1" x14ac:dyDescent="0.4">
      <c r="B10" s="186"/>
      <c r="C10" s="24" t="s">
        <v>68</v>
      </c>
      <c r="D10" s="66"/>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S10" s="1"/>
      <c r="X10" s="3"/>
      <c r="Z10" s="165" t="s">
        <v>89</v>
      </c>
      <c r="AA10" s="165"/>
      <c r="AB10" s="165"/>
      <c r="AC10" s="165"/>
      <c r="BB10" s="70" t="s">
        <v>68</v>
      </c>
      <c r="BC10" s="71">
        <v>8.75</v>
      </c>
      <c r="BD10" s="71"/>
      <c r="BE10" s="71"/>
      <c r="BF10" s="71" t="s">
        <v>68</v>
      </c>
      <c r="BG10" s="71">
        <f t="shared" si="0"/>
        <v>9.9499999999999993</v>
      </c>
      <c r="BH10" s="72"/>
    </row>
    <row r="11" spans="2:166" ht="20.5" customHeight="1" thickBot="1" x14ac:dyDescent="0.45">
      <c r="B11" s="186"/>
      <c r="C11" s="31" t="s">
        <v>69</v>
      </c>
      <c r="D11" s="67"/>
      <c r="E11" s="32" t="str">
        <f>IF(D11&gt;0,(D11-E$7),"")</f>
        <v/>
      </c>
      <c r="F11" s="33" t="str">
        <f>IFERROR((IF((E11^2^0.5)&gt;BC11,"yes","no")),"")</f>
        <v/>
      </c>
      <c r="G11" s="34" t="str">
        <f>IF(AND(D11&gt;109,E11&gt;0,F11="yes"),"Strength","")</f>
        <v/>
      </c>
      <c r="H11" s="35" t="str">
        <f>IF(AND(D11&lt;E$7,D11&lt;90,F11="yes"),"Weakness","")</f>
        <v/>
      </c>
      <c r="I11" s="4"/>
      <c r="J11" s="65"/>
      <c r="K11" s="73" t="s">
        <v>48</v>
      </c>
      <c r="L11" s="167" t="str">
        <f>V!B11</f>
        <v>Phonological Index</v>
      </c>
      <c r="M11" s="167"/>
      <c r="N11" s="69" t="str">
        <f>IF(ISBLANK($J11),"",IF(AND($J11&lt;86,N$8&lt;86),"Consistent",IF(AND(ABS(N$8-$J11)&gt;V!F11,$J11&lt;86),"Discrepant","")))</f>
        <v/>
      </c>
      <c r="O11" s="69" t="str">
        <f>IF(ISBLANK($J11),"",IF(AND($J11&lt;86,O$8&lt;86),"Consistent",IF(AND(ABS(O$8-$J11)&gt;V!G11,$J11&lt;86),"Discrepant","")))</f>
        <v/>
      </c>
      <c r="P11" s="69" t="str">
        <f>IF(ISBLANK($J11),"",IF(AND($J11&lt;86,P$8&lt;86),"Consistent",IF(AND(ABS(P$8-$J11)&gt;V!H11,$J11&lt;86),"Discrepant","")))</f>
        <v/>
      </c>
      <c r="Q11" s="69" t="str">
        <f>IF(ISBLANK($J11),"",IF(AND($J11&lt;86,Q$8&lt;86),"Consistent",IF(AND(ABS(Q$8-$J11)&gt;V!I11,$J11&lt;86),"Discrepant","")))</f>
        <v/>
      </c>
      <c r="R11" s="36" t="str">
        <f>IF(J11&gt;1,(RANK(J11,J$11:J$30,1)),"")</f>
        <v/>
      </c>
      <c r="S11" s="1"/>
      <c r="X11" s="3"/>
      <c r="Z11" s="165" t="s">
        <v>90</v>
      </c>
      <c r="AA11" s="165"/>
      <c r="AB11" s="165"/>
      <c r="AC11" s="165"/>
      <c r="BB11" s="70" t="s">
        <v>69</v>
      </c>
      <c r="BC11" s="71">
        <v>9.25</v>
      </c>
      <c r="BD11" s="71"/>
      <c r="BE11" s="71"/>
      <c r="BF11" s="71" t="s">
        <v>69</v>
      </c>
      <c r="BG11" s="71">
        <f t="shared" si="0"/>
        <v>10.55</v>
      </c>
      <c r="BH11" s="72"/>
    </row>
    <row r="12" spans="2:166" ht="20.5" customHeight="1" x14ac:dyDescent="0.3">
      <c r="B12" s="5"/>
      <c r="C12" s="187" t="s">
        <v>70</v>
      </c>
      <c r="D12" s="187"/>
      <c r="E12" s="187"/>
      <c r="F12" s="187"/>
      <c r="G12" s="187"/>
      <c r="H12" s="188"/>
      <c r="I12" s="4"/>
      <c r="J12" s="65"/>
      <c r="K12" s="68" t="s">
        <v>75</v>
      </c>
      <c r="L12" s="166" t="str">
        <f>V!B12</f>
        <v>Phonemic Awareness</v>
      </c>
      <c r="M12" s="166"/>
      <c r="N12" s="69" t="str">
        <f>IF(ISBLANK($J12),"",IF(AND($J12&lt;86,N$8&lt;86),"Consistent",IF(AND(ABS(N$8-$J12)&gt;V!F12,$J12&lt;86),"Discrepant","")))</f>
        <v/>
      </c>
      <c r="O12" s="69" t="str">
        <f>IF(ISBLANK($J12),"",IF(AND($J12&lt;86,O$8&lt;86),"Consistent",IF(AND(ABS(O$8-$J12)&gt;V!G12,$J12&lt;86),"Discrepant","")))</f>
        <v/>
      </c>
      <c r="P12" s="69" t="str">
        <f>IF(ISBLANK($J12),"",IF(AND($J12&lt;86,P$8&lt;86),"Consistent",IF(AND(ABS(P$8-$J12)&gt;V!H12,$J12&lt;86),"Discrepant","")))</f>
        <v/>
      </c>
      <c r="Q12" s="69" t="str">
        <f>IF(ISBLANK($J12),"",IF(AND($J12&lt;86,Q$8&lt;86),"Consistent",IF(AND(ABS(Q$8-$J12)&gt;V!I12,$J12&lt;86),"Discrepant","")))</f>
        <v/>
      </c>
      <c r="R12" s="36" t="str">
        <f t="shared" ref="R12:R30" si="1">IF(J12&gt;1,(RANK(J12,J$11:J$30,1)),"")</f>
        <v/>
      </c>
      <c r="S12" s="1"/>
      <c r="X12" s="3"/>
      <c r="BB12" s="70"/>
      <c r="BC12" s="71"/>
      <c r="BD12" s="71"/>
      <c r="BE12" s="71"/>
      <c r="BF12" s="71"/>
      <c r="BG12" s="71"/>
      <c r="BH12" s="72"/>
    </row>
    <row r="13" spans="2:166" s="2" customFormat="1" ht="20.5" customHeight="1" x14ac:dyDescent="0.3">
      <c r="B13" s="5"/>
      <c r="C13" s="187" t="s">
        <v>158</v>
      </c>
      <c r="D13" s="187"/>
      <c r="E13" s="187"/>
      <c r="F13" s="187"/>
      <c r="G13" s="187"/>
      <c r="H13" s="188"/>
      <c r="I13" s="4"/>
      <c r="J13" s="65"/>
      <c r="K13" s="68" t="s">
        <v>76</v>
      </c>
      <c r="L13" s="166" t="str">
        <f>V!B13</f>
        <v>Nonsense Word Decoding</v>
      </c>
      <c r="M13" s="166"/>
      <c r="N13" s="69" t="str">
        <f>IF(ISBLANK($J13),"",IF(AND($J13&lt;86,N$8&lt;86),"Consistent",IF(AND(ABS(N$8-$J13)&gt;V!F13,$J13&lt;86),"Discrepant","")))</f>
        <v/>
      </c>
      <c r="O13" s="69" t="str">
        <f>IF(ISBLANK($J13),"",IF(AND($J13&lt;86,O$8&lt;86),"Consistent",IF(AND(ABS(O$8-$J13)&gt;V!G13,$J13&lt;86),"Discrepant","")))</f>
        <v/>
      </c>
      <c r="P13" s="69" t="str">
        <f>IF(ISBLANK($J13),"",IF(AND($J13&lt;86,P$8&lt;86),"Consistent",IF(AND(ABS(P$8-$J13)&gt;V!H13,$J13&lt;86),"Discrepant","")))</f>
        <v/>
      </c>
      <c r="Q13" s="69" t="str">
        <f>IF(ISBLANK($J13),"",IF(AND($J13&lt;86,Q$8&lt;86),"Consistent",IF(AND(ABS(Q$8-$J13)&gt;V!I13,$J13&lt;86),"Discrepant","")))</f>
        <v/>
      </c>
      <c r="R13" s="36" t="str">
        <f t="shared" si="1"/>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70"/>
      <c r="BC13" s="71"/>
      <c r="BD13" s="71"/>
      <c r="BE13" s="71"/>
      <c r="BF13" s="71"/>
      <c r="BG13" s="71"/>
      <c r="BH13" s="7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7"/>
      <c r="D14" s="187"/>
      <c r="E14" s="187"/>
      <c r="F14" s="187"/>
      <c r="G14" s="187"/>
      <c r="H14" s="188"/>
      <c r="I14" s="4"/>
      <c r="J14" s="65"/>
      <c r="K14" s="68" t="s">
        <v>92</v>
      </c>
      <c r="L14" s="166" t="str">
        <f>V!B14</f>
        <v>Isolated Word Reading Fluency</v>
      </c>
      <c r="M14" s="166"/>
      <c r="N14" s="69" t="str">
        <f>IF(ISBLANK($J14),"",IF(AND($J14&lt;86,N$8&lt;86),"Consistent",IF(AND(ABS(N$8-$J14)&gt;V!F14,$J14&lt;86),"Discrepant","")))</f>
        <v/>
      </c>
      <c r="O14" s="69" t="str">
        <f>IF(ISBLANK($J14),"",IF(AND($J14&lt;86,O$8&lt;86),"Consistent",IF(AND(ABS(O$8-$J14)&gt;V!G14,$J14&lt;86),"Discrepant","")))</f>
        <v/>
      </c>
      <c r="P14" s="69" t="str">
        <f>IF(ISBLANK($J14),"",IF(AND($J14&lt;86,P$8&lt;86),"Consistent",IF(AND(ABS(P$8-$J14)&gt;V!H14,$J14&lt;86),"Discrepant","")))</f>
        <v/>
      </c>
      <c r="Q14" s="69" t="str">
        <f>IF(ISBLANK($J14),"",IF(AND($J14&lt;86,Q$8&lt;86),"Consistent",IF(AND(ABS(Q$8-$J14)&gt;V!I14,$J14&lt;86),"Discrepant","")))</f>
        <v/>
      </c>
      <c r="R14" s="36" t="str">
        <f t="shared" si="1"/>
        <v/>
      </c>
      <c r="S14" s="1"/>
      <c r="X14" s="3"/>
      <c r="Y14" s="38" t="str">
        <f>IF(G9="Strength","Strength","")</f>
        <v/>
      </c>
      <c r="AC14" s="37" t="str">
        <f>IF(OR(G9="Strength",D9&gt;89),C9,"")</f>
        <v/>
      </c>
      <c r="AD14" s="38" t="str">
        <f>IF(OR(G9="Strength",D9&gt;89),D9,"")</f>
        <v/>
      </c>
      <c r="AT14" s="1"/>
      <c r="AU14" s="1"/>
      <c r="AV14" s="1"/>
      <c r="AW14" s="1"/>
      <c r="AX14" s="1"/>
      <c r="AY14" s="1"/>
      <c r="AZ14" s="1"/>
      <c r="BA14" s="1"/>
      <c r="BB14" s="70" t="s">
        <v>97</v>
      </c>
      <c r="BC14" s="71"/>
      <c r="BD14" s="71"/>
      <c r="BE14" s="71"/>
      <c r="BF14" s="71" t="s">
        <v>98</v>
      </c>
      <c r="BG14" s="71"/>
      <c r="BH14" s="7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7" t="s">
        <v>73</v>
      </c>
      <c r="D15" s="187"/>
      <c r="E15" s="187"/>
      <c r="F15" s="187"/>
      <c r="G15" s="187"/>
      <c r="H15" s="188"/>
      <c r="I15" s="4"/>
      <c r="J15" s="65"/>
      <c r="K15" s="68" t="s">
        <v>77</v>
      </c>
      <c r="L15" s="166" t="str">
        <f>V!B15</f>
        <v>Oral Reading Fluency</v>
      </c>
      <c r="M15" s="166"/>
      <c r="N15" s="69" t="str">
        <f>IF(ISBLANK($J15),"",IF(AND($J15&lt;86,N$8&lt;86),"Consistent",IF(AND(ABS(N$8-$J15)&gt;V!F15,$J15&lt;86),"Discrepant","")))</f>
        <v/>
      </c>
      <c r="O15" s="69" t="str">
        <f>IF(ISBLANK($J15),"",IF(AND($J15&lt;86,O$8&lt;86),"Consistent",IF(AND(ABS(O$8-$J15)&gt;V!G15,$J15&lt;86),"Discrepant","")))</f>
        <v/>
      </c>
      <c r="P15" s="69" t="str">
        <f>IF(ISBLANK($J15),"",IF(AND($J15&lt;86,P$8&lt;86),"Consistent",IF(AND(ABS(P$8-$J15)&gt;V!H15,$J15&lt;86),"Discrepant","")))</f>
        <v/>
      </c>
      <c r="Q15" s="69" t="str">
        <f>IF(ISBLANK($J15),"",IF(AND($J15&lt;86,Q$8&lt;86),"Consistent",IF(AND(ABS(Q$8-$J15)&gt;V!I15,$J15&lt;86),"Discrepant","")))</f>
        <v/>
      </c>
      <c r="R15" s="36" t="str">
        <f t="shared" si="1"/>
        <v/>
      </c>
      <c r="S15" s="1"/>
      <c r="X15" s="6"/>
      <c r="Y15" s="38" t="str">
        <f>IF(G10="Strength","Strength","")</f>
        <v/>
      </c>
      <c r="AC15" s="37" t="str">
        <f>IF(OR(G10="Strength",D10&gt;89),C10,"")</f>
        <v/>
      </c>
      <c r="AD15" s="38" t="str">
        <f>IF(OR(G10="Strength",D10&gt;89),D10,"")</f>
        <v/>
      </c>
      <c r="AG15" s="1"/>
      <c r="AT15" s="1"/>
      <c r="AU15" s="1"/>
      <c r="AV15" s="1"/>
      <c r="AW15" s="1"/>
      <c r="AX15" s="1"/>
      <c r="AY15" s="1"/>
      <c r="AZ15" s="1"/>
      <c r="BA15" s="1"/>
      <c r="BB15" s="70" t="s">
        <v>95</v>
      </c>
      <c r="BC15" s="71">
        <v>0.05</v>
      </c>
      <c r="BD15" s="71"/>
      <c r="BE15" s="71"/>
      <c r="BF15" s="71" t="s">
        <v>95</v>
      </c>
      <c r="BG15" s="71">
        <v>0.05</v>
      </c>
      <c r="BH15" s="7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7"/>
      <c r="D16" s="187"/>
      <c r="E16" s="187"/>
      <c r="F16" s="187"/>
      <c r="G16" s="187"/>
      <c r="H16" s="188"/>
      <c r="I16" s="4"/>
      <c r="J16" s="65"/>
      <c r="K16" s="68" t="s">
        <v>78</v>
      </c>
      <c r="L16" s="166" t="str">
        <f>V!B16</f>
        <v>Positiong Sounds</v>
      </c>
      <c r="M16" s="166"/>
      <c r="N16" s="69" t="str">
        <f>IF(ISBLANK($J16),"",IF(AND($J16&lt;86,N$8&lt;86),"Consistent",IF(AND(ABS(N$8-$J16)&gt;V!F16,$J16&lt;86),"Discrepant","")))</f>
        <v/>
      </c>
      <c r="O16" s="69" t="str">
        <f>IF(ISBLANK($J16),"",IF(AND($J16&lt;86,O$8&lt;86),"Consistent",IF(AND(ABS(O$8-$J16)&gt;V!G16,$J16&lt;86),"Discrepant","")))</f>
        <v/>
      </c>
      <c r="P16" s="69" t="str">
        <f>IF(ISBLANK($J16),"",IF(AND($J16&lt;86,P$8&lt;86),"Consistent",IF(AND(ABS(P$8-$J16)&gt;V!H16,$J16&lt;86),"Discrepant","")))</f>
        <v/>
      </c>
      <c r="Q16" s="69" t="str">
        <f>IF(ISBLANK($J16),"",IF(AND($J16&lt;86,Q$8&lt;86),"Consistent",IF(AND(ABS(Q$8-$J16)&gt;V!I16,$J16&lt;86),"Discrepant","")))</f>
        <v/>
      </c>
      <c r="R16" s="36" t="str">
        <f t="shared" si="1"/>
        <v/>
      </c>
      <c r="S16" s="1"/>
      <c r="Y16" s="38" t="str">
        <f>IF(G11="Strength","Strength","")</f>
        <v/>
      </c>
      <c r="AC16" s="37" t="str">
        <f>IF(OR(G11="Strength",D11&gt;89),C11,"")</f>
        <v/>
      </c>
      <c r="AD16" s="38" t="str">
        <f>IF(OR(G11="Strength",D11&gt;89),D11,"")</f>
        <v/>
      </c>
      <c r="AG16" s="1"/>
      <c r="AH16" s="4"/>
      <c r="AT16" s="1"/>
      <c r="AU16" s="1"/>
      <c r="AV16" s="1"/>
      <c r="AW16" s="1"/>
      <c r="AX16" s="1"/>
      <c r="AY16" s="1"/>
      <c r="AZ16" s="1"/>
      <c r="BA16" s="1"/>
      <c r="BB16" s="70" t="s">
        <v>66</v>
      </c>
      <c r="BC16" s="71">
        <v>9.5</v>
      </c>
      <c r="BD16" s="71"/>
      <c r="BE16" s="71"/>
      <c r="BF16" s="71" t="s">
        <v>66</v>
      </c>
      <c r="BG16" s="71">
        <v>11.2</v>
      </c>
      <c r="BH16" s="7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7" t="s">
        <v>172</v>
      </c>
      <c r="D17" s="187"/>
      <c r="E17" s="187"/>
      <c r="F17" s="187"/>
      <c r="G17" s="187"/>
      <c r="H17" s="188"/>
      <c r="I17" s="4"/>
      <c r="J17" s="65"/>
      <c r="K17" s="73" t="s">
        <v>79</v>
      </c>
      <c r="L17" s="167" t="str">
        <f>V!B17</f>
        <v>Fluency Index</v>
      </c>
      <c r="M17" s="167"/>
      <c r="N17" s="69" t="str">
        <f>IF(ISBLANK($J17),"",IF(AND($J17&lt;86,N$8&lt;86),"Consistent",IF(AND(ABS(N$8-$J17)&gt;V!F17,$J17&lt;86),"Discrepant","")))</f>
        <v/>
      </c>
      <c r="O17" s="69" t="str">
        <f>IF(ISBLANK($J17),"",IF(AND($J17&lt;86,O$8&lt;86),"Consistent",IF(AND(ABS(O$8-$J17)&gt;V!G17,$J17&lt;86),"Discrepant","")))</f>
        <v/>
      </c>
      <c r="P17" s="69" t="str">
        <f>IF(ISBLANK($J17),"",IF(AND($J17&lt;86,P$8&lt;86),"Consistent",IF(AND(ABS(P$8-$J17)&gt;V!H17,$J17&lt;86),"Discrepant","")))</f>
        <v/>
      </c>
      <c r="Q17" s="69" t="str">
        <f>IF(ISBLANK($J17),"",IF(AND($J17&lt;86,Q$8&lt;86),"Consistent",IF(AND(ABS(Q$8-$J17)&gt;V!I17,$J17&lt;86),"Discrepant","")))</f>
        <v/>
      </c>
      <c r="R17" s="36" t="str">
        <f t="shared" si="1"/>
        <v/>
      </c>
      <c r="S17" s="1"/>
      <c r="AA17" s="42"/>
      <c r="AG17" s="1"/>
      <c r="AH17" s="4"/>
      <c r="AT17" s="1"/>
      <c r="AU17" s="1"/>
      <c r="AV17" s="1"/>
      <c r="AW17" s="1"/>
      <c r="AX17" s="1"/>
      <c r="AY17" s="1"/>
      <c r="AZ17" s="1"/>
      <c r="BA17" s="1"/>
      <c r="BB17" s="70" t="s">
        <v>67</v>
      </c>
      <c r="BC17" s="71">
        <v>9.3000000000000007</v>
      </c>
      <c r="BD17" s="71"/>
      <c r="BE17" s="71"/>
      <c r="BF17" s="71" t="s">
        <v>67</v>
      </c>
      <c r="BG17" s="71">
        <v>10.1</v>
      </c>
      <c r="BH17" s="7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203"/>
      <c r="D18" s="203"/>
      <c r="E18" s="203"/>
      <c r="F18" s="203"/>
      <c r="G18" s="203"/>
      <c r="H18" s="204"/>
      <c r="I18" s="4"/>
      <c r="J18" s="65"/>
      <c r="K18" s="68" t="s">
        <v>80</v>
      </c>
      <c r="L18" s="166" t="str">
        <f>V!B18</f>
        <v>Rapid Automatic Naming</v>
      </c>
      <c r="M18" s="166"/>
      <c r="N18" s="69" t="str">
        <f>IF(ISBLANK($J18),"",IF(AND($J18&lt;86,N$8&lt;86),"Consistent",IF(AND(ABS(N$8-$J18)&gt;V!F18,$J18&lt;86),"Discrepant","")))</f>
        <v/>
      </c>
      <c r="O18" s="69" t="str">
        <f>IF(ISBLANK($J18),"",IF(AND($J18&lt;86,O$8&lt;86),"Consistent",IF(AND(ABS(O$8-$J18)&gt;V!G18,$J18&lt;86),"Discrepant","")))</f>
        <v/>
      </c>
      <c r="P18" s="69" t="str">
        <f>IF(ISBLANK($J18),"",IF(AND($J18&lt;86,P$8&lt;86),"Consistent",IF(AND(ABS(P$8-$J18)&gt;V!H18,$J18&lt;86),"Discrepant","")))</f>
        <v/>
      </c>
      <c r="Q18" s="69" t="str">
        <f>IF(ISBLANK($J18),"",IF(AND($J18&lt;86,Q$8&lt;86),"Consistent",IF(AND(ABS(Q$8-$J18)&gt;V!I18,$J18&lt;86),"Discrepant","")))</f>
        <v/>
      </c>
      <c r="R18" s="36" t="str">
        <f t="shared" si="1"/>
        <v/>
      </c>
      <c r="S18" s="1"/>
      <c r="AG18" s="1"/>
      <c r="AH18" s="4"/>
      <c r="AT18" s="1"/>
      <c r="AU18" s="1"/>
      <c r="AV18" s="1"/>
      <c r="AW18" s="1"/>
      <c r="AX18" s="1"/>
      <c r="AY18" s="1"/>
      <c r="AZ18" s="1"/>
      <c r="BA18" s="1"/>
      <c r="BB18" s="70" t="s">
        <v>68</v>
      </c>
      <c r="BC18" s="71">
        <v>8</v>
      </c>
      <c r="BD18" s="71"/>
      <c r="BE18" s="71"/>
      <c r="BF18" s="71" t="s">
        <v>68</v>
      </c>
      <c r="BG18" s="71">
        <v>9</v>
      </c>
      <c r="BH18" s="7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I19" s="4"/>
      <c r="J19" s="65"/>
      <c r="K19" s="68" t="s">
        <v>81</v>
      </c>
      <c r="L19" s="166" t="str">
        <f>V!B19</f>
        <v>Verbal Fluency</v>
      </c>
      <c r="M19" s="166"/>
      <c r="N19" s="69" t="str">
        <f>IF(ISBLANK($J19),"",IF(AND($J19&lt;86,N$8&lt;86),"Consistent",IF(AND(ABS(N$8-$J19)&gt;V!F19,$J19&lt;86),"Discrepant","")))</f>
        <v/>
      </c>
      <c r="O19" s="69" t="str">
        <f>IF(ISBLANK($J19),"",IF(AND($J19&lt;86,O$8&lt;86),"Consistent",IF(AND(ABS(O$8-$J19)&gt;V!G19,$J19&lt;86),"Discrepant","")))</f>
        <v/>
      </c>
      <c r="P19" s="69" t="str">
        <f>IF(ISBLANK($J19),"",IF(AND($J19&lt;86,P$8&lt;86),"Consistent",IF(AND(ABS(P$8-$J19)&gt;V!H19,$J19&lt;86),"Discrepant","")))</f>
        <v/>
      </c>
      <c r="Q19" s="69" t="str">
        <f>IF(ISBLANK($J19),"",IF(AND($J19&lt;86,Q$8&lt;86),"Consistent",IF(AND(ABS(Q$8-$J19)&gt;V!I19,$J19&lt;86),"Discrepant","")))</f>
        <v/>
      </c>
      <c r="R19" s="36" t="str">
        <f t="shared" si="1"/>
        <v/>
      </c>
      <c r="S19" s="1"/>
      <c r="X19" s="4"/>
      <c r="Y19" s="40" t="str">
        <f t="shared" ref="Y19:Y31" si="2">IF(AND(J11&gt;33,Z19&lt;86),K11,"")</f>
        <v/>
      </c>
      <c r="Z19" s="41" t="str">
        <f t="shared" ref="Z19:Z31" si="3">IF(ISBLANK(J11),"",IF(J11&gt;85,"",IF(OR(R11=1,R11=2,R11=3,R11=4,R11=5,J11&lt;85),J11,"")))</f>
        <v/>
      </c>
      <c r="AA19" s="42"/>
      <c r="AH19" s="4"/>
      <c r="AT19" s="1"/>
      <c r="AU19" s="1"/>
      <c r="AV19" s="1"/>
      <c r="AW19" s="1"/>
      <c r="AX19" s="1"/>
      <c r="AY19" s="1"/>
      <c r="AZ19" s="1"/>
      <c r="BA19" s="1"/>
      <c r="BB19" s="70" t="s">
        <v>69</v>
      </c>
      <c r="BC19" s="71">
        <v>9.4</v>
      </c>
      <c r="BD19" s="71"/>
      <c r="BE19" s="71"/>
      <c r="BF19" s="71" t="s">
        <v>69</v>
      </c>
      <c r="BG19" s="71">
        <v>10.7</v>
      </c>
      <c r="BH19" s="7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D20" s="4"/>
      <c r="E20" s="4"/>
      <c r="F20" s="4"/>
      <c r="G20" s="4"/>
      <c r="H20" s="4"/>
      <c r="I20" s="4"/>
      <c r="J20" s="65"/>
      <c r="K20" s="68" t="s">
        <v>82</v>
      </c>
      <c r="L20" s="166" t="str">
        <f>V!B20</f>
        <v>Visual Perception</v>
      </c>
      <c r="M20" s="166"/>
      <c r="N20" s="69" t="str">
        <f>IF(ISBLANK($J20),"",IF(AND($J20&lt;86,N$8&lt;86),"Consistent",IF(AND(ABS(N$8-$J20)&gt;V!F20,$J20&lt;86),"Discrepant","")))</f>
        <v/>
      </c>
      <c r="O20" s="69" t="str">
        <f>IF(ISBLANK($J20),"",IF(AND($J20&lt;86,O$8&lt;86),"Consistent",IF(AND(ABS(O$8-$J20)&gt;V!G20,$J20&lt;86),"Discrepant","")))</f>
        <v/>
      </c>
      <c r="P20" s="69" t="str">
        <f>IF(ISBLANK($J20),"",IF(AND($J20&lt;86,P$8&lt;86),"Consistent",IF(AND(ABS(P$8-$J20)&gt;V!H20,$J20&lt;86),"Discrepant","")))</f>
        <v/>
      </c>
      <c r="Q20" s="69" t="str">
        <f>IF(ISBLANK($J20),"",IF(AND($J20&lt;86,Q$8&lt;86),"Consistent",IF(AND(ABS(Q$8-$J20)&gt;V!I20,$J20&lt;86),"Discrepant","")))</f>
        <v/>
      </c>
      <c r="R20" s="36" t="str">
        <f t="shared" si="1"/>
        <v/>
      </c>
      <c r="S20" s="1"/>
      <c r="X20" s="4"/>
      <c r="Y20" s="40" t="str">
        <f t="shared" si="2"/>
        <v/>
      </c>
      <c r="Z20" s="41" t="str">
        <f t="shared" si="3"/>
        <v/>
      </c>
      <c r="AA20" s="42"/>
      <c r="AC20" s="39"/>
      <c r="AD20" s="39"/>
      <c r="AE20" s="4"/>
      <c r="AH20" s="4"/>
      <c r="AT20" s="1"/>
      <c r="AU20" s="1"/>
      <c r="AV20" s="1"/>
      <c r="AW20" s="1"/>
      <c r="AX20" s="1"/>
      <c r="AY20" s="1"/>
      <c r="AZ20" s="1"/>
      <c r="BA20" s="1"/>
      <c r="BB20" s="70" t="s">
        <v>96</v>
      </c>
      <c r="BC20" s="71"/>
      <c r="BD20" s="71"/>
      <c r="BE20" s="71"/>
      <c r="BF20" s="71" t="s">
        <v>96</v>
      </c>
      <c r="BG20" s="71"/>
      <c r="BH20" s="7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B21" s="2"/>
      <c r="C21" s="2"/>
      <c r="J21" s="65"/>
      <c r="K21" s="68" t="s">
        <v>93</v>
      </c>
      <c r="L21" s="98" t="str">
        <f>V!B21</f>
        <v>Irregular Word Reading Fluency</v>
      </c>
      <c r="M21" s="98"/>
      <c r="N21" s="69" t="str">
        <f>IF(ISBLANK($J21),"",IF(AND($J21&lt;86,N$8&lt;86),"Consistent",IF(AND(ABS(N$8-$J21)&gt;V!F21,$J21&lt;86),"Discrepant","")))</f>
        <v/>
      </c>
      <c r="O21" s="69" t="str">
        <f>IF(ISBLANK($J21),"",IF(AND($J21&lt;86,O$8&lt;86),"Consistent",IF(AND(ABS(O$8-$J21)&gt;V!G21,$J21&lt;86),"Discrepant","")))</f>
        <v/>
      </c>
      <c r="P21" s="69" t="str">
        <f>IF(ISBLANK($J21),"",IF(AND($J21&lt;86,P$8&lt;86),"Consistent",IF(AND(ABS(P$8-$J21)&gt;V!H21,$J21&lt;86),"Discrepant","")))</f>
        <v/>
      </c>
      <c r="Q21" s="69" t="str">
        <f>IF(ISBLANK($J21),"",IF(AND($J21&lt;86,Q$8&lt;86),"Consistent",IF(AND(ABS(Q$8-$J21)&gt;V!I21,$J21&lt;86),"Discrepant","")))</f>
        <v/>
      </c>
      <c r="R21" s="36" t="str">
        <f t="shared" si="1"/>
        <v/>
      </c>
      <c r="S21" s="1"/>
      <c r="T21" s="2"/>
      <c r="U21" s="2"/>
      <c r="V21" s="2"/>
      <c r="W21" s="2"/>
      <c r="Y21" s="40" t="str">
        <f t="shared" si="2"/>
        <v/>
      </c>
      <c r="Z21" s="41" t="str">
        <f t="shared" si="3"/>
        <v/>
      </c>
      <c r="AA21" s="42"/>
      <c r="AB21" s="2"/>
      <c r="AC21" s="39"/>
      <c r="AD21" s="39"/>
      <c r="AF21" s="2"/>
      <c r="AG21" s="2"/>
      <c r="AT21" s="1"/>
      <c r="AU21" s="1"/>
      <c r="AV21" s="1"/>
      <c r="AW21" s="1"/>
      <c r="AX21" s="1"/>
      <c r="AY21" s="1"/>
      <c r="AZ21" s="1"/>
      <c r="BA21" s="1"/>
      <c r="BB21" s="70" t="s">
        <v>66</v>
      </c>
      <c r="BC21" s="71">
        <v>9.3000000000000007</v>
      </c>
      <c r="BD21" s="71"/>
      <c r="BE21" s="71"/>
      <c r="BF21" s="71" t="s">
        <v>66</v>
      </c>
      <c r="BG21" s="71">
        <v>10.199999999999999</v>
      </c>
      <c r="BH21" s="7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B22" s="2"/>
      <c r="C22" s="2"/>
      <c r="J22" s="65"/>
      <c r="K22" s="68" t="s">
        <v>83</v>
      </c>
      <c r="L22" s="98" t="str">
        <f>V!B22</f>
        <v>Orthographical Processing</v>
      </c>
      <c r="M22" s="98"/>
      <c r="N22" s="69" t="str">
        <f>IF(ISBLANK($J22),"",IF(AND($J22&lt;86,N$8&lt;86),"Consistent",IF(AND(ABS(N$8-$J22)&gt;V!F22,$J22&lt;86),"Discrepant","")))</f>
        <v/>
      </c>
      <c r="O22" s="69" t="str">
        <f>IF(ISBLANK($J22),"",IF(AND($J22&lt;86,O$8&lt;86),"Consistent",IF(AND(ABS(O$8-$J22)&gt;V!G22,$J22&lt;86),"Discrepant","")))</f>
        <v/>
      </c>
      <c r="P22" s="69" t="str">
        <f>IF(ISBLANK($J22),"",IF(AND($J22&lt;86,P$8&lt;86),"Consistent",IF(AND(ABS(P$8-$J22)&gt;V!H22,$J22&lt;86),"Discrepant","")))</f>
        <v/>
      </c>
      <c r="Q22" s="69" t="str">
        <f>IF(ISBLANK($J22),"",IF(AND($J22&lt;86,Q$8&lt;86),"Consistent",IF(AND(ABS(Q$8-$J22)&gt;V!I22,$J22&lt;86),"Discrepant","")))</f>
        <v/>
      </c>
      <c r="R22" s="36" t="str">
        <f t="shared" si="1"/>
        <v/>
      </c>
      <c r="S22" s="1"/>
      <c r="U22" s="2"/>
      <c r="V22" s="2"/>
      <c r="W22" s="2"/>
      <c r="Y22" s="40" t="str">
        <f t="shared" si="2"/>
        <v/>
      </c>
      <c r="Z22" s="41" t="str">
        <f t="shared" si="3"/>
        <v/>
      </c>
      <c r="AA22" s="42"/>
      <c r="AD22" s="37" t="str">
        <f>IF(H11="Weakness",C11,"")</f>
        <v/>
      </c>
      <c r="AE22" s="37" t="str">
        <f>IF(H11="Weakness",D11,"")</f>
        <v/>
      </c>
      <c r="AF22" s="2"/>
      <c r="AG22" s="2"/>
      <c r="AT22" s="1"/>
      <c r="AU22" s="1"/>
      <c r="AV22" s="1"/>
      <c r="AW22" s="1"/>
      <c r="AX22" s="1"/>
      <c r="AY22" s="1"/>
      <c r="AZ22" s="1"/>
      <c r="BA22" s="1"/>
      <c r="BB22" s="70" t="s">
        <v>67</v>
      </c>
      <c r="BC22" s="71">
        <v>8.3000000000000007</v>
      </c>
      <c r="BD22" s="71"/>
      <c r="BE22" s="71"/>
      <c r="BF22" s="71" t="s">
        <v>67</v>
      </c>
      <c r="BG22" s="71">
        <v>9.1</v>
      </c>
      <c r="BH22" s="7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B23" s="2"/>
      <c r="C23" s="2"/>
      <c r="J23" s="65"/>
      <c r="K23" s="73" t="s">
        <v>84</v>
      </c>
      <c r="L23" s="167" t="str">
        <f>V!B23</f>
        <v>Mixed Index</v>
      </c>
      <c r="M23" s="167"/>
      <c r="N23" s="69" t="str">
        <f>IF(ISBLANK($J23),"",IF(AND($J23&lt;86,N$8&lt;86),"Consistent",IF(AND(ABS(N$8-$J23)&gt;V!F23,$J23&lt;86),"Discrepant","")))</f>
        <v/>
      </c>
      <c r="O23" s="69" t="str">
        <f>IF(ISBLANK($J23),"",IF(AND($J23&lt;86,O$8&lt;86),"Consistent",IF(AND(ABS(O$8-$J23)&gt;V!G23,$J23&lt;86),"Discrepant","")))</f>
        <v/>
      </c>
      <c r="P23" s="69" t="str">
        <f>IF(ISBLANK($J23),"",IF(AND($J23&lt;86,P$8&lt;86),"Consistent",IF(AND(ABS(P$8-$J23)&gt;V!H23,$J23&lt;86),"Discrepant","")))</f>
        <v/>
      </c>
      <c r="Q23" s="69" t="str">
        <f>IF(ISBLANK($J23),"",IF(AND($J23&lt;86,Q$8&lt;86),"Consistent",IF(AND(ABS(Q$8-$J23)&gt;V!I23,$J23&lt;86),"Discrepant","")))</f>
        <v/>
      </c>
      <c r="R23" s="36" t="str">
        <f t="shared" si="1"/>
        <v/>
      </c>
      <c r="S23" s="1"/>
      <c r="U23" s="2"/>
      <c r="V23" s="2"/>
      <c r="W23" s="2"/>
      <c r="Y23" s="40" t="str">
        <f t="shared" si="2"/>
        <v/>
      </c>
      <c r="Z23" s="41" t="str">
        <f t="shared" si="3"/>
        <v/>
      </c>
      <c r="AA23" s="42"/>
      <c r="AB23" s="54"/>
      <c r="AD23" s="37"/>
      <c r="AE23" s="63"/>
      <c r="AF23" s="2"/>
      <c r="AG23" s="2"/>
      <c r="AT23" s="1"/>
      <c r="AU23" s="1"/>
      <c r="AV23" s="1"/>
      <c r="AW23" s="1"/>
      <c r="AX23" s="1"/>
      <c r="AY23" s="1"/>
      <c r="AZ23" s="1"/>
      <c r="BA23" s="1"/>
      <c r="BB23" s="70" t="s">
        <v>68</v>
      </c>
      <c r="BC23" s="71">
        <v>9.5</v>
      </c>
      <c r="BD23" s="71"/>
      <c r="BE23" s="71"/>
      <c r="BF23" s="71" t="s">
        <v>68</v>
      </c>
      <c r="BG23" s="71">
        <v>10.9</v>
      </c>
      <c r="BH23" s="7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B24" s="2"/>
      <c r="C24" s="2"/>
      <c r="J24" s="65"/>
      <c r="K24" s="73" t="s">
        <v>85</v>
      </c>
      <c r="L24" s="208" t="str">
        <f>V!B24</f>
        <v>Comprehension Index</v>
      </c>
      <c r="M24" s="209"/>
      <c r="N24" s="69" t="str">
        <f>IF(ISBLANK($J24),"",IF(AND($J24&lt;86,N$8&lt;86),"Consistent",IF(AND(ABS(N$8-$J24)&gt;V!F24,$J24&lt;86),"Discrepant","")))</f>
        <v/>
      </c>
      <c r="O24" s="69" t="str">
        <f>IF(ISBLANK($J24),"",IF(AND($J24&lt;86,O$8&lt;86),"Consistent",IF(AND(ABS(O$8-$J24)&gt;V!G24,$J24&lt;86),"Discrepant","")))</f>
        <v/>
      </c>
      <c r="P24" s="69" t="str">
        <f>IF(ISBLANK($J24),"",IF(AND($J24&lt;86,P$8&lt;86),"Consistent",IF(AND(ABS(P$8-$J24)&gt;V!H24,$J24&lt;86),"Discrepant","")))</f>
        <v/>
      </c>
      <c r="Q24" s="69" t="str">
        <f>IF(ISBLANK($J24),"",IF(AND($J24&lt;86,Q$8&lt;86),"Consistent",IF(AND(ABS(Q$8-$J24)&gt;V!I24,$J24&lt;86),"Discrepant","")))</f>
        <v/>
      </c>
      <c r="R24" s="36" t="str">
        <f t="shared" si="1"/>
        <v/>
      </c>
      <c r="S24" s="1"/>
      <c r="U24" s="2"/>
      <c r="V24" s="2"/>
      <c r="W24" s="2"/>
      <c r="Y24" s="40" t="str">
        <f t="shared" si="2"/>
        <v/>
      </c>
      <c r="Z24" s="41" t="str">
        <f t="shared" si="3"/>
        <v/>
      </c>
      <c r="AA24" s="42"/>
      <c r="AB24" s="54"/>
      <c r="AD24" s="37"/>
      <c r="AE24" s="63"/>
      <c r="AF24" s="2"/>
      <c r="AG24" s="2"/>
      <c r="AT24" s="1"/>
      <c r="AU24" s="1"/>
      <c r="AV24" s="1"/>
      <c r="AW24" s="1"/>
      <c r="AX24" s="1"/>
      <c r="AY24" s="1"/>
      <c r="AZ24" s="1"/>
      <c r="BA24" s="1"/>
      <c r="BB24" s="70" t="s">
        <v>69</v>
      </c>
      <c r="BC24" s="71">
        <v>9.1</v>
      </c>
      <c r="BD24" s="71"/>
      <c r="BE24" s="71"/>
      <c r="BF24" s="71" t="s">
        <v>69</v>
      </c>
      <c r="BG24" s="71">
        <v>10.4</v>
      </c>
      <c r="BH24" s="7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B25" s="2"/>
      <c r="C25" s="2"/>
      <c r="J25" s="65"/>
      <c r="K25" s="68" t="s">
        <v>86</v>
      </c>
      <c r="L25" s="166" t="str">
        <f>V!B25</f>
        <v>Semantic Concepts</v>
      </c>
      <c r="M25" s="166"/>
      <c r="N25" s="69" t="str">
        <f>IF(ISBLANK($J25),"",IF(AND($J25&lt;86,N$8&lt;86),"Consistent",IF(AND(ABS(N$8-$J25)&gt;V!F25,$J25&lt;86),"Discrepant","")))</f>
        <v/>
      </c>
      <c r="O25" s="69" t="str">
        <f>IF(ISBLANK($J25),"",IF(AND($J25&lt;86,O$8&lt;86),"Consistent",IF(AND(ABS(O$8-$J25)&gt;V!G25,$J25&lt;86),"Discrepant","")))</f>
        <v/>
      </c>
      <c r="P25" s="69" t="str">
        <f>IF(ISBLANK($J25),"",IF(AND($J25&lt;86,P$8&lt;86),"Consistent",IF(AND(ABS(P$8-$J25)&gt;V!H25,$J25&lt;86),"Discrepant","")))</f>
        <v/>
      </c>
      <c r="Q25" s="69" t="str">
        <f>IF(ISBLANK($J25),"",IF(AND($J25&lt;86,Q$8&lt;86),"Consistent",IF(AND(ABS(Q$8-$J25)&gt;V!I25,$J25&lt;86),"Discrepant","")))</f>
        <v/>
      </c>
      <c r="R25" s="36" t="str">
        <f t="shared" si="1"/>
        <v/>
      </c>
      <c r="S25" s="1"/>
      <c r="U25" s="2"/>
      <c r="V25" s="2"/>
      <c r="W25" s="2"/>
      <c r="Y25" s="40" t="str">
        <f t="shared" si="2"/>
        <v/>
      </c>
      <c r="Z25" s="41" t="str">
        <f t="shared" si="3"/>
        <v/>
      </c>
      <c r="AA25" s="42"/>
      <c r="AB25" s="54"/>
      <c r="AD25" s="37" t="str">
        <f>IF(H9="Weakness",C9,"")</f>
        <v/>
      </c>
      <c r="AE25" s="37" t="str">
        <f>IF(H9="Weakness",D9,"")</f>
        <v/>
      </c>
      <c r="AF25" s="2"/>
      <c r="AG25" s="2"/>
      <c r="AT25" s="1"/>
      <c r="AU25" s="1"/>
      <c r="AV25" s="1"/>
      <c r="AW25" s="1"/>
      <c r="AX25" s="1"/>
      <c r="AY25" s="1"/>
      <c r="AZ25" s="1"/>
      <c r="BA25" s="1"/>
      <c r="BB25" s="70"/>
      <c r="BC25" s="71"/>
      <c r="BD25" s="71"/>
      <c r="BE25" s="71"/>
      <c r="BF25" s="71"/>
      <c r="BG25" s="71"/>
      <c r="BH25" s="7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B26" s="2"/>
      <c r="C26" s="2"/>
      <c r="J26" s="65"/>
      <c r="K26" s="68" t="s">
        <v>87</v>
      </c>
      <c r="L26" s="166" t="str">
        <f>V!B26</f>
        <v>Word Recall</v>
      </c>
      <c r="M26" s="166"/>
      <c r="N26" s="69" t="str">
        <f>IF(ISBLANK($J26),"",IF(AND($J26&lt;86,N$8&lt;86),"Consistent",IF(AND(ABS(N$8-$J26)&gt;V!F26,$J26&lt;86),"Discrepant","")))</f>
        <v/>
      </c>
      <c r="O26" s="69" t="str">
        <f>IF(ISBLANK($J26),"",IF(AND($J26&lt;86,O$8&lt;86),"Consistent",IF(AND(ABS(O$8-$J26)&gt;V!G26,$J26&lt;86),"Discrepant","")))</f>
        <v/>
      </c>
      <c r="P26" s="69" t="str">
        <f>IF(ISBLANK($J26),"",IF(AND($J26&lt;86,P$8&lt;86),"Consistent",IF(AND(ABS(P$8-$J26)&gt;V!H26,$J26&lt;86),"Discrepant","")))</f>
        <v/>
      </c>
      <c r="Q26" s="69" t="str">
        <f>IF(ISBLANK($J26),"",IF(AND($J26&lt;86,Q$8&lt;86),"Consistent",IF(AND(ABS(Q$8-$J26)&gt;V!I26,$J26&lt;86),"Discrepant","")))</f>
        <v/>
      </c>
      <c r="R26" s="36" t="str">
        <f t="shared" si="1"/>
        <v/>
      </c>
      <c r="S26" s="1"/>
      <c r="U26" s="2"/>
      <c r="V26" s="40" t="str">
        <f t="shared" ref="V26:V31" si="4">IF(AND(J24&gt;33,W26&lt;86),K24,"")</f>
        <v/>
      </c>
      <c r="W26" s="41" t="str">
        <f t="shared" ref="W26:W31" si="5">IF(ISBLANK(J24),"",IF(J24&gt;85,"",IF(OR(R24=1,R24=2,R24=3,R24=4,R24=5,J24&lt;85),J24,"")))</f>
        <v/>
      </c>
      <c r="Y26" s="40" t="str">
        <f t="shared" si="2"/>
        <v/>
      </c>
      <c r="Z26" s="41" t="str">
        <f t="shared" si="3"/>
        <v/>
      </c>
      <c r="AA26" s="42"/>
      <c r="AB26" s="54"/>
      <c r="AD26" s="37"/>
      <c r="AE26" s="63"/>
      <c r="AF26" s="2"/>
      <c r="AG26" s="2"/>
      <c r="AT26" s="1"/>
      <c r="AU26" s="1"/>
      <c r="AV26" s="1"/>
      <c r="AW26" s="1"/>
      <c r="AX26" s="1"/>
      <c r="AY26" s="1"/>
      <c r="AZ26" s="1"/>
      <c r="BA26" s="1"/>
      <c r="BB26" s="70"/>
      <c r="BC26" s="71">
        <f>(BC16+BC21)/2</f>
        <v>9.4</v>
      </c>
      <c r="BD26" s="71"/>
      <c r="BE26" s="71"/>
      <c r="BF26" s="71"/>
      <c r="BG26" s="71">
        <f>(BG16+BG21)/2</f>
        <v>10.7</v>
      </c>
      <c r="BH26" s="7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B27" s="2"/>
      <c r="C27" s="2"/>
      <c r="J27" s="65"/>
      <c r="K27" s="68" t="s">
        <v>39</v>
      </c>
      <c r="L27" s="166" t="str">
        <f>V!B27</f>
        <v>Print Knowledge</v>
      </c>
      <c r="M27" s="166"/>
      <c r="N27" s="69" t="str">
        <f>IF(ISBLANK($J27),"",IF(AND($J27&lt;86,N$8&lt;86),"Consistent",IF(AND(ABS(N$8-$J27)&gt;V!F27,$J27&lt;86),"Discrepant","")))</f>
        <v/>
      </c>
      <c r="O27" s="69" t="str">
        <f>IF(ISBLANK($J27),"",IF(AND($J27&lt;86,O$8&lt;86),"Consistent",IF(AND(ABS(O$8-$J27)&gt;V!G27,$J27&lt;86),"Discrepant","")))</f>
        <v/>
      </c>
      <c r="P27" s="69" t="str">
        <f>IF(ISBLANK($J27),"",IF(AND($J27&lt;86,P$8&lt;86),"Consistent",IF(AND(ABS(P$8-$J27)&gt;V!H27,$J27&lt;86),"Discrepant","")))</f>
        <v/>
      </c>
      <c r="Q27" s="69" t="str">
        <f>IF(ISBLANK($J27),"",IF(AND($J27&lt;86,Q$8&lt;86),"Consistent",IF(AND(ABS(Q$8-$J27)&gt;V!I27,$J27&lt;86),"Discrepant","")))</f>
        <v/>
      </c>
      <c r="R27" s="36" t="str">
        <f t="shared" si="1"/>
        <v/>
      </c>
      <c r="S27" s="1"/>
      <c r="U27" s="2"/>
      <c r="V27" s="40" t="str">
        <f t="shared" si="4"/>
        <v/>
      </c>
      <c r="W27" s="41" t="str">
        <f t="shared" si="5"/>
        <v/>
      </c>
      <c r="Y27" s="40" t="str">
        <f t="shared" si="2"/>
        <v/>
      </c>
      <c r="Z27" s="41" t="str">
        <f t="shared" si="3"/>
        <v/>
      </c>
      <c r="AA27" s="42"/>
      <c r="AD27" s="63"/>
      <c r="AE27" s="63"/>
      <c r="AT27" s="1"/>
      <c r="AU27" s="1"/>
      <c r="AV27" s="1"/>
      <c r="AW27" s="1"/>
      <c r="AX27" s="1"/>
      <c r="AY27" s="1"/>
      <c r="AZ27" s="1"/>
      <c r="BA27" s="1"/>
      <c r="BB27" s="70"/>
      <c r="BC27" s="71">
        <f t="shared" ref="BC27:BC28" si="6">(BC17+BC22)/2</f>
        <v>8.8000000000000007</v>
      </c>
      <c r="BD27" s="71"/>
      <c r="BE27" s="71"/>
      <c r="BF27" s="71"/>
      <c r="BG27" s="71">
        <f t="shared" ref="BG27:BG28" si="7">(BG17+BG22)/2</f>
        <v>9.6</v>
      </c>
      <c r="BH27" s="7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B28" s="2"/>
      <c r="C28" s="2"/>
      <c r="J28" s="65"/>
      <c r="K28" s="68" t="s">
        <v>88</v>
      </c>
      <c r="L28" s="98" t="str">
        <f>V!B28</f>
        <v>Morphological Processing</v>
      </c>
      <c r="M28" s="99"/>
      <c r="N28" s="69" t="str">
        <f>IF(ISBLANK($J28),"",IF(AND($J28&lt;86,N$8&lt;86),"Consistent",IF(AND(ABS(N$8-$J28)&gt;V!F28,$J28&lt;86),"Discrepant","")))</f>
        <v/>
      </c>
      <c r="O28" s="69" t="str">
        <f>IF(ISBLANK($J28),"",IF(AND($J28&lt;86,O$8&lt;86),"Consistent",IF(AND(ABS(O$8-$J28)&gt;V!G28,$J28&lt;86),"Discrepant","")))</f>
        <v/>
      </c>
      <c r="P28" s="69" t="str">
        <f>IF(ISBLANK($J28),"",IF(AND($J28&lt;86,P$8&lt;86),"Consistent",IF(AND(ABS(P$8-$J28)&gt;V!H28,$J28&lt;86),"Discrepant","")))</f>
        <v/>
      </c>
      <c r="Q28" s="69" t="str">
        <f>IF(ISBLANK($J28),"",IF(AND($J28&lt;86,Q$8&lt;86),"Consistent",IF(AND(ABS(Q$8-$J28)&gt;V!I28,$J28&lt;86),"Discrepant","")))</f>
        <v/>
      </c>
      <c r="R28" s="36" t="str">
        <f t="shared" si="1"/>
        <v/>
      </c>
      <c r="S28" s="1"/>
      <c r="U28" s="2"/>
      <c r="V28" s="40" t="str">
        <f t="shared" si="4"/>
        <v/>
      </c>
      <c r="W28" s="41" t="str">
        <f t="shared" si="5"/>
        <v/>
      </c>
      <c r="Y28" s="40" t="str">
        <f t="shared" si="2"/>
        <v/>
      </c>
      <c r="Z28" s="41" t="str">
        <f t="shared" si="3"/>
        <v/>
      </c>
      <c r="AA28" s="42"/>
      <c r="AB28" s="54"/>
      <c r="AD28" s="37" t="str">
        <f>IF(H8="Weakness",C8,"")</f>
        <v/>
      </c>
      <c r="AE28" s="37" t="str">
        <f>IF(H8="Weakness",D8,"")</f>
        <v/>
      </c>
      <c r="AT28" s="1"/>
      <c r="AU28" s="1"/>
      <c r="AV28" s="1"/>
      <c r="AW28" s="1"/>
      <c r="AX28" s="1"/>
      <c r="AY28" s="1"/>
      <c r="AZ28" s="1"/>
      <c r="BA28" s="1"/>
      <c r="BB28" s="70"/>
      <c r="BC28" s="71">
        <f t="shared" si="6"/>
        <v>8.75</v>
      </c>
      <c r="BD28" s="71"/>
      <c r="BE28" s="71"/>
      <c r="BF28" s="71"/>
      <c r="BG28" s="71">
        <f t="shared" si="7"/>
        <v>9.9499999999999993</v>
      </c>
      <c r="BH28" s="7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1.15" customHeight="1" x14ac:dyDescent="0.3">
      <c r="B29" s="2"/>
      <c r="C29" s="2"/>
      <c r="J29" s="65"/>
      <c r="K29" s="68" t="s">
        <v>88</v>
      </c>
      <c r="L29" s="210" t="str">
        <f>V!B29</f>
        <v>Silent Reading Fluency: Comprehension</v>
      </c>
      <c r="M29" s="211"/>
      <c r="N29" s="69" t="str">
        <f>IF(ISBLANK($J29),"",IF(AND($J29&lt;86,N$8&lt;86),"Consistent",IF(AND(ABS(N$8-$J29)&gt;V!F29,$J29&lt;86),"Discrepant","")))</f>
        <v/>
      </c>
      <c r="O29" s="69" t="str">
        <f>IF(ISBLANK($J29),"",IF(AND($J29&lt;86,O$8&lt;86),"Consistent",IF(AND(ABS(O$8-$J29)&gt;V!G29,$J29&lt;86),"Discrepant","")))</f>
        <v/>
      </c>
      <c r="P29" s="69" t="str">
        <f>IF(ISBLANK($J29),"",IF(AND($J29&lt;86,P$8&lt;86),"Consistent",IF(AND(ABS(P$8-$J29)&gt;V!H29,$J29&lt;86),"Discrepant","")))</f>
        <v/>
      </c>
      <c r="Q29" s="69" t="str">
        <f>IF(ISBLANK($J29),"",IF(AND($J29&lt;86,Q$8&lt;86),"Consistent",IF(AND(ABS(Q$8-$J29)&gt;V!I29,$J29&lt;86),"Discrepant","")))</f>
        <v/>
      </c>
      <c r="R29" s="36" t="str">
        <f t="shared" si="1"/>
        <v/>
      </c>
      <c r="S29" s="1"/>
      <c r="U29" s="2"/>
      <c r="V29" s="40" t="str">
        <f t="shared" si="4"/>
        <v/>
      </c>
      <c r="W29" s="41" t="str">
        <f>IF(ISBLANK(J27),"",IF(J27&gt;85,"",IF(OR(R27=1,R27=2,R27=3,R27=4,R27=5,J27&lt;85),J27,"")))</f>
        <v/>
      </c>
      <c r="Y29" s="40" t="str">
        <f t="shared" si="2"/>
        <v/>
      </c>
      <c r="Z29" s="41" t="str">
        <f t="shared" si="3"/>
        <v/>
      </c>
      <c r="AA29" s="42"/>
      <c r="AB29" s="54"/>
      <c r="AD29" s="37"/>
      <c r="AE29" s="63"/>
      <c r="AT29" s="1"/>
      <c r="AU29" s="1"/>
      <c r="AV29" s="1"/>
      <c r="AW29" s="1"/>
      <c r="AX29" s="1"/>
      <c r="AY29" s="1"/>
      <c r="AZ29" s="1"/>
      <c r="BA29" s="1"/>
      <c r="BB29" s="70"/>
      <c r="BC29" s="71">
        <f>(BC19+BC24)/2</f>
        <v>9.25</v>
      </c>
      <c r="BD29" s="71"/>
      <c r="BE29" s="71"/>
      <c r="BF29" s="71"/>
      <c r="BG29" s="71">
        <f>(BG19+BG24)/2</f>
        <v>10.55</v>
      </c>
      <c r="BH29" s="7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thickBot="1" x14ac:dyDescent="0.35">
      <c r="B30" s="2"/>
      <c r="C30" s="2"/>
      <c r="J30" s="101"/>
      <c r="K30" s="74" t="s">
        <v>88</v>
      </c>
      <c r="L30" s="206" t="str">
        <f>V!B30</f>
        <v>Total Index</v>
      </c>
      <c r="M30" s="207"/>
      <c r="N30" s="75" t="str">
        <f>IF(ISBLANK($J30),"",IF(AND($J30&lt;86,N$8&lt;86),"Consistent",IF(AND(ABS(N$8-$J30)&gt;V!F30,$J30&lt;86),"Discrepant","")))</f>
        <v/>
      </c>
      <c r="O30" s="75" t="str">
        <f>IF(ISBLANK($J30),"",IF(AND($J30&lt;86,O$8&lt;86),"Consistent",IF(AND(ABS(O$8-$J30)&gt;V!G30,$J30&lt;86),"Discrepant","")))</f>
        <v/>
      </c>
      <c r="P30" s="75" t="str">
        <f>IF(ISBLANK($J30),"",IF(AND($J30&lt;86,P$8&lt;86),"Consistent",IF(AND(ABS(P$8-$J30)&gt;V!H30,$J30&lt;86),"Discrepant","")))</f>
        <v/>
      </c>
      <c r="Q30" s="75" t="str">
        <f>IF(ISBLANK($J30),"",IF(AND($J30&lt;86,Q$8&lt;86),"Consistent",IF(AND(ABS(Q$8-$J30)&gt;V!I30,$J30&lt;86),"Discrepant","")))</f>
        <v/>
      </c>
      <c r="R30" s="44" t="str">
        <f t="shared" si="1"/>
        <v/>
      </c>
      <c r="S30" s="1"/>
      <c r="U30" s="2"/>
      <c r="V30" s="40" t="str">
        <f t="shared" si="4"/>
        <v/>
      </c>
      <c r="W30" s="41" t="str">
        <f t="shared" si="5"/>
        <v/>
      </c>
      <c r="Y30" s="40" t="str">
        <f t="shared" si="2"/>
        <v/>
      </c>
      <c r="Z30" s="41" t="str">
        <f t="shared" si="3"/>
        <v/>
      </c>
      <c r="AA30" s="42"/>
      <c r="AB30" s="54"/>
      <c r="AD30" s="37" t="str">
        <f>IF(H10="Weakness",C10,"")</f>
        <v/>
      </c>
      <c r="AE30" s="37" t="str">
        <f>IF(H10="Weakness",D10,"")</f>
        <v/>
      </c>
      <c r="AT30" s="1"/>
      <c r="AU30" s="1"/>
      <c r="AV30" s="1"/>
      <c r="AW30" s="1"/>
      <c r="AX30" s="1"/>
      <c r="AY30" s="1"/>
      <c r="AZ30" s="1"/>
      <c r="BA30" s="1"/>
      <c r="BB30" s="76"/>
      <c r="BC30" s="77"/>
      <c r="BD30" s="77"/>
      <c r="BE30" s="77"/>
      <c r="BF30" s="77"/>
      <c r="BG30" s="77"/>
      <c r="BH30" s="78"/>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B31" s="2"/>
      <c r="C31" s="2"/>
      <c r="J31" s="205"/>
      <c r="K31" s="205"/>
      <c r="L31" s="205"/>
      <c r="M31" s="205"/>
      <c r="S31" s="1"/>
      <c r="V31" s="40" t="str">
        <f t="shared" si="4"/>
        <v/>
      </c>
      <c r="W31" s="41" t="str">
        <f t="shared" si="5"/>
        <v/>
      </c>
      <c r="Y31" s="40" t="str">
        <f t="shared" si="2"/>
        <v/>
      </c>
      <c r="Z31" s="41" t="str">
        <f t="shared" si="3"/>
        <v/>
      </c>
      <c r="AA31" s="42"/>
      <c r="AB31" s="54"/>
      <c r="AC31" s="5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B32" s="2"/>
      <c r="C32" s="2"/>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5" customHeight="1" x14ac:dyDescent="0.4">
      <c r="B33" s="2"/>
      <c r="C33" s="2"/>
      <c r="D33" s="2"/>
      <c r="E33" s="2"/>
      <c r="S33" s="1"/>
      <c r="U33" s="64" t="s">
        <v>173</v>
      </c>
      <c r="V33" s="64"/>
      <c r="W33" s="64"/>
      <c r="X33" s="64"/>
      <c r="Y33" s="64"/>
      <c r="Z33" s="64"/>
      <c r="AA33" s="42"/>
      <c r="AB33" s="2"/>
      <c r="AC33" s="52"/>
      <c r="AE33" s="8"/>
      <c r="AH33" s="62"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5" customHeight="1" x14ac:dyDescent="0.3">
      <c r="B34" s="2"/>
      <c r="C34" s="2"/>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15" hidden="1" customHeight="1" x14ac:dyDescent="0.3">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5" hidden="1" customHeight="1" x14ac:dyDescent="0.3">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5" hidden="1" customHeight="1" x14ac:dyDescent="0.3">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5" hidden="1" customHeight="1" x14ac:dyDescent="0.3">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5" hidden="1" customHeight="1" x14ac:dyDescent="0.3">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5" hidden="1" customHeight="1" x14ac:dyDescent="0.3">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5" hidden="1" customHeight="1" x14ac:dyDescent="0.3">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5" hidden="1" customHeight="1" x14ac:dyDescent="0.3">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5" hidden="1" customHeight="1" x14ac:dyDescent="0.3">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5" hidden="1" customHeight="1" x14ac:dyDescent="0.3">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5" hidden="1" customHeight="1" x14ac:dyDescent="0.3">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5" hidden="1" customHeight="1" x14ac:dyDescent="0.3">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5" hidden="1" customHeight="1" x14ac:dyDescent="0.3">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C58" s="2"/>
      <c r="O58" s="4"/>
      <c r="P58" s="4"/>
      <c r="Q58" s="4"/>
      <c r="R58" s="4"/>
      <c r="S58" s="4"/>
      <c r="T58" s="4"/>
    </row>
    <row r="59" spans="2:166" ht="20.5" hidden="1" customHeight="1" x14ac:dyDescent="0.3">
      <c r="C59" s="2"/>
      <c r="O59" s="4"/>
      <c r="P59" s="4"/>
      <c r="Q59" s="4"/>
      <c r="R59" s="4"/>
      <c r="S59" s="4"/>
      <c r="T59" s="4"/>
    </row>
    <row r="60" spans="2:166" ht="20.5" hidden="1" customHeight="1" x14ac:dyDescent="0.3">
      <c r="C60" s="2"/>
      <c r="O60" s="4"/>
      <c r="P60" s="4"/>
      <c r="Q60" s="4"/>
      <c r="R60" s="4"/>
      <c r="S60" s="4"/>
      <c r="T60" s="4"/>
    </row>
    <row r="61" spans="2:166" ht="20.5" hidden="1" customHeight="1" x14ac:dyDescent="0.3">
      <c r="C61" s="2"/>
      <c r="O61" s="4"/>
      <c r="P61" s="4"/>
      <c r="Q61" s="4"/>
      <c r="R61" s="4"/>
      <c r="S61" s="4"/>
      <c r="T61" s="4"/>
    </row>
    <row r="62" spans="2:166" ht="20.5" hidden="1" customHeight="1" x14ac:dyDescent="0.3">
      <c r="C62" s="2"/>
      <c r="O62" s="4"/>
      <c r="P62" s="4"/>
      <c r="Q62" s="4"/>
      <c r="R62" s="4"/>
      <c r="S62" s="4"/>
      <c r="T62" s="4"/>
    </row>
    <row r="63" spans="2:166" ht="20.5" hidden="1" customHeight="1" x14ac:dyDescent="0.3">
      <c r="C63" s="2"/>
      <c r="O63" s="4"/>
      <c r="P63" s="4"/>
      <c r="Q63" s="4"/>
      <c r="R63" s="4"/>
      <c r="S63" s="4"/>
      <c r="T63" s="4"/>
      <c r="Z63" s="4"/>
      <c r="AA63" s="4"/>
      <c r="AB63" s="4"/>
      <c r="AC63" s="4"/>
      <c r="AD63" s="4"/>
      <c r="AE63" s="4"/>
      <c r="AF63" s="4"/>
      <c r="AG63" s="4"/>
      <c r="AH63" s="4"/>
      <c r="AI63" s="4"/>
      <c r="AJ63" s="4"/>
      <c r="AK63" s="4"/>
    </row>
    <row r="64" spans="2:166" ht="20.5" hidden="1" customHeight="1" x14ac:dyDescent="0.3">
      <c r="C64" s="2"/>
      <c r="O64" s="4"/>
      <c r="P64" s="4"/>
      <c r="Q64" s="4"/>
      <c r="R64" s="4"/>
      <c r="S64" s="4"/>
      <c r="T64" s="4"/>
      <c r="Z64" s="4"/>
      <c r="AA64" s="4"/>
      <c r="AB64" s="4"/>
      <c r="AC64" s="4"/>
      <c r="AD64" s="4"/>
      <c r="AE64" s="4"/>
      <c r="AF64" s="4"/>
      <c r="AG64" s="4"/>
      <c r="AH64" s="4"/>
      <c r="AI64" s="4"/>
      <c r="AJ64" s="4"/>
      <c r="AK64" s="4"/>
    </row>
    <row r="65" spans="3:37" ht="20.5" hidden="1" customHeight="1" x14ac:dyDescent="0.3">
      <c r="C65" s="2"/>
      <c r="O65" s="4"/>
      <c r="P65" s="4"/>
      <c r="Q65" s="4"/>
      <c r="R65" s="4"/>
      <c r="S65" s="4"/>
      <c r="T65" s="4"/>
      <c r="Z65" s="4"/>
      <c r="AA65" s="4"/>
      <c r="AB65" s="4"/>
      <c r="AC65" s="4"/>
      <c r="AD65" s="4"/>
      <c r="AE65" s="4"/>
      <c r="AF65" s="4"/>
      <c r="AG65" s="4"/>
      <c r="AH65" s="4"/>
      <c r="AI65" s="4"/>
      <c r="AJ65" s="4"/>
      <c r="AK65" s="4"/>
    </row>
    <row r="66" spans="3:37" ht="20.5" hidden="1" customHeight="1" x14ac:dyDescent="0.3">
      <c r="C66" s="2"/>
      <c r="O66" s="4"/>
      <c r="P66" s="4"/>
      <c r="Q66" s="4"/>
      <c r="R66" s="4"/>
      <c r="S66" s="4"/>
      <c r="T66" s="4"/>
      <c r="Z66" s="4"/>
      <c r="AA66" s="4"/>
      <c r="AB66" s="4"/>
      <c r="AC66" s="4"/>
      <c r="AD66" s="4"/>
      <c r="AE66" s="4"/>
      <c r="AF66" s="4"/>
      <c r="AG66" s="4"/>
      <c r="AH66" s="4"/>
      <c r="AI66" s="4"/>
      <c r="AJ66" s="4"/>
      <c r="AK66" s="4"/>
    </row>
    <row r="67" spans="3:37" ht="20.5" hidden="1" customHeight="1" x14ac:dyDescent="0.3">
      <c r="C67" s="2"/>
      <c r="O67" s="4"/>
      <c r="P67" s="4"/>
      <c r="Q67" s="4"/>
      <c r="R67" s="4"/>
      <c r="S67" s="4"/>
      <c r="T67" s="4"/>
      <c r="Z67" s="4"/>
      <c r="AA67" s="4"/>
      <c r="AB67" s="4"/>
      <c r="AC67" s="4"/>
      <c r="AD67" s="4"/>
      <c r="AE67" s="4"/>
      <c r="AF67" s="4"/>
      <c r="AG67" s="4"/>
      <c r="AH67" s="4"/>
      <c r="AI67" s="4"/>
      <c r="AJ67" s="4"/>
      <c r="AK67" s="4"/>
    </row>
    <row r="68" spans="3:37" ht="20.5" hidden="1" customHeight="1" x14ac:dyDescent="0.3">
      <c r="C68" s="2"/>
      <c r="O68" s="4"/>
      <c r="P68" s="4"/>
      <c r="Q68" s="4"/>
      <c r="R68" s="4"/>
      <c r="S68" s="4"/>
      <c r="T68" s="4"/>
      <c r="Z68" s="4"/>
      <c r="AA68" s="4"/>
      <c r="AB68" s="4"/>
      <c r="AC68" s="4"/>
      <c r="AD68" s="4"/>
      <c r="AE68" s="4"/>
      <c r="AF68" s="4"/>
      <c r="AG68" s="4"/>
      <c r="AH68" s="4"/>
      <c r="AI68" s="4"/>
      <c r="AJ68" s="4"/>
      <c r="AK68" s="4"/>
    </row>
    <row r="69" spans="3:37" ht="20.5" hidden="1" customHeight="1" x14ac:dyDescent="0.3">
      <c r="C69" s="2"/>
      <c r="O69" s="4"/>
      <c r="P69" s="4"/>
      <c r="Q69" s="4"/>
      <c r="R69" s="4"/>
      <c r="S69" s="4"/>
      <c r="T69" s="4"/>
      <c r="Z69" s="4"/>
      <c r="AA69" s="4"/>
      <c r="AB69" s="4"/>
      <c r="AC69" s="4"/>
      <c r="AD69" s="4"/>
      <c r="AE69" s="4"/>
      <c r="AF69" s="4"/>
      <c r="AG69" s="4"/>
      <c r="AH69" s="4"/>
      <c r="AI69" s="4"/>
      <c r="AJ69" s="4"/>
      <c r="AK69" s="4"/>
    </row>
    <row r="70" spans="3:37" ht="20.5" hidden="1" customHeight="1" x14ac:dyDescent="0.3">
      <c r="C70" s="2"/>
      <c r="O70" s="4"/>
      <c r="P70" s="4"/>
      <c r="Q70" s="4"/>
      <c r="R70" s="4"/>
      <c r="S70" s="4"/>
      <c r="T70" s="4"/>
      <c r="Z70" s="4"/>
      <c r="AA70" s="4"/>
      <c r="AB70" s="4"/>
      <c r="AC70" s="4"/>
      <c r="AD70" s="4"/>
      <c r="AE70" s="4"/>
      <c r="AF70" s="4"/>
      <c r="AG70" s="4"/>
      <c r="AH70" s="4"/>
      <c r="AI70" s="4"/>
      <c r="AJ70" s="4"/>
      <c r="AK70" s="4"/>
    </row>
    <row r="71" spans="3:37" ht="20.5" hidden="1" customHeight="1" x14ac:dyDescent="0.3">
      <c r="C71" s="2"/>
      <c r="O71" s="4"/>
      <c r="P71" s="4"/>
      <c r="Q71" s="4"/>
      <c r="R71" s="4"/>
      <c r="S71" s="4"/>
      <c r="T71" s="4"/>
      <c r="Z71" s="4"/>
      <c r="AA71" s="4"/>
      <c r="AB71" s="4"/>
      <c r="AC71" s="4"/>
      <c r="AD71" s="4"/>
      <c r="AE71" s="4"/>
      <c r="AF71" s="4"/>
      <c r="AG71" s="4"/>
      <c r="AH71" s="4"/>
      <c r="AI71" s="4"/>
      <c r="AJ71" s="4"/>
      <c r="AK71" s="4"/>
    </row>
    <row r="72" spans="3:37" ht="20.5" hidden="1" customHeight="1" x14ac:dyDescent="0.3">
      <c r="C72" s="2"/>
      <c r="O72" s="4"/>
      <c r="P72" s="4"/>
      <c r="Q72" s="4"/>
      <c r="R72" s="4"/>
      <c r="S72" s="4"/>
      <c r="T72" s="4"/>
      <c r="Z72" s="4"/>
      <c r="AA72" s="4"/>
      <c r="AB72" s="4"/>
      <c r="AC72" s="4"/>
      <c r="AD72" s="4"/>
      <c r="AE72" s="4"/>
      <c r="AF72" s="4"/>
      <c r="AG72" s="4"/>
      <c r="AH72" s="4"/>
      <c r="AI72" s="4"/>
      <c r="AJ72" s="4"/>
      <c r="AK72" s="4"/>
    </row>
    <row r="73" spans="3:37" ht="20.5" hidden="1" customHeight="1" x14ac:dyDescent="0.3">
      <c r="O73" s="4"/>
      <c r="P73" s="4"/>
      <c r="Q73" s="4"/>
      <c r="R73" s="4"/>
      <c r="S73" s="4"/>
      <c r="T73" s="4"/>
      <c r="Z73" s="4"/>
      <c r="AA73" s="4"/>
      <c r="AB73" s="4"/>
      <c r="AC73" s="4"/>
      <c r="AD73" s="4"/>
      <c r="AE73" s="4"/>
      <c r="AF73" s="4"/>
      <c r="AG73" s="4"/>
      <c r="AH73" s="4"/>
      <c r="AI73" s="4"/>
      <c r="AJ73" s="4"/>
      <c r="AK73" s="4"/>
    </row>
    <row r="74" spans="3:37" ht="20.5" hidden="1" customHeight="1" x14ac:dyDescent="0.3">
      <c r="O74" s="4"/>
      <c r="P74" s="4"/>
      <c r="Q74" s="4"/>
      <c r="R74" s="4"/>
      <c r="S74" s="4"/>
      <c r="T74" s="4"/>
      <c r="Z74" s="4"/>
      <c r="AA74" s="4"/>
      <c r="AB74" s="4"/>
      <c r="AC74" s="4"/>
      <c r="AD74" s="4"/>
      <c r="AE74" s="4"/>
      <c r="AF74" s="4"/>
      <c r="AG74" s="4"/>
      <c r="AH74" s="4"/>
      <c r="AI74" s="4"/>
      <c r="AJ74" s="4"/>
      <c r="AK74" s="4"/>
    </row>
    <row r="75" spans="3:37" ht="20.5" hidden="1" customHeight="1" x14ac:dyDescent="0.3">
      <c r="O75" s="4"/>
      <c r="P75" s="4"/>
      <c r="Q75" s="4"/>
      <c r="R75" s="4"/>
      <c r="S75" s="4"/>
      <c r="T75" s="4"/>
      <c r="Z75" s="4"/>
      <c r="AA75" s="4"/>
      <c r="AB75" s="4"/>
      <c r="AC75" s="4"/>
      <c r="AD75" s="4"/>
      <c r="AE75" s="4"/>
      <c r="AF75" s="4"/>
      <c r="AG75" s="4"/>
      <c r="AH75" s="4"/>
      <c r="AI75" s="4"/>
      <c r="AJ75" s="4"/>
      <c r="AK75" s="4"/>
    </row>
    <row r="76" spans="3:37" ht="20.5" hidden="1" customHeight="1" x14ac:dyDescent="0.3">
      <c r="O76" s="4"/>
      <c r="P76" s="4"/>
      <c r="Q76" s="4"/>
      <c r="R76" s="4"/>
      <c r="S76" s="4"/>
      <c r="T76" s="4"/>
    </row>
    <row r="77" spans="3:37" ht="20.5" hidden="1" customHeight="1" x14ac:dyDescent="0.3">
      <c r="O77" s="4"/>
      <c r="P77" s="4"/>
      <c r="Q77" s="4"/>
      <c r="R77" s="4"/>
      <c r="S77" s="4"/>
      <c r="T77" s="4"/>
    </row>
    <row r="78" spans="3:37" ht="20.5" hidden="1" customHeight="1" x14ac:dyDescent="0.3">
      <c r="O78" s="4"/>
      <c r="P78" s="4"/>
      <c r="Q78" s="4"/>
      <c r="R78" s="4"/>
      <c r="S78" s="4"/>
      <c r="T78" s="4"/>
    </row>
    <row r="79" spans="3:37" ht="20.5" hidden="1" customHeight="1" x14ac:dyDescent="0.3">
      <c r="O79" s="4"/>
      <c r="P79" s="4"/>
      <c r="Q79" s="4"/>
      <c r="R79" s="4"/>
      <c r="S79" s="4"/>
      <c r="T79" s="4"/>
    </row>
    <row r="80" spans="3:37" ht="20.5" hidden="1" customHeight="1" x14ac:dyDescent="0.3">
      <c r="O80" s="4"/>
      <c r="P80" s="4"/>
      <c r="Q80" s="4"/>
      <c r="R80" s="4"/>
      <c r="S80" s="4"/>
      <c r="T80" s="4"/>
    </row>
    <row r="81" spans="15:37" ht="20.5" hidden="1" customHeight="1" x14ac:dyDescent="0.3">
      <c r="O81" s="4"/>
      <c r="P81" s="4"/>
      <c r="Q81" s="4"/>
      <c r="R81" s="4"/>
      <c r="S81" s="4"/>
      <c r="T81" s="4"/>
      <c r="Z81" s="4"/>
      <c r="AA81" s="4"/>
      <c r="AB81" s="4"/>
      <c r="AC81" s="4"/>
      <c r="AD81" s="4"/>
      <c r="AE81" s="4"/>
      <c r="AF81" s="4"/>
      <c r="AG81" s="4"/>
      <c r="AH81" s="4"/>
      <c r="AI81" s="4"/>
      <c r="AJ81" s="4"/>
      <c r="AK81" s="4"/>
    </row>
    <row r="82" spans="15:37" ht="20.5" hidden="1" customHeight="1" x14ac:dyDescent="0.3">
      <c r="O82" s="4"/>
      <c r="P82" s="4"/>
      <c r="Q82" s="4"/>
      <c r="R82" s="4"/>
      <c r="S82" s="4"/>
      <c r="T82" s="4"/>
      <c r="Z82" s="4"/>
      <c r="AA82" s="4"/>
      <c r="AB82" s="4"/>
      <c r="AC82" s="4"/>
      <c r="AD82" s="4"/>
      <c r="AE82" s="4"/>
      <c r="AF82" s="4"/>
      <c r="AG82" s="4"/>
      <c r="AH82" s="4"/>
      <c r="AI82" s="4"/>
      <c r="AJ82" s="4"/>
      <c r="AK82" s="4"/>
    </row>
    <row r="83" spans="15:37" ht="20.5" hidden="1" customHeight="1" x14ac:dyDescent="0.3">
      <c r="O83" s="4"/>
      <c r="P83" s="4"/>
      <c r="Q83" s="4"/>
      <c r="R83" s="4"/>
      <c r="S83" s="4"/>
      <c r="T83" s="4"/>
      <c r="Z83" s="4"/>
      <c r="AA83" s="4"/>
      <c r="AB83" s="4"/>
      <c r="AC83" s="4"/>
      <c r="AD83" s="4"/>
      <c r="AE83" s="4"/>
      <c r="AF83" s="4"/>
      <c r="AG83" s="4"/>
      <c r="AH83" s="4"/>
      <c r="AI83" s="4"/>
      <c r="AJ83" s="4"/>
      <c r="AK83" s="4"/>
    </row>
    <row r="84" spans="15:37" ht="20.5" hidden="1" customHeight="1" x14ac:dyDescent="0.3">
      <c r="O84" s="4"/>
      <c r="P84" s="4"/>
      <c r="Q84" s="4"/>
      <c r="R84" s="4"/>
      <c r="S84" s="4"/>
      <c r="T84" s="4"/>
      <c r="Z84" s="4"/>
      <c r="AA84" s="4"/>
      <c r="AB84" s="4"/>
      <c r="AC84" s="4"/>
      <c r="AD84" s="4"/>
      <c r="AE84" s="4"/>
      <c r="AF84" s="4"/>
      <c r="AG84" s="4"/>
      <c r="AH84" s="4"/>
      <c r="AI84" s="4"/>
      <c r="AJ84" s="4"/>
      <c r="AK84" s="4"/>
    </row>
    <row r="85" spans="15:37" ht="20.5" hidden="1" customHeight="1" x14ac:dyDescent="0.3">
      <c r="O85" s="4"/>
      <c r="P85" s="4"/>
      <c r="Q85" s="4"/>
      <c r="R85" s="4"/>
      <c r="S85" s="4"/>
      <c r="T85" s="4"/>
      <c r="Z85" s="4"/>
      <c r="AA85" s="4"/>
      <c r="AB85" s="4"/>
      <c r="AC85" s="4"/>
      <c r="AD85" s="4"/>
      <c r="AE85" s="4"/>
      <c r="AF85" s="4"/>
      <c r="AG85" s="4"/>
      <c r="AH85" s="4"/>
      <c r="AI85" s="4"/>
      <c r="AJ85" s="4"/>
      <c r="AK85" s="4"/>
    </row>
    <row r="86" spans="15:37" ht="20.5" hidden="1" customHeight="1" x14ac:dyDescent="0.3">
      <c r="O86" s="4"/>
      <c r="P86" s="4"/>
      <c r="Q86" s="4"/>
      <c r="R86" s="4"/>
      <c r="S86" s="4"/>
      <c r="T86" s="4"/>
      <c r="Z86" s="4"/>
      <c r="AA86" s="4"/>
      <c r="AB86" s="4"/>
      <c r="AC86" s="4"/>
      <c r="AD86" s="4"/>
      <c r="AE86" s="4"/>
      <c r="AF86" s="4"/>
      <c r="AG86" s="4"/>
      <c r="AH86" s="4"/>
      <c r="AI86" s="4"/>
      <c r="AJ86" s="4"/>
      <c r="AK86" s="4"/>
    </row>
    <row r="87" spans="15:37" ht="20.5" hidden="1" customHeight="1" x14ac:dyDescent="0.3">
      <c r="O87" s="4"/>
      <c r="P87" s="4"/>
      <c r="Q87" s="4"/>
      <c r="R87" s="4"/>
      <c r="S87" s="4"/>
      <c r="T87" s="4"/>
      <c r="Z87" s="4"/>
      <c r="AA87" s="4"/>
      <c r="AB87" s="4"/>
      <c r="AC87" s="4"/>
      <c r="AD87" s="4"/>
      <c r="AE87" s="4"/>
      <c r="AF87" s="4"/>
      <c r="AG87" s="4"/>
      <c r="AH87" s="4"/>
      <c r="AI87" s="4"/>
      <c r="AJ87" s="4"/>
      <c r="AK87" s="4"/>
    </row>
    <row r="88" spans="15:37" ht="20.5" hidden="1" customHeight="1" x14ac:dyDescent="0.3">
      <c r="O88" s="4"/>
      <c r="P88" s="4"/>
      <c r="Q88" s="4"/>
      <c r="R88" s="4"/>
      <c r="S88" s="4"/>
      <c r="T88" s="4"/>
      <c r="Z88" s="4"/>
      <c r="AA88" s="4"/>
      <c r="AB88" s="4"/>
      <c r="AC88" s="4"/>
      <c r="AD88" s="4"/>
      <c r="AE88" s="4"/>
      <c r="AF88" s="4"/>
      <c r="AG88" s="4"/>
      <c r="AH88" s="4"/>
      <c r="AI88" s="4"/>
      <c r="AJ88" s="4"/>
      <c r="AK88" s="4"/>
    </row>
    <row r="89" spans="15:37" ht="20.5" hidden="1" customHeight="1" x14ac:dyDescent="0.3">
      <c r="O89" s="4"/>
      <c r="P89" s="4"/>
      <c r="Q89" s="4"/>
      <c r="R89" s="4"/>
      <c r="S89" s="4"/>
      <c r="T89" s="4"/>
      <c r="Z89" s="4"/>
      <c r="AA89" s="4"/>
      <c r="AB89" s="4"/>
      <c r="AC89" s="4"/>
      <c r="AD89" s="4"/>
      <c r="AE89" s="4"/>
      <c r="AF89" s="4"/>
      <c r="AG89" s="4"/>
      <c r="AH89" s="4"/>
      <c r="AI89" s="4"/>
      <c r="AJ89" s="4"/>
      <c r="AK89" s="4"/>
    </row>
    <row r="90" spans="15:37" ht="20.5" hidden="1" customHeight="1" x14ac:dyDescent="0.3">
      <c r="O90" s="4"/>
      <c r="P90" s="4"/>
      <c r="Q90" s="4"/>
      <c r="R90" s="4"/>
      <c r="S90" s="4"/>
      <c r="T90" s="4"/>
      <c r="Z90" s="4"/>
      <c r="AA90" s="4"/>
      <c r="AB90" s="4"/>
      <c r="AC90" s="4"/>
      <c r="AD90" s="4"/>
      <c r="AE90" s="4"/>
      <c r="AF90" s="4"/>
      <c r="AG90" s="4"/>
      <c r="AH90" s="4"/>
      <c r="AI90" s="4"/>
      <c r="AJ90" s="4"/>
      <c r="AK90" s="4"/>
    </row>
    <row r="91" spans="15:37" ht="20.5" hidden="1" customHeight="1" x14ac:dyDescent="0.3">
      <c r="O91" s="4"/>
      <c r="P91" s="4"/>
      <c r="Q91" s="4"/>
      <c r="R91" s="4"/>
      <c r="S91" s="4"/>
      <c r="T91" s="4"/>
      <c r="Z91" s="4"/>
      <c r="AA91" s="4"/>
      <c r="AB91" s="4"/>
      <c r="AC91" s="4"/>
      <c r="AD91" s="4"/>
      <c r="AE91" s="4"/>
      <c r="AF91" s="4"/>
      <c r="AG91" s="4"/>
      <c r="AH91" s="4"/>
      <c r="AI91" s="4"/>
      <c r="AJ91" s="4"/>
      <c r="AK91" s="4"/>
    </row>
    <row r="92" spans="15:37" ht="20.5" hidden="1" customHeight="1" x14ac:dyDescent="0.3">
      <c r="O92" s="4"/>
      <c r="P92" s="4"/>
      <c r="Q92" s="4"/>
      <c r="R92" s="4"/>
      <c r="S92" s="4"/>
      <c r="T92" s="4"/>
      <c r="Z92" s="4"/>
      <c r="AA92" s="4"/>
      <c r="AB92" s="4"/>
      <c r="AC92" s="4"/>
      <c r="AD92" s="4"/>
      <c r="AE92" s="4"/>
      <c r="AF92" s="4"/>
      <c r="AG92" s="4"/>
      <c r="AH92" s="4"/>
      <c r="AI92" s="4"/>
      <c r="AJ92" s="4"/>
      <c r="AK92" s="4"/>
    </row>
    <row r="93" spans="15:37" ht="20.5" hidden="1" customHeight="1" x14ac:dyDescent="0.3">
      <c r="O93" s="4"/>
      <c r="P93" s="4"/>
      <c r="Q93" s="4"/>
      <c r="R93" s="4"/>
      <c r="S93" s="4"/>
      <c r="T93" s="4"/>
      <c r="Z93" s="4"/>
      <c r="AA93" s="4"/>
      <c r="AB93" s="4"/>
      <c r="AC93" s="4"/>
      <c r="AD93" s="4"/>
      <c r="AE93" s="4"/>
      <c r="AF93" s="4"/>
      <c r="AG93" s="4"/>
      <c r="AH93" s="4"/>
      <c r="AI93" s="4"/>
      <c r="AJ93" s="4"/>
      <c r="AK93" s="4"/>
    </row>
    <row r="94" spans="15:37" ht="20.5" hidden="1" customHeight="1" x14ac:dyDescent="0.3">
      <c r="O94" s="4"/>
      <c r="P94" s="4"/>
      <c r="Q94" s="4"/>
      <c r="R94" s="4"/>
      <c r="S94" s="4"/>
      <c r="T94" s="4"/>
    </row>
    <row r="95" spans="15:37" ht="20.5" hidden="1" customHeight="1" x14ac:dyDescent="0.3">
      <c r="O95" s="4"/>
      <c r="P95" s="4"/>
      <c r="Q95" s="4"/>
      <c r="R95" s="4"/>
      <c r="S95" s="4"/>
      <c r="T95" s="4"/>
    </row>
    <row r="96" spans="15:37" ht="20.5" hidden="1" customHeight="1" x14ac:dyDescent="0.3">
      <c r="O96" s="4"/>
      <c r="P96" s="4"/>
      <c r="Q96" s="4"/>
      <c r="R96" s="4"/>
      <c r="S96" s="4"/>
      <c r="T96" s="4"/>
    </row>
    <row r="97" spans="15:37" ht="20.5" hidden="1" customHeight="1" x14ac:dyDescent="0.3">
      <c r="O97" s="4"/>
      <c r="P97" s="4"/>
      <c r="Q97" s="4"/>
      <c r="R97" s="4"/>
      <c r="S97" s="4"/>
      <c r="T97" s="4"/>
    </row>
    <row r="98" spans="15:37" ht="20.5" hidden="1" customHeight="1" x14ac:dyDescent="0.3">
      <c r="O98" s="4"/>
      <c r="P98" s="4"/>
      <c r="Q98" s="4"/>
      <c r="R98" s="4"/>
      <c r="S98" s="4"/>
      <c r="T98" s="4"/>
    </row>
    <row r="99" spans="15:37" ht="20.5" hidden="1" customHeight="1" x14ac:dyDescent="0.3">
      <c r="O99" s="4"/>
      <c r="P99" s="4"/>
      <c r="Q99" s="4"/>
      <c r="R99" s="4"/>
      <c r="S99" s="4"/>
      <c r="T99" s="4"/>
      <c r="Z99" s="4"/>
      <c r="AA99" s="4"/>
      <c r="AB99" s="4"/>
      <c r="AC99" s="4"/>
      <c r="AD99" s="4"/>
      <c r="AE99" s="4"/>
      <c r="AF99" s="4"/>
      <c r="AG99" s="4"/>
      <c r="AH99" s="4"/>
      <c r="AI99" s="4"/>
      <c r="AJ99" s="4"/>
      <c r="AK99" s="4"/>
    </row>
    <row r="100" spans="15:37" ht="20.5" hidden="1" customHeight="1" x14ac:dyDescent="0.3">
      <c r="O100" s="4"/>
      <c r="P100" s="4"/>
      <c r="Q100" s="4"/>
      <c r="R100" s="4"/>
      <c r="S100" s="4"/>
      <c r="T100" s="4"/>
      <c r="Z100" s="4"/>
      <c r="AA100" s="4"/>
      <c r="AB100" s="4"/>
      <c r="AC100" s="4"/>
      <c r="AD100" s="4"/>
      <c r="AE100" s="4"/>
      <c r="AF100" s="4"/>
      <c r="AG100" s="4"/>
      <c r="AH100" s="4"/>
      <c r="AI100" s="4"/>
      <c r="AJ100" s="4"/>
      <c r="AK100" s="4"/>
    </row>
    <row r="101" spans="15:37" ht="20.5" hidden="1" customHeight="1" x14ac:dyDescent="0.3">
      <c r="O101" s="4"/>
      <c r="P101" s="4"/>
      <c r="Q101" s="4"/>
      <c r="R101" s="4"/>
      <c r="S101" s="4"/>
      <c r="T101" s="4"/>
      <c r="Z101" s="4"/>
      <c r="AA101" s="4"/>
      <c r="AB101" s="4"/>
      <c r="AC101" s="4"/>
      <c r="AD101" s="4"/>
      <c r="AE101" s="4"/>
      <c r="AF101" s="4"/>
      <c r="AG101" s="4"/>
      <c r="AH101" s="4"/>
      <c r="AI101" s="4"/>
      <c r="AJ101" s="4"/>
      <c r="AK101" s="4"/>
    </row>
    <row r="102" spans="15:37" ht="20.5" hidden="1" customHeight="1" x14ac:dyDescent="0.3">
      <c r="O102" s="4"/>
      <c r="P102" s="4"/>
      <c r="Q102" s="4"/>
      <c r="R102" s="4"/>
      <c r="S102" s="4"/>
      <c r="T102" s="4"/>
      <c r="Z102" s="4"/>
      <c r="AA102" s="4"/>
      <c r="AB102" s="4"/>
      <c r="AC102" s="4"/>
      <c r="AD102" s="4"/>
      <c r="AE102" s="4"/>
      <c r="AF102" s="4"/>
      <c r="AG102" s="4"/>
      <c r="AH102" s="4"/>
      <c r="AI102" s="4"/>
      <c r="AJ102" s="4"/>
      <c r="AK102" s="4"/>
    </row>
    <row r="103" spans="15:37" ht="20.5" hidden="1" customHeight="1" x14ac:dyDescent="0.3">
      <c r="O103" s="4"/>
      <c r="P103" s="4"/>
      <c r="Q103" s="4"/>
      <c r="R103" s="4"/>
      <c r="S103" s="4"/>
      <c r="T103" s="4"/>
      <c r="Z103" s="4"/>
      <c r="AA103" s="4"/>
      <c r="AB103" s="4"/>
      <c r="AC103" s="4"/>
      <c r="AD103" s="4"/>
      <c r="AE103" s="4"/>
      <c r="AF103" s="4"/>
      <c r="AG103" s="4"/>
      <c r="AH103" s="4"/>
      <c r="AI103" s="4"/>
      <c r="AJ103" s="4"/>
      <c r="AK103" s="4"/>
    </row>
    <row r="104" spans="15:37" ht="20.5" hidden="1" customHeight="1" x14ac:dyDescent="0.3">
      <c r="O104" s="4"/>
      <c r="P104" s="4"/>
      <c r="Q104" s="4"/>
      <c r="R104" s="4"/>
      <c r="S104" s="4"/>
      <c r="T104" s="4"/>
      <c r="Z104" s="4"/>
      <c r="AA104" s="4"/>
      <c r="AB104" s="4"/>
      <c r="AC104" s="4"/>
      <c r="AD104" s="4"/>
      <c r="AE104" s="4"/>
      <c r="AF104" s="4"/>
      <c r="AG104" s="4"/>
      <c r="AH104" s="4"/>
      <c r="AI104" s="4"/>
      <c r="AJ104" s="4"/>
      <c r="AK104" s="4"/>
    </row>
    <row r="105" spans="15:37" ht="20.5" hidden="1" customHeight="1" x14ac:dyDescent="0.3">
      <c r="O105" s="4"/>
      <c r="P105" s="4"/>
      <c r="Q105" s="4"/>
      <c r="R105" s="4"/>
      <c r="S105" s="4"/>
      <c r="T105" s="4"/>
      <c r="Z105" s="4"/>
      <c r="AA105" s="4"/>
      <c r="AB105" s="4"/>
      <c r="AC105" s="4"/>
      <c r="AD105" s="4"/>
      <c r="AE105" s="4"/>
      <c r="AF105" s="4"/>
      <c r="AG105" s="4"/>
      <c r="AH105" s="4"/>
      <c r="AI105" s="4"/>
      <c r="AJ105" s="4"/>
      <c r="AK105" s="4"/>
    </row>
    <row r="106" spans="15:37" ht="20.5" hidden="1" customHeight="1" x14ac:dyDescent="0.3">
      <c r="O106" s="4"/>
      <c r="P106" s="4"/>
      <c r="Q106" s="4"/>
      <c r="R106" s="4"/>
      <c r="S106" s="4"/>
      <c r="T106" s="4"/>
      <c r="Z106" s="4"/>
      <c r="AA106" s="4"/>
      <c r="AB106" s="4"/>
      <c r="AC106" s="4"/>
      <c r="AD106" s="4"/>
      <c r="AE106" s="4"/>
      <c r="AF106" s="4"/>
      <c r="AG106" s="4"/>
      <c r="AH106" s="4"/>
      <c r="AI106" s="4"/>
      <c r="AJ106" s="4"/>
      <c r="AK106" s="4"/>
    </row>
    <row r="107" spans="15:37" ht="20.5" hidden="1" customHeight="1" x14ac:dyDescent="0.3">
      <c r="O107" s="4"/>
      <c r="P107" s="4"/>
      <c r="Q107" s="4"/>
      <c r="R107" s="4"/>
      <c r="S107" s="4"/>
      <c r="T107" s="4"/>
      <c r="Z107" s="4"/>
      <c r="AA107" s="4"/>
      <c r="AB107" s="4"/>
      <c r="AC107" s="4"/>
      <c r="AD107" s="4"/>
      <c r="AE107" s="4"/>
      <c r="AF107" s="4"/>
      <c r="AG107" s="4"/>
      <c r="AH107" s="4"/>
      <c r="AI107" s="4"/>
      <c r="AJ107" s="4"/>
      <c r="AK107" s="4"/>
    </row>
    <row r="108" spans="15:37" ht="20.5" hidden="1" customHeight="1" x14ac:dyDescent="0.3">
      <c r="O108" s="4"/>
      <c r="P108" s="4"/>
      <c r="Q108" s="4"/>
      <c r="R108" s="4"/>
      <c r="S108" s="4"/>
      <c r="T108" s="4"/>
      <c r="Z108" s="4"/>
      <c r="AA108" s="4"/>
      <c r="AB108" s="4"/>
      <c r="AC108" s="4"/>
      <c r="AD108" s="4"/>
      <c r="AE108" s="4"/>
      <c r="AF108" s="4"/>
      <c r="AG108" s="4"/>
      <c r="AH108" s="4"/>
      <c r="AI108" s="4"/>
      <c r="AJ108" s="4"/>
      <c r="AK108" s="4"/>
    </row>
    <row r="109" spans="15:37" ht="20.5" hidden="1" customHeight="1" x14ac:dyDescent="0.3">
      <c r="O109" s="4"/>
      <c r="P109" s="4"/>
      <c r="Q109" s="4"/>
      <c r="R109" s="4"/>
      <c r="S109" s="4"/>
      <c r="T109" s="4"/>
      <c r="Z109" s="4"/>
      <c r="AA109" s="4"/>
      <c r="AB109" s="4"/>
      <c r="AC109" s="4"/>
      <c r="AD109" s="4"/>
      <c r="AE109" s="4"/>
      <c r="AF109" s="4"/>
      <c r="AG109" s="4"/>
      <c r="AH109" s="4"/>
      <c r="AI109" s="4"/>
      <c r="AJ109" s="4"/>
      <c r="AK109" s="4"/>
    </row>
    <row r="110" spans="15:37" ht="20.5" hidden="1" customHeight="1" x14ac:dyDescent="0.3">
      <c r="O110" s="4"/>
      <c r="P110" s="4"/>
      <c r="Q110" s="4"/>
      <c r="R110" s="4"/>
      <c r="S110" s="4"/>
      <c r="T110" s="4"/>
      <c r="Z110" s="4"/>
      <c r="AA110" s="4"/>
      <c r="AB110" s="4"/>
      <c r="AC110" s="4"/>
      <c r="AD110" s="4"/>
      <c r="AE110" s="4"/>
      <c r="AF110" s="4"/>
      <c r="AG110" s="4"/>
      <c r="AH110" s="4"/>
      <c r="AI110" s="4"/>
      <c r="AJ110" s="4"/>
      <c r="AK110" s="4"/>
    </row>
    <row r="111" spans="15:37" ht="20.5" hidden="1" customHeight="1" x14ac:dyDescent="0.3">
      <c r="O111" s="4"/>
      <c r="P111" s="4"/>
      <c r="Q111" s="4"/>
      <c r="R111" s="4"/>
      <c r="S111" s="4"/>
      <c r="T111" s="4"/>
      <c r="Z111" s="4"/>
      <c r="AA111" s="4"/>
      <c r="AB111" s="4"/>
      <c r="AC111" s="4"/>
      <c r="AD111" s="4"/>
      <c r="AE111" s="4"/>
      <c r="AF111" s="4"/>
      <c r="AG111" s="4"/>
      <c r="AH111" s="4"/>
      <c r="AI111" s="4"/>
      <c r="AJ111" s="4"/>
      <c r="AK111" s="4"/>
    </row>
    <row r="112" spans="15:37" ht="20.5" hidden="1" customHeight="1" x14ac:dyDescent="0.3">
      <c r="O112" s="4"/>
      <c r="P112" s="4"/>
      <c r="Q112" s="4"/>
      <c r="R112" s="4"/>
      <c r="S112" s="4"/>
      <c r="T112" s="4"/>
    </row>
    <row r="113" spans="15:37" ht="20.5" hidden="1" customHeight="1" x14ac:dyDescent="0.3">
      <c r="O113" s="4"/>
      <c r="P113" s="4"/>
      <c r="Q113" s="4"/>
      <c r="R113" s="4"/>
      <c r="S113" s="4"/>
      <c r="T113" s="4"/>
    </row>
    <row r="114" spans="15:37" ht="20.5" hidden="1" customHeight="1" x14ac:dyDescent="0.3">
      <c r="O114" s="4"/>
      <c r="P114" s="4"/>
      <c r="Q114" s="4"/>
      <c r="R114" s="4"/>
      <c r="S114" s="4"/>
      <c r="T114" s="4"/>
    </row>
    <row r="115" spans="15:37" ht="20.5" hidden="1" customHeight="1" x14ac:dyDescent="0.3">
      <c r="O115" s="4"/>
      <c r="P115" s="4"/>
      <c r="Q115" s="4"/>
      <c r="R115" s="4"/>
      <c r="S115" s="4"/>
      <c r="T115" s="4"/>
    </row>
    <row r="116" spans="15:37" ht="20.5" hidden="1" customHeight="1" x14ac:dyDescent="0.3">
      <c r="O116" s="4"/>
      <c r="P116" s="4"/>
      <c r="Q116" s="4"/>
      <c r="R116" s="4"/>
      <c r="S116" s="4"/>
      <c r="T116" s="4"/>
    </row>
    <row r="117" spans="15:37" ht="20.5" hidden="1" customHeight="1" x14ac:dyDescent="0.3">
      <c r="O117" s="4"/>
      <c r="P117" s="4"/>
      <c r="Q117" s="4"/>
      <c r="R117" s="4"/>
      <c r="S117" s="4"/>
      <c r="T117" s="4"/>
      <c r="Z117" s="4"/>
      <c r="AA117" s="4"/>
      <c r="AB117" s="4"/>
      <c r="AC117" s="4"/>
      <c r="AD117" s="4"/>
      <c r="AE117" s="4"/>
      <c r="AF117" s="4"/>
      <c r="AG117" s="4"/>
      <c r="AH117" s="4"/>
      <c r="AI117" s="4"/>
      <c r="AJ117" s="4"/>
      <c r="AK117" s="4"/>
    </row>
    <row r="118" spans="15:37" ht="20.5" hidden="1" customHeight="1" x14ac:dyDescent="0.3">
      <c r="O118" s="4"/>
      <c r="P118" s="4"/>
      <c r="Q118" s="4"/>
      <c r="R118" s="4"/>
      <c r="S118" s="4"/>
      <c r="T118" s="4"/>
      <c r="Z118" s="4"/>
      <c r="AA118" s="4"/>
      <c r="AB118" s="4"/>
      <c r="AC118" s="4"/>
      <c r="AD118" s="4"/>
      <c r="AE118" s="4"/>
      <c r="AF118" s="4"/>
      <c r="AG118" s="4"/>
      <c r="AH118" s="4"/>
      <c r="AI118" s="4"/>
      <c r="AJ118" s="4"/>
      <c r="AK118" s="4"/>
    </row>
    <row r="119" spans="15:37" ht="20.5" hidden="1" customHeight="1" x14ac:dyDescent="0.3">
      <c r="O119" s="4"/>
      <c r="P119" s="4"/>
      <c r="Q119" s="4"/>
      <c r="R119" s="4"/>
      <c r="S119" s="4"/>
      <c r="T119" s="4"/>
      <c r="Z119" s="4"/>
      <c r="AA119" s="4"/>
      <c r="AB119" s="4"/>
      <c r="AC119" s="4"/>
      <c r="AD119" s="4"/>
      <c r="AE119" s="4"/>
      <c r="AF119" s="4"/>
      <c r="AG119" s="4"/>
      <c r="AH119" s="4"/>
      <c r="AI119" s="4"/>
      <c r="AJ119" s="4"/>
      <c r="AK119" s="4"/>
    </row>
    <row r="120" spans="15:37" ht="20.5" hidden="1" customHeight="1" x14ac:dyDescent="0.3">
      <c r="O120" s="4"/>
      <c r="P120" s="4"/>
      <c r="Q120" s="4"/>
      <c r="R120" s="4"/>
      <c r="S120" s="4"/>
      <c r="T120" s="4"/>
      <c r="Z120" s="4"/>
      <c r="AA120" s="4"/>
      <c r="AB120" s="4"/>
      <c r="AC120" s="4"/>
      <c r="AD120" s="4"/>
      <c r="AE120" s="4"/>
      <c r="AF120" s="4"/>
      <c r="AG120" s="4"/>
      <c r="AH120" s="4"/>
      <c r="AI120" s="4"/>
      <c r="AJ120" s="4"/>
      <c r="AK120" s="4"/>
    </row>
    <row r="121" spans="15:37" ht="20.5" hidden="1" customHeight="1" x14ac:dyDescent="0.3">
      <c r="O121" s="4"/>
      <c r="P121" s="4"/>
      <c r="Q121" s="4"/>
      <c r="R121" s="4"/>
      <c r="S121" s="4"/>
      <c r="T121" s="4"/>
      <c r="Z121" s="4"/>
      <c r="AA121" s="4"/>
      <c r="AB121" s="4"/>
      <c r="AC121" s="4"/>
      <c r="AD121" s="4"/>
      <c r="AE121" s="4"/>
      <c r="AF121" s="4"/>
      <c r="AG121" s="4"/>
      <c r="AH121" s="4"/>
      <c r="AI121" s="4"/>
      <c r="AJ121" s="4"/>
      <c r="AK121" s="4"/>
    </row>
    <row r="122" spans="15:37" ht="20.5" hidden="1" customHeight="1" x14ac:dyDescent="0.3">
      <c r="O122" s="4"/>
      <c r="P122" s="4"/>
      <c r="Q122" s="4"/>
      <c r="R122" s="4"/>
      <c r="S122" s="4"/>
      <c r="T122" s="4"/>
      <c r="Z122" s="4"/>
      <c r="AA122" s="4"/>
      <c r="AB122" s="4"/>
      <c r="AC122" s="4"/>
      <c r="AD122" s="4"/>
      <c r="AE122" s="4"/>
      <c r="AF122" s="4"/>
      <c r="AG122" s="4"/>
      <c r="AH122" s="4"/>
      <c r="AI122" s="4"/>
      <c r="AJ122" s="4"/>
      <c r="AK122" s="4"/>
    </row>
    <row r="123" spans="15:37" ht="20.5" hidden="1" customHeight="1" x14ac:dyDescent="0.3">
      <c r="O123" s="4"/>
      <c r="P123" s="4"/>
      <c r="Q123" s="4"/>
      <c r="R123" s="4"/>
      <c r="S123" s="4"/>
      <c r="T123" s="4"/>
      <c r="Z123" s="4"/>
      <c r="AA123" s="4"/>
      <c r="AB123" s="4"/>
      <c r="AC123" s="4"/>
      <c r="AD123" s="4"/>
      <c r="AE123" s="4"/>
      <c r="AF123" s="4"/>
      <c r="AG123" s="4"/>
      <c r="AH123" s="4"/>
      <c r="AI123" s="4"/>
      <c r="AJ123" s="4"/>
      <c r="AK123" s="4"/>
    </row>
    <row r="124" spans="15:37" ht="20.5" hidden="1" customHeight="1" x14ac:dyDescent="0.3">
      <c r="O124" s="4"/>
      <c r="P124" s="4"/>
      <c r="Q124" s="4"/>
      <c r="R124" s="4"/>
      <c r="S124" s="4"/>
      <c r="T124" s="4"/>
      <c r="Z124" s="4"/>
      <c r="AA124" s="4"/>
      <c r="AB124" s="4"/>
      <c r="AC124" s="4"/>
      <c r="AD124" s="4"/>
      <c r="AE124" s="4"/>
      <c r="AF124" s="4"/>
      <c r="AG124" s="4"/>
      <c r="AH124" s="4"/>
      <c r="AI124" s="4"/>
      <c r="AJ124" s="4"/>
      <c r="AK124" s="4"/>
    </row>
    <row r="125" spans="15:37" ht="20.5" hidden="1" customHeight="1" x14ac:dyDescent="0.3">
      <c r="O125" s="4"/>
      <c r="P125" s="4"/>
      <c r="Q125" s="4"/>
      <c r="R125" s="4"/>
      <c r="S125" s="4"/>
      <c r="T125" s="4"/>
      <c r="Z125" s="4"/>
      <c r="AA125" s="4"/>
      <c r="AB125" s="4"/>
      <c r="AC125" s="4"/>
      <c r="AD125" s="4"/>
      <c r="AE125" s="4"/>
      <c r="AF125" s="4"/>
      <c r="AG125" s="4"/>
      <c r="AH125" s="4"/>
      <c r="AI125" s="4"/>
      <c r="AJ125" s="4"/>
      <c r="AK125" s="4"/>
    </row>
    <row r="126" spans="15:37" ht="20.5" hidden="1" customHeight="1" x14ac:dyDescent="0.3">
      <c r="O126" s="4"/>
      <c r="P126" s="4"/>
      <c r="Q126" s="4"/>
      <c r="R126" s="4"/>
      <c r="S126" s="4"/>
      <c r="T126" s="4"/>
      <c r="Z126" s="4"/>
      <c r="AA126" s="4"/>
      <c r="AB126" s="4"/>
      <c r="AC126" s="4"/>
      <c r="AD126" s="4"/>
      <c r="AE126" s="4"/>
      <c r="AF126" s="4"/>
      <c r="AG126" s="4"/>
      <c r="AH126" s="4"/>
      <c r="AI126" s="4"/>
      <c r="AJ126" s="4"/>
      <c r="AK126" s="4"/>
    </row>
    <row r="127" spans="15:37" ht="20.5" hidden="1" customHeight="1" x14ac:dyDescent="0.3">
      <c r="O127" s="4"/>
      <c r="P127" s="4"/>
      <c r="Q127" s="4"/>
      <c r="R127" s="4"/>
      <c r="S127" s="4"/>
      <c r="T127" s="4"/>
      <c r="Z127" s="4"/>
      <c r="AA127" s="4"/>
      <c r="AB127" s="4"/>
      <c r="AC127" s="4"/>
      <c r="AD127" s="4"/>
      <c r="AE127" s="4"/>
      <c r="AF127" s="4"/>
      <c r="AG127" s="4"/>
      <c r="AH127" s="4"/>
      <c r="AI127" s="4"/>
      <c r="AJ127" s="4"/>
      <c r="AK127" s="4"/>
    </row>
    <row r="128" spans="15:37" ht="20.5" hidden="1" customHeight="1" x14ac:dyDescent="0.3">
      <c r="O128" s="4"/>
      <c r="P128" s="4"/>
      <c r="Q128" s="4"/>
      <c r="R128" s="4"/>
      <c r="S128" s="4"/>
      <c r="T128" s="4"/>
      <c r="Z128" s="4"/>
      <c r="AA128" s="4"/>
      <c r="AB128" s="4"/>
      <c r="AC128" s="4"/>
      <c r="AD128" s="4"/>
      <c r="AE128" s="4"/>
      <c r="AF128" s="4"/>
      <c r="AG128" s="4"/>
      <c r="AH128" s="4"/>
      <c r="AI128" s="4"/>
      <c r="AJ128" s="4"/>
      <c r="AK128" s="4"/>
    </row>
    <row r="129" spans="15:37" ht="20.5" hidden="1" customHeight="1" x14ac:dyDescent="0.3">
      <c r="O129" s="4"/>
      <c r="P129" s="4"/>
      <c r="Q129" s="4"/>
      <c r="R129" s="4"/>
      <c r="S129" s="4"/>
      <c r="T129" s="4"/>
      <c r="Z129" s="4"/>
      <c r="AA129" s="4"/>
      <c r="AB129" s="4"/>
      <c r="AC129" s="4"/>
      <c r="AD129" s="4"/>
      <c r="AE129" s="4"/>
      <c r="AF129" s="4"/>
      <c r="AG129" s="4"/>
      <c r="AH129" s="4"/>
      <c r="AI129" s="4"/>
      <c r="AJ129" s="4"/>
      <c r="AK129" s="4"/>
    </row>
    <row r="130" spans="15:37" ht="20.5" hidden="1" customHeight="1" x14ac:dyDescent="0.3">
      <c r="O130" s="4"/>
      <c r="P130" s="4"/>
      <c r="Q130" s="4"/>
      <c r="R130" s="4"/>
      <c r="S130" s="4"/>
      <c r="T130" s="4"/>
    </row>
    <row r="131" spans="15:37" ht="20.5" hidden="1" customHeight="1" x14ac:dyDescent="0.3">
      <c r="O131" s="4"/>
      <c r="P131" s="4"/>
      <c r="Q131" s="4"/>
      <c r="R131" s="4"/>
      <c r="S131" s="4"/>
      <c r="T131" s="4"/>
    </row>
    <row r="132" spans="15:37" ht="20.5" hidden="1" customHeight="1" x14ac:dyDescent="0.3">
      <c r="O132" s="4"/>
      <c r="P132" s="4"/>
      <c r="Q132" s="4"/>
      <c r="R132" s="4"/>
      <c r="S132" s="4"/>
      <c r="T132" s="4"/>
    </row>
    <row r="133" spans="15:37" ht="20.5" hidden="1" customHeight="1" x14ac:dyDescent="0.3">
      <c r="O133" s="4"/>
      <c r="P133" s="4"/>
      <c r="Q133" s="4"/>
      <c r="R133" s="4"/>
      <c r="S133" s="4"/>
      <c r="T133" s="4"/>
    </row>
    <row r="134" spans="15:37" ht="20.5" hidden="1" customHeight="1" x14ac:dyDescent="0.3">
      <c r="O134" s="4"/>
      <c r="P134" s="4"/>
      <c r="Q134" s="4"/>
      <c r="R134" s="4"/>
      <c r="S134" s="4"/>
      <c r="T134" s="4"/>
    </row>
    <row r="135" spans="15:37" ht="20.5" hidden="1" customHeight="1" x14ac:dyDescent="0.3">
      <c r="O135" s="4"/>
      <c r="P135" s="4"/>
      <c r="Q135" s="4"/>
      <c r="R135" s="4"/>
      <c r="S135" s="4"/>
      <c r="T135" s="4"/>
      <c r="Z135" s="4"/>
      <c r="AA135" s="4"/>
      <c r="AB135" s="4"/>
      <c r="AC135" s="4"/>
      <c r="AD135" s="4"/>
      <c r="AE135" s="4"/>
      <c r="AF135" s="4"/>
      <c r="AG135" s="4"/>
      <c r="AH135" s="4"/>
      <c r="AI135" s="4"/>
      <c r="AJ135" s="4"/>
      <c r="AK135" s="4"/>
    </row>
    <row r="136" spans="15:37" ht="20.5" hidden="1" customHeight="1" x14ac:dyDescent="0.3">
      <c r="O136" s="4"/>
      <c r="P136" s="4"/>
      <c r="Q136" s="4"/>
      <c r="R136" s="4"/>
      <c r="S136" s="4"/>
      <c r="T136" s="4"/>
      <c r="Z136" s="4"/>
      <c r="AA136" s="4"/>
      <c r="AB136" s="4"/>
      <c r="AC136" s="4"/>
      <c r="AD136" s="4"/>
      <c r="AE136" s="4"/>
      <c r="AF136" s="4"/>
      <c r="AG136" s="4"/>
      <c r="AH136" s="4"/>
      <c r="AI136" s="4"/>
      <c r="AJ136" s="4"/>
      <c r="AK136" s="4"/>
    </row>
    <row r="137" spans="15:37" ht="20.5" hidden="1" customHeight="1" x14ac:dyDescent="0.3">
      <c r="O137" s="4"/>
      <c r="P137" s="4"/>
      <c r="Q137" s="4"/>
      <c r="R137" s="4"/>
      <c r="S137" s="4"/>
      <c r="T137" s="4"/>
      <c r="Z137" s="4"/>
      <c r="AA137" s="4"/>
      <c r="AB137" s="4"/>
      <c r="AC137" s="4"/>
      <c r="AD137" s="4"/>
      <c r="AE137" s="4"/>
      <c r="AF137" s="4"/>
      <c r="AG137" s="4"/>
      <c r="AH137" s="4"/>
      <c r="AI137" s="4"/>
      <c r="AJ137" s="4"/>
      <c r="AK137" s="4"/>
    </row>
    <row r="138" spans="15:37" ht="20.5" hidden="1" customHeight="1" x14ac:dyDescent="0.3">
      <c r="O138" s="4"/>
      <c r="P138" s="4"/>
      <c r="Q138" s="4"/>
      <c r="R138" s="4"/>
      <c r="S138" s="4"/>
      <c r="T138" s="4"/>
      <c r="Z138" s="4"/>
      <c r="AA138" s="4"/>
      <c r="AB138" s="4"/>
      <c r="AC138" s="4"/>
      <c r="AD138" s="4"/>
      <c r="AE138" s="4"/>
      <c r="AF138" s="4"/>
      <c r="AG138" s="4"/>
      <c r="AH138" s="4"/>
      <c r="AI138" s="4"/>
      <c r="AJ138" s="4"/>
      <c r="AK138" s="4"/>
    </row>
    <row r="139" spans="15:37" ht="20.5" hidden="1" customHeight="1" x14ac:dyDescent="0.3">
      <c r="O139" s="4"/>
      <c r="P139" s="4"/>
      <c r="Q139" s="4"/>
      <c r="R139" s="4"/>
      <c r="S139" s="4"/>
      <c r="T139" s="4"/>
      <c r="Z139" s="4"/>
      <c r="AA139" s="4"/>
      <c r="AB139" s="4"/>
      <c r="AC139" s="4"/>
      <c r="AD139" s="4"/>
      <c r="AE139" s="4"/>
      <c r="AF139" s="4"/>
      <c r="AG139" s="4"/>
      <c r="AH139" s="4"/>
      <c r="AI139" s="4"/>
      <c r="AJ139" s="4"/>
      <c r="AK139" s="4"/>
    </row>
    <row r="140" spans="15:37" ht="20.5" hidden="1" customHeight="1" x14ac:dyDescent="0.3">
      <c r="O140" s="4"/>
      <c r="P140" s="4"/>
      <c r="Q140" s="4"/>
      <c r="R140" s="4"/>
      <c r="S140" s="4"/>
      <c r="T140" s="4"/>
      <c r="Z140" s="4"/>
      <c r="AA140" s="4"/>
      <c r="AB140" s="4"/>
      <c r="AC140" s="4"/>
      <c r="AD140" s="4"/>
      <c r="AE140" s="4"/>
      <c r="AF140" s="4"/>
      <c r="AG140" s="4"/>
      <c r="AH140" s="4"/>
      <c r="AI140" s="4"/>
      <c r="AJ140" s="4"/>
      <c r="AK140" s="4"/>
    </row>
    <row r="141" spans="15:37" ht="20.5" hidden="1" customHeight="1" x14ac:dyDescent="0.3">
      <c r="O141" s="4"/>
      <c r="P141" s="4"/>
      <c r="Q141" s="4"/>
      <c r="R141" s="4"/>
      <c r="S141" s="4"/>
      <c r="T141" s="4"/>
      <c r="Z141" s="4"/>
      <c r="AA141" s="4"/>
      <c r="AB141" s="4"/>
      <c r="AC141" s="4"/>
      <c r="AD141" s="4"/>
      <c r="AE141" s="4"/>
      <c r="AF141" s="4"/>
      <c r="AG141" s="4"/>
      <c r="AH141" s="4"/>
      <c r="AI141" s="4"/>
      <c r="AJ141" s="4"/>
      <c r="AK141" s="4"/>
    </row>
    <row r="142" spans="15:37" ht="20.5" hidden="1" customHeight="1" x14ac:dyDescent="0.3">
      <c r="O142" s="4"/>
      <c r="P142" s="4"/>
      <c r="Q142" s="4"/>
      <c r="R142" s="4"/>
      <c r="S142" s="4"/>
      <c r="T142" s="4"/>
      <c r="Z142" s="4"/>
      <c r="AA142" s="4"/>
      <c r="AB142" s="4"/>
      <c r="AC142" s="4"/>
      <c r="AD142" s="4"/>
      <c r="AE142" s="4"/>
      <c r="AF142" s="4"/>
      <c r="AG142" s="4"/>
      <c r="AH142" s="4"/>
      <c r="AI142" s="4"/>
      <c r="AJ142" s="4"/>
      <c r="AK142" s="4"/>
    </row>
    <row r="143" spans="15:37" ht="20.5" hidden="1" customHeight="1" x14ac:dyDescent="0.3">
      <c r="O143" s="4"/>
      <c r="P143" s="4"/>
      <c r="Q143" s="4"/>
      <c r="R143" s="4"/>
      <c r="S143" s="4"/>
      <c r="T143" s="4"/>
      <c r="Z143" s="4"/>
      <c r="AA143" s="4"/>
      <c r="AB143" s="4"/>
      <c r="AC143" s="4"/>
      <c r="AD143" s="4"/>
      <c r="AE143" s="4"/>
      <c r="AF143" s="4"/>
      <c r="AG143" s="4"/>
      <c r="AH143" s="4"/>
      <c r="AI143" s="4"/>
      <c r="AJ143" s="4"/>
      <c r="AK143" s="4"/>
    </row>
    <row r="144" spans="15:37" ht="20.5" hidden="1" customHeight="1" x14ac:dyDescent="0.3">
      <c r="O144" s="4"/>
      <c r="P144" s="4"/>
      <c r="Q144" s="4"/>
      <c r="R144" s="4"/>
      <c r="S144" s="4"/>
      <c r="T144" s="4"/>
      <c r="Z144" s="4"/>
      <c r="AA144" s="4"/>
      <c r="AB144" s="4"/>
      <c r="AC144" s="4"/>
      <c r="AD144" s="4"/>
      <c r="AE144" s="4"/>
      <c r="AF144" s="4"/>
      <c r="AG144" s="4"/>
      <c r="AH144" s="4"/>
      <c r="AI144" s="4"/>
      <c r="AJ144" s="4"/>
      <c r="AK144" s="4"/>
    </row>
    <row r="145" spans="15:37" ht="20.5" hidden="1" customHeight="1" x14ac:dyDescent="0.3">
      <c r="O145" s="4"/>
      <c r="P145" s="4"/>
      <c r="Q145" s="4"/>
      <c r="R145" s="4"/>
      <c r="S145" s="4"/>
      <c r="T145" s="4"/>
      <c r="Z145" s="4"/>
      <c r="AA145" s="4"/>
      <c r="AB145" s="4"/>
      <c r="AC145" s="4"/>
      <c r="AD145" s="4"/>
      <c r="AE145" s="4"/>
      <c r="AF145" s="4"/>
      <c r="AG145" s="4"/>
      <c r="AH145" s="4"/>
      <c r="AI145" s="4"/>
      <c r="AJ145" s="4"/>
      <c r="AK145" s="4"/>
    </row>
    <row r="146" spans="15:37" ht="20.5" hidden="1" customHeight="1" x14ac:dyDescent="0.3">
      <c r="O146" s="4"/>
      <c r="P146" s="4"/>
      <c r="Q146" s="4"/>
      <c r="R146" s="4"/>
      <c r="S146" s="4"/>
      <c r="T146" s="4"/>
      <c r="Z146" s="4"/>
      <c r="AA146" s="4"/>
      <c r="AB146" s="4"/>
      <c r="AC146" s="4"/>
      <c r="AD146" s="4"/>
      <c r="AE146" s="4"/>
      <c r="AF146" s="4"/>
      <c r="AG146" s="4"/>
      <c r="AH146" s="4"/>
      <c r="AI146" s="4"/>
      <c r="AJ146" s="4"/>
      <c r="AK146" s="4"/>
    </row>
    <row r="147" spans="15:37" ht="20.5" hidden="1" customHeight="1" x14ac:dyDescent="0.3">
      <c r="O147" s="4"/>
      <c r="P147" s="4"/>
      <c r="Q147" s="4"/>
      <c r="R147" s="4"/>
      <c r="S147" s="4"/>
      <c r="T147" s="4"/>
      <c r="Z147" s="4"/>
      <c r="AA147" s="4"/>
      <c r="AB147" s="4"/>
      <c r="AC147" s="4"/>
      <c r="AD147" s="4"/>
      <c r="AE147" s="4"/>
      <c r="AF147" s="4"/>
      <c r="AG147" s="4"/>
      <c r="AH147" s="4"/>
      <c r="AI147" s="4"/>
      <c r="AJ147" s="4"/>
      <c r="AK147" s="4"/>
    </row>
    <row r="148" spans="15:37" ht="20.5" hidden="1" customHeight="1" x14ac:dyDescent="0.3">
      <c r="O148" s="4"/>
      <c r="P148" s="4"/>
      <c r="Q148" s="4"/>
      <c r="R148" s="4"/>
      <c r="S148" s="4"/>
      <c r="T148" s="4"/>
    </row>
    <row r="149" spans="15:37" ht="20.5" hidden="1" customHeight="1" x14ac:dyDescent="0.3">
      <c r="O149" s="4"/>
      <c r="P149" s="4"/>
      <c r="Q149" s="4"/>
      <c r="R149" s="4"/>
      <c r="S149" s="4"/>
      <c r="T149" s="4"/>
    </row>
    <row r="150" spans="15:37" ht="20.5" hidden="1" customHeight="1" x14ac:dyDescent="0.3">
      <c r="O150" s="4"/>
      <c r="P150" s="4"/>
      <c r="Q150" s="4"/>
      <c r="R150" s="4"/>
      <c r="S150" s="4"/>
      <c r="T150" s="4"/>
    </row>
    <row r="151" spans="15:37" ht="20.5" hidden="1" customHeight="1" x14ac:dyDescent="0.3">
      <c r="O151" s="4"/>
      <c r="P151" s="4"/>
      <c r="Q151" s="4"/>
      <c r="R151" s="4"/>
      <c r="S151" s="4"/>
      <c r="T151" s="4"/>
    </row>
    <row r="152" spans="15:37" ht="20.5" hidden="1" customHeight="1" x14ac:dyDescent="0.3">
      <c r="O152" s="4"/>
      <c r="P152" s="4"/>
      <c r="Q152" s="4"/>
      <c r="R152" s="4"/>
      <c r="S152" s="4"/>
      <c r="T152" s="4"/>
    </row>
    <row r="153" spans="15:37" ht="20.5" hidden="1" customHeight="1" x14ac:dyDescent="0.3">
      <c r="O153" s="4"/>
      <c r="P153" s="4"/>
      <c r="Q153" s="4"/>
      <c r="R153" s="4"/>
      <c r="S153" s="4"/>
      <c r="T153" s="4"/>
      <c r="Z153" s="4"/>
      <c r="AA153" s="4"/>
      <c r="AB153" s="4"/>
      <c r="AC153" s="4"/>
      <c r="AD153" s="4"/>
      <c r="AE153" s="4"/>
      <c r="AF153" s="4"/>
      <c r="AG153" s="4"/>
      <c r="AH153" s="4"/>
      <c r="AI153" s="4"/>
      <c r="AJ153" s="4"/>
      <c r="AK153" s="4"/>
    </row>
    <row r="154" spans="15:37" ht="20.5" hidden="1" customHeight="1" x14ac:dyDescent="0.3">
      <c r="O154" s="4"/>
      <c r="P154" s="4"/>
      <c r="Q154" s="4"/>
      <c r="R154" s="4"/>
      <c r="S154" s="4"/>
      <c r="T154" s="4"/>
      <c r="Z154" s="4"/>
      <c r="AA154" s="4"/>
      <c r="AB154" s="4"/>
      <c r="AC154" s="4"/>
      <c r="AD154" s="4"/>
      <c r="AE154" s="4"/>
      <c r="AF154" s="4"/>
      <c r="AG154" s="4"/>
      <c r="AH154" s="4"/>
      <c r="AI154" s="4"/>
      <c r="AJ154" s="4"/>
      <c r="AK154" s="4"/>
    </row>
    <row r="155" spans="15:37" ht="20.5" hidden="1" customHeight="1" x14ac:dyDescent="0.3">
      <c r="O155" s="4"/>
      <c r="P155" s="4"/>
      <c r="Q155" s="4"/>
      <c r="R155" s="4"/>
      <c r="S155" s="4"/>
      <c r="T155" s="4"/>
      <c r="Z155" s="4"/>
      <c r="AA155" s="4"/>
      <c r="AB155" s="4"/>
      <c r="AC155" s="4"/>
      <c r="AD155" s="4"/>
      <c r="AE155" s="4"/>
      <c r="AF155" s="4"/>
      <c r="AG155" s="4"/>
      <c r="AH155" s="4"/>
      <c r="AI155" s="4"/>
      <c r="AJ155" s="4"/>
      <c r="AK155" s="4"/>
    </row>
    <row r="156" spans="15:37" ht="20.5" hidden="1" customHeight="1" x14ac:dyDescent="0.3">
      <c r="O156" s="4"/>
      <c r="P156" s="4"/>
      <c r="Q156" s="4"/>
      <c r="R156" s="4"/>
      <c r="S156" s="4"/>
      <c r="T156" s="4"/>
      <c r="Z156" s="4"/>
      <c r="AA156" s="4"/>
      <c r="AB156" s="4"/>
      <c r="AC156" s="4"/>
      <c r="AD156" s="4"/>
      <c r="AE156" s="4"/>
      <c r="AF156" s="4"/>
      <c r="AG156" s="4"/>
      <c r="AH156" s="4"/>
      <c r="AI156" s="4"/>
      <c r="AJ156" s="4"/>
      <c r="AK156" s="4"/>
    </row>
    <row r="157" spans="15:37" ht="20.5" hidden="1" customHeight="1" x14ac:dyDescent="0.3">
      <c r="O157" s="4"/>
      <c r="P157" s="4"/>
      <c r="Q157" s="4"/>
      <c r="R157" s="4"/>
      <c r="S157" s="4"/>
      <c r="T157" s="4"/>
      <c r="Z157" s="4"/>
      <c r="AA157" s="4"/>
      <c r="AB157" s="4"/>
      <c r="AC157" s="4"/>
      <c r="AD157" s="4"/>
      <c r="AE157" s="4"/>
      <c r="AF157" s="4"/>
      <c r="AG157" s="4"/>
      <c r="AH157" s="4"/>
      <c r="AI157" s="4"/>
      <c r="AJ157" s="4"/>
      <c r="AK157" s="4"/>
    </row>
    <row r="158" spans="15:37" ht="20.5" hidden="1" customHeight="1" x14ac:dyDescent="0.3">
      <c r="O158" s="4"/>
      <c r="P158" s="4"/>
      <c r="Q158" s="4"/>
      <c r="R158" s="4"/>
      <c r="S158" s="4"/>
      <c r="T158" s="4"/>
      <c r="Z158" s="4"/>
      <c r="AA158" s="4"/>
      <c r="AB158" s="4"/>
      <c r="AC158" s="4"/>
      <c r="AD158" s="4"/>
      <c r="AE158" s="4"/>
      <c r="AF158" s="4"/>
      <c r="AG158" s="4"/>
      <c r="AH158" s="4"/>
      <c r="AI158" s="4"/>
      <c r="AJ158" s="4"/>
      <c r="AK158" s="4"/>
    </row>
    <row r="159" spans="15:37" ht="20.5" hidden="1" customHeight="1" x14ac:dyDescent="0.3">
      <c r="O159" s="4"/>
      <c r="P159" s="4"/>
      <c r="Q159" s="4"/>
      <c r="R159" s="4"/>
      <c r="S159" s="4"/>
      <c r="T159" s="4"/>
      <c r="Z159" s="4"/>
      <c r="AA159" s="4"/>
      <c r="AB159" s="4"/>
      <c r="AC159" s="4"/>
      <c r="AD159" s="4"/>
      <c r="AE159" s="4"/>
      <c r="AF159" s="4"/>
      <c r="AG159" s="4"/>
      <c r="AH159" s="4"/>
      <c r="AI159" s="4"/>
      <c r="AJ159" s="4"/>
      <c r="AK159" s="4"/>
    </row>
    <row r="160" spans="15:37" ht="20.5" hidden="1" customHeight="1" x14ac:dyDescent="0.3">
      <c r="O160" s="4"/>
      <c r="P160" s="4"/>
      <c r="Q160" s="4"/>
      <c r="R160" s="4"/>
      <c r="S160" s="4"/>
      <c r="T160" s="4"/>
      <c r="Z160" s="4"/>
      <c r="AA160" s="4"/>
      <c r="AB160" s="4"/>
      <c r="AC160" s="4"/>
      <c r="AD160" s="4"/>
      <c r="AE160" s="4"/>
      <c r="AF160" s="4"/>
      <c r="AG160" s="4"/>
      <c r="AH160" s="4"/>
      <c r="AI160" s="4"/>
      <c r="AJ160" s="4"/>
      <c r="AK160" s="4"/>
    </row>
    <row r="161" spans="15:37" ht="20.5" hidden="1" customHeight="1" x14ac:dyDescent="0.3">
      <c r="O161" s="4"/>
      <c r="P161" s="4"/>
      <c r="Q161" s="4"/>
      <c r="R161" s="4"/>
      <c r="S161" s="4"/>
      <c r="T161" s="4"/>
      <c r="Z161" s="4"/>
      <c r="AA161" s="4"/>
      <c r="AB161" s="4"/>
      <c r="AC161" s="4"/>
      <c r="AD161" s="4"/>
      <c r="AE161" s="4"/>
      <c r="AF161" s="4"/>
      <c r="AG161" s="4"/>
      <c r="AH161" s="4"/>
      <c r="AI161" s="4"/>
      <c r="AJ161" s="4"/>
      <c r="AK161" s="4"/>
    </row>
    <row r="162" spans="15:37" ht="20.5" hidden="1" customHeight="1" x14ac:dyDescent="0.3">
      <c r="O162" s="4"/>
      <c r="P162" s="4"/>
      <c r="Q162" s="4"/>
      <c r="R162" s="4"/>
      <c r="S162" s="4"/>
      <c r="T162" s="4"/>
      <c r="Z162" s="4"/>
      <c r="AA162" s="4"/>
      <c r="AB162" s="4"/>
      <c r="AC162" s="4"/>
      <c r="AD162" s="4"/>
      <c r="AE162" s="4"/>
      <c r="AF162" s="4"/>
      <c r="AG162" s="4"/>
      <c r="AH162" s="4"/>
      <c r="AI162" s="4"/>
      <c r="AJ162" s="4"/>
      <c r="AK162" s="4"/>
    </row>
    <row r="163" spans="15:37" ht="20.5" hidden="1" customHeight="1" x14ac:dyDescent="0.3">
      <c r="O163" s="4"/>
      <c r="P163" s="4"/>
      <c r="Q163" s="4"/>
      <c r="R163" s="4"/>
      <c r="S163" s="4"/>
      <c r="T163" s="4"/>
      <c r="Z163" s="4"/>
      <c r="AA163" s="4"/>
      <c r="AB163" s="4"/>
      <c r="AC163" s="4"/>
      <c r="AD163" s="4"/>
      <c r="AE163" s="4"/>
      <c r="AF163" s="4"/>
      <c r="AG163" s="4"/>
      <c r="AH163" s="4"/>
      <c r="AI163" s="4"/>
      <c r="AJ163" s="4"/>
      <c r="AK163" s="4"/>
    </row>
    <row r="164" spans="15:37" ht="20.5" hidden="1" customHeight="1" x14ac:dyDescent="0.3">
      <c r="O164" s="4"/>
      <c r="P164" s="4"/>
      <c r="Q164" s="4"/>
      <c r="R164" s="4"/>
      <c r="S164" s="4"/>
      <c r="T164" s="4"/>
      <c r="Z164" s="4"/>
      <c r="AA164" s="4"/>
      <c r="AB164" s="4"/>
      <c r="AC164" s="4"/>
      <c r="AD164" s="4"/>
      <c r="AE164" s="4"/>
      <c r="AF164" s="4"/>
      <c r="AG164" s="4"/>
      <c r="AH164" s="4"/>
      <c r="AI164" s="4"/>
      <c r="AJ164" s="4"/>
      <c r="AK164" s="4"/>
    </row>
    <row r="165" spans="15:37" ht="20.5" hidden="1" customHeight="1" x14ac:dyDescent="0.3">
      <c r="O165" s="4"/>
      <c r="P165" s="4"/>
      <c r="Q165" s="4"/>
      <c r="R165" s="4"/>
      <c r="S165" s="4"/>
      <c r="T165" s="4"/>
      <c r="Z165" s="4"/>
      <c r="AA165" s="4"/>
      <c r="AB165" s="4"/>
      <c r="AC165" s="4"/>
      <c r="AD165" s="4"/>
      <c r="AE165" s="4"/>
      <c r="AF165" s="4"/>
      <c r="AG165" s="4"/>
      <c r="AH165" s="4"/>
      <c r="AI165" s="4"/>
      <c r="AJ165" s="4"/>
      <c r="AK165" s="4"/>
    </row>
    <row r="166" spans="15:37" ht="20.5" hidden="1" customHeight="1" x14ac:dyDescent="0.3">
      <c r="O166" s="4"/>
      <c r="P166" s="4"/>
      <c r="Q166" s="4"/>
      <c r="R166" s="4"/>
      <c r="S166" s="4"/>
      <c r="T166" s="4"/>
    </row>
    <row r="167" spans="15:37" ht="20.5" hidden="1" customHeight="1" x14ac:dyDescent="0.3">
      <c r="O167" s="4"/>
      <c r="P167" s="4"/>
      <c r="Q167" s="4"/>
      <c r="R167" s="4"/>
      <c r="S167" s="4"/>
      <c r="T167" s="4"/>
    </row>
    <row r="168" spans="15:37" ht="20.5" hidden="1" customHeight="1" x14ac:dyDescent="0.3">
      <c r="O168" s="4"/>
      <c r="P168" s="4"/>
      <c r="Q168" s="4"/>
      <c r="R168" s="4"/>
      <c r="S168" s="4"/>
      <c r="T168" s="4"/>
    </row>
    <row r="169" spans="15:37" ht="20.5" hidden="1" customHeight="1" x14ac:dyDescent="0.3">
      <c r="O169" s="4"/>
      <c r="P169" s="4"/>
      <c r="Q169" s="4"/>
      <c r="R169" s="4"/>
      <c r="S169" s="4"/>
      <c r="T169" s="4"/>
    </row>
    <row r="170" spans="15:37" ht="20.5" hidden="1" customHeight="1" x14ac:dyDescent="0.3">
      <c r="O170" s="4"/>
      <c r="P170" s="4"/>
      <c r="Q170" s="4"/>
      <c r="R170" s="4"/>
      <c r="S170" s="4"/>
      <c r="T170" s="4"/>
    </row>
    <row r="171" spans="15:37" ht="20.5" hidden="1" customHeight="1" x14ac:dyDescent="0.3">
      <c r="O171" s="4"/>
      <c r="P171" s="4"/>
      <c r="Q171" s="4"/>
      <c r="R171" s="4"/>
      <c r="S171" s="4"/>
      <c r="T171" s="4"/>
      <c r="Z171" s="4"/>
      <c r="AA171" s="4"/>
      <c r="AB171" s="4"/>
      <c r="AC171" s="4"/>
      <c r="AD171" s="4"/>
      <c r="AE171" s="4"/>
      <c r="AF171" s="4"/>
      <c r="AG171" s="4"/>
      <c r="AH171" s="4"/>
      <c r="AI171" s="4"/>
      <c r="AJ171" s="4"/>
      <c r="AK171" s="4"/>
    </row>
    <row r="172" spans="15:37" ht="20.5" hidden="1" customHeight="1" x14ac:dyDescent="0.3">
      <c r="O172" s="4"/>
      <c r="P172" s="4"/>
      <c r="Q172" s="4"/>
      <c r="R172" s="4"/>
      <c r="S172" s="4"/>
      <c r="T172" s="4"/>
      <c r="Z172" s="4"/>
      <c r="AA172" s="4"/>
      <c r="AB172" s="4"/>
      <c r="AC172" s="4"/>
      <c r="AD172" s="4"/>
      <c r="AE172" s="4"/>
      <c r="AF172" s="4"/>
      <c r="AG172" s="4"/>
      <c r="AH172" s="4"/>
      <c r="AI172" s="4"/>
      <c r="AJ172" s="4"/>
      <c r="AK172" s="4"/>
    </row>
    <row r="173" spans="15:37" ht="20.5" hidden="1" customHeight="1" x14ac:dyDescent="0.3">
      <c r="O173" s="4"/>
      <c r="P173" s="4"/>
      <c r="Q173" s="4"/>
      <c r="R173" s="4"/>
      <c r="S173" s="4"/>
      <c r="T173" s="4"/>
      <c r="Z173" s="4"/>
      <c r="AA173" s="4"/>
      <c r="AB173" s="4"/>
      <c r="AC173" s="4"/>
      <c r="AD173" s="4"/>
      <c r="AE173" s="4"/>
      <c r="AF173" s="4"/>
      <c r="AG173" s="4"/>
      <c r="AH173" s="4"/>
      <c r="AI173" s="4"/>
      <c r="AJ173" s="4"/>
      <c r="AK173" s="4"/>
    </row>
    <row r="174" spans="15:37" ht="20.5" hidden="1" customHeight="1" x14ac:dyDescent="0.3">
      <c r="O174" s="4"/>
      <c r="P174" s="4"/>
      <c r="Q174" s="4"/>
      <c r="R174" s="4"/>
      <c r="S174" s="4"/>
      <c r="T174" s="4"/>
      <c r="Z174" s="4"/>
      <c r="AA174" s="4"/>
      <c r="AB174" s="4"/>
      <c r="AC174" s="4"/>
      <c r="AD174" s="4"/>
      <c r="AE174" s="4"/>
      <c r="AF174" s="4"/>
      <c r="AG174" s="4"/>
      <c r="AH174" s="4"/>
      <c r="AI174" s="4"/>
      <c r="AJ174" s="4"/>
      <c r="AK174" s="4"/>
    </row>
    <row r="175" spans="15:37" ht="20.5" hidden="1" customHeight="1" x14ac:dyDescent="0.3">
      <c r="O175" s="4"/>
      <c r="P175" s="4"/>
      <c r="Q175" s="4"/>
      <c r="R175" s="4"/>
      <c r="S175" s="4"/>
      <c r="T175" s="4"/>
      <c r="Z175" s="4"/>
      <c r="AA175" s="4"/>
      <c r="AB175" s="4"/>
      <c r="AC175" s="4"/>
      <c r="AD175" s="4"/>
      <c r="AE175" s="4"/>
      <c r="AF175" s="4"/>
      <c r="AG175" s="4"/>
      <c r="AH175" s="4"/>
      <c r="AI175" s="4"/>
      <c r="AJ175" s="4"/>
      <c r="AK175" s="4"/>
    </row>
    <row r="176" spans="15:37" ht="20.5" hidden="1" customHeight="1" x14ac:dyDescent="0.3">
      <c r="O176" s="4"/>
      <c r="P176" s="4"/>
      <c r="Q176" s="4"/>
      <c r="R176" s="4"/>
      <c r="S176" s="4"/>
      <c r="T176" s="4"/>
      <c r="Z176" s="4"/>
      <c r="AA176" s="4"/>
      <c r="AB176" s="4"/>
      <c r="AC176" s="4"/>
      <c r="AD176" s="4"/>
      <c r="AE176" s="4"/>
      <c r="AF176" s="4"/>
      <c r="AG176" s="4"/>
      <c r="AH176" s="4"/>
      <c r="AI176" s="4"/>
      <c r="AJ176" s="4"/>
      <c r="AK176" s="4"/>
    </row>
    <row r="177" spans="15:37" ht="20.5" hidden="1" customHeight="1" x14ac:dyDescent="0.3">
      <c r="O177" s="4"/>
      <c r="P177" s="4"/>
      <c r="Q177" s="4"/>
      <c r="R177" s="4"/>
      <c r="S177" s="4"/>
      <c r="T177" s="4"/>
      <c r="Z177" s="4"/>
      <c r="AA177" s="4"/>
      <c r="AB177" s="4"/>
      <c r="AC177" s="4"/>
      <c r="AD177" s="4"/>
      <c r="AE177" s="4"/>
      <c r="AF177" s="4"/>
      <c r="AG177" s="4"/>
      <c r="AH177" s="4"/>
      <c r="AI177" s="4"/>
      <c r="AJ177" s="4"/>
      <c r="AK177" s="4"/>
    </row>
    <row r="178" spans="15:37" ht="20.5" hidden="1" customHeight="1" x14ac:dyDescent="0.3">
      <c r="O178" s="4"/>
      <c r="P178" s="4"/>
      <c r="Q178" s="4"/>
      <c r="R178" s="4"/>
      <c r="S178" s="4"/>
      <c r="T178" s="4"/>
      <c r="Z178" s="4"/>
      <c r="AA178" s="4"/>
      <c r="AB178" s="4"/>
      <c r="AC178" s="4"/>
      <c r="AD178" s="4"/>
      <c r="AE178" s="4"/>
      <c r="AF178" s="4"/>
      <c r="AG178" s="4"/>
      <c r="AH178" s="4"/>
      <c r="AI178" s="4"/>
      <c r="AJ178" s="4"/>
      <c r="AK178" s="4"/>
    </row>
    <row r="179" spans="15:37" ht="20.5" hidden="1" customHeight="1" x14ac:dyDescent="0.3">
      <c r="O179" s="4"/>
      <c r="P179" s="4"/>
      <c r="Q179" s="4"/>
      <c r="R179" s="4"/>
      <c r="S179" s="4"/>
      <c r="T179" s="4"/>
      <c r="Z179" s="4"/>
      <c r="AA179" s="4"/>
      <c r="AB179" s="4"/>
      <c r="AC179" s="4"/>
      <c r="AD179" s="4"/>
      <c r="AE179" s="4"/>
      <c r="AF179" s="4"/>
      <c r="AG179" s="4"/>
      <c r="AH179" s="4"/>
      <c r="AI179" s="4"/>
      <c r="AJ179" s="4"/>
      <c r="AK179" s="4"/>
    </row>
    <row r="180" spans="15:37" ht="20.5" hidden="1" customHeight="1" x14ac:dyDescent="0.3">
      <c r="O180" s="4"/>
      <c r="P180" s="4"/>
      <c r="Q180" s="4"/>
      <c r="R180" s="4"/>
      <c r="S180" s="4"/>
      <c r="T180" s="4"/>
      <c r="Z180" s="4"/>
      <c r="AA180" s="4"/>
      <c r="AB180" s="4"/>
      <c r="AC180" s="4"/>
      <c r="AD180" s="4"/>
      <c r="AE180" s="4"/>
      <c r="AF180" s="4"/>
      <c r="AG180" s="4"/>
      <c r="AH180" s="4"/>
      <c r="AI180" s="4"/>
      <c r="AJ180" s="4"/>
      <c r="AK180" s="4"/>
    </row>
    <row r="181" spans="15:37" ht="20.5" hidden="1" customHeight="1" x14ac:dyDescent="0.3">
      <c r="O181" s="4"/>
      <c r="P181" s="4"/>
      <c r="Q181" s="4"/>
      <c r="R181" s="4"/>
      <c r="S181" s="4"/>
      <c r="T181" s="4"/>
      <c r="Z181" s="4"/>
      <c r="AA181" s="4"/>
      <c r="AB181" s="4"/>
      <c r="AC181" s="4"/>
      <c r="AD181" s="4"/>
      <c r="AE181" s="4"/>
      <c r="AF181" s="4"/>
      <c r="AG181" s="4"/>
      <c r="AH181" s="4"/>
      <c r="AI181" s="4"/>
      <c r="AJ181" s="4"/>
      <c r="AK181" s="4"/>
    </row>
    <row r="182" spans="15:37" ht="20.5" hidden="1" customHeight="1" x14ac:dyDescent="0.3">
      <c r="O182" s="4"/>
      <c r="P182" s="4"/>
      <c r="Q182" s="4"/>
      <c r="R182" s="4"/>
      <c r="S182" s="4"/>
      <c r="T182" s="4"/>
      <c r="Z182" s="4"/>
      <c r="AA182" s="4"/>
      <c r="AB182" s="4"/>
      <c r="AC182" s="4"/>
      <c r="AD182" s="4"/>
      <c r="AE182" s="4"/>
      <c r="AF182" s="4"/>
      <c r="AG182" s="4"/>
      <c r="AH182" s="4"/>
      <c r="AI182" s="4"/>
      <c r="AJ182" s="4"/>
      <c r="AK182" s="4"/>
    </row>
    <row r="183" spans="15:37" ht="20.5" hidden="1" customHeight="1" x14ac:dyDescent="0.3">
      <c r="O183" s="4"/>
      <c r="P183" s="4"/>
      <c r="Q183" s="4"/>
      <c r="R183" s="4"/>
      <c r="S183" s="4"/>
      <c r="T183" s="4"/>
      <c r="Z183" s="4"/>
      <c r="AA183" s="4"/>
      <c r="AB183" s="4"/>
      <c r="AC183" s="4"/>
      <c r="AD183" s="4"/>
      <c r="AE183" s="4"/>
      <c r="AF183" s="4"/>
      <c r="AG183" s="4"/>
      <c r="AH183" s="4"/>
      <c r="AI183" s="4"/>
      <c r="AJ183" s="4"/>
      <c r="AK183" s="4"/>
    </row>
    <row r="184" spans="15:37" ht="20.5" hidden="1" customHeight="1" x14ac:dyDescent="0.3">
      <c r="O184" s="4"/>
      <c r="P184" s="4"/>
      <c r="Q184" s="4"/>
      <c r="R184" s="4"/>
      <c r="S184" s="4"/>
      <c r="T184" s="4"/>
    </row>
    <row r="185" spans="15:37" ht="20.5" hidden="1" customHeight="1" x14ac:dyDescent="0.3">
      <c r="O185" s="4"/>
      <c r="P185" s="4"/>
      <c r="Q185" s="4"/>
      <c r="R185" s="4"/>
      <c r="S185" s="4"/>
      <c r="T185" s="4"/>
    </row>
    <row r="186" spans="15:37" ht="20.5" hidden="1" customHeight="1" x14ac:dyDescent="0.3">
      <c r="O186" s="4"/>
      <c r="P186" s="4"/>
      <c r="Q186" s="4"/>
      <c r="R186" s="4"/>
      <c r="S186" s="4"/>
      <c r="T186" s="4"/>
    </row>
    <row r="187" spans="15:37" ht="20.5" hidden="1" customHeight="1" x14ac:dyDescent="0.3">
      <c r="O187" s="4"/>
      <c r="P187" s="4"/>
      <c r="Q187" s="4"/>
      <c r="R187" s="4"/>
      <c r="S187" s="4"/>
      <c r="T187" s="4"/>
    </row>
    <row r="188" spans="15:37" ht="20.5" hidden="1" customHeight="1" x14ac:dyDescent="0.3">
      <c r="O188" s="4"/>
      <c r="P188" s="4"/>
      <c r="Q188" s="4"/>
      <c r="R188" s="4"/>
      <c r="S188" s="4"/>
      <c r="T188" s="4"/>
    </row>
    <row r="189" spans="15:37" ht="20.5" hidden="1" customHeight="1" x14ac:dyDescent="0.3">
      <c r="O189" s="4"/>
      <c r="P189" s="4"/>
      <c r="Q189" s="4"/>
      <c r="R189" s="4"/>
      <c r="S189" s="4"/>
      <c r="T189" s="4"/>
      <c r="Z189" s="4"/>
      <c r="AA189" s="4"/>
      <c r="AB189" s="4"/>
      <c r="AC189" s="4"/>
      <c r="AD189" s="4"/>
      <c r="AE189" s="4"/>
      <c r="AF189" s="4"/>
      <c r="AG189" s="4"/>
      <c r="AH189" s="4"/>
      <c r="AI189" s="4"/>
      <c r="AJ189" s="4"/>
      <c r="AK189" s="4"/>
    </row>
    <row r="190" spans="15:37" ht="20.5" hidden="1" customHeight="1" x14ac:dyDescent="0.3">
      <c r="O190" s="4"/>
      <c r="P190" s="4"/>
      <c r="Q190" s="4"/>
      <c r="R190" s="4"/>
      <c r="S190" s="4"/>
      <c r="T190" s="4"/>
      <c r="Z190" s="4"/>
      <c r="AA190" s="4"/>
      <c r="AB190" s="4"/>
      <c r="AC190" s="4"/>
      <c r="AD190" s="4"/>
      <c r="AE190" s="4"/>
      <c r="AF190" s="4"/>
      <c r="AG190" s="4"/>
      <c r="AH190" s="4"/>
      <c r="AI190" s="4"/>
      <c r="AJ190" s="4"/>
      <c r="AK190" s="4"/>
    </row>
    <row r="191" spans="15:37" ht="20.5" hidden="1" customHeight="1" x14ac:dyDescent="0.3">
      <c r="O191" s="4"/>
      <c r="P191" s="4"/>
      <c r="Q191" s="4"/>
      <c r="R191" s="4"/>
      <c r="S191" s="4"/>
      <c r="T191" s="4"/>
      <c r="Z191" s="4"/>
      <c r="AA191" s="4"/>
      <c r="AB191" s="4"/>
      <c r="AC191" s="4"/>
      <c r="AD191" s="4"/>
      <c r="AE191" s="4"/>
      <c r="AF191" s="4"/>
      <c r="AG191" s="4"/>
      <c r="AH191" s="4"/>
      <c r="AI191" s="4"/>
      <c r="AJ191" s="4"/>
      <c r="AK191" s="4"/>
    </row>
    <row r="192" spans="15:37" ht="20.5" hidden="1" customHeight="1" x14ac:dyDescent="0.3">
      <c r="O192" s="4"/>
      <c r="P192" s="4"/>
      <c r="Q192" s="4"/>
      <c r="R192" s="4"/>
      <c r="S192" s="4"/>
      <c r="T192" s="4"/>
      <c r="Z192" s="4"/>
      <c r="AA192" s="4"/>
      <c r="AB192" s="4"/>
      <c r="AC192" s="4"/>
      <c r="AD192" s="4"/>
      <c r="AE192" s="4"/>
      <c r="AF192" s="4"/>
      <c r="AG192" s="4"/>
      <c r="AH192" s="4"/>
      <c r="AI192" s="4"/>
      <c r="AJ192" s="4"/>
      <c r="AK192" s="4"/>
    </row>
    <row r="193" spans="15:37" ht="20.5" hidden="1" customHeight="1" x14ac:dyDescent="0.3">
      <c r="O193" s="4"/>
      <c r="P193" s="4"/>
      <c r="Q193" s="4"/>
      <c r="R193" s="4"/>
      <c r="S193" s="4"/>
      <c r="T193" s="4"/>
      <c r="Z193" s="4"/>
      <c r="AA193" s="4"/>
      <c r="AB193" s="4"/>
      <c r="AC193" s="4"/>
      <c r="AD193" s="4"/>
      <c r="AE193" s="4"/>
      <c r="AF193" s="4"/>
      <c r="AG193" s="4"/>
      <c r="AH193" s="4"/>
      <c r="AI193" s="4"/>
      <c r="AJ193" s="4"/>
      <c r="AK193" s="4"/>
    </row>
    <row r="194" spans="15:37" ht="20.5" hidden="1" customHeight="1" x14ac:dyDescent="0.3">
      <c r="O194" s="4"/>
      <c r="P194" s="4"/>
      <c r="Q194" s="4"/>
      <c r="R194" s="4"/>
      <c r="S194" s="4"/>
      <c r="T194" s="4"/>
      <c r="Z194" s="4"/>
      <c r="AA194" s="4"/>
      <c r="AB194" s="4"/>
      <c r="AC194" s="4"/>
      <c r="AD194" s="4"/>
      <c r="AE194" s="4"/>
      <c r="AF194" s="4"/>
      <c r="AG194" s="4"/>
      <c r="AH194" s="4"/>
      <c r="AI194" s="4"/>
      <c r="AJ194" s="4"/>
      <c r="AK194" s="4"/>
    </row>
    <row r="195" spans="15:37" ht="20.5" hidden="1" customHeight="1" x14ac:dyDescent="0.3">
      <c r="O195" s="4"/>
      <c r="P195" s="4"/>
      <c r="Q195" s="4"/>
      <c r="R195" s="4"/>
      <c r="S195" s="4"/>
      <c r="T195" s="4"/>
      <c r="Z195" s="4"/>
      <c r="AA195" s="4"/>
      <c r="AB195" s="4"/>
      <c r="AC195" s="4"/>
      <c r="AD195" s="4"/>
      <c r="AE195" s="4"/>
      <c r="AF195" s="4"/>
      <c r="AG195" s="4"/>
      <c r="AH195" s="4"/>
      <c r="AI195" s="4"/>
      <c r="AJ195" s="4"/>
      <c r="AK195" s="4"/>
    </row>
    <row r="196" spans="15:37" ht="20.5" hidden="1" customHeight="1" x14ac:dyDescent="0.3">
      <c r="O196" s="4"/>
      <c r="P196" s="4"/>
      <c r="Q196" s="4"/>
      <c r="R196" s="4"/>
      <c r="S196" s="4"/>
      <c r="T196" s="4"/>
      <c r="Z196" s="4"/>
      <c r="AA196" s="4"/>
      <c r="AB196" s="4"/>
      <c r="AC196" s="4"/>
      <c r="AD196" s="4"/>
      <c r="AE196" s="4"/>
      <c r="AF196" s="4"/>
      <c r="AG196" s="4"/>
      <c r="AH196" s="4"/>
      <c r="AI196" s="4"/>
      <c r="AJ196" s="4"/>
      <c r="AK196" s="4"/>
    </row>
    <row r="197" spans="15:37" ht="20.5" hidden="1" customHeight="1" x14ac:dyDescent="0.3">
      <c r="O197" s="4"/>
      <c r="P197" s="4"/>
      <c r="Q197" s="4"/>
      <c r="R197" s="4"/>
      <c r="S197" s="4"/>
      <c r="T197" s="4"/>
      <c r="Z197" s="4"/>
      <c r="AA197" s="4"/>
      <c r="AB197" s="4"/>
      <c r="AC197" s="4"/>
      <c r="AD197" s="4"/>
      <c r="AE197" s="4"/>
      <c r="AF197" s="4"/>
      <c r="AG197" s="4"/>
      <c r="AH197" s="4"/>
      <c r="AI197" s="4"/>
      <c r="AJ197" s="4"/>
      <c r="AK197" s="4"/>
    </row>
    <row r="198" spans="15:37" ht="20.5" hidden="1" customHeight="1" x14ac:dyDescent="0.3">
      <c r="O198" s="4"/>
      <c r="P198" s="4"/>
      <c r="Q198" s="4"/>
      <c r="R198" s="4"/>
      <c r="S198" s="4"/>
      <c r="T198" s="4"/>
      <c r="Z198" s="4"/>
      <c r="AA198" s="4"/>
      <c r="AB198" s="4"/>
      <c r="AC198" s="4"/>
      <c r="AD198" s="4"/>
      <c r="AE198" s="4"/>
      <c r="AF198" s="4"/>
      <c r="AG198" s="4"/>
      <c r="AH198" s="4"/>
      <c r="AI198" s="4"/>
      <c r="AJ198" s="4"/>
      <c r="AK198" s="4"/>
    </row>
    <row r="199" spans="15:37" ht="20.5" hidden="1" customHeight="1" x14ac:dyDescent="0.3">
      <c r="O199" s="4"/>
      <c r="P199" s="4"/>
      <c r="Q199" s="4"/>
      <c r="R199" s="4"/>
      <c r="S199" s="4"/>
      <c r="T199" s="4"/>
      <c r="Z199" s="4"/>
      <c r="AA199" s="4"/>
      <c r="AB199" s="4"/>
      <c r="AC199" s="4"/>
      <c r="AD199" s="4"/>
      <c r="AE199" s="4"/>
      <c r="AF199" s="4"/>
      <c r="AG199" s="4"/>
      <c r="AH199" s="4"/>
      <c r="AI199" s="4"/>
      <c r="AJ199" s="4"/>
      <c r="AK199" s="4"/>
    </row>
    <row r="200" spans="15:37" ht="20.5" hidden="1" customHeight="1" x14ac:dyDescent="0.3">
      <c r="O200" s="4"/>
      <c r="P200" s="4"/>
      <c r="Q200" s="4"/>
      <c r="R200" s="4"/>
      <c r="S200" s="4"/>
      <c r="T200" s="4"/>
      <c r="Z200" s="4"/>
      <c r="AA200" s="4"/>
      <c r="AB200" s="4"/>
      <c r="AC200" s="4"/>
      <c r="AD200" s="4"/>
      <c r="AE200" s="4"/>
      <c r="AF200" s="4"/>
      <c r="AG200" s="4"/>
      <c r="AH200" s="4"/>
      <c r="AI200" s="4"/>
      <c r="AJ200" s="4"/>
      <c r="AK200" s="4"/>
    </row>
    <row r="201" spans="15:37" ht="20.5" hidden="1" customHeight="1" x14ac:dyDescent="0.3">
      <c r="O201" s="4"/>
      <c r="P201" s="4"/>
      <c r="Q201" s="4"/>
      <c r="R201" s="4"/>
      <c r="S201" s="4"/>
      <c r="T201" s="4"/>
      <c r="Z201" s="4"/>
      <c r="AA201" s="4"/>
      <c r="AB201" s="4"/>
      <c r="AC201" s="4"/>
      <c r="AD201" s="4"/>
      <c r="AE201" s="4"/>
      <c r="AF201" s="4"/>
      <c r="AG201" s="4"/>
      <c r="AH201" s="4"/>
      <c r="AI201" s="4"/>
      <c r="AJ201" s="4"/>
      <c r="AK201" s="4"/>
    </row>
    <row r="202" spans="15:37" ht="20.5" hidden="1" customHeight="1" x14ac:dyDescent="0.3">
      <c r="O202" s="4"/>
      <c r="P202" s="4"/>
      <c r="Q202" s="4"/>
      <c r="R202" s="4"/>
      <c r="S202" s="4"/>
      <c r="T202" s="4"/>
    </row>
    <row r="203" spans="15:37" ht="20.5" hidden="1" customHeight="1" x14ac:dyDescent="0.3">
      <c r="O203" s="4"/>
      <c r="P203" s="4"/>
      <c r="Q203" s="4"/>
      <c r="R203" s="4"/>
      <c r="S203" s="4"/>
      <c r="T203" s="4"/>
    </row>
    <row r="204" spans="15:37" ht="20.5" hidden="1" customHeight="1" x14ac:dyDescent="0.3">
      <c r="O204" s="4"/>
      <c r="P204" s="4"/>
      <c r="Q204" s="4"/>
      <c r="R204" s="4"/>
      <c r="S204" s="4"/>
      <c r="T204" s="4"/>
    </row>
    <row r="205" spans="15:37" ht="20.5" hidden="1" customHeight="1" x14ac:dyDescent="0.3">
      <c r="O205" s="4"/>
      <c r="P205" s="4"/>
      <c r="Q205" s="4"/>
      <c r="R205" s="4"/>
      <c r="S205" s="4"/>
      <c r="T205" s="4"/>
    </row>
    <row r="206" spans="15:37" ht="20.5" hidden="1" customHeight="1" x14ac:dyDescent="0.3">
      <c r="O206" s="4"/>
      <c r="P206" s="4"/>
      <c r="Q206" s="4"/>
      <c r="R206" s="4"/>
      <c r="S206" s="4"/>
      <c r="T206" s="4"/>
    </row>
    <row r="207" spans="15:37" ht="20.5" hidden="1" customHeight="1" x14ac:dyDescent="0.3">
      <c r="O207" s="4"/>
      <c r="P207" s="4"/>
      <c r="Q207" s="4"/>
      <c r="R207" s="4"/>
      <c r="S207" s="4"/>
      <c r="T207" s="4"/>
      <c r="Z207" s="4"/>
      <c r="AA207" s="4"/>
      <c r="AB207" s="4"/>
      <c r="AC207" s="4"/>
      <c r="AD207" s="4"/>
      <c r="AE207" s="4"/>
      <c r="AF207" s="4"/>
      <c r="AG207" s="4"/>
      <c r="AH207" s="4"/>
      <c r="AI207" s="4"/>
      <c r="AJ207" s="4"/>
      <c r="AK207" s="4"/>
    </row>
    <row r="208" spans="15:37" ht="20.5" hidden="1" customHeight="1" x14ac:dyDescent="0.3">
      <c r="O208" s="4"/>
      <c r="P208" s="4"/>
      <c r="Q208" s="4"/>
      <c r="R208" s="4"/>
      <c r="S208" s="4"/>
      <c r="T208" s="4"/>
      <c r="Z208" s="4"/>
      <c r="AA208" s="4"/>
      <c r="AB208" s="4"/>
      <c r="AC208" s="4"/>
      <c r="AD208" s="4"/>
      <c r="AE208" s="4"/>
      <c r="AF208" s="4"/>
      <c r="AG208" s="4"/>
      <c r="AH208" s="4"/>
      <c r="AI208" s="4"/>
      <c r="AJ208" s="4"/>
      <c r="AK208" s="4"/>
    </row>
    <row r="209" spans="15:37" ht="20.5" hidden="1" customHeight="1" x14ac:dyDescent="0.3">
      <c r="O209" s="4"/>
      <c r="P209" s="4"/>
      <c r="Q209" s="4"/>
      <c r="R209" s="4"/>
      <c r="S209" s="4"/>
      <c r="T209" s="4"/>
      <c r="Z209" s="4"/>
      <c r="AA209" s="4"/>
      <c r="AB209" s="4"/>
      <c r="AC209" s="4"/>
      <c r="AD209" s="4"/>
      <c r="AE209" s="4"/>
      <c r="AF209" s="4"/>
      <c r="AG209" s="4"/>
      <c r="AH209" s="4"/>
      <c r="AI209" s="4"/>
      <c r="AJ209" s="4"/>
      <c r="AK209" s="4"/>
    </row>
    <row r="210" spans="15:37" ht="20.5" hidden="1" customHeight="1" x14ac:dyDescent="0.3">
      <c r="O210" s="4"/>
      <c r="P210" s="4"/>
      <c r="Q210" s="4"/>
      <c r="R210" s="4"/>
      <c r="S210" s="4"/>
      <c r="T210" s="4"/>
      <c r="Z210" s="4"/>
      <c r="AA210" s="4"/>
      <c r="AB210" s="4"/>
      <c r="AC210" s="4"/>
      <c r="AD210" s="4"/>
      <c r="AE210" s="4"/>
      <c r="AF210" s="4"/>
      <c r="AG210" s="4"/>
      <c r="AH210" s="4"/>
      <c r="AI210" s="4"/>
      <c r="AJ210" s="4"/>
      <c r="AK210" s="4"/>
    </row>
    <row r="211" spans="15:37" ht="20.5" hidden="1" customHeight="1" x14ac:dyDescent="0.3">
      <c r="O211" s="4"/>
      <c r="P211" s="4"/>
      <c r="Q211" s="4"/>
      <c r="R211" s="4"/>
      <c r="S211" s="4"/>
      <c r="T211" s="4"/>
      <c r="Z211" s="4"/>
      <c r="AA211" s="4"/>
      <c r="AB211" s="4"/>
      <c r="AC211" s="4"/>
      <c r="AD211" s="4"/>
      <c r="AE211" s="4"/>
      <c r="AF211" s="4"/>
      <c r="AG211" s="4"/>
      <c r="AH211" s="4"/>
      <c r="AI211" s="4"/>
      <c r="AJ211" s="4"/>
      <c r="AK211" s="4"/>
    </row>
    <row r="212" spans="15:37" ht="20.5" hidden="1" customHeight="1" x14ac:dyDescent="0.3">
      <c r="O212" s="4"/>
      <c r="P212" s="4"/>
      <c r="Q212" s="4"/>
      <c r="R212" s="4"/>
      <c r="S212" s="4"/>
      <c r="T212" s="4"/>
      <c r="Z212" s="4"/>
      <c r="AA212" s="4"/>
      <c r="AB212" s="4"/>
      <c r="AC212" s="4"/>
      <c r="AD212" s="4"/>
      <c r="AE212" s="4"/>
      <c r="AF212" s="4"/>
      <c r="AG212" s="4"/>
      <c r="AH212" s="4"/>
      <c r="AI212" s="4"/>
      <c r="AJ212" s="4"/>
      <c r="AK212" s="4"/>
    </row>
    <row r="213" spans="15:37" ht="20.5" hidden="1" customHeight="1" x14ac:dyDescent="0.3">
      <c r="O213" s="4"/>
      <c r="P213" s="4"/>
      <c r="Q213" s="4"/>
      <c r="R213" s="4"/>
      <c r="S213" s="4"/>
      <c r="T213" s="4"/>
      <c r="Z213" s="4"/>
      <c r="AA213" s="4"/>
      <c r="AB213" s="4"/>
      <c r="AC213" s="4"/>
      <c r="AD213" s="4"/>
      <c r="AE213" s="4"/>
      <c r="AF213" s="4"/>
      <c r="AG213" s="4"/>
      <c r="AH213" s="4"/>
      <c r="AI213" s="4"/>
      <c r="AJ213" s="4"/>
      <c r="AK213" s="4"/>
    </row>
    <row r="214" spans="15:37" ht="20.5" hidden="1" customHeight="1" x14ac:dyDescent="0.3">
      <c r="O214" s="4"/>
      <c r="P214" s="4"/>
      <c r="Q214" s="4"/>
      <c r="R214" s="4"/>
      <c r="S214" s="4"/>
      <c r="T214" s="4"/>
      <c r="Z214" s="4"/>
      <c r="AA214" s="4"/>
      <c r="AB214" s="4"/>
      <c r="AC214" s="4"/>
      <c r="AD214" s="4"/>
      <c r="AE214" s="4"/>
      <c r="AF214" s="4"/>
      <c r="AG214" s="4"/>
      <c r="AH214" s="4"/>
      <c r="AI214" s="4"/>
      <c r="AJ214" s="4"/>
      <c r="AK214" s="4"/>
    </row>
    <row r="215" spans="15:37" ht="20.5" hidden="1" customHeight="1" x14ac:dyDescent="0.3">
      <c r="O215" s="4"/>
      <c r="P215" s="4"/>
      <c r="Q215" s="4"/>
      <c r="R215" s="4"/>
      <c r="S215" s="4"/>
      <c r="T215" s="4"/>
      <c r="Z215" s="4"/>
      <c r="AA215" s="4"/>
      <c r="AB215" s="4"/>
      <c r="AC215" s="4"/>
      <c r="AD215" s="4"/>
      <c r="AE215" s="4"/>
      <c r="AF215" s="4"/>
      <c r="AG215" s="4"/>
      <c r="AH215" s="4"/>
      <c r="AI215" s="4"/>
      <c r="AJ215" s="4"/>
      <c r="AK215" s="4"/>
    </row>
    <row r="216" spans="15:37" ht="20.5" hidden="1" customHeight="1" x14ac:dyDescent="0.3">
      <c r="O216" s="4"/>
      <c r="P216" s="4"/>
      <c r="Q216" s="4"/>
      <c r="R216" s="4"/>
      <c r="S216" s="4"/>
      <c r="T216" s="4"/>
      <c r="Z216" s="4"/>
      <c r="AA216" s="4"/>
      <c r="AB216" s="4"/>
      <c r="AC216" s="4"/>
      <c r="AD216" s="4"/>
      <c r="AE216" s="4"/>
      <c r="AF216" s="4"/>
      <c r="AG216" s="4"/>
      <c r="AH216" s="4"/>
      <c r="AI216" s="4"/>
      <c r="AJ216" s="4"/>
      <c r="AK216" s="4"/>
    </row>
    <row r="217" spans="15:37" ht="20.5" hidden="1" customHeight="1" x14ac:dyDescent="0.3">
      <c r="O217" s="4"/>
      <c r="P217" s="4"/>
      <c r="Q217" s="4"/>
      <c r="R217" s="4"/>
      <c r="S217" s="4"/>
      <c r="T217" s="4"/>
      <c r="Z217" s="4"/>
      <c r="AA217" s="4"/>
      <c r="AB217" s="4"/>
      <c r="AC217" s="4"/>
      <c r="AD217" s="4"/>
      <c r="AE217" s="4"/>
      <c r="AF217" s="4"/>
      <c r="AG217" s="4"/>
      <c r="AH217" s="4"/>
      <c r="AI217" s="4"/>
      <c r="AJ217" s="4"/>
      <c r="AK217" s="4"/>
    </row>
    <row r="218" spans="15:37" ht="20.5" hidden="1" customHeight="1" x14ac:dyDescent="0.3">
      <c r="O218" s="4"/>
      <c r="P218" s="4"/>
      <c r="Q218" s="4"/>
      <c r="R218" s="4"/>
      <c r="S218" s="4"/>
      <c r="T218" s="4"/>
      <c r="Z218" s="4"/>
      <c r="AA218" s="4"/>
      <c r="AB218" s="4"/>
      <c r="AC218" s="4"/>
      <c r="AD218" s="4"/>
      <c r="AE218" s="4"/>
      <c r="AF218" s="4"/>
      <c r="AG218" s="4"/>
      <c r="AH218" s="4"/>
      <c r="AI218" s="4"/>
      <c r="AJ218" s="4"/>
      <c r="AK218" s="4"/>
    </row>
    <row r="219" spans="15:37" ht="20.5" hidden="1" customHeight="1" x14ac:dyDescent="0.3">
      <c r="O219" s="4"/>
      <c r="P219" s="4"/>
      <c r="Q219" s="4"/>
      <c r="R219" s="4"/>
      <c r="S219" s="4"/>
      <c r="T219" s="4"/>
      <c r="Z219" s="4"/>
      <c r="AA219" s="4"/>
      <c r="AB219" s="4"/>
      <c r="AC219" s="4"/>
      <c r="AD219" s="4"/>
      <c r="AE219" s="4"/>
      <c r="AF219" s="4"/>
      <c r="AG219" s="4"/>
      <c r="AH219" s="4"/>
      <c r="AI219" s="4"/>
      <c r="AJ219" s="4"/>
      <c r="AK219" s="4"/>
    </row>
    <row r="220" spans="15:37" ht="20.5" hidden="1" customHeight="1" x14ac:dyDescent="0.3">
      <c r="O220" s="4"/>
      <c r="P220" s="4"/>
      <c r="Q220" s="4"/>
      <c r="R220" s="4"/>
      <c r="S220" s="4"/>
      <c r="T220" s="4"/>
    </row>
    <row r="221" spans="15:37" ht="20.5" hidden="1" customHeight="1" x14ac:dyDescent="0.3">
      <c r="O221" s="4"/>
      <c r="P221" s="4"/>
      <c r="Q221" s="4"/>
      <c r="R221" s="4"/>
      <c r="S221" s="4"/>
      <c r="T221" s="4"/>
    </row>
    <row r="222" spans="15:37" ht="20.5" hidden="1" customHeight="1" x14ac:dyDescent="0.3">
      <c r="O222" s="4"/>
      <c r="P222" s="4"/>
      <c r="Q222" s="4"/>
      <c r="R222" s="4"/>
      <c r="S222" s="4"/>
      <c r="T222" s="4"/>
    </row>
    <row r="223" spans="15:37" ht="20.5" hidden="1" customHeight="1" x14ac:dyDescent="0.3">
      <c r="O223" s="4"/>
      <c r="P223" s="4"/>
      <c r="Q223" s="4"/>
      <c r="R223" s="4"/>
      <c r="S223" s="4"/>
      <c r="T223" s="4"/>
    </row>
    <row r="224" spans="15:37" ht="20.5" hidden="1" customHeight="1" x14ac:dyDescent="0.3">
      <c r="O224" s="4"/>
      <c r="P224" s="4"/>
      <c r="Q224" s="4"/>
      <c r="R224" s="4"/>
      <c r="S224" s="4"/>
      <c r="T224" s="4"/>
    </row>
    <row r="225" spans="15:37" ht="20.5" hidden="1" customHeight="1" x14ac:dyDescent="0.3">
      <c r="O225" s="4"/>
      <c r="P225" s="4"/>
      <c r="Q225" s="4"/>
      <c r="R225" s="4"/>
      <c r="S225" s="4"/>
      <c r="T225" s="4"/>
      <c r="Z225" s="4"/>
      <c r="AA225" s="4"/>
      <c r="AB225" s="4"/>
      <c r="AC225" s="4"/>
      <c r="AD225" s="4"/>
      <c r="AE225" s="4"/>
      <c r="AF225" s="4"/>
      <c r="AG225" s="4"/>
      <c r="AH225" s="4"/>
      <c r="AI225" s="4"/>
      <c r="AJ225" s="4"/>
      <c r="AK225" s="4"/>
    </row>
    <row r="226" spans="15:37" ht="20.5" hidden="1" customHeight="1" x14ac:dyDescent="0.3">
      <c r="O226" s="4"/>
      <c r="P226" s="4"/>
      <c r="Q226" s="4"/>
      <c r="R226" s="4"/>
      <c r="S226" s="4"/>
      <c r="T226" s="4"/>
      <c r="Z226" s="4"/>
      <c r="AA226" s="4"/>
      <c r="AB226" s="4"/>
      <c r="AC226" s="4"/>
      <c r="AD226" s="4"/>
      <c r="AE226" s="4"/>
      <c r="AF226" s="4"/>
      <c r="AG226" s="4"/>
      <c r="AH226" s="4"/>
      <c r="AI226" s="4"/>
      <c r="AJ226" s="4"/>
      <c r="AK226" s="4"/>
    </row>
    <row r="227" spans="15:37" ht="20.5" hidden="1" customHeight="1" x14ac:dyDescent="0.3">
      <c r="O227" s="4"/>
      <c r="P227" s="4"/>
      <c r="Q227" s="4"/>
      <c r="R227" s="4"/>
      <c r="S227" s="4"/>
      <c r="T227" s="4"/>
      <c r="Z227" s="4"/>
      <c r="AA227" s="4"/>
      <c r="AB227" s="4"/>
      <c r="AC227" s="4"/>
      <c r="AD227" s="4"/>
      <c r="AE227" s="4"/>
      <c r="AF227" s="4"/>
      <c r="AG227" s="4"/>
      <c r="AH227" s="4"/>
      <c r="AI227" s="4"/>
      <c r="AJ227" s="4"/>
      <c r="AK227" s="4"/>
    </row>
    <row r="228" spans="15:37" ht="20.5" hidden="1" customHeight="1" x14ac:dyDescent="0.3">
      <c r="O228" s="4"/>
      <c r="P228" s="4"/>
      <c r="Q228" s="4"/>
      <c r="R228" s="4"/>
      <c r="S228" s="4"/>
      <c r="T228" s="4"/>
      <c r="Z228" s="4"/>
      <c r="AA228" s="4"/>
      <c r="AB228" s="4"/>
      <c r="AC228" s="4"/>
      <c r="AD228" s="4"/>
      <c r="AE228" s="4"/>
      <c r="AF228" s="4"/>
      <c r="AG228" s="4"/>
      <c r="AH228" s="4"/>
      <c r="AI228" s="4"/>
      <c r="AJ228" s="4"/>
      <c r="AK228" s="4"/>
    </row>
    <row r="229" spans="15:37" ht="20.5" hidden="1" customHeight="1" x14ac:dyDescent="0.3">
      <c r="O229" s="4"/>
      <c r="P229" s="4"/>
      <c r="Q229" s="4"/>
      <c r="R229" s="4"/>
      <c r="S229" s="4"/>
      <c r="T229" s="4"/>
      <c r="Z229" s="4"/>
      <c r="AA229" s="4"/>
      <c r="AB229" s="4"/>
      <c r="AC229" s="4"/>
      <c r="AD229" s="4"/>
      <c r="AE229" s="4"/>
      <c r="AF229" s="4"/>
      <c r="AG229" s="4"/>
      <c r="AH229" s="4"/>
      <c r="AI229" s="4"/>
      <c r="AJ229" s="4"/>
      <c r="AK229" s="4"/>
    </row>
    <row r="230" spans="15:37" ht="20.5" hidden="1" customHeight="1" x14ac:dyDescent="0.3">
      <c r="O230" s="4"/>
      <c r="P230" s="4"/>
      <c r="Q230" s="4"/>
      <c r="R230" s="4"/>
      <c r="S230" s="4"/>
      <c r="T230" s="4"/>
      <c r="Z230" s="4"/>
      <c r="AA230" s="4"/>
      <c r="AB230" s="4"/>
      <c r="AC230" s="4"/>
      <c r="AD230" s="4"/>
      <c r="AE230" s="4"/>
      <c r="AF230" s="4"/>
      <c r="AG230" s="4"/>
      <c r="AH230" s="4"/>
      <c r="AI230" s="4"/>
      <c r="AJ230" s="4"/>
      <c r="AK230" s="4"/>
    </row>
    <row r="231" spans="15:37" ht="20.5" hidden="1" customHeight="1" x14ac:dyDescent="0.3">
      <c r="O231" s="4"/>
      <c r="P231" s="4"/>
      <c r="Q231" s="4"/>
      <c r="R231" s="4"/>
      <c r="S231" s="4"/>
      <c r="T231" s="4"/>
      <c r="Z231" s="4"/>
      <c r="AA231" s="4"/>
      <c r="AB231" s="4"/>
      <c r="AC231" s="4"/>
      <c r="AD231" s="4"/>
      <c r="AE231" s="4"/>
      <c r="AF231" s="4"/>
      <c r="AG231" s="4"/>
      <c r="AH231" s="4"/>
      <c r="AI231" s="4"/>
      <c r="AJ231" s="4"/>
      <c r="AK231" s="4"/>
    </row>
    <row r="232" spans="15:37" ht="20.5" hidden="1" customHeight="1" x14ac:dyDescent="0.3">
      <c r="O232" s="4"/>
      <c r="P232" s="4"/>
      <c r="Q232" s="4"/>
      <c r="R232" s="4"/>
      <c r="S232" s="4"/>
      <c r="T232" s="4"/>
      <c r="Z232" s="4"/>
      <c r="AA232" s="4"/>
      <c r="AB232" s="4"/>
      <c r="AC232" s="4"/>
      <c r="AD232" s="4"/>
      <c r="AE232" s="4"/>
      <c r="AF232" s="4"/>
      <c r="AG232" s="4"/>
      <c r="AH232" s="4"/>
      <c r="AI232" s="4"/>
      <c r="AJ232" s="4"/>
      <c r="AK232" s="4"/>
    </row>
    <row r="233" spans="15:37" ht="20.5" hidden="1" customHeight="1" x14ac:dyDescent="0.3">
      <c r="O233" s="4"/>
      <c r="P233" s="4"/>
      <c r="Q233" s="4"/>
      <c r="R233" s="4"/>
      <c r="S233" s="4"/>
      <c r="T233" s="4"/>
      <c r="Z233" s="4"/>
      <c r="AA233" s="4"/>
      <c r="AB233" s="4"/>
      <c r="AC233" s="4"/>
      <c r="AD233" s="4"/>
      <c r="AE233" s="4"/>
      <c r="AF233" s="4"/>
      <c r="AG233" s="4"/>
      <c r="AH233" s="4"/>
      <c r="AI233" s="4"/>
      <c r="AJ233" s="4"/>
      <c r="AK233" s="4"/>
    </row>
    <row r="234" spans="15:37" ht="20.5" hidden="1" customHeight="1" x14ac:dyDescent="0.3">
      <c r="O234" s="4"/>
      <c r="P234" s="4"/>
      <c r="Q234" s="4"/>
      <c r="R234" s="4"/>
      <c r="S234" s="4"/>
      <c r="T234" s="4"/>
      <c r="Z234" s="4"/>
      <c r="AA234" s="4"/>
      <c r="AB234" s="4"/>
      <c r="AC234" s="4"/>
      <c r="AD234" s="4"/>
      <c r="AE234" s="4"/>
      <c r="AF234" s="4"/>
      <c r="AG234" s="4"/>
      <c r="AH234" s="4"/>
      <c r="AI234" s="4"/>
      <c r="AJ234" s="4"/>
      <c r="AK234" s="4"/>
    </row>
    <row r="235" spans="15:37" ht="20.5" hidden="1" customHeight="1" x14ac:dyDescent="0.3">
      <c r="O235" s="4"/>
      <c r="P235" s="4"/>
      <c r="Q235" s="4"/>
      <c r="R235" s="4"/>
      <c r="S235" s="4"/>
      <c r="T235" s="4"/>
      <c r="Z235" s="4"/>
      <c r="AA235" s="4"/>
      <c r="AB235" s="4"/>
      <c r="AC235" s="4"/>
      <c r="AD235" s="4"/>
      <c r="AE235" s="4"/>
      <c r="AF235" s="4"/>
      <c r="AG235" s="4"/>
      <c r="AH235" s="4"/>
      <c r="AI235" s="4"/>
      <c r="AJ235" s="4"/>
      <c r="AK235" s="4"/>
    </row>
    <row r="236" spans="15:37" ht="20.5" hidden="1" customHeight="1" x14ac:dyDescent="0.3">
      <c r="O236" s="4"/>
      <c r="P236" s="4"/>
      <c r="Q236" s="4"/>
      <c r="R236" s="4"/>
      <c r="S236" s="4"/>
      <c r="T236" s="4"/>
      <c r="Z236" s="4"/>
      <c r="AA236" s="4"/>
      <c r="AB236" s="4"/>
      <c r="AC236" s="4"/>
      <c r="AD236" s="4"/>
      <c r="AE236" s="4"/>
      <c r="AF236" s="4"/>
      <c r="AG236" s="4"/>
      <c r="AH236" s="4"/>
      <c r="AI236" s="4"/>
      <c r="AJ236" s="4"/>
      <c r="AK236" s="4"/>
    </row>
    <row r="237" spans="15:37" ht="20.5" hidden="1" customHeight="1" x14ac:dyDescent="0.3">
      <c r="O237" s="4"/>
      <c r="P237" s="4"/>
      <c r="Q237" s="4"/>
      <c r="R237" s="4"/>
      <c r="S237" s="4"/>
      <c r="T237" s="4"/>
      <c r="Z237" s="4"/>
      <c r="AA237" s="4"/>
      <c r="AB237" s="4"/>
      <c r="AC237" s="4"/>
      <c r="AD237" s="4"/>
      <c r="AE237" s="4"/>
      <c r="AF237" s="4"/>
      <c r="AG237" s="4"/>
      <c r="AH237" s="4"/>
      <c r="AI237" s="4"/>
      <c r="AJ237" s="4"/>
      <c r="AK237" s="4"/>
    </row>
    <row r="238" spans="15:37" ht="20.5" hidden="1" customHeight="1" x14ac:dyDescent="0.3">
      <c r="O238" s="4"/>
      <c r="P238" s="4"/>
      <c r="Q238" s="4"/>
      <c r="R238" s="4"/>
      <c r="S238" s="4"/>
      <c r="T238" s="4"/>
    </row>
    <row r="239" spans="15:37" ht="20.5" hidden="1" customHeight="1" x14ac:dyDescent="0.3">
      <c r="O239" s="4"/>
      <c r="P239" s="4"/>
      <c r="Q239" s="4"/>
      <c r="R239" s="4"/>
      <c r="S239" s="4"/>
      <c r="T239" s="4"/>
    </row>
    <row r="240" spans="15:37" ht="20.5" hidden="1" customHeight="1" x14ac:dyDescent="0.3">
      <c r="O240" s="4"/>
      <c r="P240" s="4"/>
      <c r="Q240" s="4"/>
      <c r="R240" s="4"/>
      <c r="S240" s="4"/>
      <c r="T240" s="4"/>
    </row>
    <row r="241" spans="15:37" ht="20.5" hidden="1" customHeight="1" x14ac:dyDescent="0.3">
      <c r="O241" s="4"/>
      <c r="P241" s="4"/>
      <c r="Q241" s="4"/>
      <c r="R241" s="4"/>
      <c r="S241" s="4"/>
      <c r="T241" s="4"/>
    </row>
    <row r="242" spans="15:37" ht="20.5" hidden="1" customHeight="1" x14ac:dyDescent="0.3">
      <c r="O242" s="4"/>
      <c r="P242" s="4"/>
      <c r="Q242" s="4"/>
      <c r="R242" s="4"/>
      <c r="S242" s="4"/>
      <c r="T242" s="4"/>
    </row>
    <row r="243" spans="15:37" ht="20.5" hidden="1" customHeight="1" x14ac:dyDescent="0.3">
      <c r="O243" s="4"/>
      <c r="P243" s="4"/>
      <c r="Q243" s="4"/>
      <c r="R243" s="4"/>
      <c r="S243" s="4"/>
      <c r="T243" s="4"/>
      <c r="Z243" s="4"/>
      <c r="AA243" s="4"/>
      <c r="AB243" s="4"/>
      <c r="AC243" s="4"/>
      <c r="AD243" s="4"/>
      <c r="AE243" s="4"/>
      <c r="AF243" s="4"/>
      <c r="AG243" s="4"/>
      <c r="AH243" s="4"/>
      <c r="AI243" s="4"/>
      <c r="AJ243" s="4"/>
      <c r="AK243" s="4"/>
    </row>
    <row r="244" spans="15:37" ht="20.5" hidden="1" customHeight="1" x14ac:dyDescent="0.3">
      <c r="O244" s="4"/>
      <c r="P244" s="4"/>
      <c r="Q244" s="4"/>
      <c r="R244" s="4"/>
      <c r="S244" s="4"/>
      <c r="T244" s="4"/>
      <c r="Z244" s="4"/>
      <c r="AA244" s="4"/>
      <c r="AB244" s="4"/>
      <c r="AC244" s="4"/>
      <c r="AD244" s="4"/>
      <c r="AE244" s="4"/>
      <c r="AF244" s="4"/>
      <c r="AG244" s="4"/>
      <c r="AH244" s="4"/>
      <c r="AI244" s="4"/>
      <c r="AJ244" s="4"/>
      <c r="AK244" s="4"/>
    </row>
    <row r="245" spans="15:37" ht="20.5" hidden="1" customHeight="1" x14ac:dyDescent="0.3">
      <c r="O245" s="4"/>
      <c r="P245" s="4"/>
      <c r="Q245" s="4"/>
      <c r="R245" s="4"/>
      <c r="S245" s="4"/>
      <c r="T245" s="4"/>
      <c r="Z245" s="4"/>
      <c r="AA245" s="4"/>
      <c r="AB245" s="4"/>
      <c r="AC245" s="4"/>
      <c r="AD245" s="4"/>
      <c r="AE245" s="4"/>
      <c r="AF245" s="4"/>
      <c r="AG245" s="4"/>
      <c r="AH245" s="4"/>
      <c r="AI245" s="4"/>
      <c r="AJ245" s="4"/>
      <c r="AK245" s="4"/>
    </row>
    <row r="246" spans="15:37" ht="20.5" hidden="1" customHeight="1" x14ac:dyDescent="0.3">
      <c r="O246" s="4"/>
      <c r="P246" s="4"/>
      <c r="Q246" s="4"/>
      <c r="R246" s="4"/>
      <c r="S246" s="4"/>
      <c r="T246" s="4"/>
      <c r="Z246" s="4"/>
      <c r="AA246" s="4"/>
      <c r="AB246" s="4"/>
      <c r="AC246" s="4"/>
      <c r="AD246" s="4"/>
      <c r="AE246" s="4"/>
      <c r="AF246" s="4"/>
      <c r="AG246" s="4"/>
      <c r="AH246" s="4"/>
      <c r="AI246" s="4"/>
      <c r="AJ246" s="4"/>
      <c r="AK246" s="4"/>
    </row>
    <row r="247" spans="15:37" ht="20.5" hidden="1" customHeight="1" x14ac:dyDescent="0.3">
      <c r="O247" s="4"/>
      <c r="P247" s="4"/>
      <c r="Q247" s="4"/>
      <c r="R247" s="4"/>
      <c r="S247" s="4"/>
      <c r="T247" s="4"/>
      <c r="Z247" s="4"/>
      <c r="AA247" s="4"/>
      <c r="AB247" s="4"/>
      <c r="AC247" s="4"/>
      <c r="AD247" s="4"/>
      <c r="AE247" s="4"/>
      <c r="AF247" s="4"/>
      <c r="AG247" s="4"/>
      <c r="AH247" s="4"/>
      <c r="AI247" s="4"/>
      <c r="AJ247" s="4"/>
      <c r="AK247" s="4"/>
    </row>
    <row r="248" spans="15:37" ht="20.5" hidden="1" customHeight="1" x14ac:dyDescent="0.3">
      <c r="O248" s="4"/>
      <c r="P248" s="4"/>
      <c r="Q248" s="4"/>
      <c r="R248" s="4"/>
      <c r="S248" s="4"/>
      <c r="T248" s="4"/>
      <c r="Z248" s="4"/>
      <c r="AA248" s="4"/>
      <c r="AB248" s="4"/>
      <c r="AC248" s="4"/>
      <c r="AD248" s="4"/>
      <c r="AE248" s="4"/>
      <c r="AF248" s="4"/>
      <c r="AG248" s="4"/>
      <c r="AH248" s="4"/>
      <c r="AI248" s="4"/>
      <c r="AJ248" s="4"/>
      <c r="AK248" s="4"/>
    </row>
    <row r="249" spans="15:37" ht="20.5" hidden="1" customHeight="1" x14ac:dyDescent="0.3">
      <c r="O249" s="4"/>
      <c r="P249" s="4"/>
      <c r="Q249" s="4"/>
      <c r="R249" s="4"/>
      <c r="S249" s="4"/>
      <c r="T249" s="4"/>
      <c r="Z249" s="4"/>
      <c r="AA249" s="4"/>
      <c r="AB249" s="4"/>
      <c r="AC249" s="4"/>
      <c r="AD249" s="4"/>
      <c r="AE249" s="4"/>
      <c r="AF249" s="4"/>
      <c r="AG249" s="4"/>
      <c r="AH249" s="4"/>
      <c r="AI249" s="4"/>
      <c r="AJ249" s="4"/>
      <c r="AK249" s="4"/>
    </row>
    <row r="250" spans="15:37" ht="20.5" hidden="1" customHeight="1" x14ac:dyDescent="0.3">
      <c r="O250" s="4"/>
      <c r="P250" s="4"/>
      <c r="Q250" s="4"/>
      <c r="R250" s="4"/>
      <c r="S250" s="4"/>
      <c r="T250" s="4"/>
      <c r="Z250" s="4"/>
      <c r="AA250" s="4"/>
      <c r="AB250" s="4"/>
      <c r="AC250" s="4"/>
      <c r="AD250" s="4"/>
      <c r="AE250" s="4"/>
      <c r="AF250" s="4"/>
      <c r="AG250" s="4"/>
      <c r="AH250" s="4"/>
      <c r="AI250" s="4"/>
      <c r="AJ250" s="4"/>
      <c r="AK250" s="4"/>
    </row>
    <row r="251" spans="15:37" ht="20.5" hidden="1" customHeight="1" x14ac:dyDescent="0.3">
      <c r="O251" s="4"/>
      <c r="P251" s="4"/>
      <c r="Q251" s="4"/>
      <c r="R251" s="4"/>
      <c r="S251" s="4"/>
      <c r="T251" s="4"/>
      <c r="Z251" s="4"/>
      <c r="AA251" s="4"/>
      <c r="AB251" s="4"/>
      <c r="AC251" s="4"/>
      <c r="AD251" s="4"/>
      <c r="AE251" s="4"/>
      <c r="AF251" s="4"/>
      <c r="AG251" s="4"/>
      <c r="AH251" s="4"/>
      <c r="AI251" s="4"/>
      <c r="AJ251" s="4"/>
      <c r="AK251" s="4"/>
    </row>
    <row r="252" spans="15:37" ht="20.5" hidden="1" customHeight="1" x14ac:dyDescent="0.3">
      <c r="O252" s="4"/>
      <c r="P252" s="4"/>
      <c r="Q252" s="4"/>
      <c r="R252" s="4"/>
      <c r="S252" s="4"/>
      <c r="T252" s="4"/>
      <c r="Z252" s="4"/>
      <c r="AA252" s="4"/>
      <c r="AB252" s="4"/>
      <c r="AC252" s="4"/>
      <c r="AD252" s="4"/>
      <c r="AE252" s="4"/>
      <c r="AF252" s="4"/>
      <c r="AG252" s="4"/>
      <c r="AH252" s="4"/>
      <c r="AI252" s="4"/>
      <c r="AJ252" s="4"/>
      <c r="AK252" s="4"/>
    </row>
    <row r="253" spans="15:37" ht="20.5" hidden="1" customHeight="1" x14ac:dyDescent="0.3">
      <c r="O253" s="4"/>
      <c r="P253" s="4"/>
      <c r="Q253" s="4"/>
      <c r="R253" s="4"/>
      <c r="S253" s="4"/>
      <c r="T253" s="4"/>
      <c r="Z253" s="4"/>
      <c r="AA253" s="4"/>
      <c r="AB253" s="4"/>
      <c r="AC253" s="4"/>
      <c r="AD253" s="4"/>
      <c r="AE253" s="4"/>
      <c r="AF253" s="4"/>
      <c r="AG253" s="4"/>
      <c r="AH253" s="4"/>
      <c r="AI253" s="4"/>
      <c r="AJ253" s="4"/>
      <c r="AK253" s="4"/>
    </row>
    <row r="254" spans="15:37" ht="20.5" hidden="1" customHeight="1" x14ac:dyDescent="0.3">
      <c r="O254" s="4"/>
      <c r="P254" s="4"/>
      <c r="Q254" s="4"/>
      <c r="R254" s="4"/>
      <c r="S254" s="4"/>
      <c r="T254" s="4"/>
      <c r="Z254" s="4"/>
      <c r="AA254" s="4"/>
      <c r="AB254" s="4"/>
      <c r="AC254" s="4"/>
      <c r="AD254" s="4"/>
      <c r="AE254" s="4"/>
      <c r="AF254" s="4"/>
      <c r="AG254" s="4"/>
      <c r="AH254" s="4"/>
      <c r="AI254" s="4"/>
      <c r="AJ254" s="4"/>
      <c r="AK254" s="4"/>
    </row>
    <row r="255" spans="15:37" ht="20.5" hidden="1" customHeight="1" x14ac:dyDescent="0.3">
      <c r="O255" s="4"/>
      <c r="P255" s="4"/>
      <c r="Q255" s="4"/>
      <c r="R255" s="4"/>
      <c r="S255" s="4"/>
      <c r="T255" s="4"/>
      <c r="Z255" s="4"/>
      <c r="AA255" s="4"/>
      <c r="AB255" s="4"/>
      <c r="AC255" s="4"/>
      <c r="AD255" s="4"/>
      <c r="AE255" s="4"/>
      <c r="AF255" s="4"/>
      <c r="AG255" s="4"/>
      <c r="AH255" s="4"/>
      <c r="AI255" s="4"/>
      <c r="AJ255" s="4"/>
      <c r="AK255" s="4"/>
    </row>
    <row r="256" spans="15:37" ht="20.5" hidden="1" customHeight="1" x14ac:dyDescent="0.3">
      <c r="O256" s="4"/>
      <c r="P256" s="4"/>
      <c r="Q256" s="4"/>
      <c r="R256" s="4"/>
      <c r="S256" s="4"/>
      <c r="T256" s="4"/>
    </row>
    <row r="257" spans="15:37" ht="20.5" hidden="1" customHeight="1" x14ac:dyDescent="0.3">
      <c r="O257" s="4"/>
      <c r="P257" s="4"/>
      <c r="Q257" s="4"/>
      <c r="R257" s="4"/>
      <c r="S257" s="4"/>
      <c r="T257" s="4"/>
    </row>
    <row r="258" spans="15:37" ht="20.5" hidden="1" customHeight="1" x14ac:dyDescent="0.3">
      <c r="O258" s="4"/>
      <c r="P258" s="4"/>
      <c r="Q258" s="4"/>
      <c r="R258" s="4"/>
      <c r="S258" s="4"/>
      <c r="T258" s="4"/>
    </row>
    <row r="259" spans="15:37" ht="20.5" hidden="1" customHeight="1" x14ac:dyDescent="0.3">
      <c r="O259" s="4"/>
      <c r="P259" s="4"/>
      <c r="Q259" s="4"/>
      <c r="R259" s="4"/>
      <c r="S259" s="4"/>
      <c r="T259" s="4"/>
    </row>
    <row r="260" spans="15:37" ht="20.5" hidden="1" customHeight="1" x14ac:dyDescent="0.3">
      <c r="O260" s="4"/>
      <c r="P260" s="4"/>
      <c r="Q260" s="4"/>
      <c r="R260" s="4"/>
      <c r="S260" s="4"/>
      <c r="T260" s="4"/>
    </row>
    <row r="261" spans="15:37" ht="20.5" hidden="1" customHeight="1" x14ac:dyDescent="0.3">
      <c r="O261" s="4"/>
      <c r="P261" s="4"/>
      <c r="Q261" s="4"/>
      <c r="R261" s="4"/>
      <c r="S261" s="4"/>
      <c r="T261" s="4"/>
      <c r="Z261" s="4"/>
      <c r="AA261" s="4"/>
      <c r="AB261" s="4"/>
      <c r="AC261" s="4"/>
      <c r="AD261" s="4"/>
      <c r="AE261" s="4"/>
      <c r="AF261" s="4"/>
      <c r="AG261" s="4"/>
      <c r="AH261" s="4"/>
      <c r="AI261" s="4"/>
      <c r="AJ261" s="4"/>
      <c r="AK261" s="4"/>
    </row>
    <row r="262" spans="15:37" ht="20.5" hidden="1" customHeight="1" x14ac:dyDescent="0.3">
      <c r="O262" s="4"/>
      <c r="P262" s="4"/>
      <c r="Q262" s="4"/>
      <c r="R262" s="4"/>
      <c r="S262" s="4"/>
      <c r="T262" s="4"/>
      <c r="Z262" s="4"/>
      <c r="AA262" s="4"/>
      <c r="AB262" s="4"/>
      <c r="AC262" s="4"/>
      <c r="AD262" s="4"/>
      <c r="AE262" s="4"/>
      <c r="AF262" s="4"/>
      <c r="AG262" s="4"/>
      <c r="AH262" s="4"/>
      <c r="AI262" s="4"/>
      <c r="AJ262" s="4"/>
      <c r="AK262" s="4"/>
    </row>
    <row r="263" spans="15:37" ht="20.5" hidden="1" customHeight="1" x14ac:dyDescent="0.3">
      <c r="O263" s="4"/>
      <c r="P263" s="4"/>
      <c r="Q263" s="4"/>
      <c r="R263" s="4"/>
      <c r="S263" s="4"/>
      <c r="T263" s="4"/>
      <c r="Z263" s="4"/>
      <c r="AA263" s="4"/>
      <c r="AB263" s="4"/>
      <c r="AC263" s="4"/>
      <c r="AD263" s="4"/>
      <c r="AE263" s="4"/>
      <c r="AF263" s="4"/>
      <c r="AG263" s="4"/>
      <c r="AH263" s="4"/>
      <c r="AI263" s="4"/>
      <c r="AJ263" s="4"/>
      <c r="AK263" s="4"/>
    </row>
    <row r="264" spans="15:37" ht="20.5" hidden="1" customHeight="1" x14ac:dyDescent="0.3">
      <c r="O264" s="4"/>
      <c r="P264" s="4"/>
      <c r="Q264" s="4"/>
      <c r="R264" s="4"/>
      <c r="S264" s="4"/>
      <c r="T264" s="4"/>
      <c r="Z264" s="4"/>
      <c r="AA264" s="4"/>
      <c r="AB264" s="4"/>
      <c r="AC264" s="4"/>
      <c r="AD264" s="4"/>
      <c r="AE264" s="4"/>
      <c r="AF264" s="4"/>
      <c r="AG264" s="4"/>
      <c r="AH264" s="4"/>
      <c r="AI264" s="4"/>
      <c r="AJ264" s="4"/>
      <c r="AK264" s="4"/>
    </row>
    <row r="265" spans="15:37" ht="20.5" hidden="1" customHeight="1" x14ac:dyDescent="0.3">
      <c r="O265" s="4"/>
      <c r="P265" s="4"/>
      <c r="Q265" s="4"/>
      <c r="R265" s="4"/>
      <c r="S265" s="4"/>
      <c r="T265" s="4"/>
      <c r="Z265" s="4"/>
      <c r="AA265" s="4"/>
      <c r="AB265" s="4"/>
      <c r="AC265" s="4"/>
      <c r="AD265" s="4"/>
      <c r="AE265" s="4"/>
      <c r="AF265" s="4"/>
      <c r="AG265" s="4"/>
      <c r="AH265" s="4"/>
      <c r="AI265" s="4"/>
      <c r="AJ265" s="4"/>
      <c r="AK265" s="4"/>
    </row>
    <row r="266" spans="15:37" ht="20.5" hidden="1" customHeight="1" x14ac:dyDescent="0.3">
      <c r="O266" s="4"/>
      <c r="P266" s="4"/>
      <c r="Q266" s="4"/>
      <c r="R266" s="4"/>
      <c r="S266" s="4"/>
      <c r="T266" s="4"/>
      <c r="Z266" s="4"/>
      <c r="AA266" s="4"/>
      <c r="AB266" s="4"/>
      <c r="AC266" s="4"/>
      <c r="AD266" s="4"/>
      <c r="AE266" s="4"/>
      <c r="AF266" s="4"/>
      <c r="AG266" s="4"/>
      <c r="AH266" s="4"/>
      <c r="AI266" s="4"/>
      <c r="AJ266" s="4"/>
      <c r="AK266" s="4"/>
    </row>
    <row r="267" spans="15:37" ht="20.5" hidden="1" customHeight="1" x14ac:dyDescent="0.3">
      <c r="O267" s="4"/>
      <c r="P267" s="4"/>
      <c r="Q267" s="4"/>
      <c r="R267" s="4"/>
      <c r="S267" s="4"/>
      <c r="T267" s="4"/>
      <c r="Z267" s="4"/>
      <c r="AA267" s="4"/>
      <c r="AB267" s="4"/>
      <c r="AC267" s="4"/>
      <c r="AD267" s="4"/>
      <c r="AE267" s="4"/>
      <c r="AF267" s="4"/>
      <c r="AG267" s="4"/>
      <c r="AH267" s="4"/>
      <c r="AI267" s="4"/>
      <c r="AJ267" s="4"/>
      <c r="AK267" s="4"/>
    </row>
    <row r="268" spans="15:37" ht="20.5" hidden="1" customHeight="1" x14ac:dyDescent="0.3">
      <c r="O268" s="4"/>
      <c r="P268" s="4"/>
      <c r="Q268" s="4"/>
      <c r="R268" s="4"/>
      <c r="S268" s="4"/>
      <c r="T268" s="4"/>
      <c r="Z268" s="4"/>
      <c r="AA268" s="4"/>
      <c r="AB268" s="4"/>
      <c r="AC268" s="4"/>
      <c r="AD268" s="4"/>
      <c r="AE268" s="4"/>
      <c r="AF268" s="4"/>
      <c r="AG268" s="4"/>
      <c r="AH268" s="4"/>
      <c r="AI268" s="4"/>
      <c r="AJ268" s="4"/>
      <c r="AK268" s="4"/>
    </row>
    <row r="269" spans="15:37" ht="20.5" hidden="1" customHeight="1" x14ac:dyDescent="0.3">
      <c r="O269" s="4"/>
      <c r="P269" s="4"/>
      <c r="Q269" s="4"/>
      <c r="R269" s="4"/>
      <c r="S269" s="4"/>
      <c r="T269" s="4"/>
      <c r="Z269" s="4"/>
      <c r="AA269" s="4"/>
      <c r="AB269" s="4"/>
      <c r="AC269" s="4"/>
      <c r="AD269" s="4"/>
      <c r="AE269" s="4"/>
      <c r="AF269" s="4"/>
      <c r="AG269" s="4"/>
      <c r="AH269" s="4"/>
      <c r="AI269" s="4"/>
      <c r="AJ269" s="4"/>
      <c r="AK269" s="4"/>
    </row>
    <row r="270" spans="15:37" ht="20.5" hidden="1" customHeight="1" x14ac:dyDescent="0.3">
      <c r="O270" s="4"/>
      <c r="P270" s="4"/>
      <c r="Q270" s="4"/>
      <c r="R270" s="4"/>
      <c r="S270" s="4"/>
      <c r="T270" s="4"/>
      <c r="Z270" s="4"/>
      <c r="AA270" s="4"/>
      <c r="AB270" s="4"/>
      <c r="AC270" s="4"/>
      <c r="AD270" s="4"/>
      <c r="AE270" s="4"/>
      <c r="AF270" s="4"/>
      <c r="AG270" s="4"/>
      <c r="AH270" s="4"/>
      <c r="AI270" s="4"/>
      <c r="AJ270" s="4"/>
      <c r="AK270" s="4"/>
    </row>
    <row r="271" spans="15:37" ht="20.5" hidden="1" customHeight="1" x14ac:dyDescent="0.3">
      <c r="O271" s="4"/>
      <c r="P271" s="4"/>
      <c r="Q271" s="4"/>
      <c r="R271" s="4"/>
      <c r="S271" s="4"/>
      <c r="T271" s="4"/>
      <c r="Z271" s="4"/>
      <c r="AA271" s="4"/>
      <c r="AB271" s="4"/>
      <c r="AC271" s="4"/>
      <c r="AD271" s="4"/>
      <c r="AE271" s="4"/>
      <c r="AF271" s="4"/>
      <c r="AG271" s="4"/>
      <c r="AH271" s="4"/>
      <c r="AI271" s="4"/>
      <c r="AJ271" s="4"/>
      <c r="AK271" s="4"/>
    </row>
    <row r="272" spans="15:37" ht="20.5" hidden="1" customHeight="1" x14ac:dyDescent="0.3">
      <c r="O272" s="4"/>
      <c r="P272" s="4"/>
      <c r="Q272" s="4"/>
      <c r="R272" s="4"/>
      <c r="S272" s="4"/>
      <c r="T272" s="4"/>
      <c r="Z272" s="4"/>
      <c r="AA272" s="4"/>
      <c r="AB272" s="4"/>
      <c r="AC272" s="4"/>
      <c r="AD272" s="4"/>
      <c r="AE272" s="4"/>
      <c r="AF272" s="4"/>
      <c r="AG272" s="4"/>
      <c r="AH272" s="4"/>
      <c r="AI272" s="4"/>
      <c r="AJ272" s="4"/>
      <c r="AK272" s="4"/>
    </row>
    <row r="273" spans="15:37" ht="20.5" hidden="1" customHeight="1" x14ac:dyDescent="0.3">
      <c r="O273" s="4"/>
      <c r="P273" s="4"/>
      <c r="Q273" s="4"/>
      <c r="R273" s="4"/>
      <c r="S273" s="4"/>
      <c r="T273" s="4"/>
      <c r="Z273" s="4"/>
      <c r="AA273" s="4"/>
      <c r="AB273" s="4"/>
      <c r="AC273" s="4"/>
      <c r="AD273" s="4"/>
      <c r="AE273" s="4"/>
      <c r="AF273" s="4"/>
      <c r="AG273" s="4"/>
      <c r="AH273" s="4"/>
      <c r="AI273" s="4"/>
      <c r="AJ273" s="4"/>
      <c r="AK273" s="4"/>
    </row>
    <row r="274" spans="15:37" ht="20.5" hidden="1" customHeight="1" x14ac:dyDescent="0.3">
      <c r="O274" s="4"/>
      <c r="P274" s="4"/>
      <c r="Q274" s="4"/>
      <c r="R274" s="4"/>
      <c r="S274" s="4"/>
      <c r="T274" s="4"/>
    </row>
    <row r="275" spans="15:37" ht="20.5" hidden="1" customHeight="1" x14ac:dyDescent="0.3">
      <c r="O275" s="4"/>
      <c r="P275" s="4"/>
      <c r="Q275" s="4"/>
      <c r="R275" s="4"/>
      <c r="S275" s="4"/>
      <c r="T275" s="4"/>
    </row>
    <row r="276" spans="15:37" ht="20.5" hidden="1" customHeight="1" x14ac:dyDescent="0.3">
      <c r="O276" s="4"/>
      <c r="P276" s="4"/>
      <c r="Q276" s="4"/>
      <c r="R276" s="4"/>
      <c r="S276" s="4"/>
      <c r="T276" s="4"/>
    </row>
    <row r="277" spans="15:37" ht="20.5" hidden="1" customHeight="1" x14ac:dyDescent="0.3">
      <c r="O277" s="4"/>
      <c r="P277" s="4"/>
      <c r="Q277" s="4"/>
      <c r="R277" s="4"/>
      <c r="S277" s="4"/>
      <c r="T277" s="4"/>
    </row>
    <row r="278" spans="15:37" ht="20.5" hidden="1" customHeight="1" x14ac:dyDescent="0.3">
      <c r="O278" s="4"/>
      <c r="P278" s="4"/>
      <c r="Q278" s="4"/>
      <c r="R278" s="4"/>
      <c r="S278" s="4"/>
      <c r="T278" s="4"/>
    </row>
    <row r="279" spans="15:37" ht="20.5" hidden="1" customHeight="1" x14ac:dyDescent="0.3">
      <c r="O279" s="4"/>
      <c r="P279" s="4"/>
      <c r="Q279" s="4"/>
      <c r="R279" s="4"/>
      <c r="S279" s="4"/>
      <c r="T279" s="4"/>
      <c r="Z279" s="4"/>
      <c r="AA279" s="4"/>
      <c r="AB279" s="4"/>
      <c r="AC279" s="4"/>
      <c r="AD279" s="4"/>
      <c r="AE279" s="4"/>
      <c r="AF279" s="4"/>
      <c r="AG279" s="4"/>
      <c r="AH279" s="4"/>
      <c r="AI279" s="4"/>
      <c r="AJ279" s="4"/>
      <c r="AK279" s="4"/>
    </row>
    <row r="280" spans="15:37" ht="20.5" hidden="1" customHeight="1" x14ac:dyDescent="0.3">
      <c r="O280" s="4"/>
      <c r="P280" s="4"/>
      <c r="Q280" s="4"/>
      <c r="R280" s="4"/>
      <c r="S280" s="4"/>
      <c r="T280" s="4"/>
      <c r="Z280" s="4"/>
      <c r="AA280" s="4"/>
      <c r="AB280" s="4"/>
      <c r="AC280" s="4"/>
      <c r="AD280" s="4"/>
      <c r="AE280" s="4"/>
      <c r="AF280" s="4"/>
      <c r="AG280" s="4"/>
      <c r="AH280" s="4"/>
      <c r="AI280" s="4"/>
      <c r="AJ280" s="4"/>
      <c r="AK280" s="4"/>
    </row>
    <row r="281" spans="15:37" ht="20.5" hidden="1" customHeight="1" x14ac:dyDescent="0.3">
      <c r="O281" s="4"/>
      <c r="P281" s="4"/>
      <c r="Q281" s="4"/>
      <c r="R281" s="4"/>
      <c r="S281" s="4"/>
      <c r="T281" s="4"/>
      <c r="Z281" s="4"/>
      <c r="AA281" s="4"/>
      <c r="AB281" s="4"/>
      <c r="AC281" s="4"/>
      <c r="AD281" s="4"/>
      <c r="AE281" s="4"/>
      <c r="AF281" s="4"/>
      <c r="AG281" s="4"/>
      <c r="AH281" s="4"/>
      <c r="AI281" s="4"/>
      <c r="AJ281" s="4"/>
      <c r="AK281" s="4"/>
    </row>
    <row r="282" spans="15:37" ht="20.5" hidden="1" customHeight="1" x14ac:dyDescent="0.3">
      <c r="O282" s="4"/>
      <c r="P282" s="4"/>
      <c r="Q282" s="4"/>
      <c r="R282" s="4"/>
      <c r="S282" s="4"/>
      <c r="T282" s="4"/>
      <c r="Z282" s="4"/>
      <c r="AA282" s="4"/>
      <c r="AB282" s="4"/>
      <c r="AC282" s="4"/>
      <c r="AD282" s="4"/>
      <c r="AE282" s="4"/>
      <c r="AF282" s="4"/>
      <c r="AG282" s="4"/>
      <c r="AH282" s="4"/>
      <c r="AI282" s="4"/>
      <c r="AJ282" s="4"/>
      <c r="AK282" s="4"/>
    </row>
    <row r="283" spans="15:37" ht="20.5" hidden="1" customHeight="1" x14ac:dyDescent="0.3">
      <c r="O283" s="4"/>
      <c r="P283" s="4"/>
      <c r="Q283" s="4"/>
      <c r="R283" s="4"/>
      <c r="S283" s="4"/>
      <c r="T283" s="4"/>
      <c r="Z283" s="4"/>
      <c r="AA283" s="4"/>
      <c r="AB283" s="4"/>
      <c r="AC283" s="4"/>
      <c r="AD283" s="4"/>
      <c r="AE283" s="4"/>
      <c r="AF283" s="4"/>
      <c r="AG283" s="4"/>
      <c r="AH283" s="4"/>
      <c r="AI283" s="4"/>
      <c r="AJ283" s="4"/>
      <c r="AK283" s="4"/>
    </row>
    <row r="284" spans="15:37" ht="20.5" hidden="1" customHeight="1" x14ac:dyDescent="0.3">
      <c r="O284" s="4"/>
      <c r="P284" s="4"/>
      <c r="Q284" s="4"/>
      <c r="R284" s="4"/>
      <c r="S284" s="4"/>
      <c r="T284" s="4"/>
      <c r="Z284" s="4"/>
      <c r="AA284" s="4"/>
      <c r="AB284" s="4"/>
      <c r="AC284" s="4"/>
      <c r="AD284" s="4"/>
      <c r="AE284" s="4"/>
      <c r="AF284" s="4"/>
      <c r="AG284" s="4"/>
      <c r="AH284" s="4"/>
      <c r="AI284" s="4"/>
      <c r="AJ284" s="4"/>
      <c r="AK284" s="4"/>
    </row>
    <row r="285" spans="15:37" ht="20.5" hidden="1" customHeight="1" x14ac:dyDescent="0.3">
      <c r="O285" s="4"/>
      <c r="P285" s="4"/>
      <c r="Q285" s="4"/>
      <c r="R285" s="4"/>
      <c r="S285" s="4"/>
      <c r="T285" s="4"/>
      <c r="Z285" s="4"/>
      <c r="AA285" s="4"/>
      <c r="AB285" s="4"/>
      <c r="AC285" s="4"/>
      <c r="AD285" s="4"/>
      <c r="AE285" s="4"/>
      <c r="AF285" s="4"/>
      <c r="AG285" s="4"/>
      <c r="AH285" s="4"/>
      <c r="AI285" s="4"/>
      <c r="AJ285" s="4"/>
      <c r="AK285" s="4"/>
    </row>
    <row r="286" spans="15:37" ht="20.5" hidden="1" customHeight="1" x14ac:dyDescent="0.3">
      <c r="O286" s="4"/>
      <c r="P286" s="4"/>
      <c r="Q286" s="4"/>
      <c r="R286" s="4"/>
      <c r="S286" s="4"/>
      <c r="T286" s="4"/>
      <c r="Z286" s="4"/>
      <c r="AA286" s="4"/>
      <c r="AB286" s="4"/>
      <c r="AC286" s="4"/>
      <c r="AD286" s="4"/>
      <c r="AE286" s="4"/>
      <c r="AF286" s="4"/>
      <c r="AG286" s="4"/>
      <c r="AH286" s="4"/>
      <c r="AI286" s="4"/>
      <c r="AJ286" s="4"/>
      <c r="AK286" s="4"/>
    </row>
    <row r="287" spans="15:37" ht="20.5" hidden="1" customHeight="1" x14ac:dyDescent="0.3">
      <c r="O287" s="4"/>
      <c r="P287" s="4"/>
      <c r="Q287" s="4"/>
      <c r="R287" s="4"/>
      <c r="S287" s="4"/>
      <c r="T287" s="4"/>
      <c r="Z287" s="4"/>
      <c r="AA287" s="4"/>
      <c r="AB287" s="4"/>
      <c r="AC287" s="4"/>
      <c r="AD287" s="4"/>
      <c r="AE287" s="4"/>
      <c r="AF287" s="4"/>
      <c r="AG287" s="4"/>
      <c r="AH287" s="4"/>
      <c r="AI287" s="4"/>
      <c r="AJ287" s="4"/>
      <c r="AK287" s="4"/>
    </row>
    <row r="288" spans="15:37" ht="20.5" hidden="1" customHeight="1" x14ac:dyDescent="0.3">
      <c r="O288" s="4"/>
      <c r="P288" s="4"/>
      <c r="Q288" s="4"/>
      <c r="R288" s="4"/>
      <c r="S288" s="4"/>
      <c r="T288" s="4"/>
      <c r="Z288" s="4"/>
      <c r="AA288" s="4"/>
      <c r="AB288" s="4"/>
      <c r="AC288" s="4"/>
      <c r="AD288" s="4"/>
      <c r="AE288" s="4"/>
      <c r="AF288" s="4"/>
      <c r="AG288" s="4"/>
      <c r="AH288" s="4"/>
      <c r="AI288" s="4"/>
      <c r="AJ288" s="4"/>
      <c r="AK288" s="4"/>
    </row>
    <row r="289" spans="15:37" ht="20.5" hidden="1" customHeight="1" x14ac:dyDescent="0.3">
      <c r="O289" s="4"/>
      <c r="P289" s="4"/>
      <c r="Q289" s="4"/>
      <c r="R289" s="4"/>
      <c r="S289" s="4"/>
      <c r="T289" s="4"/>
      <c r="Z289" s="4"/>
      <c r="AA289" s="4"/>
      <c r="AB289" s="4"/>
      <c r="AC289" s="4"/>
      <c r="AD289" s="4"/>
      <c r="AE289" s="4"/>
      <c r="AF289" s="4"/>
      <c r="AG289" s="4"/>
      <c r="AH289" s="4"/>
      <c r="AI289" s="4"/>
      <c r="AJ289" s="4"/>
      <c r="AK289" s="4"/>
    </row>
    <row r="290" spans="15:37" ht="20.5" hidden="1" customHeight="1" x14ac:dyDescent="0.3">
      <c r="O290" s="4"/>
      <c r="P290" s="4"/>
      <c r="Q290" s="4"/>
      <c r="R290" s="4"/>
      <c r="S290" s="4"/>
      <c r="T290" s="4"/>
      <c r="Z290" s="4"/>
      <c r="AA290" s="4"/>
      <c r="AB290" s="4"/>
      <c r="AC290" s="4"/>
      <c r="AD290" s="4"/>
      <c r="AE290" s="4"/>
      <c r="AF290" s="4"/>
      <c r="AG290" s="4"/>
      <c r="AH290" s="4"/>
      <c r="AI290" s="4"/>
      <c r="AJ290" s="4"/>
      <c r="AK290" s="4"/>
    </row>
    <row r="291" spans="15:37" ht="20.5" hidden="1" customHeight="1" x14ac:dyDescent="0.3">
      <c r="O291" s="4"/>
      <c r="P291" s="4"/>
      <c r="Q291" s="4"/>
      <c r="R291" s="4"/>
      <c r="S291" s="4"/>
      <c r="T291" s="4"/>
      <c r="Z291" s="4"/>
      <c r="AA291" s="4"/>
      <c r="AB291" s="4"/>
      <c r="AC291" s="4"/>
      <c r="AD291" s="4"/>
      <c r="AE291" s="4"/>
      <c r="AF291" s="4"/>
      <c r="AG291" s="4"/>
      <c r="AH291" s="4"/>
      <c r="AI291" s="4"/>
      <c r="AJ291" s="4"/>
      <c r="AK291" s="4"/>
    </row>
    <row r="292" spans="15:37" ht="20.5" hidden="1" customHeight="1" x14ac:dyDescent="0.3">
      <c r="O292" s="4"/>
      <c r="P292" s="4"/>
      <c r="Q292" s="4"/>
      <c r="R292" s="4"/>
      <c r="S292" s="4"/>
      <c r="T292" s="4"/>
    </row>
    <row r="293" spans="15:37" ht="20.5" hidden="1" customHeight="1" x14ac:dyDescent="0.3">
      <c r="O293" s="4"/>
      <c r="P293" s="4"/>
      <c r="Q293" s="4"/>
      <c r="R293" s="4"/>
      <c r="S293" s="4"/>
      <c r="T293" s="4"/>
    </row>
    <row r="294" spans="15:37" ht="20.5" hidden="1" customHeight="1" x14ac:dyDescent="0.3">
      <c r="O294" s="4"/>
      <c r="P294" s="4"/>
      <c r="Q294" s="4"/>
      <c r="R294" s="4"/>
      <c r="S294" s="4"/>
      <c r="T294" s="4"/>
    </row>
    <row r="295" spans="15:37" ht="20.5" hidden="1" customHeight="1" x14ac:dyDescent="0.3">
      <c r="O295" s="4"/>
      <c r="P295" s="4"/>
      <c r="Q295" s="4"/>
      <c r="R295" s="4"/>
      <c r="S295" s="4"/>
      <c r="T295" s="4"/>
    </row>
    <row r="296" spans="15:37" ht="20.5" hidden="1" customHeight="1" x14ac:dyDescent="0.3">
      <c r="O296" s="4"/>
      <c r="P296" s="4"/>
      <c r="Q296" s="4"/>
      <c r="R296" s="4"/>
      <c r="S296" s="4"/>
      <c r="T296" s="4"/>
    </row>
    <row r="297" spans="15:37" ht="20.5" hidden="1" customHeight="1" x14ac:dyDescent="0.3">
      <c r="O297" s="4"/>
      <c r="P297" s="4"/>
      <c r="Q297" s="4"/>
      <c r="R297" s="4"/>
      <c r="S297" s="4"/>
      <c r="T297" s="4"/>
      <c r="Z297" s="4"/>
      <c r="AA297" s="4"/>
      <c r="AB297" s="4"/>
      <c r="AC297" s="4"/>
      <c r="AD297" s="4"/>
      <c r="AE297" s="4"/>
      <c r="AF297" s="4"/>
      <c r="AG297" s="4"/>
      <c r="AH297" s="4"/>
      <c r="AI297" s="4"/>
      <c r="AJ297" s="4"/>
      <c r="AK297" s="4"/>
    </row>
    <row r="298" spans="15:37" ht="20.5" hidden="1" customHeight="1" x14ac:dyDescent="0.3">
      <c r="O298" s="4"/>
      <c r="P298" s="4"/>
      <c r="Q298" s="4"/>
      <c r="R298" s="4"/>
      <c r="S298" s="4"/>
      <c r="T298" s="4"/>
      <c r="Z298" s="4"/>
      <c r="AA298" s="4"/>
      <c r="AB298" s="4"/>
      <c r="AC298" s="4"/>
      <c r="AD298" s="4"/>
      <c r="AE298" s="4"/>
      <c r="AF298" s="4"/>
      <c r="AG298" s="4"/>
      <c r="AH298" s="4"/>
      <c r="AI298" s="4"/>
      <c r="AJ298" s="4"/>
      <c r="AK298" s="4"/>
    </row>
    <row r="299" spans="15:37" ht="20.5" hidden="1" customHeight="1" x14ac:dyDescent="0.3">
      <c r="O299" s="4"/>
      <c r="P299" s="4"/>
      <c r="Q299" s="4"/>
      <c r="R299" s="4"/>
      <c r="S299" s="4"/>
      <c r="T299" s="4"/>
      <c r="Z299" s="4"/>
      <c r="AA299" s="4"/>
      <c r="AB299" s="4"/>
      <c r="AC299" s="4"/>
      <c r="AD299" s="4"/>
      <c r="AE299" s="4"/>
      <c r="AF299" s="4"/>
      <c r="AG299" s="4"/>
      <c r="AH299" s="4"/>
      <c r="AI299" s="4"/>
      <c r="AJ299" s="4"/>
      <c r="AK299" s="4"/>
    </row>
    <row r="300" spans="15:37" ht="20.5" hidden="1" customHeight="1" x14ac:dyDescent="0.3">
      <c r="O300" s="4"/>
      <c r="P300" s="4"/>
      <c r="Q300" s="4"/>
      <c r="R300" s="4"/>
      <c r="S300" s="4"/>
      <c r="T300" s="4"/>
      <c r="Z300" s="4"/>
      <c r="AA300" s="4"/>
      <c r="AB300" s="4"/>
      <c r="AC300" s="4"/>
      <c r="AD300" s="4"/>
      <c r="AE300" s="4"/>
      <c r="AF300" s="4"/>
      <c r="AG300" s="4"/>
      <c r="AH300" s="4"/>
      <c r="AI300" s="4"/>
      <c r="AJ300" s="4"/>
      <c r="AK300" s="4"/>
    </row>
    <row r="301" spans="15:37" ht="20.5" hidden="1" customHeight="1" x14ac:dyDescent="0.3">
      <c r="O301" s="4"/>
      <c r="P301" s="4"/>
      <c r="Q301" s="4"/>
      <c r="R301" s="4"/>
      <c r="S301" s="4"/>
      <c r="T301" s="4"/>
      <c r="Z301" s="4"/>
      <c r="AA301" s="4"/>
      <c r="AB301" s="4"/>
      <c r="AC301" s="4"/>
      <c r="AD301" s="4"/>
      <c r="AE301" s="4"/>
      <c r="AF301" s="4"/>
      <c r="AG301" s="4"/>
      <c r="AH301" s="4"/>
      <c r="AI301" s="4"/>
      <c r="AJ301" s="4"/>
      <c r="AK301" s="4"/>
    </row>
    <row r="302" spans="15:37" ht="20.5" hidden="1" customHeight="1" x14ac:dyDescent="0.3">
      <c r="O302" s="4"/>
      <c r="P302" s="4"/>
      <c r="Q302" s="4"/>
      <c r="R302" s="4"/>
      <c r="S302" s="4"/>
      <c r="T302" s="4"/>
      <c r="Z302" s="4"/>
      <c r="AA302" s="4"/>
      <c r="AB302" s="4"/>
      <c r="AC302" s="4"/>
      <c r="AD302" s="4"/>
      <c r="AE302" s="4"/>
      <c r="AF302" s="4"/>
      <c r="AG302" s="4"/>
      <c r="AH302" s="4"/>
      <c r="AI302" s="4"/>
      <c r="AJ302" s="4"/>
      <c r="AK302" s="4"/>
    </row>
    <row r="303" spans="15:37" ht="20.5" hidden="1" customHeight="1" x14ac:dyDescent="0.3">
      <c r="O303" s="4"/>
      <c r="P303" s="4"/>
      <c r="Q303" s="4"/>
      <c r="R303" s="4"/>
      <c r="S303" s="4"/>
      <c r="T303" s="4"/>
      <c r="Z303" s="4"/>
      <c r="AA303" s="4"/>
      <c r="AB303" s="4"/>
      <c r="AC303" s="4"/>
      <c r="AD303" s="4"/>
      <c r="AE303" s="4"/>
      <c r="AF303" s="4"/>
      <c r="AG303" s="4"/>
      <c r="AH303" s="4"/>
      <c r="AI303" s="4"/>
      <c r="AJ303" s="4"/>
      <c r="AK303" s="4"/>
    </row>
    <row r="304" spans="15:37" ht="20.5" hidden="1" customHeight="1" x14ac:dyDescent="0.3">
      <c r="O304" s="4"/>
      <c r="P304" s="4"/>
      <c r="Q304" s="4"/>
      <c r="R304" s="4"/>
      <c r="S304" s="4"/>
      <c r="T304" s="4"/>
      <c r="Z304" s="4"/>
      <c r="AA304" s="4"/>
      <c r="AB304" s="4"/>
      <c r="AC304" s="4"/>
      <c r="AD304" s="4"/>
      <c r="AE304" s="4"/>
      <c r="AF304" s="4"/>
      <c r="AG304" s="4"/>
      <c r="AH304" s="4"/>
      <c r="AI304" s="4"/>
      <c r="AJ304" s="4"/>
      <c r="AK304" s="4"/>
    </row>
    <row r="305" spans="15:37" ht="20.5" hidden="1" customHeight="1" x14ac:dyDescent="0.3">
      <c r="O305" s="4"/>
      <c r="P305" s="4"/>
      <c r="Q305" s="4"/>
      <c r="R305" s="4"/>
      <c r="S305" s="4"/>
      <c r="T305" s="4"/>
      <c r="Z305" s="4"/>
      <c r="AA305" s="4"/>
      <c r="AB305" s="4"/>
      <c r="AC305" s="4"/>
      <c r="AD305" s="4"/>
      <c r="AE305" s="4"/>
      <c r="AF305" s="4"/>
      <c r="AG305" s="4"/>
      <c r="AH305" s="4"/>
      <c r="AI305" s="4"/>
      <c r="AJ305" s="4"/>
      <c r="AK305" s="4"/>
    </row>
    <row r="306" spans="15:37" ht="20.5" hidden="1" customHeight="1" x14ac:dyDescent="0.3">
      <c r="O306" s="4"/>
      <c r="P306" s="4"/>
      <c r="Q306" s="4"/>
      <c r="R306" s="4"/>
      <c r="S306" s="4"/>
      <c r="T306" s="4"/>
      <c r="Z306" s="4"/>
      <c r="AA306" s="4"/>
      <c r="AB306" s="4"/>
      <c r="AC306" s="4"/>
      <c r="AD306" s="4"/>
      <c r="AE306" s="4"/>
      <c r="AF306" s="4"/>
      <c r="AG306" s="4"/>
      <c r="AH306" s="4"/>
      <c r="AI306" s="4"/>
      <c r="AJ306" s="4"/>
      <c r="AK306" s="4"/>
    </row>
    <row r="307" spans="15:37" ht="20.5" hidden="1" customHeight="1" x14ac:dyDescent="0.3">
      <c r="O307" s="4"/>
      <c r="P307" s="4"/>
      <c r="Q307" s="4"/>
      <c r="R307" s="4"/>
      <c r="S307" s="4"/>
      <c r="T307" s="4"/>
      <c r="Z307" s="4"/>
      <c r="AA307" s="4"/>
      <c r="AB307" s="4"/>
      <c r="AC307" s="4"/>
      <c r="AD307" s="4"/>
      <c r="AE307" s="4"/>
      <c r="AF307" s="4"/>
      <c r="AG307" s="4"/>
      <c r="AH307" s="4"/>
      <c r="AI307" s="4"/>
      <c r="AJ307" s="4"/>
      <c r="AK307" s="4"/>
    </row>
    <row r="308" spans="15:37" ht="20.5" hidden="1" customHeight="1" x14ac:dyDescent="0.3">
      <c r="O308" s="4"/>
      <c r="P308" s="4"/>
      <c r="Q308" s="4"/>
      <c r="R308" s="4"/>
      <c r="S308" s="4"/>
      <c r="T308" s="4"/>
      <c r="Z308" s="4"/>
      <c r="AA308" s="4"/>
      <c r="AB308" s="4"/>
      <c r="AC308" s="4"/>
      <c r="AD308" s="4"/>
      <c r="AE308" s="4"/>
      <c r="AF308" s="4"/>
      <c r="AG308" s="4"/>
      <c r="AH308" s="4"/>
      <c r="AI308" s="4"/>
      <c r="AJ308" s="4"/>
      <c r="AK308" s="4"/>
    </row>
    <row r="309" spans="15:37" ht="20.5" hidden="1" customHeight="1" x14ac:dyDescent="0.3">
      <c r="O309" s="4"/>
      <c r="P309" s="4"/>
      <c r="Q309" s="4"/>
      <c r="R309" s="4"/>
      <c r="S309" s="4"/>
      <c r="T309" s="4"/>
      <c r="Z309" s="4"/>
      <c r="AA309" s="4"/>
      <c r="AB309" s="4"/>
      <c r="AC309" s="4"/>
      <c r="AD309" s="4"/>
      <c r="AE309" s="4"/>
      <c r="AF309" s="4"/>
      <c r="AG309" s="4"/>
      <c r="AH309" s="4"/>
      <c r="AI309" s="4"/>
      <c r="AJ309" s="4"/>
      <c r="AK309" s="4"/>
    </row>
    <row r="310" spans="15:37" ht="20.5" hidden="1" customHeight="1" x14ac:dyDescent="0.3">
      <c r="O310" s="4"/>
      <c r="P310" s="4"/>
      <c r="Q310" s="4"/>
      <c r="R310" s="4"/>
      <c r="S310" s="4"/>
      <c r="T310" s="4"/>
    </row>
    <row r="311" spans="15:37" ht="20.5" hidden="1" customHeight="1" x14ac:dyDescent="0.3">
      <c r="O311" s="4"/>
      <c r="P311" s="4"/>
      <c r="Q311" s="4"/>
      <c r="R311" s="4"/>
      <c r="S311" s="4"/>
      <c r="T311" s="4"/>
    </row>
    <row r="312" spans="15:37" ht="20.5" hidden="1" customHeight="1" x14ac:dyDescent="0.3">
      <c r="O312" s="4"/>
      <c r="P312" s="4"/>
      <c r="Q312" s="4"/>
      <c r="R312" s="4"/>
      <c r="S312" s="4"/>
      <c r="T312" s="4"/>
    </row>
    <row r="313" spans="15:37" ht="20.5" hidden="1" customHeight="1" x14ac:dyDescent="0.3">
      <c r="O313" s="4"/>
      <c r="P313" s="4"/>
      <c r="Q313" s="4"/>
      <c r="R313" s="4"/>
      <c r="S313" s="4"/>
      <c r="T313" s="4"/>
    </row>
    <row r="314" spans="15:37" ht="20.5" hidden="1" customHeight="1" x14ac:dyDescent="0.3">
      <c r="O314" s="4"/>
      <c r="P314" s="4"/>
      <c r="Q314" s="4"/>
      <c r="R314" s="4"/>
      <c r="S314" s="4"/>
      <c r="T314" s="4"/>
    </row>
    <row r="315" spans="15:37" ht="20.5" hidden="1" customHeight="1" x14ac:dyDescent="0.3">
      <c r="O315" s="4"/>
      <c r="P315" s="4"/>
      <c r="Q315" s="4"/>
      <c r="R315" s="4"/>
      <c r="S315" s="4"/>
      <c r="T315" s="4"/>
      <c r="Z315" s="4"/>
      <c r="AA315" s="4"/>
      <c r="AB315" s="4"/>
      <c r="AC315" s="4"/>
      <c r="AD315" s="4"/>
      <c r="AE315" s="4"/>
      <c r="AF315" s="4"/>
      <c r="AG315" s="4"/>
      <c r="AH315" s="4"/>
      <c r="AI315" s="4"/>
      <c r="AJ315" s="4"/>
      <c r="AK315" s="4"/>
    </row>
    <row r="316" spans="15:37" ht="20.5" hidden="1" customHeight="1" x14ac:dyDescent="0.3">
      <c r="O316" s="4"/>
      <c r="P316" s="4"/>
      <c r="Q316" s="4"/>
      <c r="R316" s="4"/>
      <c r="S316" s="4"/>
      <c r="T316" s="4"/>
      <c r="Z316" s="4"/>
      <c r="AA316" s="4"/>
      <c r="AB316" s="4"/>
      <c r="AC316" s="4"/>
      <c r="AD316" s="4"/>
      <c r="AE316" s="4"/>
      <c r="AF316" s="4"/>
      <c r="AG316" s="4"/>
      <c r="AH316" s="4"/>
      <c r="AI316" s="4"/>
      <c r="AJ316" s="4"/>
      <c r="AK316" s="4"/>
    </row>
    <row r="317" spans="15:37" ht="20.5" hidden="1" customHeight="1" x14ac:dyDescent="0.3">
      <c r="O317" s="4"/>
      <c r="P317" s="4"/>
      <c r="Q317" s="4"/>
      <c r="R317" s="4"/>
      <c r="S317" s="4"/>
      <c r="T317" s="4"/>
      <c r="Z317" s="4"/>
      <c r="AA317" s="4"/>
      <c r="AB317" s="4"/>
      <c r="AC317" s="4"/>
      <c r="AD317" s="4"/>
      <c r="AE317" s="4"/>
      <c r="AF317" s="4"/>
      <c r="AG317" s="4"/>
      <c r="AH317" s="4"/>
      <c r="AI317" s="4"/>
      <c r="AJ317" s="4"/>
      <c r="AK317" s="4"/>
    </row>
    <row r="318" spans="15:37" ht="20.5" hidden="1" customHeight="1" x14ac:dyDescent="0.3">
      <c r="O318" s="4"/>
      <c r="P318" s="4"/>
      <c r="Q318" s="4"/>
      <c r="R318" s="4"/>
      <c r="S318" s="4"/>
      <c r="T318" s="4"/>
      <c r="Z318" s="4"/>
      <c r="AA318" s="4"/>
      <c r="AB318" s="4"/>
      <c r="AC318" s="4"/>
      <c r="AD318" s="4"/>
      <c r="AE318" s="4"/>
      <c r="AF318" s="4"/>
      <c r="AG318" s="4"/>
      <c r="AH318" s="4"/>
      <c r="AI318" s="4"/>
      <c r="AJ318" s="4"/>
      <c r="AK318" s="4"/>
    </row>
    <row r="319" spans="15:37" ht="20.5" hidden="1" customHeight="1" x14ac:dyDescent="0.3">
      <c r="O319" s="4"/>
      <c r="P319" s="4"/>
      <c r="Q319" s="4"/>
      <c r="R319" s="4"/>
      <c r="S319" s="4"/>
      <c r="T319" s="4"/>
      <c r="Z319" s="4"/>
      <c r="AA319" s="4"/>
      <c r="AB319" s="4"/>
      <c r="AC319" s="4"/>
      <c r="AD319" s="4"/>
      <c r="AE319" s="4"/>
      <c r="AF319" s="4"/>
      <c r="AG319" s="4"/>
      <c r="AH319" s="4"/>
      <c r="AI319" s="4"/>
      <c r="AJ319" s="4"/>
      <c r="AK319" s="4"/>
    </row>
    <row r="320" spans="15:37" ht="20.5" hidden="1" customHeight="1" x14ac:dyDescent="0.3">
      <c r="O320" s="4"/>
      <c r="P320" s="4"/>
      <c r="Q320" s="4"/>
      <c r="R320" s="4"/>
      <c r="S320" s="4"/>
      <c r="T320" s="4"/>
      <c r="Z320" s="4"/>
      <c r="AA320" s="4"/>
      <c r="AB320" s="4"/>
      <c r="AC320" s="4"/>
      <c r="AD320" s="4"/>
      <c r="AE320" s="4"/>
      <c r="AF320" s="4"/>
      <c r="AG320" s="4"/>
      <c r="AH320" s="4"/>
      <c r="AI320" s="4"/>
      <c r="AJ320" s="4"/>
      <c r="AK320" s="4"/>
    </row>
    <row r="321" spans="15:37" ht="20.5" hidden="1" customHeight="1" x14ac:dyDescent="0.3">
      <c r="O321" s="4"/>
      <c r="P321" s="4"/>
      <c r="Q321" s="4"/>
      <c r="R321" s="4"/>
      <c r="S321" s="4"/>
      <c r="T321" s="4"/>
      <c r="Z321" s="4"/>
      <c r="AA321" s="4"/>
      <c r="AB321" s="4"/>
      <c r="AC321" s="4"/>
      <c r="AD321" s="4"/>
      <c r="AE321" s="4"/>
      <c r="AF321" s="4"/>
      <c r="AG321" s="4"/>
      <c r="AH321" s="4"/>
      <c r="AI321" s="4"/>
      <c r="AJ321" s="4"/>
      <c r="AK321" s="4"/>
    </row>
    <row r="322" spans="15:37" ht="20.5" hidden="1" customHeight="1" x14ac:dyDescent="0.3">
      <c r="O322" s="4"/>
      <c r="P322" s="4"/>
      <c r="Q322" s="4"/>
      <c r="R322" s="4"/>
      <c r="S322" s="4"/>
      <c r="T322" s="4"/>
      <c r="Z322" s="4"/>
      <c r="AA322" s="4"/>
      <c r="AB322" s="4"/>
      <c r="AC322" s="4"/>
      <c r="AD322" s="4"/>
      <c r="AE322" s="4"/>
      <c r="AF322" s="4"/>
      <c r="AG322" s="4"/>
      <c r="AH322" s="4"/>
      <c r="AI322" s="4"/>
      <c r="AJ322" s="4"/>
      <c r="AK322" s="4"/>
    </row>
    <row r="323" spans="15:37" ht="20.5" hidden="1" customHeight="1" x14ac:dyDescent="0.3">
      <c r="O323" s="4"/>
      <c r="P323" s="4"/>
      <c r="Q323" s="4"/>
      <c r="R323" s="4"/>
      <c r="S323" s="4"/>
      <c r="T323" s="4"/>
      <c r="Z323" s="4"/>
      <c r="AA323" s="4"/>
      <c r="AB323" s="4"/>
      <c r="AC323" s="4"/>
      <c r="AD323" s="4"/>
      <c r="AE323" s="4"/>
      <c r="AF323" s="4"/>
      <c r="AG323" s="4"/>
      <c r="AH323" s="4"/>
      <c r="AI323" s="4"/>
      <c r="AJ323" s="4"/>
      <c r="AK323" s="4"/>
    </row>
    <row r="324" spans="15:37" ht="20.5" hidden="1" customHeight="1" x14ac:dyDescent="0.3">
      <c r="O324" s="4"/>
      <c r="P324" s="4"/>
      <c r="Q324" s="4"/>
      <c r="R324" s="4"/>
      <c r="S324" s="4"/>
      <c r="T324" s="4"/>
      <c r="Z324" s="4"/>
      <c r="AA324" s="4"/>
      <c r="AB324" s="4"/>
      <c r="AC324" s="4"/>
      <c r="AD324" s="4"/>
      <c r="AE324" s="4"/>
      <c r="AF324" s="4"/>
      <c r="AG324" s="4"/>
      <c r="AH324" s="4"/>
      <c r="AI324" s="4"/>
      <c r="AJ324" s="4"/>
      <c r="AK324" s="4"/>
    </row>
    <row r="325" spans="15:37" ht="20.5" hidden="1" customHeight="1" x14ac:dyDescent="0.3">
      <c r="O325" s="4"/>
      <c r="P325" s="4"/>
      <c r="Q325" s="4"/>
      <c r="R325" s="4"/>
      <c r="S325" s="4"/>
      <c r="T325" s="4"/>
      <c r="Z325" s="4"/>
      <c r="AA325" s="4"/>
      <c r="AB325" s="4"/>
      <c r="AC325" s="4"/>
      <c r="AD325" s="4"/>
      <c r="AE325" s="4"/>
      <c r="AF325" s="4"/>
      <c r="AG325" s="4"/>
      <c r="AH325" s="4"/>
      <c r="AI325" s="4"/>
      <c r="AJ325" s="4"/>
      <c r="AK325" s="4"/>
    </row>
    <row r="326" spans="15:37" ht="20.5" hidden="1" customHeight="1" x14ac:dyDescent="0.3">
      <c r="O326" s="4"/>
      <c r="P326" s="4"/>
      <c r="Q326" s="4"/>
      <c r="R326" s="4"/>
      <c r="S326" s="4"/>
      <c r="T326" s="4"/>
      <c r="Z326" s="4"/>
      <c r="AA326" s="4"/>
      <c r="AB326" s="4"/>
      <c r="AC326" s="4"/>
      <c r="AD326" s="4"/>
      <c r="AE326" s="4"/>
      <c r="AF326" s="4"/>
      <c r="AG326" s="4"/>
      <c r="AH326" s="4"/>
      <c r="AI326" s="4"/>
      <c r="AJ326" s="4"/>
      <c r="AK326" s="4"/>
    </row>
    <row r="327" spans="15:37" ht="20.5" hidden="1" customHeight="1" x14ac:dyDescent="0.3">
      <c r="O327" s="4"/>
      <c r="P327" s="4"/>
      <c r="Q327" s="4"/>
      <c r="R327" s="4"/>
      <c r="S327" s="4"/>
      <c r="T327" s="4"/>
      <c r="Z327" s="4"/>
      <c r="AA327" s="4"/>
      <c r="AB327" s="4"/>
      <c r="AC327" s="4"/>
      <c r="AD327" s="4"/>
      <c r="AE327" s="4"/>
      <c r="AF327" s="4"/>
      <c r="AG327" s="4"/>
      <c r="AH327" s="4"/>
      <c r="AI327" s="4"/>
      <c r="AJ327" s="4"/>
      <c r="AK327" s="4"/>
    </row>
    <row r="328" spans="15:37" ht="20.5" hidden="1" customHeight="1" x14ac:dyDescent="0.3">
      <c r="O328" s="4"/>
      <c r="P328" s="4"/>
      <c r="Q328" s="4"/>
      <c r="R328" s="4"/>
      <c r="S328" s="4"/>
      <c r="T328" s="4"/>
    </row>
    <row r="329" spans="15:37" ht="20.5" hidden="1" customHeight="1" x14ac:dyDescent="0.3">
      <c r="O329" s="4"/>
      <c r="P329" s="4"/>
      <c r="Q329" s="4"/>
      <c r="R329" s="4"/>
      <c r="S329" s="4"/>
      <c r="T329" s="4"/>
    </row>
    <row r="330" spans="15:37" ht="20.5" hidden="1" customHeight="1" x14ac:dyDescent="0.3">
      <c r="O330" s="4"/>
      <c r="P330" s="4"/>
      <c r="Q330" s="4"/>
      <c r="R330" s="4"/>
      <c r="S330" s="4"/>
      <c r="T330" s="4"/>
    </row>
    <row r="331" spans="15:37" ht="20.5" hidden="1" customHeight="1" x14ac:dyDescent="0.3">
      <c r="O331" s="4"/>
      <c r="P331" s="4"/>
      <c r="Q331" s="4"/>
      <c r="R331" s="4"/>
      <c r="S331" s="4"/>
      <c r="T331" s="4"/>
    </row>
    <row r="332" spans="15:37" ht="20.5" hidden="1" customHeight="1" x14ac:dyDescent="0.3">
      <c r="O332" s="4"/>
      <c r="P332" s="4"/>
      <c r="Q332" s="4"/>
      <c r="R332" s="4"/>
      <c r="S332" s="4"/>
      <c r="T332" s="4"/>
    </row>
    <row r="333" spans="15:37" ht="20.5" hidden="1" customHeight="1" x14ac:dyDescent="0.3">
      <c r="O333" s="4"/>
      <c r="P333" s="4"/>
      <c r="Q333" s="4"/>
      <c r="R333" s="4"/>
      <c r="S333" s="4"/>
      <c r="T333" s="4"/>
      <c r="Z333" s="4"/>
      <c r="AA333" s="4"/>
      <c r="AB333" s="4"/>
      <c r="AC333" s="4"/>
      <c r="AD333" s="4"/>
      <c r="AE333" s="4"/>
      <c r="AF333" s="4"/>
      <c r="AG333" s="4"/>
      <c r="AH333" s="4"/>
      <c r="AI333" s="4"/>
      <c r="AJ333" s="4"/>
      <c r="AK333" s="4"/>
    </row>
    <row r="334" spans="15:37" ht="20.5" hidden="1" customHeight="1" x14ac:dyDescent="0.3">
      <c r="O334" s="4"/>
      <c r="P334" s="4"/>
      <c r="Q334" s="4"/>
      <c r="R334" s="4"/>
      <c r="S334" s="4"/>
      <c r="T334" s="4"/>
      <c r="Z334" s="4"/>
      <c r="AA334" s="4"/>
      <c r="AB334" s="4"/>
      <c r="AC334" s="4"/>
      <c r="AD334" s="4"/>
      <c r="AE334" s="4"/>
      <c r="AF334" s="4"/>
      <c r="AG334" s="4"/>
      <c r="AH334" s="4"/>
      <c r="AI334" s="4"/>
      <c r="AJ334" s="4"/>
      <c r="AK334" s="4"/>
    </row>
    <row r="335" spans="15:37" ht="20.5" hidden="1" customHeight="1" x14ac:dyDescent="0.3">
      <c r="O335" s="4"/>
      <c r="P335" s="4"/>
      <c r="Q335" s="4"/>
      <c r="R335" s="4"/>
      <c r="S335" s="4"/>
      <c r="T335" s="4"/>
      <c r="Z335" s="4"/>
      <c r="AA335" s="4"/>
      <c r="AB335" s="4"/>
      <c r="AC335" s="4"/>
      <c r="AD335" s="4"/>
      <c r="AE335" s="4"/>
      <c r="AF335" s="4"/>
      <c r="AG335" s="4"/>
      <c r="AH335" s="4"/>
      <c r="AI335" s="4"/>
      <c r="AJ335" s="4"/>
      <c r="AK335" s="4"/>
    </row>
    <row r="336" spans="15:37" ht="20.5" hidden="1" customHeight="1" x14ac:dyDescent="0.3">
      <c r="O336" s="4"/>
      <c r="P336" s="4"/>
      <c r="Q336" s="4"/>
      <c r="R336" s="4"/>
      <c r="S336" s="4"/>
      <c r="T336" s="4"/>
      <c r="Z336" s="4"/>
      <c r="AA336" s="4"/>
      <c r="AB336" s="4"/>
      <c r="AC336" s="4"/>
      <c r="AD336" s="4"/>
      <c r="AE336" s="4"/>
      <c r="AF336" s="4"/>
      <c r="AG336" s="4"/>
      <c r="AH336" s="4"/>
      <c r="AI336" s="4"/>
      <c r="AJ336" s="4"/>
      <c r="AK336" s="4"/>
    </row>
    <row r="337" spans="15:37" ht="20.5" hidden="1" customHeight="1" x14ac:dyDescent="0.3">
      <c r="O337" s="4"/>
      <c r="P337" s="4"/>
      <c r="Q337" s="4"/>
      <c r="R337" s="4"/>
      <c r="S337" s="4"/>
      <c r="T337" s="4"/>
      <c r="Z337" s="4"/>
      <c r="AA337" s="4"/>
      <c r="AB337" s="4"/>
      <c r="AC337" s="4"/>
      <c r="AD337" s="4"/>
      <c r="AE337" s="4"/>
      <c r="AF337" s="4"/>
      <c r="AG337" s="4"/>
      <c r="AH337" s="4"/>
      <c r="AI337" s="4"/>
      <c r="AJ337" s="4"/>
      <c r="AK337" s="4"/>
    </row>
    <row r="338" spans="15:37" ht="20.5" hidden="1" customHeight="1" x14ac:dyDescent="0.3">
      <c r="O338" s="4"/>
      <c r="P338" s="4"/>
      <c r="Q338" s="4"/>
      <c r="R338" s="4"/>
      <c r="S338" s="4"/>
      <c r="T338" s="4"/>
      <c r="Z338" s="4"/>
      <c r="AA338" s="4"/>
      <c r="AB338" s="4"/>
      <c r="AC338" s="4"/>
      <c r="AD338" s="4"/>
      <c r="AE338" s="4"/>
      <c r="AF338" s="4"/>
      <c r="AG338" s="4"/>
      <c r="AH338" s="4"/>
      <c r="AI338" s="4"/>
      <c r="AJ338" s="4"/>
      <c r="AK338" s="4"/>
    </row>
    <row r="339" spans="15:37" ht="20.5" hidden="1" customHeight="1" x14ac:dyDescent="0.3">
      <c r="O339" s="4"/>
      <c r="P339" s="4"/>
      <c r="Q339" s="4"/>
      <c r="R339" s="4"/>
      <c r="S339" s="4"/>
      <c r="T339" s="4"/>
      <c r="Z339" s="4"/>
      <c r="AA339" s="4"/>
      <c r="AB339" s="4"/>
      <c r="AC339" s="4"/>
      <c r="AD339" s="4"/>
      <c r="AE339" s="4"/>
      <c r="AF339" s="4"/>
      <c r="AG339" s="4"/>
      <c r="AH339" s="4"/>
      <c r="AI339" s="4"/>
      <c r="AJ339" s="4"/>
      <c r="AK339" s="4"/>
    </row>
    <row r="340" spans="15:37" ht="20.5" hidden="1" customHeight="1" x14ac:dyDescent="0.3">
      <c r="O340" s="4"/>
      <c r="P340" s="4"/>
      <c r="Q340" s="4"/>
      <c r="R340" s="4"/>
      <c r="S340" s="4"/>
      <c r="T340" s="4"/>
      <c r="Z340" s="4"/>
      <c r="AA340" s="4"/>
      <c r="AB340" s="4"/>
      <c r="AC340" s="4"/>
      <c r="AD340" s="4"/>
      <c r="AE340" s="4"/>
      <c r="AF340" s="4"/>
      <c r="AG340" s="4"/>
      <c r="AH340" s="4"/>
      <c r="AI340" s="4"/>
      <c r="AJ340" s="4"/>
      <c r="AK340" s="4"/>
    </row>
    <row r="341" spans="15:37" ht="20.5" hidden="1" customHeight="1" x14ac:dyDescent="0.3">
      <c r="O341" s="4"/>
      <c r="P341" s="4"/>
      <c r="Q341" s="4"/>
      <c r="R341" s="4"/>
      <c r="S341" s="4"/>
      <c r="T341" s="4"/>
      <c r="Z341" s="4"/>
      <c r="AA341" s="4"/>
      <c r="AB341" s="4"/>
      <c r="AC341" s="4"/>
      <c r="AD341" s="4"/>
      <c r="AE341" s="4"/>
      <c r="AF341" s="4"/>
      <c r="AG341" s="4"/>
      <c r="AH341" s="4"/>
      <c r="AI341" s="4"/>
      <c r="AJ341" s="4"/>
      <c r="AK341" s="4"/>
    </row>
    <row r="342" spans="15:37" ht="20.5" hidden="1" customHeight="1" x14ac:dyDescent="0.3">
      <c r="O342" s="4"/>
      <c r="P342" s="4"/>
      <c r="Q342" s="4"/>
      <c r="R342" s="4"/>
      <c r="S342" s="4"/>
      <c r="T342" s="4"/>
      <c r="Z342" s="4"/>
      <c r="AA342" s="4"/>
      <c r="AB342" s="4"/>
      <c r="AC342" s="4"/>
      <c r="AD342" s="4"/>
      <c r="AE342" s="4"/>
      <c r="AF342" s="4"/>
      <c r="AG342" s="4"/>
      <c r="AH342" s="4"/>
      <c r="AI342" s="4"/>
      <c r="AJ342" s="4"/>
      <c r="AK342" s="4"/>
    </row>
    <row r="343" spans="15:37" ht="20.5" hidden="1" customHeight="1" x14ac:dyDescent="0.3">
      <c r="O343" s="4"/>
      <c r="P343" s="4"/>
      <c r="Q343" s="4"/>
      <c r="R343" s="4"/>
      <c r="S343" s="4"/>
      <c r="T343" s="4"/>
      <c r="Z343" s="4"/>
      <c r="AA343" s="4"/>
      <c r="AB343" s="4"/>
      <c r="AC343" s="4"/>
      <c r="AD343" s="4"/>
      <c r="AE343" s="4"/>
      <c r="AF343" s="4"/>
      <c r="AG343" s="4"/>
      <c r="AH343" s="4"/>
      <c r="AI343" s="4"/>
      <c r="AJ343" s="4"/>
      <c r="AK343" s="4"/>
    </row>
    <row r="344" spans="15:37" ht="20.5" hidden="1" customHeight="1" x14ac:dyDescent="0.3">
      <c r="O344" s="4"/>
      <c r="P344" s="4"/>
      <c r="Q344" s="4"/>
      <c r="R344" s="4"/>
      <c r="S344" s="4"/>
      <c r="T344" s="4"/>
      <c r="Z344" s="4"/>
      <c r="AA344" s="4"/>
      <c r="AB344" s="4"/>
      <c r="AC344" s="4"/>
      <c r="AD344" s="4"/>
      <c r="AE344" s="4"/>
      <c r="AF344" s="4"/>
      <c r="AG344" s="4"/>
      <c r="AH344" s="4"/>
      <c r="AI344" s="4"/>
      <c r="AJ344" s="4"/>
      <c r="AK344" s="4"/>
    </row>
    <row r="345" spans="15:37" ht="20.5" hidden="1" customHeight="1" x14ac:dyDescent="0.3">
      <c r="O345" s="4"/>
      <c r="P345" s="4"/>
      <c r="Q345" s="4"/>
      <c r="R345" s="4"/>
      <c r="S345" s="4"/>
      <c r="T345" s="4"/>
      <c r="Z345" s="4"/>
      <c r="AA345" s="4"/>
      <c r="AB345" s="4"/>
      <c r="AC345" s="4"/>
      <c r="AD345" s="4"/>
      <c r="AE345" s="4"/>
      <c r="AF345" s="4"/>
      <c r="AG345" s="4"/>
      <c r="AH345" s="4"/>
      <c r="AI345" s="4"/>
      <c r="AJ345" s="4"/>
      <c r="AK345" s="4"/>
    </row>
    <row r="346" spans="15:37" ht="20.5" hidden="1" customHeight="1" x14ac:dyDescent="0.3">
      <c r="O346" s="4"/>
      <c r="P346" s="4"/>
      <c r="Q346" s="4"/>
      <c r="R346" s="4"/>
      <c r="S346" s="4"/>
      <c r="T346" s="4"/>
    </row>
    <row r="347" spans="15:37" ht="20.5" hidden="1" customHeight="1" x14ac:dyDescent="0.3">
      <c r="O347" s="4"/>
      <c r="P347" s="4"/>
      <c r="Q347" s="4"/>
      <c r="R347" s="4"/>
      <c r="S347" s="4"/>
      <c r="T347" s="4"/>
    </row>
    <row r="348" spans="15:37" ht="20.5" hidden="1" customHeight="1" x14ac:dyDescent="0.3">
      <c r="O348" s="4"/>
      <c r="P348" s="4"/>
      <c r="Q348" s="4"/>
      <c r="R348" s="4"/>
      <c r="S348" s="4"/>
      <c r="T348" s="4"/>
    </row>
    <row r="349" spans="15:37" ht="20.5" hidden="1" customHeight="1" x14ac:dyDescent="0.3">
      <c r="O349" s="4"/>
      <c r="P349" s="4"/>
      <c r="Q349" s="4"/>
      <c r="R349" s="4"/>
      <c r="S349" s="4"/>
      <c r="T349" s="4"/>
    </row>
    <row r="350" spans="15:37" ht="20.5" hidden="1" customHeight="1" x14ac:dyDescent="0.3">
      <c r="O350" s="4"/>
      <c r="P350" s="4"/>
      <c r="Q350" s="4"/>
      <c r="R350" s="4"/>
      <c r="S350" s="4"/>
      <c r="T350" s="4"/>
    </row>
    <row r="351" spans="15:37" ht="20.5" hidden="1" customHeight="1" x14ac:dyDescent="0.3">
      <c r="O351" s="4"/>
      <c r="P351" s="4"/>
      <c r="Q351" s="4"/>
      <c r="R351" s="4"/>
      <c r="S351" s="4"/>
      <c r="T351" s="4"/>
      <c r="Z351" s="4"/>
      <c r="AA351" s="4"/>
      <c r="AB351" s="4"/>
      <c r="AC351" s="4"/>
      <c r="AD351" s="4"/>
      <c r="AE351" s="4"/>
      <c r="AF351" s="4"/>
      <c r="AG351" s="4"/>
      <c r="AH351" s="4"/>
      <c r="AI351" s="4"/>
      <c r="AJ351" s="4"/>
      <c r="AK351" s="4"/>
    </row>
    <row r="352" spans="15:37" ht="20.5" hidden="1" customHeight="1" x14ac:dyDescent="0.3">
      <c r="O352" s="4"/>
      <c r="P352" s="4"/>
      <c r="Q352" s="4"/>
      <c r="R352" s="4"/>
      <c r="S352" s="4"/>
      <c r="T352" s="4"/>
      <c r="Z352" s="4"/>
      <c r="AA352" s="4"/>
      <c r="AB352" s="4"/>
      <c r="AC352" s="4"/>
      <c r="AD352" s="4"/>
      <c r="AE352" s="4"/>
      <c r="AF352" s="4"/>
      <c r="AG352" s="4"/>
      <c r="AH352" s="4"/>
      <c r="AI352" s="4"/>
      <c r="AJ352" s="4"/>
      <c r="AK352" s="4"/>
    </row>
    <row r="353" spans="15:37" ht="20.5" hidden="1" customHeight="1" x14ac:dyDescent="0.3">
      <c r="O353" s="4"/>
      <c r="P353" s="4"/>
      <c r="Q353" s="4"/>
      <c r="R353" s="4"/>
      <c r="S353" s="4"/>
      <c r="T353" s="4"/>
      <c r="Z353" s="4"/>
      <c r="AA353" s="4"/>
      <c r="AB353" s="4"/>
      <c r="AC353" s="4"/>
      <c r="AD353" s="4"/>
      <c r="AE353" s="4"/>
      <c r="AF353" s="4"/>
      <c r="AG353" s="4"/>
      <c r="AH353" s="4"/>
      <c r="AI353" s="4"/>
      <c r="AJ353" s="4"/>
      <c r="AK353" s="4"/>
    </row>
    <row r="354" spans="15:37" ht="20.5" hidden="1" customHeight="1" x14ac:dyDescent="0.3">
      <c r="O354" s="4"/>
      <c r="P354" s="4"/>
      <c r="Q354" s="4"/>
      <c r="R354" s="4"/>
      <c r="S354" s="4"/>
      <c r="T354" s="4"/>
      <c r="Z354" s="4"/>
      <c r="AA354" s="4"/>
      <c r="AB354" s="4"/>
      <c r="AC354" s="4"/>
      <c r="AD354" s="4"/>
      <c r="AE354" s="4"/>
      <c r="AF354" s="4"/>
      <c r="AG354" s="4"/>
      <c r="AH354" s="4"/>
      <c r="AI354" s="4"/>
      <c r="AJ354" s="4"/>
      <c r="AK354" s="4"/>
    </row>
    <row r="355" spans="15:37" ht="20.5" hidden="1" customHeight="1" x14ac:dyDescent="0.3">
      <c r="O355" s="4"/>
      <c r="P355" s="4"/>
      <c r="Q355" s="4"/>
      <c r="R355" s="4"/>
      <c r="S355" s="4"/>
      <c r="T355" s="4"/>
      <c r="Z355" s="4"/>
      <c r="AA355" s="4"/>
      <c r="AB355" s="4"/>
      <c r="AC355" s="4"/>
      <c r="AD355" s="4"/>
      <c r="AE355" s="4"/>
      <c r="AF355" s="4"/>
      <c r="AG355" s="4"/>
      <c r="AH355" s="4"/>
      <c r="AI355" s="4"/>
      <c r="AJ355" s="4"/>
      <c r="AK355" s="4"/>
    </row>
    <row r="356" spans="15:37" ht="20.5" hidden="1" customHeight="1" x14ac:dyDescent="0.3">
      <c r="O356" s="4"/>
      <c r="P356" s="4"/>
      <c r="Q356" s="4"/>
      <c r="R356" s="4"/>
      <c r="S356" s="4"/>
      <c r="T356" s="4"/>
      <c r="Z356" s="4"/>
      <c r="AA356" s="4"/>
      <c r="AB356" s="4"/>
      <c r="AC356" s="4"/>
      <c r="AD356" s="4"/>
      <c r="AE356" s="4"/>
      <c r="AF356" s="4"/>
      <c r="AG356" s="4"/>
      <c r="AH356" s="4"/>
      <c r="AI356" s="4"/>
      <c r="AJ356" s="4"/>
      <c r="AK356" s="4"/>
    </row>
    <row r="357" spans="15:37" ht="20.5" hidden="1" customHeight="1" x14ac:dyDescent="0.3">
      <c r="O357" s="4"/>
      <c r="P357" s="4"/>
      <c r="Q357" s="4"/>
      <c r="R357" s="4"/>
      <c r="S357" s="4"/>
      <c r="T357" s="4"/>
      <c r="Z357" s="4"/>
      <c r="AA357" s="4"/>
      <c r="AB357" s="4"/>
      <c r="AC357" s="4"/>
      <c r="AD357" s="4"/>
      <c r="AE357" s="4"/>
      <c r="AF357" s="4"/>
      <c r="AG357" s="4"/>
      <c r="AH357" s="4"/>
      <c r="AI357" s="4"/>
      <c r="AJ357" s="4"/>
      <c r="AK357" s="4"/>
    </row>
    <row r="358" spans="15:37" ht="20.5" hidden="1" customHeight="1" x14ac:dyDescent="0.3">
      <c r="O358" s="4"/>
      <c r="P358" s="4"/>
      <c r="Q358" s="4"/>
      <c r="R358" s="4"/>
      <c r="S358" s="4"/>
      <c r="T358" s="4"/>
      <c r="Z358" s="4"/>
      <c r="AA358" s="4"/>
      <c r="AB358" s="4"/>
      <c r="AC358" s="4"/>
      <c r="AD358" s="4"/>
      <c r="AE358" s="4"/>
      <c r="AF358" s="4"/>
      <c r="AG358" s="4"/>
      <c r="AH358" s="4"/>
      <c r="AI358" s="4"/>
      <c r="AJ358" s="4"/>
      <c r="AK358" s="4"/>
    </row>
    <row r="359" spans="15:37" ht="20.5" hidden="1" customHeight="1" x14ac:dyDescent="0.3">
      <c r="O359" s="4"/>
      <c r="P359" s="4"/>
      <c r="Q359" s="4"/>
      <c r="R359" s="4"/>
      <c r="S359" s="4"/>
      <c r="T359" s="4"/>
      <c r="Z359" s="4"/>
      <c r="AA359" s="4"/>
      <c r="AB359" s="4"/>
      <c r="AC359" s="4"/>
      <c r="AD359" s="4"/>
      <c r="AE359" s="4"/>
      <c r="AF359" s="4"/>
      <c r="AG359" s="4"/>
      <c r="AH359" s="4"/>
      <c r="AI359" s="4"/>
      <c r="AJ359" s="4"/>
      <c r="AK359" s="4"/>
    </row>
    <row r="360" spans="15:37" ht="20.5" hidden="1" customHeight="1" x14ac:dyDescent="0.3">
      <c r="O360" s="4"/>
      <c r="P360" s="4"/>
      <c r="Q360" s="4"/>
      <c r="R360" s="4"/>
      <c r="S360" s="4"/>
      <c r="T360" s="4"/>
      <c r="Z360" s="4"/>
      <c r="AA360" s="4"/>
      <c r="AB360" s="4"/>
      <c r="AC360" s="4"/>
      <c r="AD360" s="4"/>
      <c r="AE360" s="4"/>
      <c r="AF360" s="4"/>
      <c r="AG360" s="4"/>
      <c r="AH360" s="4"/>
      <c r="AI360" s="4"/>
      <c r="AJ360" s="4"/>
      <c r="AK360" s="4"/>
    </row>
    <row r="361" spans="15:37" ht="20.5" hidden="1" customHeight="1" x14ac:dyDescent="0.3">
      <c r="O361" s="4"/>
      <c r="P361" s="4"/>
      <c r="Q361" s="4"/>
      <c r="R361" s="4"/>
      <c r="S361" s="4"/>
      <c r="T361" s="4"/>
      <c r="Z361" s="4"/>
      <c r="AA361" s="4"/>
      <c r="AB361" s="4"/>
      <c r="AC361" s="4"/>
      <c r="AD361" s="4"/>
      <c r="AE361" s="4"/>
      <c r="AF361" s="4"/>
      <c r="AG361" s="4"/>
      <c r="AH361" s="4"/>
      <c r="AI361" s="4"/>
      <c r="AJ361" s="4"/>
      <c r="AK361" s="4"/>
    </row>
    <row r="362" spans="15:37" ht="20.5" hidden="1" customHeight="1" x14ac:dyDescent="0.3">
      <c r="O362" s="4"/>
      <c r="P362" s="4"/>
      <c r="Q362" s="4"/>
      <c r="R362" s="4"/>
      <c r="S362" s="4"/>
      <c r="T362" s="4"/>
      <c r="Z362" s="4"/>
      <c r="AA362" s="4"/>
      <c r="AB362" s="4"/>
      <c r="AC362" s="4"/>
      <c r="AD362" s="4"/>
      <c r="AE362" s="4"/>
      <c r="AF362" s="4"/>
      <c r="AG362" s="4"/>
      <c r="AH362" s="4"/>
      <c r="AI362" s="4"/>
      <c r="AJ362" s="4"/>
      <c r="AK362" s="4"/>
    </row>
    <row r="363" spans="15:37" ht="20.5" hidden="1" customHeight="1" x14ac:dyDescent="0.3">
      <c r="O363" s="4"/>
      <c r="P363" s="4"/>
      <c r="Q363" s="4"/>
      <c r="R363" s="4"/>
      <c r="S363" s="4"/>
      <c r="T363" s="4"/>
      <c r="Z363" s="4"/>
      <c r="AA363" s="4"/>
      <c r="AB363" s="4"/>
      <c r="AC363" s="4"/>
      <c r="AD363" s="4"/>
      <c r="AE363" s="4"/>
      <c r="AF363" s="4"/>
      <c r="AG363" s="4"/>
      <c r="AH363" s="4"/>
      <c r="AI363" s="4"/>
      <c r="AJ363" s="4"/>
      <c r="AK363" s="4"/>
    </row>
    <row r="364" spans="15:37" ht="20.5" hidden="1" customHeight="1" x14ac:dyDescent="0.3">
      <c r="O364" s="4"/>
      <c r="P364" s="4"/>
      <c r="Q364" s="4"/>
      <c r="R364" s="4"/>
      <c r="S364" s="4"/>
      <c r="T364" s="4"/>
    </row>
    <row r="365" spans="15:37" ht="20.5" hidden="1" customHeight="1" x14ac:dyDescent="0.3">
      <c r="O365" s="4"/>
      <c r="P365" s="4"/>
      <c r="Q365" s="4"/>
      <c r="R365" s="4"/>
      <c r="S365" s="4"/>
      <c r="T365" s="4"/>
    </row>
    <row r="366" spans="15:37" ht="20.5" hidden="1" customHeight="1" x14ac:dyDescent="0.3">
      <c r="O366" s="4"/>
      <c r="P366" s="4"/>
      <c r="Q366" s="4"/>
      <c r="R366" s="4"/>
      <c r="S366" s="4"/>
      <c r="T366" s="4"/>
    </row>
    <row r="367" spans="15:37" ht="20.5" hidden="1" customHeight="1" x14ac:dyDescent="0.3">
      <c r="O367" s="4"/>
      <c r="P367" s="4"/>
      <c r="Q367" s="4"/>
      <c r="R367" s="4"/>
      <c r="S367" s="4"/>
      <c r="T367" s="4"/>
    </row>
    <row r="368" spans="15:37" ht="20.5" hidden="1" customHeight="1" x14ac:dyDescent="0.3">
      <c r="O368" s="4"/>
      <c r="P368" s="4"/>
      <c r="Q368" s="4"/>
      <c r="R368" s="4"/>
      <c r="S368" s="4"/>
      <c r="T368" s="4"/>
    </row>
    <row r="369" spans="15:37" ht="20.5" hidden="1" customHeight="1" x14ac:dyDescent="0.3">
      <c r="O369" s="4"/>
      <c r="P369" s="4"/>
      <c r="Q369" s="4"/>
      <c r="R369" s="4"/>
      <c r="S369" s="4"/>
      <c r="T369" s="4"/>
      <c r="Z369" s="4"/>
      <c r="AA369" s="4"/>
      <c r="AB369" s="4"/>
      <c r="AC369" s="4"/>
      <c r="AD369" s="4"/>
      <c r="AE369" s="4"/>
      <c r="AF369" s="4"/>
      <c r="AG369" s="4"/>
      <c r="AH369" s="4"/>
      <c r="AI369" s="4"/>
      <c r="AJ369" s="4"/>
      <c r="AK369" s="4"/>
    </row>
    <row r="370" spans="15:37" ht="20.5" hidden="1" customHeight="1" x14ac:dyDescent="0.3">
      <c r="O370" s="4"/>
      <c r="P370" s="4"/>
      <c r="Q370" s="4"/>
      <c r="R370" s="4"/>
      <c r="S370" s="4"/>
      <c r="T370" s="4"/>
      <c r="Z370" s="4"/>
      <c r="AA370" s="4"/>
      <c r="AB370" s="4"/>
      <c r="AC370" s="4"/>
      <c r="AD370" s="4"/>
      <c r="AE370" s="4"/>
      <c r="AF370" s="4"/>
      <c r="AG370" s="4"/>
      <c r="AH370" s="4"/>
      <c r="AI370" s="4"/>
      <c r="AJ370" s="4"/>
      <c r="AK370" s="4"/>
    </row>
    <row r="371" spans="15:37" ht="20.5" hidden="1" customHeight="1" x14ac:dyDescent="0.3">
      <c r="O371" s="4"/>
      <c r="P371" s="4"/>
      <c r="Q371" s="4"/>
      <c r="R371" s="4"/>
      <c r="S371" s="4"/>
      <c r="T371" s="4"/>
      <c r="Z371" s="4"/>
      <c r="AA371" s="4"/>
      <c r="AB371" s="4"/>
      <c r="AC371" s="4"/>
      <c r="AD371" s="4"/>
      <c r="AE371" s="4"/>
      <c r="AF371" s="4"/>
      <c r="AG371" s="4"/>
      <c r="AH371" s="4"/>
      <c r="AI371" s="4"/>
      <c r="AJ371" s="4"/>
      <c r="AK371" s="4"/>
    </row>
    <row r="372" spans="15:37" ht="20.5" hidden="1" customHeight="1" x14ac:dyDescent="0.3">
      <c r="O372" s="4"/>
      <c r="P372" s="4"/>
      <c r="Q372" s="4"/>
      <c r="R372" s="4"/>
      <c r="S372" s="4"/>
      <c r="T372" s="4"/>
      <c r="Z372" s="4"/>
      <c r="AA372" s="4"/>
      <c r="AB372" s="4"/>
      <c r="AC372" s="4"/>
      <c r="AD372" s="4"/>
      <c r="AE372" s="4"/>
      <c r="AF372" s="4"/>
      <c r="AG372" s="4"/>
      <c r="AH372" s="4"/>
      <c r="AI372" s="4"/>
      <c r="AJ372" s="4"/>
      <c r="AK372" s="4"/>
    </row>
    <row r="373" spans="15:37" ht="20.5" hidden="1" customHeight="1" x14ac:dyDescent="0.3">
      <c r="O373" s="4"/>
      <c r="P373" s="4"/>
      <c r="Q373" s="4"/>
      <c r="R373" s="4"/>
      <c r="S373" s="4"/>
      <c r="T373" s="4"/>
      <c r="Z373" s="4"/>
      <c r="AA373" s="4"/>
      <c r="AB373" s="4"/>
      <c r="AC373" s="4"/>
      <c r="AD373" s="4"/>
      <c r="AE373" s="4"/>
      <c r="AF373" s="4"/>
      <c r="AG373" s="4"/>
      <c r="AH373" s="4"/>
      <c r="AI373" s="4"/>
      <c r="AJ373" s="4"/>
      <c r="AK373" s="4"/>
    </row>
    <row r="374" spans="15:37" ht="20.5" hidden="1" customHeight="1" x14ac:dyDescent="0.3">
      <c r="O374" s="4"/>
      <c r="P374" s="4"/>
      <c r="Q374" s="4"/>
      <c r="R374" s="4"/>
      <c r="S374" s="4"/>
      <c r="T374" s="4"/>
      <c r="Z374" s="4"/>
      <c r="AA374" s="4"/>
      <c r="AB374" s="4"/>
      <c r="AC374" s="4"/>
      <c r="AD374" s="4"/>
      <c r="AE374" s="4"/>
      <c r="AF374" s="4"/>
      <c r="AG374" s="4"/>
      <c r="AH374" s="4"/>
      <c r="AI374" s="4"/>
      <c r="AJ374" s="4"/>
      <c r="AK374" s="4"/>
    </row>
    <row r="375" spans="15:37" ht="20.5" hidden="1" customHeight="1" x14ac:dyDescent="0.3">
      <c r="O375" s="4"/>
      <c r="P375" s="4"/>
      <c r="Q375" s="4"/>
      <c r="R375" s="4"/>
      <c r="S375" s="4"/>
      <c r="T375" s="4"/>
      <c r="Z375" s="4"/>
      <c r="AA375" s="4"/>
      <c r="AB375" s="4"/>
      <c r="AC375" s="4"/>
      <c r="AD375" s="4"/>
      <c r="AE375" s="4"/>
      <c r="AF375" s="4"/>
      <c r="AG375" s="4"/>
      <c r="AH375" s="4"/>
      <c r="AI375" s="4"/>
      <c r="AJ375" s="4"/>
      <c r="AK375" s="4"/>
    </row>
    <row r="376" spans="15:37" ht="20.5" hidden="1" customHeight="1" x14ac:dyDescent="0.3">
      <c r="O376" s="4"/>
      <c r="P376" s="4"/>
      <c r="Q376" s="4"/>
      <c r="R376" s="4"/>
      <c r="S376" s="4"/>
      <c r="T376" s="4"/>
      <c r="Z376" s="4"/>
      <c r="AA376" s="4"/>
      <c r="AB376" s="4"/>
      <c r="AC376" s="4"/>
      <c r="AD376" s="4"/>
      <c r="AE376" s="4"/>
      <c r="AF376" s="4"/>
      <c r="AG376" s="4"/>
      <c r="AH376" s="4"/>
      <c r="AI376" s="4"/>
      <c r="AJ376" s="4"/>
      <c r="AK376" s="4"/>
    </row>
    <row r="377" spans="15:37" ht="20.5" hidden="1" customHeight="1" x14ac:dyDescent="0.3">
      <c r="O377" s="4"/>
      <c r="P377" s="4"/>
      <c r="Q377" s="4"/>
      <c r="R377" s="4"/>
      <c r="S377" s="4"/>
      <c r="T377" s="4"/>
      <c r="Z377" s="4"/>
      <c r="AA377" s="4"/>
      <c r="AB377" s="4"/>
      <c r="AC377" s="4"/>
      <c r="AD377" s="4"/>
      <c r="AE377" s="4"/>
      <c r="AF377" s="4"/>
      <c r="AG377" s="4"/>
      <c r="AH377" s="4"/>
      <c r="AI377" s="4"/>
      <c r="AJ377" s="4"/>
      <c r="AK377" s="4"/>
    </row>
    <row r="378" spans="15:37" ht="20.5" hidden="1" customHeight="1" x14ac:dyDescent="0.3">
      <c r="O378" s="4"/>
      <c r="P378" s="4"/>
      <c r="Q378" s="4"/>
      <c r="R378" s="4"/>
      <c r="S378" s="4"/>
      <c r="T378" s="4"/>
      <c r="Z378" s="4"/>
      <c r="AA378" s="4"/>
      <c r="AB378" s="4"/>
      <c r="AC378" s="4"/>
      <c r="AD378" s="4"/>
      <c r="AE378" s="4"/>
      <c r="AF378" s="4"/>
      <c r="AG378" s="4"/>
      <c r="AH378" s="4"/>
      <c r="AI378" s="4"/>
      <c r="AJ378" s="4"/>
      <c r="AK378" s="4"/>
    </row>
    <row r="379" spans="15:37" ht="20.5" hidden="1" customHeight="1" x14ac:dyDescent="0.3">
      <c r="O379" s="4"/>
      <c r="P379" s="4"/>
      <c r="Q379" s="4"/>
      <c r="R379" s="4"/>
      <c r="S379" s="4"/>
      <c r="T379" s="4"/>
      <c r="Z379" s="4"/>
      <c r="AA379" s="4"/>
      <c r="AB379" s="4"/>
      <c r="AC379" s="4"/>
      <c r="AD379" s="4"/>
      <c r="AE379" s="4"/>
      <c r="AF379" s="4"/>
      <c r="AG379" s="4"/>
      <c r="AH379" s="4"/>
      <c r="AI379" s="4"/>
      <c r="AJ379" s="4"/>
      <c r="AK379" s="4"/>
    </row>
    <row r="380" spans="15:37" ht="20.5" hidden="1" customHeight="1" x14ac:dyDescent="0.3">
      <c r="O380" s="4"/>
      <c r="P380" s="4"/>
      <c r="Q380" s="4"/>
      <c r="R380" s="4"/>
      <c r="S380" s="4"/>
      <c r="T380" s="4"/>
      <c r="Z380" s="4"/>
      <c r="AA380" s="4"/>
      <c r="AB380" s="4"/>
      <c r="AC380" s="4"/>
      <c r="AD380" s="4"/>
      <c r="AE380" s="4"/>
      <c r="AF380" s="4"/>
      <c r="AG380" s="4"/>
      <c r="AH380" s="4"/>
      <c r="AI380" s="4"/>
      <c r="AJ380" s="4"/>
      <c r="AK380" s="4"/>
    </row>
    <row r="381" spans="15:37" ht="20.5" hidden="1" customHeight="1" x14ac:dyDescent="0.3">
      <c r="O381" s="4"/>
      <c r="P381" s="4"/>
      <c r="Q381" s="4"/>
      <c r="R381" s="4"/>
      <c r="S381" s="4"/>
      <c r="T381" s="4"/>
      <c r="Z381" s="4"/>
      <c r="AA381" s="4"/>
      <c r="AB381" s="4"/>
      <c r="AC381" s="4"/>
      <c r="AD381" s="4"/>
      <c r="AE381" s="4"/>
      <c r="AF381" s="4"/>
      <c r="AG381" s="4"/>
      <c r="AH381" s="4"/>
      <c r="AI381" s="4"/>
      <c r="AJ381" s="4"/>
      <c r="AK381" s="4"/>
    </row>
    <row r="382" spans="15:37" ht="20.5" hidden="1" customHeight="1" x14ac:dyDescent="0.3">
      <c r="O382" s="4"/>
      <c r="P382" s="4"/>
      <c r="Q382" s="4"/>
      <c r="R382" s="4"/>
      <c r="S382" s="4"/>
      <c r="T382" s="4"/>
    </row>
    <row r="383" spans="15:37" ht="20.5" hidden="1" customHeight="1" x14ac:dyDescent="0.3">
      <c r="O383" s="4"/>
      <c r="P383" s="4"/>
      <c r="Q383" s="4"/>
      <c r="R383" s="4"/>
      <c r="S383" s="4"/>
      <c r="T383" s="4"/>
    </row>
    <row r="384" spans="15:37" ht="20.5" hidden="1" customHeight="1" x14ac:dyDescent="0.3">
      <c r="O384" s="4"/>
      <c r="P384" s="4"/>
      <c r="Q384" s="4"/>
      <c r="R384" s="4"/>
      <c r="S384" s="4"/>
      <c r="T384" s="4"/>
    </row>
    <row r="385" spans="15:37" ht="20.5" hidden="1" customHeight="1" x14ac:dyDescent="0.3">
      <c r="O385" s="4"/>
      <c r="P385" s="4"/>
      <c r="Q385" s="4"/>
      <c r="R385" s="4"/>
      <c r="S385" s="4"/>
      <c r="T385" s="4"/>
    </row>
    <row r="386" spans="15:37" ht="20.5" hidden="1" customHeight="1" x14ac:dyDescent="0.3">
      <c r="O386" s="4"/>
      <c r="P386" s="4"/>
      <c r="Q386" s="4"/>
      <c r="R386" s="4"/>
      <c r="S386" s="4"/>
      <c r="T386" s="4"/>
    </row>
    <row r="387" spans="15:37" ht="20.5" hidden="1" customHeight="1" x14ac:dyDescent="0.3">
      <c r="O387" s="4"/>
      <c r="P387" s="4"/>
      <c r="Q387" s="4"/>
      <c r="R387" s="4"/>
      <c r="S387" s="4"/>
      <c r="T387" s="4"/>
      <c r="Z387" s="4"/>
      <c r="AA387" s="4"/>
      <c r="AB387" s="4"/>
      <c r="AC387" s="4"/>
      <c r="AD387" s="4"/>
      <c r="AE387" s="4"/>
      <c r="AF387" s="4"/>
      <c r="AG387" s="4"/>
      <c r="AH387" s="4"/>
      <c r="AI387" s="4"/>
      <c r="AJ387" s="4"/>
      <c r="AK387" s="4"/>
    </row>
    <row r="388" spans="15:37" ht="20.5" hidden="1" customHeight="1" x14ac:dyDescent="0.3">
      <c r="O388" s="4"/>
      <c r="P388" s="4"/>
      <c r="Q388" s="4"/>
      <c r="R388" s="4"/>
      <c r="S388" s="4"/>
      <c r="T388" s="4"/>
      <c r="Z388" s="4"/>
      <c r="AA388" s="4"/>
      <c r="AB388" s="4"/>
      <c r="AC388" s="4"/>
      <c r="AD388" s="4"/>
      <c r="AE388" s="4"/>
      <c r="AF388" s="4"/>
      <c r="AG388" s="4"/>
      <c r="AH388" s="4"/>
      <c r="AI388" s="4"/>
      <c r="AJ388" s="4"/>
      <c r="AK388" s="4"/>
    </row>
    <row r="389" spans="15:37" ht="20.5" hidden="1" customHeight="1" x14ac:dyDescent="0.3">
      <c r="O389" s="4"/>
      <c r="P389" s="4"/>
      <c r="Q389" s="4"/>
      <c r="R389" s="4"/>
      <c r="S389" s="4"/>
      <c r="T389" s="4"/>
      <c r="Z389" s="4"/>
      <c r="AA389" s="4"/>
      <c r="AB389" s="4"/>
      <c r="AC389" s="4"/>
      <c r="AD389" s="4"/>
      <c r="AE389" s="4"/>
      <c r="AF389" s="4"/>
      <c r="AG389" s="4"/>
      <c r="AH389" s="4"/>
      <c r="AI389" s="4"/>
      <c r="AJ389" s="4"/>
      <c r="AK389" s="4"/>
    </row>
    <row r="390" spans="15:37" ht="20.5" hidden="1" customHeight="1" x14ac:dyDescent="0.3">
      <c r="O390" s="4"/>
      <c r="P390" s="4"/>
      <c r="Q390" s="4"/>
      <c r="R390" s="4"/>
      <c r="S390" s="4"/>
      <c r="T390" s="4"/>
      <c r="Z390" s="4"/>
      <c r="AA390" s="4"/>
      <c r="AB390" s="4"/>
      <c r="AC390" s="4"/>
      <c r="AD390" s="4"/>
      <c r="AE390" s="4"/>
      <c r="AF390" s="4"/>
      <c r="AG390" s="4"/>
      <c r="AH390" s="4"/>
      <c r="AI390" s="4"/>
      <c r="AJ390" s="4"/>
      <c r="AK390" s="4"/>
    </row>
    <row r="391" spans="15:37" ht="20.5" hidden="1" customHeight="1" x14ac:dyDescent="0.3">
      <c r="O391" s="4"/>
      <c r="P391" s="4"/>
      <c r="Q391" s="4"/>
      <c r="R391" s="4"/>
      <c r="S391" s="4"/>
      <c r="T391" s="4"/>
      <c r="Z391" s="4"/>
      <c r="AA391" s="4"/>
      <c r="AB391" s="4"/>
      <c r="AC391" s="4"/>
      <c r="AD391" s="4"/>
      <c r="AE391" s="4"/>
      <c r="AF391" s="4"/>
      <c r="AG391" s="4"/>
      <c r="AH391" s="4"/>
      <c r="AI391" s="4"/>
      <c r="AJ391" s="4"/>
      <c r="AK391" s="4"/>
    </row>
    <row r="392" spans="15:37" ht="20.5" hidden="1" customHeight="1" x14ac:dyDescent="0.3">
      <c r="O392" s="4"/>
      <c r="P392" s="4"/>
      <c r="Q392" s="4"/>
      <c r="R392" s="4"/>
      <c r="S392" s="4"/>
      <c r="T392" s="4"/>
      <c r="Z392" s="4"/>
      <c r="AA392" s="4"/>
      <c r="AB392" s="4"/>
      <c r="AC392" s="4"/>
      <c r="AD392" s="4"/>
      <c r="AE392" s="4"/>
      <c r="AF392" s="4"/>
      <c r="AG392" s="4"/>
      <c r="AH392" s="4"/>
      <c r="AI392" s="4"/>
      <c r="AJ392" s="4"/>
      <c r="AK392" s="4"/>
    </row>
    <row r="393" spans="15:37" ht="20.5" hidden="1" customHeight="1" x14ac:dyDescent="0.3">
      <c r="O393" s="4"/>
      <c r="P393" s="4"/>
      <c r="Q393" s="4"/>
      <c r="R393" s="4"/>
      <c r="S393" s="4"/>
      <c r="T393" s="4"/>
      <c r="Z393" s="4"/>
      <c r="AA393" s="4"/>
      <c r="AB393" s="4"/>
      <c r="AC393" s="4"/>
      <c r="AD393" s="4"/>
      <c r="AE393" s="4"/>
      <c r="AF393" s="4"/>
      <c r="AG393" s="4"/>
      <c r="AH393" s="4"/>
      <c r="AI393" s="4"/>
      <c r="AJ393" s="4"/>
      <c r="AK393" s="4"/>
    </row>
    <row r="394" spans="15:37" ht="20.5" hidden="1" customHeight="1" x14ac:dyDescent="0.3">
      <c r="O394" s="4"/>
      <c r="P394" s="4"/>
      <c r="Q394" s="4"/>
      <c r="R394" s="4"/>
      <c r="S394" s="4"/>
      <c r="T394" s="4"/>
      <c r="Z394" s="4"/>
      <c r="AA394" s="4"/>
      <c r="AB394" s="4"/>
      <c r="AC394" s="4"/>
      <c r="AD394" s="4"/>
      <c r="AE394" s="4"/>
      <c r="AF394" s="4"/>
      <c r="AG394" s="4"/>
      <c r="AH394" s="4"/>
      <c r="AI394" s="4"/>
      <c r="AJ394" s="4"/>
      <c r="AK394" s="4"/>
    </row>
    <row r="395" spans="15:37" ht="20.5" hidden="1" customHeight="1" x14ac:dyDescent="0.3">
      <c r="O395" s="4"/>
      <c r="P395" s="4"/>
      <c r="Q395" s="4"/>
      <c r="R395" s="4"/>
      <c r="S395" s="4"/>
      <c r="T395" s="4"/>
      <c r="Z395" s="4"/>
      <c r="AA395" s="4"/>
      <c r="AB395" s="4"/>
      <c r="AC395" s="4"/>
      <c r="AD395" s="4"/>
      <c r="AE395" s="4"/>
      <c r="AF395" s="4"/>
      <c r="AG395" s="4"/>
      <c r="AH395" s="4"/>
      <c r="AI395" s="4"/>
      <c r="AJ395" s="4"/>
      <c r="AK395" s="4"/>
    </row>
    <row r="396" spans="15:37" ht="20.5" hidden="1" customHeight="1" x14ac:dyDescent="0.3">
      <c r="O396" s="4"/>
      <c r="P396" s="4"/>
      <c r="Q396" s="4"/>
      <c r="R396" s="4"/>
      <c r="S396" s="4"/>
      <c r="T396" s="4"/>
      <c r="Z396" s="4"/>
      <c r="AA396" s="4"/>
      <c r="AB396" s="4"/>
      <c r="AC396" s="4"/>
      <c r="AD396" s="4"/>
      <c r="AE396" s="4"/>
      <c r="AF396" s="4"/>
      <c r="AG396" s="4"/>
      <c r="AH396" s="4"/>
      <c r="AI396" s="4"/>
      <c r="AJ396" s="4"/>
      <c r="AK396" s="4"/>
    </row>
    <row r="397" spans="15:37" ht="20.5" hidden="1" customHeight="1" x14ac:dyDescent="0.3">
      <c r="O397" s="4"/>
      <c r="P397" s="4"/>
      <c r="Q397" s="4"/>
      <c r="R397" s="4"/>
      <c r="S397" s="4"/>
      <c r="T397" s="4"/>
      <c r="Z397" s="4"/>
      <c r="AA397" s="4"/>
      <c r="AB397" s="4"/>
      <c r="AC397" s="4"/>
      <c r="AD397" s="4"/>
      <c r="AE397" s="4"/>
      <c r="AF397" s="4"/>
      <c r="AG397" s="4"/>
      <c r="AH397" s="4"/>
      <c r="AI397" s="4"/>
      <c r="AJ397" s="4"/>
      <c r="AK397" s="4"/>
    </row>
    <row r="398" spans="15:37" ht="20.5" hidden="1" customHeight="1" x14ac:dyDescent="0.3">
      <c r="O398" s="4"/>
      <c r="P398" s="4"/>
      <c r="Q398" s="4"/>
      <c r="R398" s="4"/>
      <c r="S398" s="4"/>
      <c r="T398" s="4"/>
      <c r="Z398" s="4"/>
      <c r="AA398" s="4"/>
      <c r="AB398" s="4"/>
      <c r="AC398" s="4"/>
      <c r="AD398" s="4"/>
      <c r="AE398" s="4"/>
      <c r="AF398" s="4"/>
      <c r="AG398" s="4"/>
      <c r="AH398" s="4"/>
      <c r="AI398" s="4"/>
      <c r="AJ398" s="4"/>
      <c r="AK398" s="4"/>
    </row>
    <row r="399" spans="15:37" ht="20.5" hidden="1" customHeight="1" x14ac:dyDescent="0.3">
      <c r="O399" s="4"/>
      <c r="P399" s="4"/>
      <c r="Q399" s="4"/>
      <c r="R399" s="4"/>
      <c r="S399" s="4"/>
      <c r="T399" s="4"/>
      <c r="Z399" s="4"/>
      <c r="AA399" s="4"/>
      <c r="AB399" s="4"/>
      <c r="AC399" s="4"/>
      <c r="AD399" s="4"/>
      <c r="AE399" s="4"/>
      <c r="AF399" s="4"/>
      <c r="AG399" s="4"/>
      <c r="AH399" s="4"/>
      <c r="AI399" s="4"/>
      <c r="AJ399" s="4"/>
      <c r="AK399" s="4"/>
    </row>
    <row r="400" spans="15:37" ht="20.5" hidden="1" customHeight="1" x14ac:dyDescent="0.3">
      <c r="O400" s="4"/>
      <c r="P400" s="4"/>
      <c r="Q400" s="4"/>
      <c r="R400" s="4"/>
      <c r="S400" s="4"/>
      <c r="T400" s="4"/>
    </row>
    <row r="401" spans="15:37" ht="20.5" hidden="1" customHeight="1" x14ac:dyDescent="0.3">
      <c r="O401" s="4"/>
      <c r="P401" s="4"/>
      <c r="Q401" s="4"/>
      <c r="R401" s="4"/>
      <c r="S401" s="4"/>
      <c r="T401" s="4"/>
    </row>
    <row r="402" spans="15:37" ht="20.5" hidden="1" customHeight="1" x14ac:dyDescent="0.3">
      <c r="O402" s="4"/>
      <c r="P402" s="4"/>
      <c r="Q402" s="4"/>
      <c r="R402" s="4"/>
      <c r="S402" s="4"/>
      <c r="T402" s="4"/>
    </row>
    <row r="403" spans="15:37" ht="20.5" hidden="1" customHeight="1" x14ac:dyDescent="0.3">
      <c r="O403" s="4"/>
      <c r="P403" s="4"/>
      <c r="Q403" s="4"/>
      <c r="R403" s="4"/>
      <c r="S403" s="4"/>
      <c r="T403" s="4"/>
    </row>
    <row r="404" spans="15:37" ht="20.5" hidden="1" customHeight="1" x14ac:dyDescent="0.3">
      <c r="O404" s="4"/>
      <c r="P404" s="4"/>
      <c r="Q404" s="4"/>
      <c r="R404" s="4"/>
      <c r="S404" s="4"/>
      <c r="T404" s="4"/>
    </row>
    <row r="405" spans="15:37" ht="20.5" hidden="1" customHeight="1" x14ac:dyDescent="0.3">
      <c r="O405" s="4"/>
      <c r="P405" s="4"/>
      <c r="Q405" s="4"/>
      <c r="R405" s="4"/>
      <c r="S405" s="4"/>
      <c r="T405" s="4"/>
      <c r="Z405" s="4"/>
      <c r="AA405" s="4"/>
      <c r="AB405" s="4"/>
      <c r="AC405" s="4"/>
      <c r="AD405" s="4"/>
      <c r="AE405" s="4"/>
      <c r="AF405" s="4"/>
      <c r="AG405" s="4"/>
      <c r="AH405" s="4"/>
      <c r="AI405" s="4"/>
      <c r="AJ405" s="4"/>
      <c r="AK405" s="4"/>
    </row>
    <row r="406" spans="15:37" ht="20.5" hidden="1" customHeight="1" x14ac:dyDescent="0.3">
      <c r="O406" s="4"/>
      <c r="P406" s="4"/>
      <c r="Q406" s="4"/>
      <c r="R406" s="4"/>
      <c r="S406" s="4"/>
      <c r="T406" s="4"/>
      <c r="Z406" s="4"/>
      <c r="AA406" s="4"/>
      <c r="AB406" s="4"/>
      <c r="AC406" s="4"/>
      <c r="AD406" s="4"/>
      <c r="AE406" s="4"/>
      <c r="AF406" s="4"/>
      <c r="AG406" s="4"/>
      <c r="AH406" s="4"/>
      <c r="AI406" s="4"/>
      <c r="AJ406" s="4"/>
      <c r="AK406" s="4"/>
    </row>
    <row r="407" spans="15:37" ht="20.5" hidden="1" customHeight="1" x14ac:dyDescent="0.3">
      <c r="O407" s="4"/>
      <c r="P407" s="4"/>
      <c r="Q407" s="4"/>
      <c r="R407" s="4"/>
      <c r="S407" s="4"/>
      <c r="T407" s="4"/>
      <c r="Z407" s="4"/>
      <c r="AA407" s="4"/>
      <c r="AB407" s="4"/>
      <c r="AC407" s="4"/>
      <c r="AD407" s="4"/>
      <c r="AE407" s="4"/>
      <c r="AF407" s="4"/>
      <c r="AG407" s="4"/>
      <c r="AH407" s="4"/>
      <c r="AI407" s="4"/>
      <c r="AJ407" s="4"/>
      <c r="AK407" s="4"/>
    </row>
    <row r="408" spans="15:37" ht="20.5" hidden="1" customHeight="1" x14ac:dyDescent="0.3">
      <c r="O408" s="4"/>
      <c r="P408" s="4"/>
      <c r="Q408" s="4"/>
      <c r="R408" s="4"/>
      <c r="S408" s="4"/>
      <c r="T408" s="4"/>
      <c r="Z408" s="4"/>
      <c r="AA408" s="4"/>
      <c r="AB408" s="4"/>
      <c r="AC408" s="4"/>
      <c r="AD408" s="4"/>
      <c r="AE408" s="4"/>
      <c r="AF408" s="4"/>
      <c r="AG408" s="4"/>
      <c r="AH408" s="4"/>
      <c r="AI408" s="4"/>
      <c r="AJ408" s="4"/>
      <c r="AK408" s="4"/>
    </row>
    <row r="409" spans="15:37" ht="20.5" hidden="1" customHeight="1" x14ac:dyDescent="0.3">
      <c r="O409" s="4"/>
      <c r="P409" s="4"/>
      <c r="Q409" s="4"/>
      <c r="R409" s="4"/>
      <c r="S409" s="4"/>
      <c r="T409" s="4"/>
      <c r="Z409" s="4"/>
      <c r="AA409" s="4"/>
      <c r="AB409" s="4"/>
      <c r="AC409" s="4"/>
      <c r="AD409" s="4"/>
      <c r="AE409" s="4"/>
      <c r="AF409" s="4"/>
      <c r="AG409" s="4"/>
      <c r="AH409" s="4"/>
      <c r="AI409" s="4"/>
      <c r="AJ409" s="4"/>
      <c r="AK409" s="4"/>
    </row>
    <row r="410" spans="15:37" ht="20.5" hidden="1" customHeight="1" x14ac:dyDescent="0.3">
      <c r="O410" s="4"/>
      <c r="P410" s="4"/>
      <c r="Q410" s="4"/>
      <c r="R410" s="4"/>
      <c r="S410" s="4"/>
      <c r="T410" s="4"/>
      <c r="Z410" s="4"/>
      <c r="AA410" s="4"/>
      <c r="AB410" s="4"/>
      <c r="AC410" s="4"/>
      <c r="AD410" s="4"/>
      <c r="AE410" s="4"/>
      <c r="AF410" s="4"/>
      <c r="AG410" s="4"/>
      <c r="AH410" s="4"/>
      <c r="AI410" s="4"/>
      <c r="AJ410" s="4"/>
      <c r="AK410" s="4"/>
    </row>
    <row r="411" spans="15:37" ht="20.5" hidden="1" customHeight="1" x14ac:dyDescent="0.3">
      <c r="O411" s="4"/>
      <c r="P411" s="4"/>
      <c r="Q411" s="4"/>
      <c r="R411" s="4"/>
      <c r="S411" s="4"/>
      <c r="T411" s="4"/>
      <c r="Z411" s="4"/>
      <c r="AA411" s="4"/>
      <c r="AB411" s="4"/>
      <c r="AC411" s="4"/>
      <c r="AD411" s="4"/>
      <c r="AE411" s="4"/>
      <c r="AF411" s="4"/>
      <c r="AG411" s="4"/>
      <c r="AH411" s="4"/>
      <c r="AI411" s="4"/>
      <c r="AJ411" s="4"/>
      <c r="AK411" s="4"/>
    </row>
    <row r="412" spans="15:37" ht="20.5" hidden="1" customHeight="1" x14ac:dyDescent="0.3">
      <c r="O412" s="4"/>
      <c r="P412" s="4"/>
      <c r="Q412" s="4"/>
      <c r="R412" s="4"/>
      <c r="S412" s="4"/>
      <c r="T412" s="4"/>
      <c r="Z412" s="4"/>
      <c r="AA412" s="4"/>
      <c r="AB412" s="4"/>
      <c r="AC412" s="4"/>
      <c r="AD412" s="4"/>
      <c r="AE412" s="4"/>
      <c r="AF412" s="4"/>
      <c r="AG412" s="4"/>
      <c r="AH412" s="4"/>
      <c r="AI412" s="4"/>
      <c r="AJ412" s="4"/>
      <c r="AK412" s="4"/>
    </row>
    <row r="413" spans="15:37" ht="20.5" hidden="1" customHeight="1" x14ac:dyDescent="0.3">
      <c r="O413" s="4"/>
      <c r="P413" s="4"/>
      <c r="Q413" s="4"/>
      <c r="R413" s="4"/>
      <c r="S413" s="4"/>
      <c r="T413" s="4"/>
      <c r="Z413" s="4"/>
      <c r="AA413" s="4"/>
      <c r="AB413" s="4"/>
      <c r="AC413" s="4"/>
      <c r="AD413" s="4"/>
      <c r="AE413" s="4"/>
      <c r="AF413" s="4"/>
      <c r="AG413" s="4"/>
      <c r="AH413" s="4"/>
      <c r="AI413" s="4"/>
      <c r="AJ413" s="4"/>
      <c r="AK413" s="4"/>
    </row>
    <row r="414" spans="15:37" ht="20.5" hidden="1" customHeight="1" x14ac:dyDescent="0.3">
      <c r="O414" s="4"/>
      <c r="P414" s="4"/>
      <c r="Q414" s="4"/>
      <c r="R414" s="4"/>
      <c r="S414" s="4"/>
      <c r="T414" s="4"/>
      <c r="Z414" s="4"/>
      <c r="AA414" s="4"/>
      <c r="AB414" s="4"/>
      <c r="AC414" s="4"/>
      <c r="AD414" s="4"/>
      <c r="AE414" s="4"/>
      <c r="AF414" s="4"/>
      <c r="AG414" s="4"/>
      <c r="AH414" s="4"/>
      <c r="AI414" s="4"/>
      <c r="AJ414" s="4"/>
      <c r="AK414" s="4"/>
    </row>
    <row r="415" spans="15:37" ht="20.5" hidden="1" customHeight="1" x14ac:dyDescent="0.3">
      <c r="O415" s="4"/>
      <c r="P415" s="4"/>
      <c r="Q415" s="4"/>
      <c r="R415" s="4"/>
      <c r="S415" s="4"/>
      <c r="T415" s="4"/>
      <c r="Z415" s="4"/>
      <c r="AA415" s="4"/>
      <c r="AB415" s="4"/>
      <c r="AC415" s="4"/>
      <c r="AD415" s="4"/>
      <c r="AE415" s="4"/>
      <c r="AF415" s="4"/>
      <c r="AG415" s="4"/>
      <c r="AH415" s="4"/>
      <c r="AI415" s="4"/>
      <c r="AJ415" s="4"/>
      <c r="AK415" s="4"/>
    </row>
    <row r="416" spans="15:37" ht="20.5" hidden="1" customHeight="1" x14ac:dyDescent="0.3">
      <c r="O416" s="4"/>
      <c r="P416" s="4"/>
      <c r="Q416" s="4"/>
      <c r="R416" s="4"/>
      <c r="S416" s="4"/>
      <c r="T416" s="4"/>
      <c r="Z416" s="4"/>
      <c r="AA416" s="4"/>
      <c r="AB416" s="4"/>
      <c r="AC416" s="4"/>
      <c r="AD416" s="4"/>
      <c r="AE416" s="4"/>
      <c r="AF416" s="4"/>
      <c r="AG416" s="4"/>
      <c r="AH416" s="4"/>
      <c r="AI416" s="4"/>
      <c r="AJ416" s="4"/>
      <c r="AK416" s="4"/>
    </row>
    <row r="417" spans="15:37" ht="20.5" hidden="1" customHeight="1" x14ac:dyDescent="0.3">
      <c r="O417" s="4"/>
      <c r="P417" s="4"/>
      <c r="Q417" s="4"/>
      <c r="R417" s="4"/>
      <c r="S417" s="4"/>
      <c r="T417" s="4"/>
      <c r="Z417" s="4"/>
      <c r="AA417" s="4"/>
      <c r="AB417" s="4"/>
      <c r="AC417" s="4"/>
      <c r="AD417" s="4"/>
      <c r="AE417" s="4"/>
      <c r="AF417" s="4"/>
      <c r="AG417" s="4"/>
      <c r="AH417" s="4"/>
      <c r="AI417" s="4"/>
      <c r="AJ417" s="4"/>
      <c r="AK417" s="4"/>
    </row>
    <row r="418" spans="15:37" ht="20.5" hidden="1" customHeight="1" x14ac:dyDescent="0.3">
      <c r="O418" s="4"/>
      <c r="P418" s="4"/>
      <c r="Q418" s="4"/>
      <c r="R418" s="4"/>
      <c r="S418" s="4"/>
      <c r="T418" s="4"/>
    </row>
    <row r="419" spans="15:37" ht="20.5" hidden="1" customHeight="1" x14ac:dyDescent="0.3">
      <c r="O419" s="4"/>
      <c r="P419" s="4"/>
      <c r="Q419" s="4"/>
      <c r="R419" s="4"/>
      <c r="S419" s="4"/>
      <c r="T419" s="4"/>
    </row>
    <row r="420" spans="15:37" ht="20.5" hidden="1" customHeight="1" x14ac:dyDescent="0.3">
      <c r="O420" s="4"/>
      <c r="P420" s="4"/>
      <c r="Q420" s="4"/>
      <c r="R420" s="4"/>
      <c r="S420" s="4"/>
      <c r="T420" s="4"/>
    </row>
    <row r="421" spans="15:37" ht="20.5" hidden="1" customHeight="1" x14ac:dyDescent="0.3">
      <c r="O421" s="4"/>
      <c r="P421" s="4"/>
      <c r="Q421" s="4"/>
      <c r="R421" s="4"/>
      <c r="S421" s="4"/>
      <c r="T421" s="4"/>
    </row>
    <row r="422" spans="15:37" ht="20.5" hidden="1" customHeight="1" x14ac:dyDescent="0.3">
      <c r="O422" s="4"/>
      <c r="P422" s="4"/>
      <c r="Q422" s="4"/>
      <c r="R422" s="4"/>
      <c r="S422" s="4"/>
      <c r="T422" s="4"/>
    </row>
    <row r="423" spans="15:37" ht="20.5" hidden="1" customHeight="1" x14ac:dyDescent="0.3">
      <c r="O423" s="4"/>
      <c r="P423" s="4"/>
      <c r="Q423" s="4"/>
      <c r="R423" s="4"/>
      <c r="S423" s="4"/>
      <c r="T423" s="4"/>
      <c r="Z423" s="4"/>
      <c r="AA423" s="4"/>
      <c r="AB423" s="4"/>
      <c r="AC423" s="4"/>
      <c r="AD423" s="4"/>
      <c r="AE423" s="4"/>
      <c r="AF423" s="4"/>
      <c r="AG423" s="4"/>
      <c r="AH423" s="4"/>
      <c r="AI423" s="4"/>
      <c r="AJ423" s="4"/>
      <c r="AK423" s="4"/>
    </row>
    <row r="424" spans="15:37" ht="20.5" hidden="1" customHeight="1" x14ac:dyDescent="0.3">
      <c r="O424" s="4"/>
      <c r="P424" s="4"/>
      <c r="Q424" s="4"/>
      <c r="R424" s="4"/>
      <c r="S424" s="4"/>
      <c r="T424" s="4"/>
      <c r="Z424" s="4"/>
      <c r="AA424" s="4"/>
      <c r="AB424" s="4"/>
      <c r="AC424" s="4"/>
      <c r="AD424" s="4"/>
      <c r="AE424" s="4"/>
      <c r="AF424" s="4"/>
      <c r="AG424" s="4"/>
      <c r="AH424" s="4"/>
      <c r="AI424" s="4"/>
      <c r="AJ424" s="4"/>
      <c r="AK424" s="4"/>
    </row>
    <row r="425" spans="15:37" ht="20.5" hidden="1" customHeight="1" x14ac:dyDescent="0.3">
      <c r="O425" s="4"/>
      <c r="P425" s="4"/>
      <c r="Q425" s="4"/>
      <c r="R425" s="4"/>
      <c r="S425" s="4"/>
      <c r="T425" s="4"/>
      <c r="Z425" s="4"/>
      <c r="AA425" s="4"/>
      <c r="AB425" s="4"/>
      <c r="AC425" s="4"/>
      <c r="AD425" s="4"/>
      <c r="AE425" s="4"/>
      <c r="AF425" s="4"/>
      <c r="AG425" s="4"/>
      <c r="AH425" s="4"/>
      <c r="AI425" s="4"/>
      <c r="AJ425" s="4"/>
      <c r="AK425" s="4"/>
    </row>
    <row r="426" spans="15:37" ht="20.5" hidden="1" customHeight="1" x14ac:dyDescent="0.3">
      <c r="O426" s="4"/>
      <c r="P426" s="4"/>
      <c r="Q426" s="4"/>
      <c r="R426" s="4"/>
      <c r="S426" s="4"/>
      <c r="T426" s="4"/>
      <c r="Z426" s="4"/>
      <c r="AA426" s="4"/>
      <c r="AB426" s="4"/>
      <c r="AC426" s="4"/>
      <c r="AD426" s="4"/>
      <c r="AE426" s="4"/>
      <c r="AF426" s="4"/>
      <c r="AG426" s="4"/>
      <c r="AH426" s="4"/>
      <c r="AI426" s="4"/>
      <c r="AJ426" s="4"/>
      <c r="AK426" s="4"/>
    </row>
    <row r="427" spans="15:37" ht="20.5" hidden="1" customHeight="1" x14ac:dyDescent="0.3">
      <c r="O427" s="4"/>
      <c r="P427" s="4"/>
      <c r="Q427" s="4"/>
      <c r="R427" s="4"/>
      <c r="S427" s="4"/>
      <c r="T427" s="4"/>
      <c r="Z427" s="4"/>
      <c r="AA427" s="4"/>
      <c r="AB427" s="4"/>
      <c r="AC427" s="4"/>
      <c r="AD427" s="4"/>
      <c r="AE427" s="4"/>
      <c r="AF427" s="4"/>
      <c r="AG427" s="4"/>
      <c r="AH427" s="4"/>
      <c r="AI427" s="4"/>
      <c r="AJ427" s="4"/>
      <c r="AK427" s="4"/>
    </row>
    <row r="428" spans="15:37" ht="20.5" hidden="1" customHeight="1" x14ac:dyDescent="0.3">
      <c r="O428" s="4"/>
      <c r="P428" s="4"/>
      <c r="Q428" s="4"/>
      <c r="R428" s="4"/>
      <c r="S428" s="4"/>
      <c r="T428" s="4"/>
      <c r="Z428" s="4"/>
      <c r="AA428" s="4"/>
      <c r="AB428" s="4"/>
      <c r="AC428" s="4"/>
      <c r="AD428" s="4"/>
      <c r="AE428" s="4"/>
      <c r="AF428" s="4"/>
      <c r="AG428" s="4"/>
      <c r="AH428" s="4"/>
      <c r="AI428" s="4"/>
      <c r="AJ428" s="4"/>
      <c r="AK428" s="4"/>
    </row>
    <row r="429" spans="15:37" ht="20.5" hidden="1" customHeight="1" x14ac:dyDescent="0.3">
      <c r="O429" s="4"/>
      <c r="P429" s="4"/>
      <c r="Q429" s="4"/>
      <c r="R429" s="4"/>
      <c r="S429" s="4"/>
      <c r="T429" s="4"/>
      <c r="Z429" s="4"/>
      <c r="AA429" s="4"/>
      <c r="AB429" s="4"/>
      <c r="AC429" s="4"/>
      <c r="AD429" s="4"/>
      <c r="AE429" s="4"/>
      <c r="AF429" s="4"/>
      <c r="AG429" s="4"/>
      <c r="AH429" s="4"/>
      <c r="AI429" s="4"/>
      <c r="AJ429" s="4"/>
      <c r="AK429" s="4"/>
    </row>
    <row r="430" spans="15:37" ht="20.5" hidden="1" customHeight="1" x14ac:dyDescent="0.3">
      <c r="O430" s="4"/>
      <c r="P430" s="4"/>
      <c r="Q430" s="4"/>
      <c r="R430" s="4"/>
      <c r="S430" s="4"/>
      <c r="T430" s="4"/>
      <c r="Z430" s="4"/>
      <c r="AA430" s="4"/>
      <c r="AB430" s="4"/>
      <c r="AC430" s="4"/>
      <c r="AD430" s="4"/>
      <c r="AE430" s="4"/>
      <c r="AF430" s="4"/>
      <c r="AG430" s="4"/>
      <c r="AH430" s="4"/>
      <c r="AI430" s="4"/>
      <c r="AJ430" s="4"/>
      <c r="AK430" s="4"/>
    </row>
    <row r="431" spans="15:37" ht="20.5" hidden="1" customHeight="1" x14ac:dyDescent="0.3">
      <c r="O431" s="4"/>
      <c r="P431" s="4"/>
      <c r="Q431" s="4"/>
      <c r="R431" s="4"/>
      <c r="S431" s="4"/>
      <c r="T431" s="4"/>
      <c r="Z431" s="4"/>
      <c r="AA431" s="4"/>
      <c r="AB431" s="4"/>
      <c r="AC431" s="4"/>
      <c r="AD431" s="4"/>
      <c r="AE431" s="4"/>
      <c r="AF431" s="4"/>
      <c r="AG431" s="4"/>
      <c r="AH431" s="4"/>
      <c r="AI431" s="4"/>
      <c r="AJ431" s="4"/>
      <c r="AK431" s="4"/>
    </row>
    <row r="432" spans="15:37" ht="20.5" hidden="1" customHeight="1" x14ac:dyDescent="0.3">
      <c r="O432" s="4"/>
      <c r="P432" s="4"/>
      <c r="Q432" s="4"/>
      <c r="R432" s="4"/>
      <c r="S432" s="4"/>
      <c r="T432" s="4"/>
      <c r="Z432" s="4"/>
      <c r="AA432" s="4"/>
      <c r="AB432" s="4"/>
      <c r="AC432" s="4"/>
      <c r="AD432" s="4"/>
      <c r="AE432" s="4"/>
      <c r="AF432" s="4"/>
      <c r="AG432" s="4"/>
      <c r="AH432" s="4"/>
      <c r="AI432" s="4"/>
      <c r="AJ432" s="4"/>
      <c r="AK432" s="4"/>
    </row>
    <row r="433" spans="15:37" ht="20.5" hidden="1" customHeight="1" x14ac:dyDescent="0.3">
      <c r="O433" s="4"/>
      <c r="P433" s="4"/>
      <c r="Q433" s="4"/>
      <c r="R433" s="4"/>
      <c r="S433" s="4"/>
      <c r="T433" s="4"/>
      <c r="Z433" s="4"/>
      <c r="AA433" s="4"/>
      <c r="AB433" s="4"/>
      <c r="AC433" s="4"/>
      <c r="AD433" s="4"/>
      <c r="AE433" s="4"/>
      <c r="AF433" s="4"/>
      <c r="AG433" s="4"/>
      <c r="AH433" s="4"/>
      <c r="AI433" s="4"/>
      <c r="AJ433" s="4"/>
      <c r="AK433" s="4"/>
    </row>
    <row r="434" spans="15:37" ht="20.5" hidden="1" customHeight="1" x14ac:dyDescent="0.3">
      <c r="O434" s="4"/>
      <c r="P434" s="4"/>
      <c r="Q434" s="4"/>
      <c r="R434" s="4"/>
      <c r="S434" s="4"/>
      <c r="T434" s="4"/>
      <c r="Z434" s="4"/>
      <c r="AA434" s="4"/>
      <c r="AB434" s="4"/>
      <c r="AC434" s="4"/>
      <c r="AD434" s="4"/>
      <c r="AE434" s="4"/>
      <c r="AF434" s="4"/>
      <c r="AG434" s="4"/>
      <c r="AH434" s="4"/>
      <c r="AI434" s="4"/>
      <c r="AJ434" s="4"/>
      <c r="AK434" s="4"/>
    </row>
    <row r="435" spans="15:37" ht="20.5" hidden="1" customHeight="1" x14ac:dyDescent="0.3">
      <c r="O435" s="4"/>
      <c r="P435" s="4"/>
      <c r="Q435" s="4"/>
      <c r="R435" s="4"/>
      <c r="S435" s="4"/>
      <c r="T435" s="4"/>
      <c r="Z435" s="4"/>
      <c r="AA435" s="4"/>
      <c r="AB435" s="4"/>
      <c r="AC435" s="4"/>
      <c r="AD435" s="4"/>
      <c r="AE435" s="4"/>
      <c r="AF435" s="4"/>
      <c r="AG435" s="4"/>
      <c r="AH435" s="4"/>
      <c r="AI435" s="4"/>
      <c r="AJ435" s="4"/>
      <c r="AK435" s="4"/>
    </row>
    <row r="436" spans="15:37" ht="20.5" hidden="1" customHeight="1" x14ac:dyDescent="0.3">
      <c r="O436" s="4"/>
      <c r="P436" s="4"/>
      <c r="Q436" s="4"/>
      <c r="R436" s="4"/>
      <c r="S436" s="4"/>
      <c r="T436" s="4"/>
    </row>
    <row r="437" spans="15:37" ht="20.5" hidden="1" customHeight="1" x14ac:dyDescent="0.3">
      <c r="O437" s="4"/>
      <c r="P437" s="4"/>
      <c r="Q437" s="4"/>
      <c r="R437" s="4"/>
      <c r="S437" s="4"/>
      <c r="T437" s="4"/>
    </row>
    <row r="438" spans="15:37" ht="20.5" hidden="1" customHeight="1" x14ac:dyDescent="0.3">
      <c r="O438" s="4"/>
      <c r="P438" s="4"/>
      <c r="Q438" s="4"/>
      <c r="R438" s="4"/>
      <c r="S438" s="4"/>
      <c r="T438" s="4"/>
    </row>
    <row r="439" spans="15:37" ht="20.5" hidden="1" customHeight="1" x14ac:dyDescent="0.3">
      <c r="O439" s="4"/>
      <c r="P439" s="4"/>
      <c r="Q439" s="4"/>
      <c r="R439" s="4"/>
      <c r="S439" s="4"/>
      <c r="T439" s="4"/>
    </row>
    <row r="440" spans="15:37" ht="20.5" hidden="1" customHeight="1" x14ac:dyDescent="0.3">
      <c r="O440" s="4"/>
      <c r="P440" s="4"/>
      <c r="Q440" s="4"/>
      <c r="R440" s="4"/>
      <c r="S440" s="4"/>
      <c r="T440" s="4"/>
    </row>
    <row r="441" spans="15:37" ht="20.5" hidden="1" customHeight="1" x14ac:dyDescent="0.3">
      <c r="O441" s="4"/>
      <c r="P441" s="4"/>
      <c r="Q441" s="4"/>
      <c r="R441" s="4"/>
      <c r="S441" s="4"/>
      <c r="T441" s="4"/>
      <c r="Z441" s="4"/>
      <c r="AA441" s="4"/>
      <c r="AB441" s="4"/>
      <c r="AC441" s="4"/>
      <c r="AD441" s="4"/>
      <c r="AE441" s="4"/>
      <c r="AF441" s="4"/>
      <c r="AG441" s="4"/>
      <c r="AH441" s="4"/>
      <c r="AI441" s="4"/>
      <c r="AJ441" s="4"/>
      <c r="AK441" s="4"/>
    </row>
    <row r="442" spans="15:37" ht="20.5" hidden="1" customHeight="1" x14ac:dyDescent="0.3">
      <c r="O442" s="4"/>
      <c r="P442" s="4"/>
      <c r="Q442" s="4"/>
      <c r="R442" s="4"/>
      <c r="S442" s="4"/>
      <c r="T442" s="4"/>
      <c r="Z442" s="4"/>
      <c r="AA442" s="4"/>
      <c r="AB442" s="4"/>
      <c r="AC442" s="4"/>
      <c r="AD442" s="4"/>
      <c r="AE442" s="4"/>
      <c r="AF442" s="4"/>
      <c r="AG442" s="4"/>
      <c r="AH442" s="4"/>
      <c r="AI442" s="4"/>
      <c r="AJ442" s="4"/>
      <c r="AK442" s="4"/>
    </row>
    <row r="443" spans="15:37" ht="20.5" hidden="1" customHeight="1" x14ac:dyDescent="0.3">
      <c r="O443" s="4"/>
      <c r="P443" s="4"/>
      <c r="Q443" s="4"/>
      <c r="R443" s="4"/>
      <c r="S443" s="4"/>
      <c r="T443" s="4"/>
      <c r="Z443" s="4"/>
      <c r="AA443" s="4"/>
      <c r="AB443" s="4"/>
      <c r="AC443" s="4"/>
      <c r="AD443" s="4"/>
      <c r="AE443" s="4"/>
      <c r="AF443" s="4"/>
      <c r="AG443" s="4"/>
      <c r="AH443" s="4"/>
      <c r="AI443" s="4"/>
      <c r="AJ443" s="4"/>
      <c r="AK443" s="4"/>
    </row>
    <row r="444" spans="15:37" ht="20.5" hidden="1" customHeight="1" x14ac:dyDescent="0.3">
      <c r="O444" s="4"/>
      <c r="P444" s="4"/>
      <c r="Q444" s="4"/>
      <c r="R444" s="4"/>
      <c r="S444" s="4"/>
      <c r="T444" s="4"/>
      <c r="Z444" s="4"/>
      <c r="AA444" s="4"/>
      <c r="AB444" s="4"/>
      <c r="AC444" s="4"/>
      <c r="AD444" s="4"/>
      <c r="AE444" s="4"/>
      <c r="AF444" s="4"/>
      <c r="AG444" s="4"/>
      <c r="AH444" s="4"/>
      <c r="AI444" s="4"/>
      <c r="AJ444" s="4"/>
      <c r="AK444" s="4"/>
    </row>
    <row r="445" spans="15:37" ht="20.5" hidden="1" customHeight="1" x14ac:dyDescent="0.3">
      <c r="O445" s="4"/>
      <c r="P445" s="4"/>
      <c r="Q445" s="4"/>
      <c r="R445" s="4"/>
      <c r="S445" s="4"/>
      <c r="T445" s="4"/>
      <c r="Z445" s="4"/>
      <c r="AA445" s="4"/>
      <c r="AB445" s="4"/>
      <c r="AC445" s="4"/>
      <c r="AD445" s="4"/>
      <c r="AE445" s="4"/>
      <c r="AF445" s="4"/>
      <c r="AG445" s="4"/>
      <c r="AH445" s="4"/>
      <c r="AI445" s="4"/>
      <c r="AJ445" s="4"/>
      <c r="AK445" s="4"/>
    </row>
    <row r="446" spans="15:37" ht="20.5" hidden="1" customHeight="1" x14ac:dyDescent="0.3">
      <c r="O446" s="4"/>
      <c r="P446" s="4"/>
      <c r="Q446" s="4"/>
      <c r="R446" s="4"/>
      <c r="S446" s="4"/>
      <c r="T446" s="4"/>
      <c r="Z446" s="4"/>
      <c r="AA446" s="4"/>
      <c r="AB446" s="4"/>
      <c r="AC446" s="4"/>
      <c r="AD446" s="4"/>
      <c r="AE446" s="4"/>
      <c r="AF446" s="4"/>
      <c r="AG446" s="4"/>
      <c r="AH446" s="4"/>
      <c r="AI446" s="4"/>
      <c r="AJ446" s="4"/>
      <c r="AK446" s="4"/>
    </row>
    <row r="447" spans="15:37" ht="20.5" hidden="1" customHeight="1" x14ac:dyDescent="0.3">
      <c r="O447" s="4"/>
      <c r="P447" s="4"/>
      <c r="Q447" s="4"/>
      <c r="R447" s="4"/>
      <c r="S447" s="4"/>
      <c r="T447" s="4"/>
      <c r="Z447" s="4"/>
      <c r="AA447" s="4"/>
      <c r="AB447" s="4"/>
      <c r="AC447" s="4"/>
      <c r="AD447" s="4"/>
      <c r="AE447" s="4"/>
      <c r="AF447" s="4"/>
      <c r="AG447" s="4"/>
      <c r="AH447" s="4"/>
      <c r="AI447" s="4"/>
      <c r="AJ447" s="4"/>
      <c r="AK447" s="4"/>
    </row>
    <row r="448" spans="15:37" ht="20.5" hidden="1" customHeight="1" x14ac:dyDescent="0.3">
      <c r="O448" s="4"/>
      <c r="P448" s="4"/>
      <c r="Q448" s="4"/>
      <c r="R448" s="4"/>
      <c r="S448" s="4"/>
      <c r="T448" s="4"/>
      <c r="Z448" s="4"/>
      <c r="AA448" s="4"/>
      <c r="AB448" s="4"/>
      <c r="AC448" s="4"/>
      <c r="AD448" s="4"/>
      <c r="AE448" s="4"/>
      <c r="AF448" s="4"/>
      <c r="AG448" s="4"/>
      <c r="AH448" s="4"/>
      <c r="AI448" s="4"/>
      <c r="AJ448" s="4"/>
      <c r="AK448" s="4"/>
    </row>
    <row r="449" spans="15:37" ht="20.5" hidden="1" customHeight="1" x14ac:dyDescent="0.3">
      <c r="O449" s="4"/>
      <c r="P449" s="4"/>
      <c r="Q449" s="4"/>
      <c r="R449" s="4"/>
      <c r="S449" s="4"/>
      <c r="T449" s="4"/>
      <c r="Z449" s="4"/>
      <c r="AA449" s="4"/>
      <c r="AB449" s="4"/>
      <c r="AC449" s="4"/>
      <c r="AD449" s="4"/>
      <c r="AE449" s="4"/>
      <c r="AF449" s="4"/>
      <c r="AG449" s="4"/>
      <c r="AH449" s="4"/>
      <c r="AI449" s="4"/>
      <c r="AJ449" s="4"/>
      <c r="AK449" s="4"/>
    </row>
    <row r="450" spans="15:37" ht="20.5" hidden="1" customHeight="1" x14ac:dyDescent="0.3">
      <c r="O450" s="4"/>
      <c r="P450" s="4"/>
      <c r="Q450" s="4"/>
      <c r="R450" s="4"/>
      <c r="S450" s="4"/>
      <c r="T450" s="4"/>
      <c r="Z450" s="4"/>
      <c r="AA450" s="4"/>
      <c r="AB450" s="4"/>
      <c r="AC450" s="4"/>
      <c r="AD450" s="4"/>
      <c r="AE450" s="4"/>
      <c r="AF450" s="4"/>
      <c r="AG450" s="4"/>
      <c r="AH450" s="4"/>
      <c r="AI450" s="4"/>
      <c r="AJ450" s="4"/>
      <c r="AK450" s="4"/>
    </row>
    <row r="451" spans="15:37" ht="20.5" hidden="1" customHeight="1" x14ac:dyDescent="0.3">
      <c r="O451" s="4"/>
      <c r="P451" s="4"/>
      <c r="Q451" s="4"/>
      <c r="R451" s="4"/>
      <c r="S451" s="4"/>
      <c r="T451" s="4"/>
      <c r="Z451" s="4"/>
      <c r="AA451" s="4"/>
      <c r="AB451" s="4"/>
      <c r="AC451" s="4"/>
      <c r="AD451" s="4"/>
      <c r="AE451" s="4"/>
      <c r="AF451" s="4"/>
      <c r="AG451" s="4"/>
      <c r="AH451" s="4"/>
      <c r="AI451" s="4"/>
      <c r="AJ451" s="4"/>
      <c r="AK451" s="4"/>
    </row>
    <row r="452" spans="15:37" ht="20.5" hidden="1" customHeight="1" x14ac:dyDescent="0.3">
      <c r="O452" s="4"/>
      <c r="P452" s="4"/>
      <c r="Q452" s="4"/>
      <c r="R452" s="4"/>
      <c r="S452" s="4"/>
      <c r="T452" s="4"/>
      <c r="Z452" s="4"/>
      <c r="AA452" s="4"/>
      <c r="AB452" s="4"/>
      <c r="AC452" s="4"/>
      <c r="AD452" s="4"/>
      <c r="AE452" s="4"/>
      <c r="AF452" s="4"/>
      <c r="AG452" s="4"/>
      <c r="AH452" s="4"/>
      <c r="AI452" s="4"/>
      <c r="AJ452" s="4"/>
      <c r="AK452" s="4"/>
    </row>
    <row r="453" spans="15:37" ht="20.5" hidden="1" customHeight="1" x14ac:dyDescent="0.3">
      <c r="O453" s="4"/>
      <c r="P453" s="4"/>
      <c r="Q453" s="4"/>
      <c r="R453" s="4"/>
      <c r="S453" s="4"/>
      <c r="T453" s="4"/>
      <c r="Z453" s="4"/>
      <c r="AA453" s="4"/>
      <c r="AB453" s="4"/>
      <c r="AC453" s="4"/>
      <c r="AD453" s="4"/>
      <c r="AE453" s="4"/>
      <c r="AF453" s="4"/>
      <c r="AG453" s="4"/>
      <c r="AH453" s="4"/>
      <c r="AI453" s="4"/>
      <c r="AJ453" s="4"/>
      <c r="AK453" s="4"/>
    </row>
    <row r="454" spans="15:37" ht="20.5" hidden="1" customHeight="1" x14ac:dyDescent="0.3">
      <c r="O454" s="4"/>
      <c r="P454" s="4"/>
      <c r="Q454" s="4"/>
      <c r="R454" s="4"/>
      <c r="S454" s="4"/>
      <c r="T454" s="4"/>
    </row>
    <row r="455" spans="15:37" ht="20.5" hidden="1" customHeight="1" x14ac:dyDescent="0.3">
      <c r="O455" s="4"/>
      <c r="P455" s="4"/>
      <c r="Q455" s="4"/>
      <c r="R455" s="4"/>
      <c r="S455" s="4"/>
      <c r="T455" s="4"/>
    </row>
    <row r="456" spans="15:37" ht="20.5" hidden="1" customHeight="1" x14ac:dyDescent="0.3">
      <c r="O456" s="4"/>
      <c r="P456" s="4"/>
      <c r="Q456" s="4"/>
      <c r="R456" s="4"/>
      <c r="S456" s="4"/>
      <c r="T456" s="4"/>
    </row>
    <row r="457" spans="15:37" ht="20.5" hidden="1" customHeight="1" x14ac:dyDescent="0.3">
      <c r="O457" s="4"/>
      <c r="P457" s="4"/>
      <c r="Q457" s="4"/>
      <c r="R457" s="4"/>
      <c r="S457" s="4"/>
      <c r="T457" s="4"/>
    </row>
    <row r="458" spans="15:37" ht="20.5" hidden="1" customHeight="1" x14ac:dyDescent="0.3">
      <c r="O458" s="4"/>
      <c r="P458" s="4"/>
      <c r="Q458" s="4"/>
      <c r="R458" s="4"/>
      <c r="S458" s="4"/>
      <c r="T458" s="4"/>
    </row>
    <row r="459" spans="15:37" ht="20.5" hidden="1" customHeight="1" x14ac:dyDescent="0.3">
      <c r="O459" s="4"/>
      <c r="P459" s="4"/>
      <c r="Q459" s="4"/>
      <c r="R459" s="4"/>
      <c r="S459" s="4"/>
      <c r="T459" s="4"/>
      <c r="Z459" s="4"/>
      <c r="AA459" s="4"/>
      <c r="AB459" s="4"/>
      <c r="AC459" s="4"/>
      <c r="AD459" s="4"/>
      <c r="AE459" s="4"/>
      <c r="AF459" s="4"/>
      <c r="AG459" s="4"/>
      <c r="AH459" s="4"/>
      <c r="AI459" s="4"/>
      <c r="AJ459" s="4"/>
      <c r="AK459" s="4"/>
    </row>
    <row r="460" spans="15:37" ht="20.5" hidden="1" customHeight="1" x14ac:dyDescent="0.3">
      <c r="O460" s="4"/>
      <c r="P460" s="4"/>
      <c r="Q460" s="4"/>
      <c r="R460" s="4"/>
      <c r="S460" s="4"/>
      <c r="T460" s="4"/>
      <c r="Z460" s="4"/>
      <c r="AA460" s="4"/>
      <c r="AB460" s="4"/>
      <c r="AC460" s="4"/>
      <c r="AD460" s="4"/>
      <c r="AE460" s="4"/>
      <c r="AF460" s="4"/>
      <c r="AG460" s="4"/>
      <c r="AH460" s="4"/>
      <c r="AI460" s="4"/>
      <c r="AJ460" s="4"/>
      <c r="AK460" s="4"/>
    </row>
    <row r="461" spans="15:37" ht="20.5" hidden="1" customHeight="1" x14ac:dyDescent="0.3">
      <c r="T461" s="4"/>
      <c r="Z461" s="4"/>
      <c r="AA461" s="4"/>
      <c r="AB461" s="4"/>
      <c r="AC461" s="4"/>
      <c r="AD461" s="4"/>
      <c r="AE461" s="4"/>
      <c r="AF461" s="4"/>
      <c r="AG461" s="4"/>
      <c r="AH461" s="4"/>
      <c r="AI461" s="4"/>
      <c r="AJ461" s="4"/>
      <c r="AK461" s="4"/>
    </row>
    <row r="462" spans="15:37" ht="20.5" hidden="1" customHeight="1" x14ac:dyDescent="0.3">
      <c r="T462" s="4"/>
      <c r="Z462" s="4"/>
      <c r="AA462" s="4"/>
      <c r="AB462" s="4"/>
      <c r="AC462" s="4"/>
      <c r="AD462" s="4"/>
      <c r="AE462" s="4"/>
      <c r="AF462" s="4"/>
      <c r="AG462" s="4"/>
      <c r="AH462" s="4"/>
      <c r="AI462" s="4"/>
      <c r="AJ462" s="4"/>
      <c r="AK462" s="4"/>
    </row>
    <row r="463" spans="15:37" ht="20.5" hidden="1" customHeight="1" x14ac:dyDescent="0.3">
      <c r="T463" s="4"/>
      <c r="Z463" s="4"/>
      <c r="AA463" s="4"/>
      <c r="AB463" s="4"/>
      <c r="AC463" s="4"/>
      <c r="AD463" s="4"/>
      <c r="AE463" s="4"/>
      <c r="AF463" s="4"/>
      <c r="AG463" s="4"/>
      <c r="AH463" s="4"/>
      <c r="AI463" s="4"/>
      <c r="AJ463" s="4"/>
      <c r="AK463" s="4"/>
    </row>
    <row r="464" spans="15:37" ht="20.5" hidden="1" customHeight="1" x14ac:dyDescent="0.3">
      <c r="T464" s="4"/>
      <c r="Z464" s="4"/>
      <c r="AA464" s="4"/>
      <c r="AB464" s="4"/>
      <c r="AC464" s="4"/>
      <c r="AD464" s="4"/>
      <c r="AE464" s="4"/>
      <c r="AF464" s="4"/>
      <c r="AG464" s="4"/>
      <c r="AH464" s="4"/>
      <c r="AI464" s="4"/>
      <c r="AJ464" s="4"/>
      <c r="AK464" s="4"/>
    </row>
    <row r="465" spans="20:37" ht="20.5" hidden="1" customHeight="1" x14ac:dyDescent="0.3">
      <c r="T465" s="4"/>
      <c r="Z465" s="4"/>
      <c r="AA465" s="4"/>
      <c r="AB465" s="4"/>
      <c r="AC465" s="4"/>
      <c r="AD465" s="4"/>
      <c r="AE465" s="4"/>
      <c r="AF465" s="4"/>
      <c r="AG465" s="4"/>
      <c r="AH465" s="4"/>
      <c r="AI465" s="4"/>
      <c r="AJ465" s="4"/>
      <c r="AK465" s="4"/>
    </row>
    <row r="466" spans="20:37" ht="20.5" hidden="1" customHeight="1" x14ac:dyDescent="0.3">
      <c r="T466" s="4"/>
      <c r="Z466" s="4"/>
      <c r="AA466" s="4"/>
      <c r="AB466" s="4"/>
      <c r="AC466" s="4"/>
      <c r="AD466" s="4"/>
      <c r="AE466" s="4"/>
      <c r="AF466" s="4"/>
      <c r="AG466" s="4"/>
      <c r="AH466" s="4"/>
      <c r="AI466" s="4"/>
      <c r="AJ466" s="4"/>
      <c r="AK466" s="4"/>
    </row>
    <row r="467" spans="20:37" ht="20.5" hidden="1" customHeight="1" x14ac:dyDescent="0.3">
      <c r="T467" s="4"/>
      <c r="Z467" s="4"/>
      <c r="AA467" s="4"/>
      <c r="AB467" s="4"/>
      <c r="AC467" s="4"/>
      <c r="AD467" s="4"/>
      <c r="AE467" s="4"/>
      <c r="AF467" s="4"/>
      <c r="AG467" s="4"/>
      <c r="AH467" s="4"/>
      <c r="AI467" s="4"/>
      <c r="AJ467" s="4"/>
      <c r="AK467" s="4"/>
    </row>
    <row r="468" spans="20:37" ht="20.5" hidden="1" customHeight="1" x14ac:dyDescent="0.3">
      <c r="T468" s="4"/>
      <c r="Z468" s="4"/>
      <c r="AA468" s="4"/>
      <c r="AB468" s="4"/>
      <c r="AC468" s="4"/>
      <c r="AD468" s="4"/>
      <c r="AE468" s="4"/>
      <c r="AF468" s="4"/>
      <c r="AG468" s="4"/>
      <c r="AH468" s="4"/>
      <c r="AI468" s="4"/>
      <c r="AJ468" s="4"/>
      <c r="AK468" s="4"/>
    </row>
    <row r="469" spans="20:37" ht="20.5" hidden="1" customHeight="1" x14ac:dyDescent="0.3">
      <c r="T469" s="4"/>
      <c r="Z469" s="4"/>
      <c r="AA469" s="4"/>
      <c r="AB469" s="4"/>
      <c r="AC469" s="4"/>
      <c r="AD469" s="4"/>
      <c r="AE469" s="4"/>
      <c r="AF469" s="4"/>
      <c r="AG469" s="4"/>
      <c r="AH469" s="4"/>
      <c r="AI469" s="4"/>
      <c r="AJ469" s="4"/>
      <c r="AK469" s="4"/>
    </row>
    <row r="470" spans="20:37" ht="20.5" hidden="1" customHeight="1" x14ac:dyDescent="0.3">
      <c r="T470" s="4"/>
      <c r="Z470" s="4"/>
      <c r="AA470" s="4"/>
      <c r="AB470" s="4"/>
      <c r="AC470" s="4"/>
      <c r="AD470" s="4"/>
      <c r="AE470" s="4"/>
      <c r="AF470" s="4"/>
      <c r="AG470" s="4"/>
      <c r="AH470" s="4"/>
      <c r="AI470" s="4"/>
      <c r="AJ470" s="4"/>
      <c r="AK470" s="4"/>
    </row>
    <row r="471" spans="20:37" ht="20.5" hidden="1" customHeight="1" x14ac:dyDescent="0.3">
      <c r="T471" s="4"/>
      <c r="Z471" s="4"/>
      <c r="AA471" s="4"/>
      <c r="AB471" s="4"/>
      <c r="AC471" s="4"/>
      <c r="AD471" s="4"/>
      <c r="AE471" s="4"/>
      <c r="AF471" s="4"/>
      <c r="AG471" s="4"/>
      <c r="AH471" s="4"/>
      <c r="AI471" s="4"/>
      <c r="AJ471" s="4"/>
      <c r="AK471" s="4"/>
    </row>
    <row r="472" spans="20:37" ht="20.5" hidden="1" customHeight="1" x14ac:dyDescent="0.3"/>
    <row r="473" spans="20:37" ht="20.5" hidden="1" customHeight="1" x14ac:dyDescent="0.3"/>
    <row r="474" spans="20:37" ht="20.5" hidden="1" customHeight="1" x14ac:dyDescent="0.3"/>
    <row r="475" spans="20:37" ht="20.5" hidden="1" customHeight="1" x14ac:dyDescent="0.3"/>
    <row r="476" spans="20:37" ht="20.5" hidden="1" customHeight="1" x14ac:dyDescent="0.3"/>
    <row r="477" spans="20:37" ht="20.5" hidden="1" customHeight="1" x14ac:dyDescent="0.3">
      <c r="T477" s="4"/>
      <c r="Z477" s="4"/>
      <c r="AA477" s="4"/>
      <c r="AB477" s="4"/>
      <c r="AC477" s="4"/>
      <c r="AD477" s="4"/>
      <c r="AE477" s="4"/>
      <c r="AF477" s="4"/>
      <c r="AG477" s="4"/>
      <c r="AH477" s="4"/>
      <c r="AI477" s="4"/>
      <c r="AJ477" s="4"/>
      <c r="AK477" s="4"/>
    </row>
    <row r="478" spans="20:37" ht="20.5" hidden="1" customHeight="1" x14ac:dyDescent="0.3">
      <c r="T478" s="4"/>
      <c r="Z478" s="4"/>
      <c r="AA478" s="4"/>
      <c r="AB478" s="4"/>
      <c r="AC478" s="4"/>
      <c r="AD478" s="4"/>
      <c r="AE478" s="4"/>
      <c r="AF478" s="4"/>
      <c r="AG478" s="4"/>
      <c r="AH478" s="4"/>
      <c r="AI478" s="4"/>
      <c r="AJ478" s="4"/>
      <c r="AK478" s="4"/>
    </row>
    <row r="479" spans="20:37" ht="20.5" hidden="1" customHeight="1" x14ac:dyDescent="0.3">
      <c r="T479" s="4"/>
      <c r="Z479" s="4"/>
      <c r="AA479" s="4"/>
      <c r="AB479" s="4"/>
      <c r="AC479" s="4"/>
      <c r="AD479" s="4"/>
      <c r="AE479" s="4"/>
      <c r="AF479" s="4"/>
      <c r="AG479" s="4"/>
      <c r="AH479" s="4"/>
      <c r="AI479" s="4"/>
      <c r="AJ479" s="4"/>
      <c r="AK479" s="4"/>
    </row>
    <row r="480" spans="20:37" ht="20.5" hidden="1" customHeight="1" x14ac:dyDescent="0.3">
      <c r="T480" s="4"/>
      <c r="Z480" s="4"/>
      <c r="AA480" s="4"/>
      <c r="AB480" s="4"/>
      <c r="AC480" s="4"/>
      <c r="AD480" s="4"/>
      <c r="AE480" s="4"/>
      <c r="AF480" s="4"/>
      <c r="AG480" s="4"/>
      <c r="AH480" s="4"/>
      <c r="AI480" s="4"/>
      <c r="AJ480" s="4"/>
      <c r="AK480" s="4"/>
    </row>
    <row r="481" spans="20:37" ht="20.5" hidden="1" customHeight="1" x14ac:dyDescent="0.3">
      <c r="T481" s="4"/>
      <c r="Z481" s="4"/>
      <c r="AA481" s="4"/>
      <c r="AB481" s="4"/>
      <c r="AC481" s="4"/>
      <c r="AD481" s="4"/>
      <c r="AE481" s="4"/>
      <c r="AF481" s="4"/>
      <c r="AG481" s="4"/>
      <c r="AH481" s="4"/>
      <c r="AI481" s="4"/>
      <c r="AJ481" s="4"/>
      <c r="AK481" s="4"/>
    </row>
    <row r="482" spans="20:37" ht="20.5" hidden="1" customHeight="1" x14ac:dyDescent="0.3">
      <c r="T482" s="4"/>
      <c r="Z482" s="4"/>
      <c r="AA482" s="4"/>
      <c r="AB482" s="4"/>
      <c r="AC482" s="4"/>
      <c r="AD482" s="4"/>
      <c r="AE482" s="4"/>
      <c r="AF482" s="4"/>
      <c r="AG482" s="4"/>
      <c r="AH482" s="4"/>
      <c r="AI482" s="4"/>
      <c r="AJ482" s="4"/>
      <c r="AK482" s="4"/>
    </row>
    <row r="483" spans="20:37" ht="20.5" hidden="1" customHeight="1" x14ac:dyDescent="0.3">
      <c r="T483" s="4"/>
      <c r="Z483" s="4"/>
      <c r="AA483" s="4"/>
      <c r="AB483" s="4"/>
      <c r="AC483" s="4"/>
      <c r="AD483" s="4"/>
      <c r="AE483" s="4"/>
      <c r="AF483" s="4"/>
      <c r="AG483" s="4"/>
      <c r="AH483" s="4"/>
      <c r="AI483" s="4"/>
      <c r="AJ483" s="4"/>
      <c r="AK483" s="4"/>
    </row>
    <row r="484" spans="20:37" ht="20.5" hidden="1" customHeight="1" x14ac:dyDescent="0.3">
      <c r="T484" s="4"/>
      <c r="Z484" s="4"/>
      <c r="AA484" s="4"/>
      <c r="AB484" s="4"/>
      <c r="AC484" s="4"/>
      <c r="AD484" s="4"/>
      <c r="AE484" s="4"/>
      <c r="AF484" s="4"/>
      <c r="AG484" s="4"/>
      <c r="AH484" s="4"/>
      <c r="AI484" s="4"/>
      <c r="AJ484" s="4"/>
      <c r="AK484" s="4"/>
    </row>
    <row r="485" spans="20:37" ht="20.5" hidden="1" customHeight="1" x14ac:dyDescent="0.3">
      <c r="T485" s="4"/>
      <c r="Z485" s="4"/>
      <c r="AA485" s="4"/>
      <c r="AB485" s="4"/>
      <c r="AC485" s="4"/>
      <c r="AD485" s="4"/>
      <c r="AE485" s="4"/>
      <c r="AF485" s="4"/>
      <c r="AG485" s="4"/>
      <c r="AH485" s="4"/>
      <c r="AI485" s="4"/>
      <c r="AJ485" s="4"/>
      <c r="AK485" s="4"/>
    </row>
    <row r="486" spans="20:37" ht="20.5" hidden="1" customHeight="1" x14ac:dyDescent="0.3">
      <c r="T486" s="4"/>
      <c r="Z486" s="4"/>
      <c r="AA486" s="4"/>
      <c r="AB486" s="4"/>
      <c r="AC486" s="4"/>
      <c r="AD486" s="4"/>
      <c r="AE486" s="4"/>
      <c r="AF486" s="4"/>
      <c r="AG486" s="4"/>
      <c r="AH486" s="4"/>
      <c r="AI486" s="4"/>
      <c r="AJ486" s="4"/>
      <c r="AK486" s="4"/>
    </row>
    <row r="487" spans="20:37" ht="20.5" hidden="1" customHeight="1" x14ac:dyDescent="0.3">
      <c r="T487" s="4"/>
      <c r="Z487" s="4"/>
      <c r="AA487" s="4"/>
      <c r="AB487" s="4"/>
      <c r="AC487" s="4"/>
      <c r="AD487" s="4"/>
      <c r="AE487" s="4"/>
      <c r="AF487" s="4"/>
      <c r="AG487" s="4"/>
      <c r="AH487" s="4"/>
      <c r="AI487" s="4"/>
      <c r="AJ487" s="4"/>
      <c r="AK487" s="4"/>
    </row>
    <row r="488" spans="20:37" ht="20.5" hidden="1" customHeight="1" x14ac:dyDescent="0.3">
      <c r="T488" s="4"/>
      <c r="Z488" s="4"/>
      <c r="AA488" s="4"/>
      <c r="AB488" s="4"/>
      <c r="AC488" s="4"/>
      <c r="AD488" s="4"/>
      <c r="AE488" s="4"/>
      <c r="AF488" s="4"/>
      <c r="AG488" s="4"/>
      <c r="AH488" s="4"/>
      <c r="AI488" s="4"/>
      <c r="AJ488" s="4"/>
      <c r="AK488" s="4"/>
    </row>
    <row r="489" spans="20:37" ht="20.5" hidden="1" customHeight="1" x14ac:dyDescent="0.3">
      <c r="T489" s="4"/>
      <c r="Z489" s="4"/>
      <c r="AA489" s="4"/>
      <c r="AB489" s="4"/>
      <c r="AC489" s="4"/>
      <c r="AD489" s="4"/>
      <c r="AE489" s="4"/>
      <c r="AF489" s="4"/>
      <c r="AG489" s="4"/>
      <c r="AH489" s="4"/>
      <c r="AI489" s="4"/>
      <c r="AJ489" s="4"/>
      <c r="AK489" s="4"/>
    </row>
    <row r="490" spans="20:37" ht="20.5" hidden="1" customHeight="1" x14ac:dyDescent="0.3"/>
    <row r="491" spans="20:37" ht="20.5" hidden="1" customHeight="1" x14ac:dyDescent="0.3"/>
    <row r="492" spans="20:37" ht="20.5" hidden="1" customHeight="1" x14ac:dyDescent="0.3"/>
    <row r="493" spans="20:37" ht="20.5" hidden="1" customHeight="1" x14ac:dyDescent="0.3"/>
    <row r="494" spans="20:37" ht="20.5" hidden="1" customHeight="1" x14ac:dyDescent="0.3"/>
    <row r="495" spans="20:37" ht="20.5" hidden="1" customHeight="1" x14ac:dyDescent="0.3">
      <c r="T495" s="4"/>
      <c r="Z495" s="4"/>
      <c r="AA495" s="4"/>
      <c r="AB495" s="4"/>
      <c r="AC495" s="4"/>
      <c r="AD495" s="4"/>
      <c r="AE495" s="4"/>
      <c r="AF495" s="4"/>
      <c r="AG495" s="4"/>
      <c r="AH495" s="4"/>
      <c r="AI495" s="4"/>
      <c r="AJ495" s="4"/>
      <c r="AK495" s="4"/>
    </row>
    <row r="496" spans="20:37" ht="20.5" hidden="1" customHeight="1" x14ac:dyDescent="0.3">
      <c r="T496" s="4"/>
      <c r="Z496" s="4"/>
      <c r="AA496" s="4"/>
      <c r="AB496" s="4"/>
      <c r="AC496" s="4"/>
      <c r="AD496" s="4"/>
      <c r="AE496" s="4"/>
      <c r="AF496" s="4"/>
      <c r="AG496" s="4"/>
      <c r="AH496" s="4"/>
      <c r="AI496" s="4"/>
      <c r="AJ496" s="4"/>
      <c r="AK496" s="4"/>
    </row>
    <row r="497" spans="20:37" ht="20.5" hidden="1" customHeight="1" x14ac:dyDescent="0.3">
      <c r="T497" s="4"/>
      <c r="Z497" s="4"/>
      <c r="AA497" s="4"/>
      <c r="AB497" s="4"/>
      <c r="AC497" s="4"/>
      <c r="AD497" s="4"/>
      <c r="AE497" s="4"/>
      <c r="AF497" s="4"/>
      <c r="AG497" s="4"/>
      <c r="AH497" s="4"/>
      <c r="AI497" s="4"/>
      <c r="AJ497" s="4"/>
      <c r="AK497" s="4"/>
    </row>
    <row r="498" spans="20:37" ht="20.5" hidden="1" customHeight="1" x14ac:dyDescent="0.3">
      <c r="T498" s="4"/>
      <c r="Z498" s="4"/>
      <c r="AA498" s="4"/>
      <c r="AB498" s="4"/>
      <c r="AC498" s="4"/>
      <c r="AD498" s="4"/>
      <c r="AE498" s="4"/>
      <c r="AF498" s="4"/>
      <c r="AG498" s="4"/>
      <c r="AH498" s="4"/>
      <c r="AI498" s="4"/>
      <c r="AJ498" s="4"/>
      <c r="AK498" s="4"/>
    </row>
    <row r="499" spans="20:37" ht="20.5" hidden="1" customHeight="1" x14ac:dyDescent="0.3">
      <c r="T499" s="4"/>
      <c r="Z499" s="4"/>
      <c r="AA499" s="4"/>
      <c r="AB499" s="4"/>
      <c r="AC499" s="4"/>
      <c r="AD499" s="4"/>
      <c r="AE499" s="4"/>
      <c r="AF499" s="4"/>
      <c r="AG499" s="4"/>
      <c r="AH499" s="4"/>
      <c r="AI499" s="4"/>
      <c r="AJ499" s="4"/>
      <c r="AK499" s="4"/>
    </row>
    <row r="500" spans="20:37" ht="20.5" hidden="1" customHeight="1" x14ac:dyDescent="0.3">
      <c r="T500" s="4"/>
      <c r="Z500" s="4"/>
      <c r="AA500" s="4"/>
      <c r="AB500" s="4"/>
      <c r="AC500" s="4"/>
      <c r="AD500" s="4"/>
      <c r="AE500" s="4"/>
      <c r="AF500" s="4"/>
      <c r="AG500" s="4"/>
      <c r="AH500" s="4"/>
      <c r="AI500" s="4"/>
      <c r="AJ500" s="4"/>
      <c r="AK500" s="4"/>
    </row>
    <row r="501" spans="20:37" ht="20.5" hidden="1" customHeight="1" x14ac:dyDescent="0.3">
      <c r="T501" s="4"/>
      <c r="Z501" s="4"/>
      <c r="AA501" s="4"/>
      <c r="AB501" s="4"/>
      <c r="AC501" s="4"/>
      <c r="AD501" s="4"/>
      <c r="AE501" s="4"/>
      <c r="AF501" s="4"/>
      <c r="AG501" s="4"/>
      <c r="AH501" s="4"/>
      <c r="AI501" s="4"/>
      <c r="AJ501" s="4"/>
      <c r="AK501" s="4"/>
    </row>
    <row r="502" spans="20:37" ht="20.5" hidden="1" customHeight="1" x14ac:dyDescent="0.3">
      <c r="T502" s="4"/>
      <c r="Z502" s="4"/>
      <c r="AA502" s="4"/>
      <c r="AB502" s="4"/>
      <c r="AC502" s="4"/>
      <c r="AD502" s="4"/>
      <c r="AE502" s="4"/>
      <c r="AF502" s="4"/>
      <c r="AG502" s="4"/>
      <c r="AH502" s="4"/>
      <c r="AI502" s="4"/>
      <c r="AJ502" s="4"/>
      <c r="AK502" s="4"/>
    </row>
    <row r="503" spans="20:37" ht="20.5" hidden="1" customHeight="1" x14ac:dyDescent="0.3">
      <c r="T503" s="4"/>
      <c r="Z503" s="4"/>
      <c r="AA503" s="4"/>
      <c r="AB503" s="4"/>
      <c r="AC503" s="4"/>
      <c r="AD503" s="4"/>
      <c r="AE503" s="4"/>
      <c r="AF503" s="4"/>
      <c r="AG503" s="4"/>
      <c r="AH503" s="4"/>
      <c r="AI503" s="4"/>
      <c r="AJ503" s="4"/>
      <c r="AK503" s="4"/>
    </row>
    <row r="504" spans="20:37" ht="20.5" hidden="1" customHeight="1" x14ac:dyDescent="0.3">
      <c r="T504" s="4"/>
      <c r="Z504" s="4"/>
      <c r="AA504" s="4"/>
      <c r="AB504" s="4"/>
      <c r="AC504" s="4"/>
      <c r="AD504" s="4"/>
      <c r="AE504" s="4"/>
      <c r="AF504" s="4"/>
      <c r="AG504" s="4"/>
      <c r="AH504" s="4"/>
      <c r="AI504" s="4"/>
      <c r="AJ504" s="4"/>
      <c r="AK504" s="4"/>
    </row>
    <row r="505" spans="20:37" ht="20.5" hidden="1" customHeight="1" x14ac:dyDescent="0.3">
      <c r="T505" s="4"/>
      <c r="Z505" s="4"/>
      <c r="AA505" s="4"/>
      <c r="AB505" s="4"/>
      <c r="AC505" s="4"/>
      <c r="AD505" s="4"/>
      <c r="AE505" s="4"/>
      <c r="AF505" s="4"/>
      <c r="AG505" s="4"/>
      <c r="AH505" s="4"/>
      <c r="AI505" s="4"/>
      <c r="AJ505" s="4"/>
      <c r="AK505" s="4"/>
    </row>
    <row r="506" spans="20:37" ht="20.5" hidden="1" customHeight="1" x14ac:dyDescent="0.3">
      <c r="T506" s="4"/>
      <c r="Z506" s="4"/>
      <c r="AA506" s="4"/>
      <c r="AB506" s="4"/>
      <c r="AC506" s="4"/>
      <c r="AD506" s="4"/>
      <c r="AE506" s="4"/>
      <c r="AF506" s="4"/>
      <c r="AG506" s="4"/>
      <c r="AH506" s="4"/>
      <c r="AI506" s="4"/>
      <c r="AJ506" s="4"/>
      <c r="AK506" s="4"/>
    </row>
    <row r="507" spans="20:37" ht="20.5" hidden="1" customHeight="1" x14ac:dyDescent="0.3">
      <c r="T507" s="4"/>
      <c r="Z507" s="4"/>
      <c r="AA507" s="4"/>
      <c r="AB507" s="4"/>
      <c r="AC507" s="4"/>
      <c r="AD507" s="4"/>
      <c r="AE507" s="4"/>
      <c r="AF507" s="4"/>
      <c r="AG507" s="4"/>
      <c r="AH507" s="4"/>
      <c r="AI507" s="4"/>
      <c r="AJ507" s="4"/>
      <c r="AK507" s="4"/>
    </row>
    <row r="508" spans="20:37" ht="20.5" hidden="1" customHeight="1" x14ac:dyDescent="0.3"/>
    <row r="509" spans="20:37" ht="20.5" hidden="1" customHeight="1" x14ac:dyDescent="0.3"/>
    <row r="510" spans="20:37" ht="20.5" hidden="1" customHeight="1" x14ac:dyDescent="0.3"/>
    <row r="511" spans="20:37" ht="20.5" hidden="1" customHeight="1" x14ac:dyDescent="0.3"/>
    <row r="512" spans="20:37" ht="20.5" hidden="1" customHeight="1" x14ac:dyDescent="0.3"/>
    <row r="513" spans="20:37" ht="20.5" hidden="1" customHeight="1" x14ac:dyDescent="0.3">
      <c r="T513" s="4"/>
      <c r="Z513" s="4"/>
      <c r="AA513" s="4"/>
      <c r="AB513" s="4"/>
      <c r="AC513" s="4"/>
      <c r="AD513" s="4"/>
      <c r="AE513" s="4"/>
      <c r="AF513" s="4"/>
      <c r="AG513" s="4"/>
      <c r="AH513" s="4"/>
      <c r="AI513" s="4"/>
      <c r="AJ513" s="4"/>
      <c r="AK513" s="4"/>
    </row>
    <row r="514" spans="20:37" ht="20.5" hidden="1" customHeight="1" x14ac:dyDescent="0.3">
      <c r="T514" s="4"/>
      <c r="Z514" s="4"/>
      <c r="AA514" s="4"/>
      <c r="AB514" s="4"/>
      <c r="AC514" s="4"/>
      <c r="AD514" s="4"/>
      <c r="AE514" s="4"/>
      <c r="AF514" s="4"/>
      <c r="AG514" s="4"/>
      <c r="AH514" s="4"/>
      <c r="AI514" s="4"/>
      <c r="AJ514" s="4"/>
      <c r="AK514" s="4"/>
    </row>
    <row r="515" spans="20:37" ht="20.5" hidden="1" customHeight="1" x14ac:dyDescent="0.3">
      <c r="T515" s="4"/>
      <c r="Z515" s="4"/>
      <c r="AA515" s="4"/>
      <c r="AB515" s="4"/>
      <c r="AC515" s="4"/>
      <c r="AD515" s="4"/>
      <c r="AE515" s="4"/>
      <c r="AF515" s="4"/>
      <c r="AG515" s="4"/>
      <c r="AH515" s="4"/>
      <c r="AI515" s="4"/>
      <c r="AJ515" s="4"/>
      <c r="AK515" s="4"/>
    </row>
    <row r="516" spans="20:37" ht="20.5" hidden="1" customHeight="1" x14ac:dyDescent="0.3">
      <c r="T516" s="4"/>
      <c r="Z516" s="4"/>
      <c r="AA516" s="4"/>
      <c r="AB516" s="4"/>
      <c r="AC516" s="4"/>
      <c r="AD516" s="4"/>
      <c r="AE516" s="4"/>
      <c r="AF516" s="4"/>
      <c r="AG516" s="4"/>
      <c r="AH516" s="4"/>
      <c r="AI516" s="4"/>
      <c r="AJ516" s="4"/>
      <c r="AK516" s="4"/>
    </row>
    <row r="517" spans="20:37" ht="20.5" hidden="1" customHeight="1" x14ac:dyDescent="0.3">
      <c r="T517" s="4"/>
      <c r="Z517" s="4"/>
      <c r="AA517" s="4"/>
      <c r="AB517" s="4"/>
      <c r="AC517" s="4"/>
      <c r="AD517" s="4"/>
      <c r="AE517" s="4"/>
      <c r="AF517" s="4"/>
      <c r="AG517" s="4"/>
      <c r="AH517" s="4"/>
      <c r="AI517" s="4"/>
      <c r="AJ517" s="4"/>
      <c r="AK517" s="4"/>
    </row>
    <row r="518" spans="20:37" ht="20.5" hidden="1" customHeight="1" x14ac:dyDescent="0.3">
      <c r="T518" s="4"/>
      <c r="Z518" s="4"/>
      <c r="AA518" s="4"/>
      <c r="AB518" s="4"/>
      <c r="AC518" s="4"/>
      <c r="AD518" s="4"/>
      <c r="AE518" s="4"/>
      <c r="AF518" s="4"/>
      <c r="AG518" s="4"/>
      <c r="AH518" s="4"/>
      <c r="AI518" s="4"/>
      <c r="AJ518" s="4"/>
      <c r="AK518" s="4"/>
    </row>
    <row r="519" spans="20:37" ht="20.5" hidden="1" customHeight="1" x14ac:dyDescent="0.3">
      <c r="T519" s="4"/>
      <c r="Z519" s="4"/>
      <c r="AA519" s="4"/>
      <c r="AB519" s="4"/>
      <c r="AC519" s="4"/>
      <c r="AD519" s="4"/>
      <c r="AE519" s="4"/>
      <c r="AF519" s="4"/>
      <c r="AG519" s="4"/>
      <c r="AH519" s="4"/>
      <c r="AI519" s="4"/>
      <c r="AJ519" s="4"/>
      <c r="AK519" s="4"/>
    </row>
    <row r="520" spans="20:37" ht="20.5" hidden="1" customHeight="1" x14ac:dyDescent="0.3">
      <c r="T520" s="4"/>
      <c r="Z520" s="4"/>
      <c r="AA520" s="4"/>
      <c r="AB520" s="4"/>
      <c r="AC520" s="4"/>
      <c r="AD520" s="4"/>
      <c r="AE520" s="4"/>
      <c r="AF520" s="4"/>
      <c r="AG520" s="4"/>
      <c r="AH520" s="4"/>
      <c r="AI520" s="4"/>
      <c r="AJ520" s="4"/>
      <c r="AK520" s="4"/>
    </row>
    <row r="521" spans="20:37" ht="20.5" hidden="1" customHeight="1" x14ac:dyDescent="0.3">
      <c r="T521" s="4"/>
      <c r="Z521" s="4"/>
      <c r="AA521" s="4"/>
      <c r="AB521" s="4"/>
      <c r="AC521" s="4"/>
      <c r="AD521" s="4"/>
      <c r="AE521" s="4"/>
      <c r="AF521" s="4"/>
      <c r="AG521" s="4"/>
      <c r="AH521" s="4"/>
      <c r="AI521" s="4"/>
      <c r="AJ521" s="4"/>
      <c r="AK521" s="4"/>
    </row>
    <row r="522" spans="20:37" ht="20.5" hidden="1" customHeight="1" x14ac:dyDescent="0.3">
      <c r="T522" s="4"/>
      <c r="Z522" s="4"/>
      <c r="AA522" s="4"/>
      <c r="AB522" s="4"/>
      <c r="AC522" s="4"/>
      <c r="AD522" s="4"/>
      <c r="AE522" s="4"/>
      <c r="AF522" s="4"/>
      <c r="AG522" s="4"/>
      <c r="AH522" s="4"/>
      <c r="AI522" s="4"/>
      <c r="AJ522" s="4"/>
      <c r="AK522" s="4"/>
    </row>
    <row r="523" spans="20:37" ht="20.5" hidden="1" customHeight="1" x14ac:dyDescent="0.3">
      <c r="T523" s="4"/>
      <c r="Z523" s="4"/>
      <c r="AA523" s="4"/>
      <c r="AB523" s="4"/>
      <c r="AC523" s="4"/>
      <c r="AD523" s="4"/>
      <c r="AE523" s="4"/>
      <c r="AF523" s="4"/>
      <c r="AG523" s="4"/>
      <c r="AH523" s="4"/>
      <c r="AI523" s="4"/>
      <c r="AJ523" s="4"/>
      <c r="AK523" s="4"/>
    </row>
    <row r="524" spans="20:37" ht="20.5" hidden="1" customHeight="1" x14ac:dyDescent="0.3">
      <c r="T524" s="4"/>
      <c r="Z524" s="4"/>
      <c r="AA524" s="4"/>
      <c r="AB524" s="4"/>
      <c r="AC524" s="4"/>
      <c r="AD524" s="4"/>
      <c r="AE524" s="4"/>
      <c r="AF524" s="4"/>
      <c r="AG524" s="4"/>
      <c r="AH524" s="4"/>
      <c r="AI524" s="4"/>
      <c r="AJ524" s="4"/>
      <c r="AK524" s="4"/>
    </row>
    <row r="525" spans="20:37" ht="20.5" hidden="1" customHeight="1" x14ac:dyDescent="0.3">
      <c r="T525" s="4"/>
      <c r="Z525" s="4"/>
      <c r="AA525" s="4"/>
      <c r="AB525" s="4"/>
      <c r="AC525" s="4"/>
      <c r="AD525" s="4"/>
      <c r="AE525" s="4"/>
      <c r="AF525" s="4"/>
      <c r="AG525" s="4"/>
      <c r="AH525" s="4"/>
      <c r="AI525" s="4"/>
      <c r="AJ525" s="4"/>
      <c r="AK525" s="4"/>
    </row>
    <row r="526" spans="20:37" ht="20.5" hidden="1" customHeight="1" x14ac:dyDescent="0.3"/>
    <row r="527" spans="20:37" ht="20.5" hidden="1" customHeight="1" x14ac:dyDescent="0.3"/>
    <row r="528" spans="20:37" ht="20.5" hidden="1" customHeight="1" x14ac:dyDescent="0.3"/>
    <row r="529" spans="20:37" ht="20.5" hidden="1" customHeight="1" x14ac:dyDescent="0.3"/>
    <row r="530" spans="20:37" ht="20.5" hidden="1" customHeight="1" x14ac:dyDescent="0.3"/>
    <row r="531" spans="20:37" ht="20.5" hidden="1" customHeight="1" x14ac:dyDescent="0.3">
      <c r="T531" s="4"/>
      <c r="Z531" s="4"/>
      <c r="AA531" s="4"/>
      <c r="AB531" s="4"/>
      <c r="AC531" s="4"/>
      <c r="AD531" s="4"/>
      <c r="AE531" s="4"/>
      <c r="AF531" s="4"/>
      <c r="AG531" s="4"/>
      <c r="AH531" s="4"/>
      <c r="AI531" s="4"/>
      <c r="AJ531" s="4"/>
      <c r="AK531" s="4"/>
    </row>
    <row r="532" spans="20:37" ht="20.5" hidden="1" customHeight="1" x14ac:dyDescent="0.3">
      <c r="T532" s="4"/>
      <c r="Z532" s="4"/>
      <c r="AA532" s="4"/>
      <c r="AB532" s="4"/>
      <c r="AC532" s="4"/>
      <c r="AD532" s="4"/>
      <c r="AE532" s="4"/>
      <c r="AF532" s="4"/>
      <c r="AG532" s="4"/>
      <c r="AH532" s="4"/>
      <c r="AI532" s="4"/>
      <c r="AJ532" s="4"/>
      <c r="AK532" s="4"/>
    </row>
    <row r="533" spans="20:37" ht="20.5" hidden="1" customHeight="1" x14ac:dyDescent="0.3">
      <c r="T533" s="4"/>
      <c r="Z533" s="4"/>
      <c r="AA533" s="4"/>
      <c r="AB533" s="4"/>
      <c r="AC533" s="4"/>
      <c r="AD533" s="4"/>
      <c r="AE533" s="4"/>
      <c r="AF533" s="4"/>
      <c r="AG533" s="4"/>
      <c r="AH533" s="4"/>
      <c r="AI533" s="4"/>
      <c r="AJ533" s="4"/>
      <c r="AK533" s="4"/>
    </row>
    <row r="534" spans="20:37" ht="20.5" hidden="1" customHeight="1" x14ac:dyDescent="0.3">
      <c r="T534" s="4"/>
      <c r="Z534" s="4"/>
      <c r="AA534" s="4"/>
      <c r="AB534" s="4"/>
      <c r="AC534" s="4"/>
      <c r="AD534" s="4"/>
      <c r="AE534" s="4"/>
      <c r="AF534" s="4"/>
      <c r="AG534" s="4"/>
      <c r="AH534" s="4"/>
      <c r="AI534" s="4"/>
      <c r="AJ534" s="4"/>
      <c r="AK534" s="4"/>
    </row>
    <row r="535" spans="20:37" ht="20.5" hidden="1" customHeight="1" x14ac:dyDescent="0.3">
      <c r="T535" s="4"/>
      <c r="Z535" s="4"/>
      <c r="AA535" s="4"/>
      <c r="AB535" s="4"/>
      <c r="AC535" s="4"/>
      <c r="AD535" s="4"/>
      <c r="AE535" s="4"/>
      <c r="AF535" s="4"/>
      <c r="AG535" s="4"/>
      <c r="AH535" s="4"/>
      <c r="AI535" s="4"/>
      <c r="AJ535" s="4"/>
      <c r="AK535" s="4"/>
    </row>
    <row r="536" spans="20:37" ht="20.5" hidden="1" customHeight="1" x14ac:dyDescent="0.3">
      <c r="T536" s="4"/>
      <c r="Z536" s="4"/>
      <c r="AA536" s="4"/>
      <c r="AB536" s="4"/>
      <c r="AC536" s="4"/>
      <c r="AD536" s="4"/>
      <c r="AE536" s="4"/>
      <c r="AF536" s="4"/>
      <c r="AG536" s="4"/>
      <c r="AH536" s="4"/>
      <c r="AI536" s="4"/>
      <c r="AJ536" s="4"/>
      <c r="AK536" s="4"/>
    </row>
    <row r="537" spans="20:37" ht="20.5" hidden="1" customHeight="1" x14ac:dyDescent="0.3">
      <c r="T537" s="4"/>
      <c r="Z537" s="4"/>
      <c r="AA537" s="4"/>
      <c r="AB537" s="4"/>
      <c r="AC537" s="4"/>
      <c r="AD537" s="4"/>
      <c r="AE537" s="4"/>
      <c r="AF537" s="4"/>
      <c r="AG537" s="4"/>
      <c r="AH537" s="4"/>
      <c r="AI537" s="4"/>
      <c r="AJ537" s="4"/>
      <c r="AK537" s="4"/>
    </row>
    <row r="538" spans="20:37" ht="20.5" hidden="1" customHeight="1" x14ac:dyDescent="0.3">
      <c r="T538" s="4"/>
      <c r="Z538" s="4"/>
      <c r="AA538" s="4"/>
      <c r="AB538" s="4"/>
      <c r="AC538" s="4"/>
      <c r="AD538" s="4"/>
      <c r="AE538" s="4"/>
      <c r="AF538" s="4"/>
      <c r="AG538" s="4"/>
      <c r="AH538" s="4"/>
      <c r="AI538" s="4"/>
      <c r="AJ538" s="4"/>
      <c r="AK538" s="4"/>
    </row>
    <row r="539" spans="20:37" ht="20.5" hidden="1" customHeight="1" x14ac:dyDescent="0.3">
      <c r="T539" s="4"/>
      <c r="Z539" s="4"/>
      <c r="AA539" s="4"/>
      <c r="AB539" s="4"/>
      <c r="AC539" s="4"/>
      <c r="AD539" s="4"/>
      <c r="AE539" s="4"/>
      <c r="AF539" s="4"/>
      <c r="AG539" s="4"/>
      <c r="AH539" s="4"/>
      <c r="AI539" s="4"/>
      <c r="AJ539" s="4"/>
      <c r="AK539" s="4"/>
    </row>
    <row r="540" spans="20:37" ht="20.5" hidden="1" customHeight="1" x14ac:dyDescent="0.3">
      <c r="T540" s="4"/>
      <c r="Z540" s="4"/>
      <c r="AA540" s="4"/>
      <c r="AB540" s="4"/>
      <c r="AC540" s="4"/>
      <c r="AD540" s="4"/>
      <c r="AE540" s="4"/>
      <c r="AF540" s="4"/>
      <c r="AG540" s="4"/>
      <c r="AH540" s="4"/>
      <c r="AI540" s="4"/>
      <c r="AJ540" s="4"/>
      <c r="AK540" s="4"/>
    </row>
    <row r="541" spans="20:37" ht="20.5" hidden="1" customHeight="1" x14ac:dyDescent="0.3">
      <c r="T541" s="4"/>
      <c r="Z541" s="4"/>
      <c r="AA541" s="4"/>
      <c r="AB541" s="4"/>
      <c r="AC541" s="4"/>
      <c r="AD541" s="4"/>
      <c r="AE541" s="4"/>
      <c r="AF541" s="4"/>
      <c r="AG541" s="4"/>
      <c r="AH541" s="4"/>
      <c r="AI541" s="4"/>
      <c r="AJ541" s="4"/>
      <c r="AK541" s="4"/>
    </row>
    <row r="542" spans="20:37" ht="20.5" hidden="1" customHeight="1" x14ac:dyDescent="0.3">
      <c r="T542" s="4"/>
      <c r="Z542" s="4"/>
      <c r="AA542" s="4"/>
      <c r="AB542" s="4"/>
      <c r="AC542" s="4"/>
      <c r="AD542" s="4"/>
      <c r="AE542" s="4"/>
      <c r="AF542" s="4"/>
      <c r="AG542" s="4"/>
      <c r="AH542" s="4"/>
      <c r="AI542" s="4"/>
      <c r="AJ542" s="4"/>
      <c r="AK542" s="4"/>
    </row>
    <row r="543" spans="20:37" ht="20.5" hidden="1" customHeight="1" x14ac:dyDescent="0.3">
      <c r="T543" s="4"/>
      <c r="Z543" s="4"/>
      <c r="AA543" s="4"/>
      <c r="AB543" s="4"/>
      <c r="AC543" s="4"/>
      <c r="AD543" s="4"/>
      <c r="AE543" s="4"/>
      <c r="AF543" s="4"/>
      <c r="AG543" s="4"/>
      <c r="AH543" s="4"/>
      <c r="AI543" s="4"/>
      <c r="AJ543" s="4"/>
      <c r="AK543" s="4"/>
    </row>
    <row r="544" spans="20:37" ht="20.5" hidden="1" customHeight="1" x14ac:dyDescent="0.3"/>
    <row r="545" spans="20:37" ht="20.5" hidden="1" customHeight="1" x14ac:dyDescent="0.3"/>
    <row r="546" spans="20:37" ht="20.5" hidden="1" customHeight="1" x14ac:dyDescent="0.3"/>
    <row r="547" spans="20:37" ht="20.5" hidden="1" customHeight="1" x14ac:dyDescent="0.3"/>
    <row r="548" spans="20:37" ht="20.5" hidden="1" customHeight="1" x14ac:dyDescent="0.3"/>
    <row r="549" spans="20:37" ht="20.5" hidden="1" customHeight="1" x14ac:dyDescent="0.3">
      <c r="T549" s="4"/>
      <c r="Z549" s="4"/>
      <c r="AA549" s="4"/>
      <c r="AB549" s="4"/>
      <c r="AC549" s="4"/>
      <c r="AD549" s="4"/>
      <c r="AE549" s="4"/>
      <c r="AF549" s="4"/>
      <c r="AG549" s="4"/>
      <c r="AH549" s="4"/>
      <c r="AI549" s="4"/>
      <c r="AJ549" s="4"/>
      <c r="AK549" s="4"/>
    </row>
    <row r="550" spans="20:37" ht="20.5" hidden="1" customHeight="1" x14ac:dyDescent="0.3">
      <c r="T550" s="4"/>
      <c r="Z550" s="4"/>
      <c r="AA550" s="4"/>
      <c r="AB550" s="4"/>
      <c r="AC550" s="4"/>
      <c r="AD550" s="4"/>
      <c r="AE550" s="4"/>
      <c r="AF550" s="4"/>
      <c r="AG550" s="4"/>
      <c r="AH550" s="4"/>
      <c r="AI550" s="4"/>
      <c r="AJ550" s="4"/>
      <c r="AK550" s="4"/>
    </row>
    <row r="551" spans="20:37" ht="20.5" hidden="1" customHeight="1" x14ac:dyDescent="0.3">
      <c r="T551" s="4"/>
      <c r="Z551" s="4"/>
      <c r="AA551" s="4"/>
      <c r="AB551" s="4"/>
      <c r="AC551" s="4"/>
      <c r="AD551" s="4"/>
      <c r="AE551" s="4"/>
      <c r="AF551" s="4"/>
      <c r="AG551" s="4"/>
      <c r="AH551" s="4"/>
      <c r="AI551" s="4"/>
      <c r="AJ551" s="4"/>
      <c r="AK551" s="4"/>
    </row>
    <row r="552" spans="20:37" ht="20.5" hidden="1" customHeight="1" x14ac:dyDescent="0.3">
      <c r="T552" s="4"/>
      <c r="Z552" s="4"/>
      <c r="AA552" s="4"/>
      <c r="AB552" s="4"/>
      <c r="AC552" s="4"/>
      <c r="AD552" s="4"/>
      <c r="AE552" s="4"/>
      <c r="AF552" s="4"/>
      <c r="AG552" s="4"/>
      <c r="AH552" s="4"/>
      <c r="AI552" s="4"/>
      <c r="AJ552" s="4"/>
      <c r="AK552" s="4"/>
    </row>
    <row r="553" spans="20:37" ht="20.5" hidden="1" customHeight="1" x14ac:dyDescent="0.3">
      <c r="T553" s="4"/>
      <c r="Z553" s="4"/>
      <c r="AA553" s="4"/>
      <c r="AB553" s="4"/>
      <c r="AC553" s="4"/>
      <c r="AD553" s="4"/>
      <c r="AE553" s="4"/>
      <c r="AF553" s="4"/>
      <c r="AG553" s="4"/>
      <c r="AH553" s="4"/>
      <c r="AI553" s="4"/>
      <c r="AJ553" s="4"/>
      <c r="AK553" s="4"/>
    </row>
    <row r="554" spans="20:37" ht="20.5" hidden="1" customHeight="1" x14ac:dyDescent="0.3">
      <c r="T554" s="4"/>
      <c r="Z554" s="4"/>
      <c r="AA554" s="4"/>
      <c r="AB554" s="4"/>
      <c r="AC554" s="4"/>
      <c r="AD554" s="4"/>
      <c r="AE554" s="4"/>
      <c r="AF554" s="4"/>
      <c r="AG554" s="4"/>
      <c r="AH554" s="4"/>
      <c r="AI554" s="4"/>
      <c r="AJ554" s="4"/>
      <c r="AK554" s="4"/>
    </row>
    <row r="555" spans="20:37" ht="20.5" hidden="1" customHeight="1" x14ac:dyDescent="0.3">
      <c r="T555" s="4"/>
      <c r="Z555" s="4"/>
      <c r="AA555" s="4"/>
      <c r="AB555" s="4"/>
      <c r="AC555" s="4"/>
      <c r="AD555" s="4"/>
      <c r="AE555" s="4"/>
      <c r="AF555" s="4"/>
      <c r="AG555" s="4"/>
      <c r="AH555" s="4"/>
      <c r="AI555" s="4"/>
      <c r="AJ555" s="4"/>
      <c r="AK555" s="4"/>
    </row>
    <row r="556" spans="20:37" ht="20.5" hidden="1" customHeight="1" x14ac:dyDescent="0.3">
      <c r="T556" s="4"/>
      <c r="Z556" s="4"/>
      <c r="AA556" s="4"/>
      <c r="AB556" s="4"/>
      <c r="AC556" s="4"/>
      <c r="AD556" s="4"/>
      <c r="AE556" s="4"/>
      <c r="AF556" s="4"/>
      <c r="AG556" s="4"/>
      <c r="AH556" s="4"/>
      <c r="AI556" s="4"/>
      <c r="AJ556" s="4"/>
      <c r="AK556" s="4"/>
    </row>
    <row r="557" spans="20:37" ht="20.5" hidden="1" customHeight="1" x14ac:dyDescent="0.3">
      <c r="T557" s="4"/>
      <c r="Z557" s="4"/>
      <c r="AA557" s="4"/>
      <c r="AB557" s="4"/>
      <c r="AC557" s="4"/>
      <c r="AD557" s="4"/>
      <c r="AE557" s="4"/>
      <c r="AF557" s="4"/>
      <c r="AG557" s="4"/>
      <c r="AH557" s="4"/>
      <c r="AI557" s="4"/>
      <c r="AJ557" s="4"/>
      <c r="AK557" s="4"/>
    </row>
    <row r="558" spans="20:37" ht="20.5" hidden="1" customHeight="1" x14ac:dyDescent="0.3">
      <c r="T558" s="4"/>
      <c r="Z558" s="4"/>
      <c r="AA558" s="4"/>
      <c r="AB558" s="4"/>
      <c r="AC558" s="4"/>
      <c r="AD558" s="4"/>
      <c r="AE558" s="4"/>
      <c r="AF558" s="4"/>
      <c r="AG558" s="4"/>
      <c r="AH558" s="4"/>
      <c r="AI558" s="4"/>
      <c r="AJ558" s="4"/>
      <c r="AK558" s="4"/>
    </row>
    <row r="559" spans="20:37" ht="20.5" hidden="1" customHeight="1" x14ac:dyDescent="0.3">
      <c r="T559" s="4"/>
      <c r="Z559" s="4"/>
      <c r="AA559" s="4"/>
      <c r="AB559" s="4"/>
      <c r="AC559" s="4"/>
      <c r="AD559" s="4"/>
      <c r="AE559" s="4"/>
      <c r="AF559" s="4"/>
      <c r="AG559" s="4"/>
      <c r="AH559" s="4"/>
      <c r="AI559" s="4"/>
      <c r="AJ559" s="4"/>
      <c r="AK559" s="4"/>
    </row>
    <row r="560" spans="20:37" ht="20.5" hidden="1" customHeight="1" x14ac:dyDescent="0.3">
      <c r="T560" s="4"/>
      <c r="Z560" s="4"/>
      <c r="AA560" s="4"/>
      <c r="AB560" s="4"/>
      <c r="AC560" s="4"/>
      <c r="AD560" s="4"/>
      <c r="AE560" s="4"/>
      <c r="AF560" s="4"/>
      <c r="AG560" s="4"/>
      <c r="AH560" s="4"/>
      <c r="AI560" s="4"/>
      <c r="AJ560" s="4"/>
      <c r="AK560" s="4"/>
    </row>
    <row r="561" spans="20:37" ht="20.5" hidden="1" customHeight="1" x14ac:dyDescent="0.3">
      <c r="T561" s="4"/>
      <c r="Z561" s="4"/>
      <c r="AA561" s="4"/>
      <c r="AB561" s="4"/>
      <c r="AC561" s="4"/>
      <c r="AD561" s="4"/>
      <c r="AE561" s="4"/>
      <c r="AF561" s="4"/>
      <c r="AG561" s="4"/>
      <c r="AH561" s="4"/>
      <c r="AI561" s="4"/>
      <c r="AJ561" s="4"/>
      <c r="AK561" s="4"/>
    </row>
    <row r="562" spans="20:37" ht="20.5" hidden="1" customHeight="1" x14ac:dyDescent="0.3"/>
    <row r="563" spans="20:37" ht="20.5" hidden="1" customHeight="1" x14ac:dyDescent="0.3"/>
    <row r="564" spans="20:37" ht="20.5" hidden="1" customHeight="1" x14ac:dyDescent="0.3"/>
    <row r="565" spans="20:37" ht="20.5" hidden="1" customHeight="1" x14ac:dyDescent="0.3"/>
    <row r="566" spans="20:37" ht="20.5" hidden="1" customHeight="1" x14ac:dyDescent="0.3"/>
    <row r="567" spans="20:37" ht="20.5" hidden="1" customHeight="1" x14ac:dyDescent="0.3">
      <c r="T567" s="4"/>
      <c r="Z567" s="4"/>
      <c r="AA567" s="4"/>
      <c r="AB567" s="4"/>
      <c r="AC567" s="4"/>
      <c r="AD567" s="4"/>
      <c r="AE567" s="4"/>
      <c r="AF567" s="4"/>
      <c r="AG567" s="4"/>
      <c r="AH567" s="4"/>
      <c r="AI567" s="4"/>
      <c r="AJ567" s="4"/>
      <c r="AK567" s="4"/>
    </row>
    <row r="568" spans="20:37" ht="20.5" hidden="1" customHeight="1" x14ac:dyDescent="0.3">
      <c r="T568" s="4"/>
      <c r="Z568" s="4"/>
      <c r="AA568" s="4"/>
      <c r="AB568" s="4"/>
      <c r="AC568" s="4"/>
      <c r="AD568" s="4"/>
      <c r="AE568" s="4"/>
      <c r="AF568" s="4"/>
      <c r="AG568" s="4"/>
      <c r="AH568" s="4"/>
      <c r="AI568" s="4"/>
      <c r="AJ568" s="4"/>
      <c r="AK568" s="4"/>
    </row>
    <row r="569" spans="20:37" ht="20.5" hidden="1" customHeight="1" x14ac:dyDescent="0.3">
      <c r="T569" s="4"/>
      <c r="Z569" s="4"/>
      <c r="AA569" s="4"/>
      <c r="AB569" s="4"/>
      <c r="AC569" s="4"/>
      <c r="AD569" s="4"/>
      <c r="AE569" s="4"/>
      <c r="AF569" s="4"/>
      <c r="AG569" s="4"/>
      <c r="AH569" s="4"/>
      <c r="AI569" s="4"/>
      <c r="AJ569" s="4"/>
      <c r="AK569" s="4"/>
    </row>
    <row r="570" spans="20:37" ht="20.5" hidden="1" customHeight="1" x14ac:dyDescent="0.3">
      <c r="T570" s="4"/>
      <c r="Z570" s="4"/>
      <c r="AA570" s="4"/>
      <c r="AB570" s="4"/>
      <c r="AC570" s="4"/>
      <c r="AD570" s="4"/>
      <c r="AE570" s="4"/>
      <c r="AF570" s="4"/>
      <c r="AG570" s="4"/>
      <c r="AH570" s="4"/>
      <c r="AI570" s="4"/>
      <c r="AJ570" s="4"/>
      <c r="AK570" s="4"/>
    </row>
    <row r="571" spans="20:37" ht="20.5" hidden="1" customHeight="1" x14ac:dyDescent="0.3">
      <c r="T571" s="4"/>
      <c r="Z571" s="4"/>
      <c r="AA571" s="4"/>
      <c r="AB571" s="4"/>
      <c r="AC571" s="4"/>
      <c r="AD571" s="4"/>
      <c r="AE571" s="4"/>
      <c r="AF571" s="4"/>
      <c r="AG571" s="4"/>
      <c r="AH571" s="4"/>
      <c r="AI571" s="4"/>
      <c r="AJ571" s="4"/>
      <c r="AK571" s="4"/>
    </row>
    <row r="572" spans="20:37" ht="20.5" hidden="1" customHeight="1" x14ac:dyDescent="0.3">
      <c r="T572" s="4"/>
      <c r="Z572" s="4"/>
      <c r="AA572" s="4"/>
      <c r="AB572" s="4"/>
      <c r="AC572" s="4"/>
      <c r="AD572" s="4"/>
      <c r="AE572" s="4"/>
      <c r="AF572" s="4"/>
      <c r="AG572" s="4"/>
      <c r="AH572" s="4"/>
      <c r="AI572" s="4"/>
      <c r="AJ572" s="4"/>
      <c r="AK572" s="4"/>
    </row>
    <row r="573" spans="20:37" ht="20.5" hidden="1" customHeight="1" x14ac:dyDescent="0.3">
      <c r="T573" s="4"/>
      <c r="Z573" s="4"/>
      <c r="AA573" s="4"/>
      <c r="AB573" s="4"/>
      <c r="AC573" s="4"/>
      <c r="AD573" s="4"/>
      <c r="AE573" s="4"/>
      <c r="AF573" s="4"/>
      <c r="AG573" s="4"/>
      <c r="AH573" s="4"/>
      <c r="AI573" s="4"/>
      <c r="AJ573" s="4"/>
      <c r="AK573" s="4"/>
    </row>
    <row r="574" spans="20:37" ht="20.5" hidden="1" customHeight="1" x14ac:dyDescent="0.3">
      <c r="T574" s="4"/>
      <c r="Z574" s="4"/>
      <c r="AA574" s="4"/>
      <c r="AB574" s="4"/>
      <c r="AC574" s="4"/>
      <c r="AD574" s="4"/>
      <c r="AE574" s="4"/>
      <c r="AF574" s="4"/>
      <c r="AG574" s="4"/>
      <c r="AH574" s="4"/>
      <c r="AI574" s="4"/>
      <c r="AJ574" s="4"/>
      <c r="AK574" s="4"/>
    </row>
    <row r="575" spans="20:37" ht="20.5" hidden="1" customHeight="1" x14ac:dyDescent="0.3">
      <c r="T575" s="4"/>
      <c r="Z575" s="4"/>
      <c r="AA575" s="4"/>
      <c r="AB575" s="4"/>
      <c r="AC575" s="4"/>
      <c r="AD575" s="4"/>
      <c r="AE575" s="4"/>
      <c r="AF575" s="4"/>
      <c r="AG575" s="4"/>
      <c r="AH575" s="4"/>
      <c r="AI575" s="4"/>
      <c r="AJ575" s="4"/>
      <c r="AK575" s="4"/>
    </row>
    <row r="576" spans="20:37" ht="20.5" hidden="1" customHeight="1" x14ac:dyDescent="0.3">
      <c r="T576" s="4"/>
      <c r="Z576" s="4"/>
      <c r="AA576" s="4"/>
      <c r="AB576" s="4"/>
      <c r="AC576" s="4"/>
      <c r="AD576" s="4"/>
      <c r="AE576" s="4"/>
      <c r="AF576" s="4"/>
      <c r="AG576" s="4"/>
      <c r="AH576" s="4"/>
      <c r="AI576" s="4"/>
      <c r="AJ576" s="4"/>
      <c r="AK576" s="4"/>
    </row>
    <row r="577" spans="20:37" ht="20.5" hidden="1" customHeight="1" x14ac:dyDescent="0.3">
      <c r="T577" s="4"/>
      <c r="Z577" s="4"/>
      <c r="AA577" s="4"/>
      <c r="AB577" s="4"/>
      <c r="AC577" s="4"/>
      <c r="AD577" s="4"/>
      <c r="AE577" s="4"/>
      <c r="AF577" s="4"/>
      <c r="AG577" s="4"/>
      <c r="AH577" s="4"/>
      <c r="AI577" s="4"/>
      <c r="AJ577" s="4"/>
      <c r="AK577" s="4"/>
    </row>
    <row r="578" spans="20:37" ht="20.5" hidden="1" customHeight="1" x14ac:dyDescent="0.3">
      <c r="T578" s="4"/>
      <c r="Z578" s="4"/>
      <c r="AA578" s="4"/>
      <c r="AB578" s="4"/>
      <c r="AC578" s="4"/>
      <c r="AD578" s="4"/>
      <c r="AE578" s="4"/>
      <c r="AF578" s="4"/>
      <c r="AG578" s="4"/>
      <c r="AH578" s="4"/>
      <c r="AI578" s="4"/>
      <c r="AJ578" s="4"/>
      <c r="AK578" s="4"/>
    </row>
    <row r="579" spans="20:37" ht="20.5" hidden="1" customHeight="1" x14ac:dyDescent="0.3">
      <c r="T579" s="4"/>
      <c r="Z579" s="4"/>
      <c r="AA579" s="4"/>
      <c r="AB579" s="4"/>
      <c r="AC579" s="4"/>
      <c r="AD579" s="4"/>
      <c r="AE579" s="4"/>
      <c r="AF579" s="4"/>
      <c r="AG579" s="4"/>
      <c r="AH579" s="4"/>
      <c r="AI579" s="4"/>
      <c r="AJ579" s="4"/>
      <c r="AK579" s="4"/>
    </row>
    <row r="580" spans="20:37" ht="20.5" hidden="1" customHeight="1" x14ac:dyDescent="0.3"/>
    <row r="581" spans="20:37" ht="20.5" hidden="1" customHeight="1" x14ac:dyDescent="0.3"/>
    <row r="582" spans="20:37" ht="20.5" hidden="1" customHeight="1" x14ac:dyDescent="0.3"/>
    <row r="583" spans="20:37" ht="20.5" hidden="1" customHeight="1" x14ac:dyDescent="0.3"/>
    <row r="584" spans="20:37" ht="20.5" hidden="1" customHeight="1" x14ac:dyDescent="0.3"/>
    <row r="585" spans="20:37" ht="20.5" hidden="1" customHeight="1" x14ac:dyDescent="0.3">
      <c r="T585" s="4"/>
      <c r="Z585" s="4"/>
      <c r="AA585" s="4"/>
      <c r="AB585" s="4"/>
      <c r="AC585" s="4"/>
      <c r="AD585" s="4"/>
      <c r="AE585" s="4"/>
      <c r="AF585" s="4"/>
      <c r="AG585" s="4"/>
      <c r="AH585" s="4"/>
      <c r="AI585" s="4"/>
      <c r="AJ585" s="4"/>
      <c r="AK585" s="4"/>
    </row>
    <row r="586" spans="20:37" ht="20.5" hidden="1" customHeight="1" x14ac:dyDescent="0.3">
      <c r="T586" s="4"/>
      <c r="Z586" s="4"/>
      <c r="AA586" s="4"/>
      <c r="AB586" s="4"/>
      <c r="AC586" s="4"/>
      <c r="AD586" s="4"/>
      <c r="AE586" s="4"/>
      <c r="AF586" s="4"/>
      <c r="AG586" s="4"/>
      <c r="AH586" s="4"/>
      <c r="AI586" s="4"/>
      <c r="AJ586" s="4"/>
      <c r="AK586" s="4"/>
    </row>
    <row r="587" spans="20:37" ht="20.5" hidden="1" customHeight="1" x14ac:dyDescent="0.3">
      <c r="T587" s="4"/>
      <c r="Z587" s="4"/>
      <c r="AA587" s="4"/>
      <c r="AB587" s="4"/>
      <c r="AC587" s="4"/>
      <c r="AD587" s="4"/>
      <c r="AE587" s="4"/>
      <c r="AF587" s="4"/>
      <c r="AG587" s="4"/>
      <c r="AH587" s="4"/>
      <c r="AI587" s="4"/>
      <c r="AJ587" s="4"/>
      <c r="AK587" s="4"/>
    </row>
    <row r="588" spans="20:37" ht="20.5" hidden="1" customHeight="1" x14ac:dyDescent="0.3">
      <c r="T588" s="4"/>
      <c r="Z588" s="4"/>
      <c r="AA588" s="4"/>
      <c r="AB588" s="4"/>
      <c r="AC588" s="4"/>
      <c r="AD588" s="4"/>
      <c r="AE588" s="4"/>
      <c r="AF588" s="4"/>
      <c r="AG588" s="4"/>
      <c r="AH588" s="4"/>
      <c r="AI588" s="4"/>
      <c r="AJ588" s="4"/>
      <c r="AK588" s="4"/>
    </row>
    <row r="589" spans="20:37" ht="20.5" hidden="1" customHeight="1" x14ac:dyDescent="0.3">
      <c r="T589" s="4"/>
      <c r="Z589" s="4"/>
      <c r="AA589" s="4"/>
      <c r="AB589" s="4"/>
      <c r="AC589" s="4"/>
      <c r="AD589" s="4"/>
      <c r="AE589" s="4"/>
      <c r="AF589" s="4"/>
      <c r="AG589" s="4"/>
      <c r="AH589" s="4"/>
      <c r="AI589" s="4"/>
      <c r="AJ589" s="4"/>
      <c r="AK589" s="4"/>
    </row>
    <row r="590" spans="20:37" ht="20.5" hidden="1" customHeight="1" x14ac:dyDescent="0.3">
      <c r="T590" s="4"/>
      <c r="Z590" s="4"/>
      <c r="AA590" s="4"/>
      <c r="AB590" s="4"/>
      <c r="AC590" s="4"/>
      <c r="AD590" s="4"/>
      <c r="AE590" s="4"/>
      <c r="AF590" s="4"/>
      <c r="AG590" s="4"/>
      <c r="AH590" s="4"/>
      <c r="AI590" s="4"/>
      <c r="AJ590" s="4"/>
      <c r="AK590" s="4"/>
    </row>
    <row r="591" spans="20:37" ht="20.5" hidden="1" customHeight="1" x14ac:dyDescent="0.3">
      <c r="T591" s="4"/>
      <c r="Z591" s="4"/>
      <c r="AA591" s="4"/>
      <c r="AB591" s="4"/>
      <c r="AC591" s="4"/>
      <c r="AD591" s="4"/>
      <c r="AE591" s="4"/>
      <c r="AF591" s="4"/>
      <c r="AG591" s="4"/>
      <c r="AH591" s="4"/>
      <c r="AI591" s="4"/>
      <c r="AJ591" s="4"/>
      <c r="AK591" s="4"/>
    </row>
    <row r="592" spans="20:37" ht="20.5" hidden="1" customHeight="1" x14ac:dyDescent="0.3">
      <c r="T592" s="4"/>
      <c r="Z592" s="4"/>
      <c r="AA592" s="4"/>
      <c r="AB592" s="4"/>
      <c r="AC592" s="4"/>
      <c r="AD592" s="4"/>
      <c r="AE592" s="4"/>
      <c r="AF592" s="4"/>
      <c r="AG592" s="4"/>
      <c r="AH592" s="4"/>
      <c r="AI592" s="4"/>
      <c r="AJ592" s="4"/>
      <c r="AK592" s="4"/>
    </row>
    <row r="593" spans="20:37" ht="20.5" hidden="1" customHeight="1" x14ac:dyDescent="0.3">
      <c r="T593" s="4"/>
      <c r="Z593" s="4"/>
      <c r="AA593" s="4"/>
      <c r="AB593" s="4"/>
      <c r="AC593" s="4"/>
      <c r="AD593" s="4"/>
      <c r="AE593" s="4"/>
      <c r="AF593" s="4"/>
      <c r="AG593" s="4"/>
      <c r="AH593" s="4"/>
      <c r="AI593" s="4"/>
      <c r="AJ593" s="4"/>
      <c r="AK593" s="4"/>
    </row>
    <row r="594" spans="20:37" ht="20.5" hidden="1" customHeight="1" x14ac:dyDescent="0.3">
      <c r="T594" s="4"/>
      <c r="Z594" s="4"/>
      <c r="AA594" s="4"/>
      <c r="AB594" s="4"/>
      <c r="AC594" s="4"/>
      <c r="AD594" s="4"/>
      <c r="AE594" s="4"/>
      <c r="AF594" s="4"/>
      <c r="AG594" s="4"/>
      <c r="AH594" s="4"/>
      <c r="AI594" s="4"/>
      <c r="AJ594" s="4"/>
      <c r="AK594" s="4"/>
    </row>
    <row r="595" spans="20:37" ht="20.5" hidden="1" customHeight="1" x14ac:dyDescent="0.3">
      <c r="T595" s="4"/>
      <c r="Z595" s="4"/>
      <c r="AA595" s="4"/>
      <c r="AB595" s="4"/>
      <c r="AC595" s="4"/>
      <c r="AD595" s="4"/>
      <c r="AE595" s="4"/>
      <c r="AF595" s="4"/>
      <c r="AG595" s="4"/>
      <c r="AH595" s="4"/>
      <c r="AI595" s="4"/>
      <c r="AJ595" s="4"/>
      <c r="AK595" s="4"/>
    </row>
    <row r="596" spans="20:37" ht="20.5" hidden="1" customHeight="1" x14ac:dyDescent="0.3">
      <c r="T596" s="4"/>
      <c r="Z596" s="4"/>
      <c r="AA596" s="4"/>
      <c r="AB596" s="4"/>
      <c r="AC596" s="4"/>
      <c r="AD596" s="4"/>
      <c r="AE596" s="4"/>
      <c r="AF596" s="4"/>
      <c r="AG596" s="4"/>
      <c r="AH596" s="4"/>
      <c r="AI596" s="4"/>
      <c r="AJ596" s="4"/>
      <c r="AK596" s="4"/>
    </row>
    <row r="597" spans="20:37" ht="20.5" hidden="1" customHeight="1" x14ac:dyDescent="0.3">
      <c r="T597" s="4"/>
      <c r="Z597" s="4"/>
      <c r="AA597" s="4"/>
      <c r="AB597" s="4"/>
      <c r="AC597" s="4"/>
      <c r="AD597" s="4"/>
      <c r="AE597" s="4"/>
      <c r="AF597" s="4"/>
      <c r="AG597" s="4"/>
      <c r="AH597" s="4"/>
      <c r="AI597" s="4"/>
      <c r="AJ597" s="4"/>
      <c r="AK597" s="4"/>
    </row>
    <row r="598" spans="20:37" ht="20.5" hidden="1" customHeight="1" x14ac:dyDescent="0.3"/>
    <row r="599" spans="20:37" ht="20.5" hidden="1" customHeight="1" x14ac:dyDescent="0.3"/>
    <row r="600" spans="20:37" ht="20.5" hidden="1" customHeight="1" x14ac:dyDescent="0.3"/>
    <row r="601" spans="20:37" ht="20.5" hidden="1" customHeight="1" x14ac:dyDescent="0.3"/>
    <row r="602" spans="20:37" ht="20.5" hidden="1" customHeight="1" x14ac:dyDescent="0.3"/>
    <row r="603" spans="20:37" ht="20.5" hidden="1" customHeight="1" x14ac:dyDescent="0.3">
      <c r="T603" s="4"/>
      <c r="Z603" s="4"/>
      <c r="AA603" s="4"/>
      <c r="AB603" s="4"/>
      <c r="AC603" s="4"/>
      <c r="AD603" s="4"/>
      <c r="AE603" s="4"/>
      <c r="AF603" s="4"/>
      <c r="AG603" s="4"/>
      <c r="AH603" s="4"/>
      <c r="AI603" s="4"/>
      <c r="AJ603" s="4"/>
      <c r="AK603" s="4"/>
    </row>
    <row r="604" spans="20:37" ht="20.5" hidden="1" customHeight="1" x14ac:dyDescent="0.3">
      <c r="T604" s="4"/>
      <c r="Z604" s="4"/>
      <c r="AA604" s="4"/>
      <c r="AB604" s="4"/>
      <c r="AC604" s="4"/>
      <c r="AD604" s="4"/>
      <c r="AE604" s="4"/>
      <c r="AF604" s="4"/>
      <c r="AG604" s="4"/>
      <c r="AH604" s="4"/>
      <c r="AI604" s="4"/>
      <c r="AJ604" s="4"/>
      <c r="AK604" s="4"/>
    </row>
    <row r="605" spans="20:37" ht="20.5" hidden="1" customHeight="1" x14ac:dyDescent="0.3">
      <c r="T605" s="4"/>
      <c r="Z605" s="4"/>
      <c r="AA605" s="4"/>
      <c r="AB605" s="4"/>
      <c r="AC605" s="4"/>
      <c r="AD605" s="4"/>
      <c r="AE605" s="4"/>
      <c r="AF605" s="4"/>
      <c r="AG605" s="4"/>
      <c r="AH605" s="4"/>
      <c r="AI605" s="4"/>
      <c r="AJ605" s="4"/>
      <c r="AK605" s="4"/>
    </row>
    <row r="606" spans="20:37" ht="20.5" hidden="1" customHeight="1" x14ac:dyDescent="0.3">
      <c r="T606" s="4"/>
      <c r="Z606" s="4"/>
      <c r="AA606" s="4"/>
      <c r="AB606" s="4"/>
      <c r="AC606" s="4"/>
      <c r="AD606" s="4"/>
      <c r="AE606" s="4"/>
      <c r="AF606" s="4"/>
      <c r="AG606" s="4"/>
      <c r="AH606" s="4"/>
      <c r="AI606" s="4"/>
      <c r="AJ606" s="4"/>
      <c r="AK606" s="4"/>
    </row>
    <row r="607" spans="20:37" ht="20.5" hidden="1" customHeight="1" x14ac:dyDescent="0.3">
      <c r="T607" s="4"/>
      <c r="Z607" s="4"/>
      <c r="AA607" s="4"/>
      <c r="AB607" s="4"/>
      <c r="AC607" s="4"/>
      <c r="AD607" s="4"/>
      <c r="AE607" s="4"/>
      <c r="AF607" s="4"/>
      <c r="AG607" s="4"/>
      <c r="AH607" s="4"/>
      <c r="AI607" s="4"/>
      <c r="AJ607" s="4"/>
      <c r="AK607" s="4"/>
    </row>
    <row r="608" spans="20:37" ht="20.5" hidden="1" customHeight="1" x14ac:dyDescent="0.3">
      <c r="T608" s="4"/>
      <c r="Z608" s="4"/>
      <c r="AA608" s="4"/>
      <c r="AB608" s="4"/>
      <c r="AC608" s="4"/>
      <c r="AD608" s="4"/>
      <c r="AE608" s="4"/>
      <c r="AF608" s="4"/>
      <c r="AG608" s="4"/>
      <c r="AH608" s="4"/>
      <c r="AI608" s="4"/>
      <c r="AJ608" s="4"/>
      <c r="AK608" s="4"/>
    </row>
    <row r="609" spans="20:37" ht="20.5" hidden="1" customHeight="1" x14ac:dyDescent="0.3">
      <c r="T609" s="4"/>
      <c r="Z609" s="4"/>
      <c r="AA609" s="4"/>
      <c r="AB609" s="4"/>
      <c r="AC609" s="4"/>
      <c r="AD609" s="4"/>
      <c r="AE609" s="4"/>
      <c r="AF609" s="4"/>
      <c r="AG609" s="4"/>
      <c r="AH609" s="4"/>
      <c r="AI609" s="4"/>
      <c r="AJ609" s="4"/>
      <c r="AK609" s="4"/>
    </row>
    <row r="610" spans="20:37" ht="20.5" hidden="1" customHeight="1" x14ac:dyDescent="0.3">
      <c r="T610" s="4"/>
      <c r="Z610" s="4"/>
      <c r="AA610" s="4"/>
      <c r="AB610" s="4"/>
      <c r="AC610" s="4"/>
      <c r="AD610" s="4"/>
      <c r="AE610" s="4"/>
      <c r="AF610" s="4"/>
      <c r="AG610" s="4"/>
      <c r="AH610" s="4"/>
      <c r="AI610" s="4"/>
      <c r="AJ610" s="4"/>
      <c r="AK610" s="4"/>
    </row>
    <row r="611" spans="20:37" ht="20.5" hidden="1" customHeight="1" x14ac:dyDescent="0.3">
      <c r="T611" s="4"/>
      <c r="Z611" s="4"/>
      <c r="AA611" s="4"/>
      <c r="AB611" s="4"/>
      <c r="AC611" s="4"/>
      <c r="AD611" s="4"/>
      <c r="AE611" s="4"/>
      <c r="AF611" s="4"/>
      <c r="AG611" s="4"/>
      <c r="AH611" s="4"/>
      <c r="AI611" s="4"/>
      <c r="AJ611" s="4"/>
      <c r="AK611" s="4"/>
    </row>
    <row r="612" spans="20:37" ht="20.5" hidden="1" customHeight="1" x14ac:dyDescent="0.3">
      <c r="T612" s="4"/>
      <c r="Z612" s="4"/>
      <c r="AA612" s="4"/>
      <c r="AB612" s="4"/>
      <c r="AC612" s="4"/>
      <c r="AD612" s="4"/>
      <c r="AE612" s="4"/>
      <c r="AF612" s="4"/>
      <c r="AG612" s="4"/>
      <c r="AH612" s="4"/>
      <c r="AI612" s="4"/>
      <c r="AJ612" s="4"/>
      <c r="AK612" s="4"/>
    </row>
    <row r="613" spans="20:37" ht="20.5" hidden="1" customHeight="1" x14ac:dyDescent="0.3">
      <c r="T613" s="4"/>
      <c r="Z613" s="4"/>
      <c r="AA613" s="4"/>
      <c r="AB613" s="4"/>
      <c r="AC613" s="4"/>
      <c r="AD613" s="4"/>
      <c r="AE613" s="4"/>
      <c r="AF613" s="4"/>
      <c r="AG613" s="4"/>
      <c r="AH613" s="4"/>
      <c r="AI613" s="4"/>
      <c r="AJ613" s="4"/>
      <c r="AK613" s="4"/>
    </row>
    <row r="614" spans="20:37" ht="20.5" hidden="1" customHeight="1" x14ac:dyDescent="0.3">
      <c r="T614" s="4"/>
      <c r="Z614" s="4"/>
      <c r="AA614" s="4"/>
      <c r="AB614" s="4"/>
      <c r="AC614" s="4"/>
      <c r="AD614" s="4"/>
      <c r="AE614" s="4"/>
      <c r="AF614" s="4"/>
      <c r="AG614" s="4"/>
      <c r="AH614" s="4"/>
      <c r="AI614" s="4"/>
      <c r="AJ614" s="4"/>
      <c r="AK614" s="4"/>
    </row>
    <row r="615" spans="20:37" ht="20.5" hidden="1" customHeight="1" x14ac:dyDescent="0.3">
      <c r="T615" s="4"/>
      <c r="Z615" s="4"/>
      <c r="AA615" s="4"/>
      <c r="AB615" s="4"/>
      <c r="AC615" s="4"/>
      <c r="AD615" s="4"/>
      <c r="AE615" s="4"/>
      <c r="AF615" s="4"/>
      <c r="AG615" s="4"/>
      <c r="AH615" s="4"/>
      <c r="AI615" s="4"/>
      <c r="AJ615" s="4"/>
      <c r="AK615" s="4"/>
    </row>
    <row r="616" spans="20:37" ht="20.5" hidden="1" customHeight="1" x14ac:dyDescent="0.3"/>
    <row r="617" spans="20:37" ht="20.5" hidden="1" customHeight="1" x14ac:dyDescent="0.3"/>
    <row r="618" spans="20:37" ht="20.5" hidden="1" customHeight="1" x14ac:dyDescent="0.3"/>
    <row r="619" spans="20:37" ht="20.5" hidden="1" customHeight="1" x14ac:dyDescent="0.3"/>
    <row r="620" spans="20:37" ht="20.5" hidden="1" customHeight="1" x14ac:dyDescent="0.3"/>
    <row r="621" spans="20:37" ht="20.5" hidden="1" customHeight="1" x14ac:dyDescent="0.3">
      <c r="T621" s="4"/>
      <c r="Z621" s="4"/>
      <c r="AA621" s="4"/>
      <c r="AB621" s="4"/>
      <c r="AC621" s="4"/>
      <c r="AD621" s="4"/>
      <c r="AE621" s="4"/>
      <c r="AF621" s="4"/>
      <c r="AG621" s="4"/>
      <c r="AH621" s="4"/>
      <c r="AI621" s="4"/>
      <c r="AJ621" s="4"/>
      <c r="AK621" s="4"/>
    </row>
    <row r="622" spans="20:37" ht="20.5" hidden="1" customHeight="1" x14ac:dyDescent="0.3">
      <c r="T622" s="4"/>
      <c r="Z622" s="4"/>
      <c r="AA622" s="4"/>
      <c r="AB622" s="4"/>
      <c r="AC622" s="4"/>
      <c r="AD622" s="4"/>
      <c r="AE622" s="4"/>
      <c r="AF622" s="4"/>
      <c r="AG622" s="4"/>
      <c r="AH622" s="4"/>
      <c r="AI622" s="4"/>
      <c r="AJ622" s="4"/>
      <c r="AK622" s="4"/>
    </row>
    <row r="623" spans="20:37" ht="20.5" hidden="1" customHeight="1" x14ac:dyDescent="0.3">
      <c r="T623" s="4"/>
      <c r="Z623" s="4"/>
      <c r="AA623" s="4"/>
      <c r="AB623" s="4"/>
      <c r="AC623" s="4"/>
      <c r="AD623" s="4"/>
      <c r="AE623" s="4"/>
      <c r="AF623" s="4"/>
      <c r="AG623" s="4"/>
      <c r="AH623" s="4"/>
      <c r="AI623" s="4"/>
      <c r="AJ623" s="4"/>
      <c r="AK623" s="4"/>
    </row>
    <row r="624" spans="20:37" ht="20.5" hidden="1" customHeight="1" x14ac:dyDescent="0.3">
      <c r="T624" s="4"/>
      <c r="Z624" s="4"/>
      <c r="AA624" s="4"/>
      <c r="AB624" s="4"/>
      <c r="AC624" s="4"/>
      <c r="AD624" s="4"/>
      <c r="AE624" s="4"/>
      <c r="AF624" s="4"/>
      <c r="AG624" s="4"/>
      <c r="AH624" s="4"/>
      <c r="AI624" s="4"/>
      <c r="AJ624" s="4"/>
      <c r="AK624" s="4"/>
    </row>
    <row r="625" spans="20:37" ht="20.5" hidden="1" customHeight="1" x14ac:dyDescent="0.3">
      <c r="T625" s="4"/>
      <c r="Z625" s="4"/>
      <c r="AA625" s="4"/>
      <c r="AB625" s="4"/>
      <c r="AC625" s="4"/>
      <c r="AD625" s="4"/>
      <c r="AE625" s="4"/>
      <c r="AF625" s="4"/>
      <c r="AG625" s="4"/>
      <c r="AH625" s="4"/>
      <c r="AI625" s="4"/>
      <c r="AJ625" s="4"/>
      <c r="AK625" s="4"/>
    </row>
    <row r="626" spans="20:37" ht="20.5" hidden="1" customHeight="1" x14ac:dyDescent="0.3">
      <c r="T626" s="4"/>
      <c r="Z626" s="4"/>
      <c r="AA626" s="4"/>
      <c r="AB626" s="4"/>
      <c r="AC626" s="4"/>
      <c r="AD626" s="4"/>
      <c r="AE626" s="4"/>
      <c r="AF626" s="4"/>
      <c r="AG626" s="4"/>
      <c r="AH626" s="4"/>
      <c r="AI626" s="4"/>
      <c r="AJ626" s="4"/>
      <c r="AK626" s="4"/>
    </row>
    <row r="627" spans="20:37" ht="20.5" hidden="1" customHeight="1" x14ac:dyDescent="0.3">
      <c r="T627" s="4"/>
      <c r="Z627" s="4"/>
      <c r="AA627" s="4"/>
      <c r="AB627" s="4"/>
      <c r="AC627" s="4"/>
      <c r="AD627" s="4"/>
      <c r="AE627" s="4"/>
      <c r="AF627" s="4"/>
      <c r="AG627" s="4"/>
      <c r="AH627" s="4"/>
      <c r="AI627" s="4"/>
      <c r="AJ627" s="4"/>
      <c r="AK627" s="4"/>
    </row>
    <row r="628" spans="20:37" ht="20.5" hidden="1" customHeight="1" x14ac:dyDescent="0.3">
      <c r="T628" s="4"/>
      <c r="Z628" s="4"/>
      <c r="AA628" s="4"/>
      <c r="AB628" s="4"/>
      <c r="AC628" s="4"/>
      <c r="AD628" s="4"/>
      <c r="AE628" s="4"/>
      <c r="AF628" s="4"/>
      <c r="AG628" s="4"/>
      <c r="AH628" s="4"/>
      <c r="AI628" s="4"/>
      <c r="AJ628" s="4"/>
      <c r="AK628" s="4"/>
    </row>
    <row r="629" spans="20:37" ht="20.5" hidden="1" customHeight="1" x14ac:dyDescent="0.3">
      <c r="T629" s="4"/>
      <c r="Z629" s="4"/>
      <c r="AA629" s="4"/>
      <c r="AB629" s="4"/>
      <c r="AC629" s="4"/>
      <c r="AD629" s="4"/>
      <c r="AE629" s="4"/>
      <c r="AF629" s="4"/>
      <c r="AG629" s="4"/>
      <c r="AH629" s="4"/>
      <c r="AI629" s="4"/>
      <c r="AJ629" s="4"/>
      <c r="AK629" s="4"/>
    </row>
    <row r="630" spans="20:37" ht="20.5" hidden="1" customHeight="1" x14ac:dyDescent="0.3">
      <c r="T630" s="4"/>
      <c r="Z630" s="4"/>
      <c r="AA630" s="4"/>
      <c r="AB630" s="4"/>
      <c r="AC630" s="4"/>
      <c r="AD630" s="4"/>
      <c r="AE630" s="4"/>
      <c r="AF630" s="4"/>
      <c r="AG630" s="4"/>
      <c r="AH630" s="4"/>
      <c r="AI630" s="4"/>
      <c r="AJ630" s="4"/>
      <c r="AK630" s="4"/>
    </row>
    <row r="631" spans="20:37" ht="20.5" hidden="1" customHeight="1" x14ac:dyDescent="0.3">
      <c r="T631" s="4"/>
      <c r="Z631" s="4"/>
      <c r="AA631" s="4"/>
      <c r="AB631" s="4"/>
      <c r="AC631" s="4"/>
      <c r="AD631" s="4"/>
      <c r="AE631" s="4"/>
      <c r="AF631" s="4"/>
      <c r="AG631" s="4"/>
      <c r="AH631" s="4"/>
      <c r="AI631" s="4"/>
      <c r="AJ631" s="4"/>
      <c r="AK631" s="4"/>
    </row>
  </sheetData>
  <sheetProtection algorithmName="SHA-512" hashValue="BsD1nspa2EPkRcxuNQhU0CxXE8ww4VNbDeQ6dQXYTODtbuJ8TbJMT2Cv+R+hM7b+0drQhFwj9+Jb0OrG/3dTNA==" saltValue="y8ZaSlZyKLZ9aDVQkYd+5A==" spinCount="100000" sheet="1" selectLockedCells="1"/>
  <mergeCells count="37">
    <mergeCell ref="C13:H14"/>
    <mergeCell ref="C15:H16"/>
    <mergeCell ref="C17:H18"/>
    <mergeCell ref="L23:M23"/>
    <mergeCell ref="J31:M31"/>
    <mergeCell ref="L27:M27"/>
    <mergeCell ref="L30:M30"/>
    <mergeCell ref="L24:M24"/>
    <mergeCell ref="L26:M26"/>
    <mergeCell ref="L25:M25"/>
    <mergeCell ref="L29:M29"/>
    <mergeCell ref="D2:G2"/>
    <mergeCell ref="J8:M8"/>
    <mergeCell ref="L11:M11"/>
    <mergeCell ref="L12:M12"/>
    <mergeCell ref="C4:H5"/>
    <mergeCell ref="J10:L10"/>
    <mergeCell ref="B3:H3"/>
    <mergeCell ref="J3:R4"/>
    <mergeCell ref="B7:B11"/>
    <mergeCell ref="C12:H12"/>
    <mergeCell ref="J9:M9"/>
    <mergeCell ref="C6:D6"/>
    <mergeCell ref="F6:F7"/>
    <mergeCell ref="G6:G7"/>
    <mergeCell ref="H6:H7"/>
    <mergeCell ref="N6:Q6"/>
    <mergeCell ref="Z10:AC10"/>
    <mergeCell ref="L19:M19"/>
    <mergeCell ref="L20:M20"/>
    <mergeCell ref="L13:M13"/>
    <mergeCell ref="L14:M14"/>
    <mergeCell ref="L15:M15"/>
    <mergeCell ref="L16:M16"/>
    <mergeCell ref="L17:M17"/>
    <mergeCell ref="Z11:AC11"/>
    <mergeCell ref="L18:M18"/>
  </mergeCells>
  <conditionalFormatting sqref="H8:H11">
    <cfRule type="containsText" dxfId="39" priority="16" operator="containsText" text="Strength">
      <formula>NOT(ISERROR(SEARCH("Strength",H8)))</formula>
    </cfRule>
    <cfRule type="containsText" dxfId="38" priority="17" operator="containsText" text="Weakness">
      <formula>NOT(ISERROR(SEARCH("Weakness",H8)))</formula>
    </cfRule>
  </conditionalFormatting>
  <conditionalFormatting sqref="G8:G11">
    <cfRule type="containsText" dxfId="37" priority="18" operator="containsText" text="Strength">
      <formula>NOT(ISERROR(SEARCH("Strength",G8)))</formula>
    </cfRule>
    <cfRule type="containsText" dxfId="36" priority="19" operator="containsText" text="Weakness">
      <formula>NOT(ISERROR(SEARCH("Weakness",G8)))</formula>
    </cfRule>
  </conditionalFormatting>
  <conditionalFormatting sqref="D8:D11">
    <cfRule type="cellIs" dxfId="35" priority="10" operator="lessThan">
      <formula>90</formula>
    </cfRule>
    <cfRule type="cellIs" dxfId="34" priority="11" operator="greaterThanOrEqual">
      <formula>90</formula>
    </cfRule>
  </conditionalFormatting>
  <conditionalFormatting sqref="K11:K30">
    <cfRule type="cellIs" dxfId="33" priority="3" operator="between">
      <formula>90</formula>
      <formula>160</formula>
    </cfRule>
    <cfRule type="cellIs" dxfId="32" priority="4" operator="between">
      <formula>40</formula>
      <formula>89</formula>
    </cfRule>
  </conditionalFormatting>
  <conditionalFormatting sqref="J11:J30">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9" tint="0.59999389629810485"/>
  </sheetPr>
  <dimension ref="A1:FJ631"/>
  <sheetViews>
    <sheetView zoomScale="70" zoomScaleNormal="70" workbookViewId="0">
      <selection activeCell="J11" activeCellId="1" sqref="D8:D11 J11:J30"/>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86" hidden="1" customWidth="1"/>
    <col min="61" max="166" width="0" style="1" hidden="1" customWidth="1"/>
    <col min="167" max="16384" width="8.81640625" style="1" hidden="1"/>
  </cols>
  <sheetData>
    <row r="1" spans="2:166" ht="20.5" customHeight="1" x14ac:dyDescent="0.3">
      <c r="B1" s="1"/>
      <c r="J1" s="1"/>
      <c r="K1" s="112"/>
      <c r="L1" s="1"/>
      <c r="M1" s="1"/>
      <c r="N1" s="1"/>
      <c r="O1" s="1"/>
      <c r="P1" s="1"/>
      <c r="Q1" s="1"/>
      <c r="R1" s="1"/>
      <c r="S1" s="1"/>
      <c r="T1" s="1"/>
      <c r="U1" s="1"/>
      <c r="V1" s="1"/>
      <c r="W1" s="1"/>
      <c r="X1" s="1"/>
      <c r="Y1" s="1"/>
      <c r="Z1" s="1"/>
      <c r="AA1" s="1"/>
      <c r="AB1" s="1"/>
      <c r="AC1" s="1"/>
      <c r="BF1" s="1"/>
      <c r="BG1" s="1"/>
      <c r="BH1" s="1"/>
    </row>
    <row r="2" spans="2:166" s="2" customFormat="1" ht="20.5" customHeight="1" thickBot="1" x14ac:dyDescent="0.4">
      <c r="D2" s="168" t="s">
        <v>210</v>
      </c>
      <c r="E2" s="168"/>
      <c r="F2" s="168"/>
      <c r="G2" s="168"/>
      <c r="I2" s="4"/>
      <c r="S2" s="1"/>
      <c r="T2" s="60"/>
      <c r="U2" s="61"/>
      <c r="V2" s="60"/>
      <c r="W2" s="60"/>
      <c r="X2" s="60"/>
      <c r="Y2" s="60"/>
      <c r="Z2" s="60"/>
      <c r="AB2" s="60"/>
      <c r="AC2" s="61"/>
      <c r="AD2" s="60"/>
      <c r="AE2" s="60"/>
      <c r="AF2" s="60"/>
      <c r="AG2" s="6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8" t="s">
        <v>152</v>
      </c>
      <c r="C3" s="219"/>
      <c r="D3" s="219"/>
      <c r="E3" s="219"/>
      <c r="F3" s="219"/>
      <c r="G3" s="219"/>
      <c r="H3" s="220"/>
      <c r="I3" s="4"/>
      <c r="J3" s="212" t="s">
        <v>170</v>
      </c>
      <c r="K3" s="213"/>
      <c r="L3" s="213"/>
      <c r="M3" s="213"/>
      <c r="N3" s="213"/>
      <c r="O3" s="213"/>
      <c r="P3" s="213"/>
      <c r="Q3" s="213"/>
      <c r="R3" s="214"/>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71" t="s">
        <v>211</v>
      </c>
      <c r="D4" s="171"/>
      <c r="E4" s="171"/>
      <c r="F4" s="171"/>
      <c r="G4" s="171"/>
      <c r="H4" s="172"/>
      <c r="I4" s="4"/>
      <c r="J4" s="215"/>
      <c r="K4" s="216"/>
      <c r="L4" s="216"/>
      <c r="M4" s="216"/>
      <c r="N4" s="216"/>
      <c r="O4" s="216"/>
      <c r="P4" s="216"/>
      <c r="Q4" s="216"/>
      <c r="R4" s="217"/>
      <c r="S4" s="1"/>
      <c r="V4" s="7"/>
      <c r="BF4" s="1"/>
      <c r="BG4" s="1"/>
      <c r="BH4" s="1"/>
    </row>
    <row r="5" spans="2:166" ht="20.5" customHeight="1" thickBot="1" x14ac:dyDescent="0.35">
      <c r="B5" s="5"/>
      <c r="C5" s="173"/>
      <c r="D5" s="173"/>
      <c r="E5" s="173"/>
      <c r="F5" s="173"/>
      <c r="G5" s="173"/>
      <c r="H5" s="174"/>
      <c r="I5" s="4"/>
      <c r="J5" s="9"/>
      <c r="K5" s="10"/>
      <c r="L5" s="11"/>
      <c r="M5" s="10"/>
      <c r="N5" s="12"/>
      <c r="O5" s="12"/>
      <c r="P5" s="12"/>
      <c r="Q5" s="12"/>
      <c r="R5" s="13"/>
      <c r="S5" s="1"/>
      <c r="BB5" s="79" t="s">
        <v>99</v>
      </c>
      <c r="BC5" s="80"/>
      <c r="BD5" s="80"/>
      <c r="BE5" s="80"/>
      <c r="BF5" s="80"/>
      <c r="BG5" s="80"/>
      <c r="BH5" s="81"/>
    </row>
    <row r="6" spans="2:166" ht="28.15" customHeight="1" x14ac:dyDescent="0.4">
      <c r="B6" s="5"/>
      <c r="C6" s="192" t="s">
        <v>57</v>
      </c>
      <c r="D6" s="193"/>
      <c r="E6" s="14" t="s">
        <v>74</v>
      </c>
      <c r="F6" s="194" t="s">
        <v>58</v>
      </c>
      <c r="G6" s="196" t="s">
        <v>59</v>
      </c>
      <c r="H6" s="198" t="s">
        <v>60</v>
      </c>
      <c r="I6" s="4"/>
      <c r="J6" s="5"/>
      <c r="N6" s="200" t="s">
        <v>151</v>
      </c>
      <c r="O6" s="201"/>
      <c r="P6" s="201"/>
      <c r="Q6" s="202"/>
      <c r="R6" s="15"/>
      <c r="S6" s="1"/>
      <c r="BB6" s="70" t="s">
        <v>61</v>
      </c>
      <c r="BC6" s="71"/>
      <c r="BD6" s="71"/>
      <c r="BE6" s="71"/>
      <c r="BF6" s="71" t="s">
        <v>61</v>
      </c>
      <c r="BG6" s="71"/>
      <c r="BH6" s="72"/>
    </row>
    <row r="7" spans="2:166" ht="27" customHeight="1" x14ac:dyDescent="0.3">
      <c r="B7" s="186"/>
      <c r="C7" s="16" t="s">
        <v>62</v>
      </c>
      <c r="D7" s="97" t="s">
        <v>63</v>
      </c>
      <c r="E7" s="17" t="str">
        <f>IF(D8&gt;0,(AVERAGE(D8:D11)),"")</f>
        <v/>
      </c>
      <c r="F7" s="195"/>
      <c r="G7" s="197"/>
      <c r="H7" s="199"/>
      <c r="I7" s="4"/>
      <c r="J7" s="18"/>
      <c r="K7" s="19"/>
      <c r="L7" s="20"/>
      <c r="M7" s="19"/>
      <c r="N7" s="21" t="s">
        <v>66</v>
      </c>
      <c r="O7" s="22" t="s">
        <v>67</v>
      </c>
      <c r="P7" s="22" t="s">
        <v>68</v>
      </c>
      <c r="Q7" s="23" t="s">
        <v>69</v>
      </c>
      <c r="R7" s="15"/>
      <c r="S7" s="1"/>
      <c r="V7" s="7"/>
      <c r="BB7" s="70" t="s">
        <v>94</v>
      </c>
      <c r="BC7" s="71" t="s">
        <v>64</v>
      </c>
      <c r="BD7" s="71"/>
      <c r="BE7" s="71"/>
      <c r="BF7" s="71" t="str">
        <f>BB7</f>
        <v>Ages 5-18</v>
      </c>
      <c r="BG7" s="71" t="s">
        <v>64</v>
      </c>
      <c r="BH7" s="72" t="s">
        <v>65</v>
      </c>
    </row>
    <row r="8" spans="2:166" ht="20.5" customHeight="1" thickBot="1" x14ac:dyDescent="0.35">
      <c r="B8" s="186"/>
      <c r="C8" s="24" t="s">
        <v>66</v>
      </c>
      <c r="D8" s="66"/>
      <c r="E8" s="25" t="str">
        <f>IF(D8&gt;0,(D8-E$7),"")</f>
        <v/>
      </c>
      <c r="F8" s="26" t="str">
        <f>IFERROR((IF((E8^2^0.5)&gt;BC8,"yes","no")),"")</f>
        <v/>
      </c>
      <c r="G8" s="27" t="str">
        <f>IF(AND(D8&gt;109,E8&gt;0,F8="yes"),"Strength","")</f>
        <v/>
      </c>
      <c r="H8" s="28" t="str">
        <f>IF(AND(D8&lt;E$7,D8&lt;90,F8="yes"),"Weakness","")</f>
        <v/>
      </c>
      <c r="I8" s="4"/>
      <c r="J8" s="169"/>
      <c r="K8" s="170"/>
      <c r="L8" s="170"/>
      <c r="M8" s="170"/>
      <c r="N8" s="82" t="str">
        <f>IF(D8&gt;22,D8,"")</f>
        <v/>
      </c>
      <c r="O8" s="83" t="str">
        <f>IF(D9&gt;22,D9,"")</f>
        <v/>
      </c>
      <c r="P8" s="83" t="str">
        <f>IF(D10&gt;22,D10,"")</f>
        <v/>
      </c>
      <c r="Q8" s="84" t="str">
        <f>IF(D11&gt;22,D11,"")</f>
        <v/>
      </c>
      <c r="R8" s="85"/>
      <c r="S8" s="1"/>
      <c r="V8" s="7"/>
      <c r="AE8" s="2"/>
      <c r="BB8" s="70" t="s">
        <v>66</v>
      </c>
      <c r="BC8" s="71">
        <f>BG26</f>
        <v>10.7</v>
      </c>
      <c r="BD8" s="71"/>
      <c r="BE8" s="71"/>
      <c r="BF8" s="71" t="s">
        <v>66</v>
      </c>
      <c r="BG8" s="71">
        <f>BG26</f>
        <v>10.7</v>
      </c>
      <c r="BH8" s="72"/>
    </row>
    <row r="9" spans="2:166" ht="20.5" customHeight="1" thickBot="1" x14ac:dyDescent="0.4">
      <c r="B9" s="186"/>
      <c r="C9" s="24" t="s">
        <v>67</v>
      </c>
      <c r="D9" s="66"/>
      <c r="E9" s="25" t="str">
        <f t="shared" ref="E9" si="0">IF(D9&gt;0,(D9-E$7),"")</f>
        <v/>
      </c>
      <c r="F9" s="26" t="str">
        <f>IFERROR((IF((E9^2^0.5)&gt;BC9,"yes","no")),"")</f>
        <v/>
      </c>
      <c r="G9" s="27" t="str">
        <f>IF(AND(D9&gt;109,E9&gt;0,F9="yes"),"Strength","")</f>
        <v/>
      </c>
      <c r="H9" s="28" t="str">
        <f>IF(AND(D9&lt;E$7,D9&lt;90,F9="yes"),"Weakness","")</f>
        <v/>
      </c>
      <c r="I9" s="4"/>
      <c r="J9" s="189" t="s">
        <v>56</v>
      </c>
      <c r="K9" s="190"/>
      <c r="L9" s="191"/>
      <c r="M9" s="191"/>
      <c r="N9" s="19"/>
      <c r="O9" s="19"/>
      <c r="P9" s="19"/>
      <c r="Q9" s="29"/>
      <c r="R9" s="15"/>
      <c r="S9" s="1"/>
      <c r="V9" s="7"/>
      <c r="W9" s="3"/>
      <c r="X9" s="4"/>
      <c r="AD9" s="2"/>
      <c r="BB9" s="70" t="s">
        <v>67</v>
      </c>
      <c r="BC9" s="71">
        <f t="shared" ref="BC9:BC11" si="1">BG27</f>
        <v>9.6</v>
      </c>
      <c r="BD9" s="71"/>
      <c r="BE9" s="71"/>
      <c r="BF9" s="71" t="s">
        <v>67</v>
      </c>
      <c r="BG9" s="71">
        <f t="shared" ref="BG9:BG11" si="2">BG27</f>
        <v>9.6</v>
      </c>
      <c r="BH9" s="72"/>
    </row>
    <row r="10" spans="2:166" ht="20.5" customHeight="1" x14ac:dyDescent="0.4">
      <c r="B10" s="186"/>
      <c r="C10" s="24" t="s">
        <v>68</v>
      </c>
      <c r="D10" s="66"/>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S10" s="1"/>
      <c r="X10" s="3"/>
      <c r="Z10" s="165" t="s">
        <v>89</v>
      </c>
      <c r="AA10" s="165"/>
      <c r="AB10" s="165"/>
      <c r="AC10" s="165"/>
      <c r="BB10" s="70" t="s">
        <v>68</v>
      </c>
      <c r="BC10" s="71">
        <f t="shared" si="1"/>
        <v>9.9499999999999993</v>
      </c>
      <c r="BD10" s="71"/>
      <c r="BE10" s="71"/>
      <c r="BF10" s="71" t="s">
        <v>68</v>
      </c>
      <c r="BG10" s="71">
        <f t="shared" si="2"/>
        <v>9.9499999999999993</v>
      </c>
      <c r="BH10" s="72"/>
    </row>
    <row r="11" spans="2:166" ht="20.5" customHeight="1" thickBot="1" x14ac:dyDescent="0.45">
      <c r="B11" s="186"/>
      <c r="C11" s="31" t="s">
        <v>69</v>
      </c>
      <c r="D11" s="67"/>
      <c r="E11" s="32" t="str">
        <f>IF(D11&gt;0,(D11-E$7),"")</f>
        <v/>
      </c>
      <c r="F11" s="33" t="str">
        <f>IFERROR((IF((E11^2^0.5)&gt;BC11,"yes","no")),"")</f>
        <v/>
      </c>
      <c r="G11" s="34" t="str">
        <f>IF(AND(D11&gt;109,E11&gt;0,F11="yes"),"Strength","")</f>
        <v/>
      </c>
      <c r="H11" s="35" t="str">
        <f>IF(AND(D11&lt;E$7,D11&lt;90,F11="yes"),"Weakness","")</f>
        <v/>
      </c>
      <c r="I11" s="4"/>
      <c r="J11" s="65"/>
      <c r="K11" s="73" t="s">
        <v>48</v>
      </c>
      <c r="L11" s="167" t="str">
        <f>V!B11</f>
        <v>Phonological Index</v>
      </c>
      <c r="M11" s="167"/>
      <c r="N11" s="69" t="str">
        <f>IF(ISBLANK($J11),"",IF(AND($J11&lt;86,N$8&lt;86),"Consistent",IF(AND(ABS(N$8-$J11)&gt;V!Q11,$J11&lt;86),"Discrepant","")))</f>
        <v/>
      </c>
      <c r="O11" s="69" t="str">
        <f>IF(ISBLANK($J11),"",IF(AND($J11&lt;86,O$8&lt;86),"Consistent",IF(AND(ABS(O$8-$J11)&gt;V!R11,$J11&lt;86),"Discrepant","")))</f>
        <v/>
      </c>
      <c r="P11" s="69" t="str">
        <f>IF(ISBLANK($J11),"",IF(AND($J11&lt;86,P$8&lt;86),"Consistent",IF(AND(ABS(P$8-$J11)&gt;V!S11,$J11&lt;86),"Discrepant","")))</f>
        <v/>
      </c>
      <c r="Q11" s="69" t="str">
        <f>IF(ISBLANK($J11),"",IF(AND($J11&lt;86,Q$8&lt;86),"Consistent",IF(AND(ABS(Q$8-$J11)&gt;V!T11,$J11&lt;86),"Discrepant","")))</f>
        <v/>
      </c>
      <c r="R11" s="36" t="str">
        <f>IF(J11&gt;1,(RANK(J11,J$11:J$30,1)),"")</f>
        <v/>
      </c>
      <c r="S11" s="1"/>
      <c r="X11" s="3"/>
      <c r="Z11" s="165" t="s">
        <v>90</v>
      </c>
      <c r="AA11" s="165"/>
      <c r="AB11" s="165"/>
      <c r="AC11" s="165"/>
      <c r="BB11" s="70" t="s">
        <v>69</v>
      </c>
      <c r="BC11" s="71">
        <f t="shared" si="1"/>
        <v>10.55</v>
      </c>
      <c r="BD11" s="71"/>
      <c r="BE11" s="71"/>
      <c r="BF11" s="71" t="s">
        <v>69</v>
      </c>
      <c r="BG11" s="71">
        <f t="shared" si="2"/>
        <v>10.55</v>
      </c>
      <c r="BH11" s="72"/>
    </row>
    <row r="12" spans="2:166" ht="20.5" customHeight="1" x14ac:dyDescent="0.3">
      <c r="B12" s="5"/>
      <c r="C12" s="187" t="s">
        <v>70</v>
      </c>
      <c r="D12" s="187"/>
      <c r="E12" s="187"/>
      <c r="F12" s="187"/>
      <c r="G12" s="187"/>
      <c r="H12" s="188"/>
      <c r="I12" s="4"/>
      <c r="J12" s="65"/>
      <c r="K12" s="68" t="s">
        <v>75</v>
      </c>
      <c r="L12" s="166" t="str">
        <f>V!B12</f>
        <v>Phonemic Awareness</v>
      </c>
      <c r="M12" s="166"/>
      <c r="N12" s="69" t="str">
        <f>IF(ISBLANK($J12),"",IF(AND($J12&lt;86,N$8&lt;86),"Consistent",IF(AND(ABS(N$8-$J12)&gt;V!Q12,$J12&lt;86),"Discrepant","")))</f>
        <v/>
      </c>
      <c r="O12" s="69" t="str">
        <f>IF(ISBLANK($J12),"",IF(AND($J12&lt;86,O$8&lt;86),"Consistent",IF(AND(ABS(O$8-$J12)&gt;V!R12,$J12&lt;86),"Discrepant","")))</f>
        <v/>
      </c>
      <c r="P12" s="69" t="str">
        <f>IF(ISBLANK($J12),"",IF(AND($J12&lt;86,P$8&lt;86),"Consistent",IF(AND(ABS(P$8-$J12)&gt;V!S12,$J12&lt;86),"Discrepant","")))</f>
        <v/>
      </c>
      <c r="Q12" s="69" t="str">
        <f>IF(ISBLANK($J12),"",IF(AND($J12&lt;86,Q$8&lt;86),"Consistent",IF(AND(ABS(Q$8-$J12)&gt;V!T12,$J12&lt;86),"Discrepant","")))</f>
        <v/>
      </c>
      <c r="R12" s="36" t="str">
        <f t="shared" ref="R12:R30" si="3">IF(J12&gt;1,(RANK(J12,J$11:J$30,1)),"")</f>
        <v/>
      </c>
      <c r="S12" s="1"/>
      <c r="X12" s="3"/>
      <c r="BB12" s="70"/>
      <c r="BC12" s="71"/>
      <c r="BD12" s="71"/>
      <c r="BE12" s="71"/>
      <c r="BF12" s="71"/>
      <c r="BG12" s="71"/>
      <c r="BH12" s="72"/>
    </row>
    <row r="13" spans="2:166" s="2" customFormat="1" ht="20.5" customHeight="1" x14ac:dyDescent="0.3">
      <c r="B13" s="5"/>
      <c r="C13" s="187" t="s">
        <v>158</v>
      </c>
      <c r="D13" s="187"/>
      <c r="E13" s="187"/>
      <c r="F13" s="187"/>
      <c r="G13" s="187"/>
      <c r="H13" s="188"/>
      <c r="I13" s="4"/>
      <c r="J13" s="65"/>
      <c r="K13" s="68" t="s">
        <v>76</v>
      </c>
      <c r="L13" s="166" t="str">
        <f>V!B13</f>
        <v>Nonsense Word Decoding</v>
      </c>
      <c r="M13" s="166"/>
      <c r="N13" s="69" t="str">
        <f>IF(ISBLANK($J13),"",IF(AND($J13&lt;86,N$8&lt;86),"Consistent",IF(AND(ABS(N$8-$J13)&gt;V!Q13,$J13&lt;86),"Discrepant","")))</f>
        <v/>
      </c>
      <c r="O13" s="69" t="str">
        <f>IF(ISBLANK($J13),"",IF(AND($J13&lt;86,O$8&lt;86),"Consistent",IF(AND(ABS(O$8-$J13)&gt;V!R13,$J13&lt;86),"Discrepant","")))</f>
        <v/>
      </c>
      <c r="P13" s="69" t="str">
        <f>IF(ISBLANK($J13),"",IF(AND($J13&lt;86,P$8&lt;86),"Consistent",IF(AND(ABS(P$8-$J13)&gt;V!S13,$J13&lt;86),"Discrepant","")))</f>
        <v/>
      </c>
      <c r="Q13" s="69" t="str">
        <f>IF(ISBLANK($J13),"",IF(AND($J13&lt;86,Q$8&lt;86),"Consistent",IF(AND(ABS(Q$8-$J13)&gt;V!T13,$J13&lt;86),"Discrepant","")))</f>
        <v/>
      </c>
      <c r="R13" s="36" t="str">
        <f t="shared" si="3"/>
        <v/>
      </c>
      <c r="S13" s="1"/>
      <c r="U13" s="6"/>
      <c r="V13" s="8"/>
      <c r="W13" s="8"/>
      <c r="X13" s="3"/>
      <c r="Y13" s="38" t="str">
        <f>IF(G8="Strength","Strength","")</f>
        <v/>
      </c>
      <c r="AC13" s="37" t="str">
        <f>IF(OR(G8="Strength",D8&gt;89),C8,"")</f>
        <v/>
      </c>
      <c r="AD13" s="38" t="str">
        <f>IF(OR(G8="Strength",D8&gt;89),D8,"")</f>
        <v/>
      </c>
      <c r="AE13" s="1"/>
      <c r="AF13" s="1"/>
      <c r="AG13" s="1"/>
      <c r="AT13" s="1"/>
      <c r="AU13" s="1"/>
      <c r="AV13" s="1"/>
      <c r="AW13" s="1"/>
      <c r="AX13" s="1"/>
      <c r="AY13" s="1"/>
      <c r="AZ13" s="1"/>
      <c r="BA13" s="1"/>
      <c r="BB13" s="70"/>
      <c r="BC13" s="71"/>
      <c r="BD13" s="71"/>
      <c r="BE13" s="71"/>
      <c r="BF13" s="71"/>
      <c r="BG13" s="71"/>
      <c r="BH13" s="72"/>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7"/>
      <c r="D14" s="187"/>
      <c r="E14" s="187"/>
      <c r="F14" s="187"/>
      <c r="G14" s="187"/>
      <c r="H14" s="188"/>
      <c r="I14" s="4"/>
      <c r="J14" s="65"/>
      <c r="K14" s="68" t="s">
        <v>92</v>
      </c>
      <c r="L14" s="166" t="str">
        <f>V!B14</f>
        <v>Isolated Word Reading Fluency</v>
      </c>
      <c r="M14" s="166"/>
      <c r="N14" s="69" t="str">
        <f>IF(ISBLANK($J14),"",IF(AND($J14&lt;86,N$8&lt;86),"Consistent",IF(AND(ABS(N$8-$J14)&gt;V!Q14,$J14&lt;86),"Discrepant","")))</f>
        <v/>
      </c>
      <c r="O14" s="69" t="str">
        <f>IF(ISBLANK($J14),"",IF(AND($J14&lt;86,O$8&lt;86),"Consistent",IF(AND(ABS(O$8-$J14)&gt;V!R14,$J14&lt;86),"Discrepant","")))</f>
        <v/>
      </c>
      <c r="P14" s="69" t="str">
        <f>IF(ISBLANK($J14),"",IF(AND($J14&lt;86,P$8&lt;86),"Consistent",IF(AND(ABS(P$8-$J14)&gt;V!S14,$J14&lt;86),"Discrepant","")))</f>
        <v/>
      </c>
      <c r="Q14" s="69" t="str">
        <f>IF(ISBLANK($J14),"",IF(AND($J14&lt;86,Q$8&lt;86),"Consistent",IF(AND(ABS(Q$8-$J14)&gt;V!T14,$J14&lt;86),"Discrepant","")))</f>
        <v/>
      </c>
      <c r="R14" s="36" t="str">
        <f t="shared" si="3"/>
        <v/>
      </c>
      <c r="S14" s="1"/>
      <c r="X14" s="3"/>
      <c r="Y14" s="38" t="str">
        <f>IF(G9="Strength","Strength","")</f>
        <v/>
      </c>
      <c r="AC14" s="37" t="str">
        <f>IF(OR(G9="Strength",D9&gt;89),C9,"")</f>
        <v/>
      </c>
      <c r="AD14" s="38" t="str">
        <f>IF(OR(G9="Strength",D9&gt;89),D9,"")</f>
        <v/>
      </c>
      <c r="AT14" s="1"/>
      <c r="AU14" s="1"/>
      <c r="AV14" s="1"/>
      <c r="AW14" s="1"/>
      <c r="AX14" s="1"/>
      <c r="AY14" s="1"/>
      <c r="AZ14" s="1"/>
      <c r="BA14" s="1"/>
      <c r="BB14" s="70" t="s">
        <v>97</v>
      </c>
      <c r="BC14" s="71"/>
      <c r="BD14" s="71"/>
      <c r="BE14" s="71"/>
      <c r="BF14" s="71" t="s">
        <v>98</v>
      </c>
      <c r="BG14" s="71"/>
      <c r="BH14" s="72"/>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7" t="s">
        <v>73</v>
      </c>
      <c r="D15" s="187"/>
      <c r="E15" s="187"/>
      <c r="F15" s="187"/>
      <c r="G15" s="187"/>
      <c r="H15" s="188"/>
      <c r="I15" s="4"/>
      <c r="J15" s="65"/>
      <c r="K15" s="68" t="s">
        <v>77</v>
      </c>
      <c r="L15" s="166" t="str">
        <f>V!B15</f>
        <v>Oral Reading Fluency</v>
      </c>
      <c r="M15" s="166"/>
      <c r="N15" s="69" t="str">
        <f>IF(ISBLANK($J15),"",IF(AND($J15&lt;86,N$8&lt;86),"Consistent",IF(AND(ABS(N$8-$J15)&gt;V!Q15,$J15&lt;86),"Discrepant","")))</f>
        <v/>
      </c>
      <c r="O15" s="69" t="str">
        <f>IF(ISBLANK($J15),"",IF(AND($J15&lt;86,O$8&lt;86),"Consistent",IF(AND(ABS(O$8-$J15)&gt;V!R15,$J15&lt;86),"Discrepant","")))</f>
        <v/>
      </c>
      <c r="P15" s="69" t="str">
        <f>IF(ISBLANK($J15),"",IF(AND($J15&lt;86,P$8&lt;86),"Consistent",IF(AND(ABS(P$8-$J15)&gt;V!S15,$J15&lt;86),"Discrepant","")))</f>
        <v/>
      </c>
      <c r="Q15" s="69" t="str">
        <f>IF(ISBLANK($J15),"",IF(AND($J15&lt;86,Q$8&lt;86),"Consistent",IF(AND(ABS(Q$8-$J15)&gt;V!T15,$J15&lt;86),"Discrepant","")))</f>
        <v/>
      </c>
      <c r="R15" s="36" t="str">
        <f t="shared" si="3"/>
        <v/>
      </c>
      <c r="S15" s="1"/>
      <c r="X15" s="6"/>
      <c r="Y15" s="38" t="str">
        <f>IF(G10="Strength","Strength","")</f>
        <v/>
      </c>
      <c r="AC15" s="37" t="str">
        <f>IF(OR(G10="Strength",D10&gt;89),C10,"")</f>
        <v/>
      </c>
      <c r="AD15" s="38" t="str">
        <f>IF(OR(G10="Strength",D10&gt;89),D10,"")</f>
        <v/>
      </c>
      <c r="AG15" s="1"/>
      <c r="AT15" s="1"/>
      <c r="AU15" s="1"/>
      <c r="AV15" s="1"/>
      <c r="AW15" s="1"/>
      <c r="AX15" s="1"/>
      <c r="AY15" s="1"/>
      <c r="AZ15" s="1"/>
      <c r="BA15" s="1"/>
      <c r="BB15" s="70" t="s">
        <v>95</v>
      </c>
      <c r="BC15" s="71">
        <v>0.05</v>
      </c>
      <c r="BD15" s="71"/>
      <c r="BE15" s="71"/>
      <c r="BF15" s="71" t="s">
        <v>95</v>
      </c>
      <c r="BG15" s="71">
        <v>0.05</v>
      </c>
      <c r="BH15" s="72"/>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7"/>
      <c r="D16" s="187"/>
      <c r="E16" s="187"/>
      <c r="F16" s="187"/>
      <c r="G16" s="187"/>
      <c r="H16" s="188"/>
      <c r="I16" s="4"/>
      <c r="J16" s="65"/>
      <c r="K16" s="68" t="s">
        <v>78</v>
      </c>
      <c r="L16" s="166" t="str">
        <f>V!B16</f>
        <v>Positiong Sounds</v>
      </c>
      <c r="M16" s="166"/>
      <c r="N16" s="69" t="str">
        <f>IF(ISBLANK($J16),"",IF(AND($J16&lt;86,N$8&lt;86),"Consistent",IF(AND(ABS(N$8-$J16)&gt;V!Q16,$J16&lt;86),"Discrepant","")))</f>
        <v/>
      </c>
      <c r="O16" s="69" t="str">
        <f>IF(ISBLANK($J16),"",IF(AND($J16&lt;86,O$8&lt;86),"Consistent",IF(AND(ABS(O$8-$J16)&gt;V!R16,$J16&lt;86),"Discrepant","")))</f>
        <v/>
      </c>
      <c r="P16" s="69" t="str">
        <f>IF(ISBLANK($J16),"",IF(AND($J16&lt;86,P$8&lt;86),"Consistent",IF(AND(ABS(P$8-$J16)&gt;V!S16,$J16&lt;86),"Discrepant","")))</f>
        <v/>
      </c>
      <c r="Q16" s="69" t="str">
        <f>IF(ISBLANK($J16),"",IF(AND($J16&lt;86,Q$8&lt;86),"Consistent",IF(AND(ABS(Q$8-$J16)&gt;V!T16,$J16&lt;86),"Discrepant","")))</f>
        <v/>
      </c>
      <c r="R16" s="36" t="str">
        <f t="shared" si="3"/>
        <v/>
      </c>
      <c r="S16" s="1"/>
      <c r="Y16" s="38" t="str">
        <f>IF(G11="Strength","Strength","")</f>
        <v/>
      </c>
      <c r="AC16" s="37" t="str">
        <f>IF(OR(G11="Strength",D11&gt;89),C11,"")</f>
        <v/>
      </c>
      <c r="AD16" s="38" t="str">
        <f>IF(OR(G11="Strength",D11&gt;89),D11,"")</f>
        <v/>
      </c>
      <c r="AG16" s="1"/>
      <c r="AH16" s="4"/>
      <c r="AT16" s="1"/>
      <c r="AU16" s="1"/>
      <c r="AV16" s="1"/>
      <c r="AW16" s="1"/>
      <c r="AX16" s="1"/>
      <c r="AY16" s="1"/>
      <c r="AZ16" s="1"/>
      <c r="BA16" s="1"/>
      <c r="BB16" s="70" t="s">
        <v>66</v>
      </c>
      <c r="BC16" s="71">
        <v>9.5</v>
      </c>
      <c r="BD16" s="71"/>
      <c r="BE16" s="71"/>
      <c r="BF16" s="71" t="s">
        <v>66</v>
      </c>
      <c r="BG16" s="71">
        <v>11.2</v>
      </c>
      <c r="BH16" s="72"/>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7" t="s">
        <v>172</v>
      </c>
      <c r="D17" s="187"/>
      <c r="E17" s="187"/>
      <c r="F17" s="187"/>
      <c r="G17" s="187"/>
      <c r="H17" s="188"/>
      <c r="I17" s="4"/>
      <c r="J17" s="65"/>
      <c r="K17" s="73" t="s">
        <v>79</v>
      </c>
      <c r="L17" s="167" t="str">
        <f>V!B17</f>
        <v>Fluency Index</v>
      </c>
      <c r="M17" s="167"/>
      <c r="N17" s="69" t="str">
        <f>IF(ISBLANK($J17),"",IF(AND($J17&lt;86,N$8&lt;86),"Consistent",IF(AND(ABS(N$8-$J17)&gt;V!Q17,$J17&lt;86),"Discrepant","")))</f>
        <v/>
      </c>
      <c r="O17" s="69" t="str">
        <f>IF(ISBLANK($J17),"",IF(AND($J17&lt;86,O$8&lt;86),"Consistent",IF(AND(ABS(O$8-$J17)&gt;V!R17,$J17&lt;86),"Discrepant","")))</f>
        <v/>
      </c>
      <c r="P17" s="69" t="str">
        <f>IF(ISBLANK($J17),"",IF(AND($J17&lt;86,P$8&lt;86),"Consistent",IF(AND(ABS(P$8-$J17)&gt;V!S17,$J17&lt;86),"Discrepant","")))</f>
        <v/>
      </c>
      <c r="Q17" s="69" t="str">
        <f>IF(ISBLANK($J17),"",IF(AND($J17&lt;86,Q$8&lt;86),"Consistent",IF(AND(ABS(Q$8-$J17)&gt;V!T17,$J17&lt;86),"Discrepant","")))</f>
        <v/>
      </c>
      <c r="R17" s="36" t="str">
        <f t="shared" si="3"/>
        <v/>
      </c>
      <c r="S17" s="1"/>
      <c r="AA17" s="42"/>
      <c r="AG17" s="1"/>
      <c r="AH17" s="4"/>
      <c r="AT17" s="1"/>
      <c r="AU17" s="1"/>
      <c r="AV17" s="1"/>
      <c r="AW17" s="1"/>
      <c r="AX17" s="1"/>
      <c r="AY17" s="1"/>
      <c r="AZ17" s="1"/>
      <c r="BA17" s="1"/>
      <c r="BB17" s="70" t="s">
        <v>67</v>
      </c>
      <c r="BC17" s="71">
        <v>9.3000000000000007</v>
      </c>
      <c r="BD17" s="71"/>
      <c r="BE17" s="71"/>
      <c r="BF17" s="71" t="s">
        <v>67</v>
      </c>
      <c r="BG17" s="71">
        <v>10.1</v>
      </c>
      <c r="BH17" s="72"/>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203"/>
      <c r="D18" s="203"/>
      <c r="E18" s="203"/>
      <c r="F18" s="203"/>
      <c r="G18" s="203"/>
      <c r="H18" s="204"/>
      <c r="I18" s="4"/>
      <c r="J18" s="65"/>
      <c r="K18" s="68" t="s">
        <v>80</v>
      </c>
      <c r="L18" s="166" t="str">
        <f>V!B18</f>
        <v>Rapid Automatic Naming</v>
      </c>
      <c r="M18" s="166"/>
      <c r="N18" s="69" t="str">
        <f>IF(ISBLANK($J18),"",IF(AND($J18&lt;86,N$8&lt;86),"Consistent",IF(AND(ABS(N$8-$J18)&gt;V!Q18,$J18&lt;86),"Discrepant","")))</f>
        <v/>
      </c>
      <c r="O18" s="69" t="str">
        <f>IF(ISBLANK($J18),"",IF(AND($J18&lt;86,O$8&lt;86),"Consistent",IF(AND(ABS(O$8-$J18)&gt;V!R18,$J18&lt;86),"Discrepant","")))</f>
        <v/>
      </c>
      <c r="P18" s="69" t="str">
        <f>IF(ISBLANK($J18),"",IF(AND($J18&lt;86,P$8&lt;86),"Consistent",IF(AND(ABS(P$8-$J18)&gt;V!S18,$J18&lt;86),"Discrepant","")))</f>
        <v/>
      </c>
      <c r="Q18" s="69" t="str">
        <f>IF(ISBLANK($J18),"",IF(AND($J18&lt;86,Q$8&lt;86),"Consistent",IF(AND(ABS(Q$8-$J18)&gt;V!T18,$J18&lt;86),"Discrepant","")))</f>
        <v/>
      </c>
      <c r="R18" s="36" t="str">
        <f t="shared" si="3"/>
        <v/>
      </c>
      <c r="S18" s="1"/>
      <c r="AG18" s="1"/>
      <c r="AH18" s="4"/>
      <c r="AT18" s="1"/>
      <c r="AU18" s="1"/>
      <c r="AV18" s="1"/>
      <c r="AW18" s="1"/>
      <c r="AX18" s="1"/>
      <c r="AY18" s="1"/>
      <c r="AZ18" s="1"/>
      <c r="BA18" s="1"/>
      <c r="BB18" s="70" t="s">
        <v>68</v>
      </c>
      <c r="BC18" s="71">
        <v>8</v>
      </c>
      <c r="BD18" s="71"/>
      <c r="BE18" s="71"/>
      <c r="BF18" s="71" t="s">
        <v>68</v>
      </c>
      <c r="BG18" s="71">
        <v>9</v>
      </c>
      <c r="BH18" s="72"/>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B19" s="4"/>
      <c r="I19" s="4"/>
      <c r="J19" s="65"/>
      <c r="K19" s="68" t="s">
        <v>81</v>
      </c>
      <c r="L19" s="166" t="str">
        <f>V!B19</f>
        <v>Verbal Fluency</v>
      </c>
      <c r="M19" s="166"/>
      <c r="N19" s="69" t="str">
        <f>IF(ISBLANK($J19),"",IF(AND($J19&lt;86,N$8&lt;86),"Consistent",IF(AND(ABS(N$8-$J19)&gt;V!Q19,$J19&lt;86),"Discrepant","")))</f>
        <v/>
      </c>
      <c r="O19" s="69" t="str">
        <f>IF(ISBLANK($J19),"",IF(AND($J19&lt;86,O$8&lt;86),"Consistent",IF(AND(ABS(O$8-$J19)&gt;V!R19,$J19&lt;86),"Discrepant","")))</f>
        <v/>
      </c>
      <c r="P19" s="69" t="str">
        <f>IF(ISBLANK($J19),"",IF(AND($J19&lt;86,P$8&lt;86),"Consistent",IF(AND(ABS(P$8-$J19)&gt;V!S19,$J19&lt;86),"Discrepant","")))</f>
        <v/>
      </c>
      <c r="Q19" s="69" t="str">
        <f>IF(ISBLANK($J19),"",IF(AND($J19&lt;86,Q$8&lt;86),"Consistent",IF(AND(ABS(Q$8-$J19)&gt;V!T19,$J19&lt;86),"Discrepant","")))</f>
        <v/>
      </c>
      <c r="R19" s="36" t="str">
        <f t="shared" si="3"/>
        <v/>
      </c>
      <c r="S19" s="1"/>
      <c r="X19" s="4"/>
      <c r="Y19" s="40" t="str">
        <f t="shared" ref="Y19:Y31" si="4">IF(AND(J11&gt;33,Z19&lt;86),K11,"")</f>
        <v/>
      </c>
      <c r="Z19" s="41" t="str">
        <f t="shared" ref="Z19:Z31" si="5">IF(ISBLANK(J11),"",IF(J11&gt;85,"",IF(OR(R11=1,R11=2,R11=3,R11=4,R11=5,J11&lt;85),J11,"")))</f>
        <v/>
      </c>
      <c r="AA19" s="42"/>
      <c r="AH19" s="4"/>
      <c r="AT19" s="1"/>
      <c r="AU19" s="1"/>
      <c r="AV19" s="1"/>
      <c r="AW19" s="1"/>
      <c r="AX19" s="1"/>
      <c r="AY19" s="1"/>
      <c r="AZ19" s="1"/>
      <c r="BA19" s="1"/>
      <c r="BB19" s="70" t="s">
        <v>69</v>
      </c>
      <c r="BC19" s="71">
        <v>9.4</v>
      </c>
      <c r="BD19" s="71"/>
      <c r="BE19" s="71"/>
      <c r="BF19" s="71" t="s">
        <v>69</v>
      </c>
      <c r="BG19" s="71">
        <v>10.7</v>
      </c>
      <c r="BH19" s="72"/>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65"/>
      <c r="K20" s="68" t="s">
        <v>82</v>
      </c>
      <c r="L20" s="166" t="str">
        <f>V!B20</f>
        <v>Visual Perception</v>
      </c>
      <c r="M20" s="166"/>
      <c r="N20" s="69" t="str">
        <f>IF(ISBLANK($J20),"",IF(AND($J20&lt;86,N$8&lt;86),"Consistent",IF(AND(ABS(N$8-$J20)&gt;V!Q20,$J20&lt;86),"Discrepant","")))</f>
        <v/>
      </c>
      <c r="O20" s="69" t="str">
        <f>IF(ISBLANK($J20),"",IF(AND($J20&lt;86,O$8&lt;86),"Consistent",IF(AND(ABS(O$8-$J20)&gt;V!R20,$J20&lt;86),"Discrepant","")))</f>
        <v/>
      </c>
      <c r="P20" s="69" t="str">
        <f>IF(ISBLANK($J20),"",IF(AND($J20&lt;86,P$8&lt;86),"Consistent",IF(AND(ABS(P$8-$J20)&gt;V!S20,$J20&lt;86),"Discrepant","")))</f>
        <v/>
      </c>
      <c r="Q20" s="69" t="str">
        <f>IF(ISBLANK($J20),"",IF(AND($J20&lt;86,Q$8&lt;86),"Consistent",IF(AND(ABS(Q$8-$J20)&gt;V!T20,$J20&lt;86),"Discrepant","")))</f>
        <v/>
      </c>
      <c r="R20" s="36" t="str">
        <f t="shared" si="3"/>
        <v/>
      </c>
      <c r="S20" s="1"/>
      <c r="X20" s="4"/>
      <c r="Y20" s="40" t="str">
        <f t="shared" si="4"/>
        <v/>
      </c>
      <c r="Z20" s="41" t="str">
        <f t="shared" si="5"/>
        <v/>
      </c>
      <c r="AA20" s="42"/>
      <c r="AC20" s="39"/>
      <c r="AD20" s="39"/>
      <c r="AE20" s="4"/>
      <c r="AH20" s="4"/>
      <c r="AT20" s="1"/>
      <c r="AU20" s="1"/>
      <c r="AV20" s="1"/>
      <c r="AW20" s="1"/>
      <c r="AX20" s="1"/>
      <c r="AY20" s="1"/>
      <c r="AZ20" s="1"/>
      <c r="BA20" s="1"/>
      <c r="BB20" s="70" t="s">
        <v>96</v>
      </c>
      <c r="BC20" s="71"/>
      <c r="BD20" s="71"/>
      <c r="BE20" s="71"/>
      <c r="BF20" s="71" t="s">
        <v>96</v>
      </c>
      <c r="BG20" s="71"/>
      <c r="BH20" s="72"/>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E21" s="113"/>
      <c r="J21" s="65"/>
      <c r="K21" s="68" t="s">
        <v>93</v>
      </c>
      <c r="L21" s="98" t="str">
        <f>V!B21</f>
        <v>Irregular Word Reading Fluency</v>
      </c>
      <c r="M21" s="98"/>
      <c r="N21" s="69" t="str">
        <f>IF(ISBLANK($J21),"",IF(AND($J21&lt;86,N$8&lt;86),"Consistent",IF(AND(ABS(N$8-$J21)&gt;V!Q21,$J21&lt;86),"Discrepant","")))</f>
        <v/>
      </c>
      <c r="O21" s="69" t="str">
        <f>IF(ISBLANK($J21),"",IF(AND($J21&lt;86,O$8&lt;86),"Consistent",IF(AND(ABS(O$8-$J21)&gt;V!R21,$J21&lt;86),"Discrepant","")))</f>
        <v/>
      </c>
      <c r="P21" s="69" t="str">
        <f>IF(ISBLANK($J21),"",IF(AND($J21&lt;86,P$8&lt;86),"Consistent",IF(AND(ABS(P$8-$J21)&gt;V!S21,$J21&lt;86),"Discrepant","")))</f>
        <v/>
      </c>
      <c r="Q21" s="69" t="str">
        <f>IF(ISBLANK($J21),"",IF(AND($J21&lt;86,Q$8&lt;86),"Consistent",IF(AND(ABS(Q$8-$J21)&gt;V!T21,$J21&lt;86),"Discrepant","")))</f>
        <v/>
      </c>
      <c r="R21" s="36" t="str">
        <f t="shared" si="3"/>
        <v/>
      </c>
      <c r="S21" s="1"/>
      <c r="T21" s="2"/>
      <c r="U21" s="2"/>
      <c r="V21" s="2"/>
      <c r="W21" s="2"/>
      <c r="Y21" s="40" t="str">
        <f t="shared" si="4"/>
        <v/>
      </c>
      <c r="Z21" s="41" t="str">
        <f t="shared" si="5"/>
        <v/>
      </c>
      <c r="AA21" s="42"/>
      <c r="AB21" s="2"/>
      <c r="AC21" s="39"/>
      <c r="AD21" s="39"/>
      <c r="AF21" s="2"/>
      <c r="AG21" s="2"/>
      <c r="AT21" s="1"/>
      <c r="AU21" s="1"/>
      <c r="AV21" s="1"/>
      <c r="AW21" s="1"/>
      <c r="AX21" s="1"/>
      <c r="AY21" s="1"/>
      <c r="AZ21" s="1"/>
      <c r="BA21" s="1"/>
      <c r="BB21" s="70" t="s">
        <v>66</v>
      </c>
      <c r="BC21" s="71">
        <v>9.3000000000000007</v>
      </c>
      <c r="BD21" s="71"/>
      <c r="BE21" s="71"/>
      <c r="BF21" s="71" t="s">
        <v>66</v>
      </c>
      <c r="BG21" s="71">
        <v>10.199999999999999</v>
      </c>
      <c r="BH21" s="72"/>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65"/>
      <c r="K22" s="68" t="s">
        <v>83</v>
      </c>
      <c r="L22" s="98" t="str">
        <f>V!B22</f>
        <v>Orthographical Processing</v>
      </c>
      <c r="M22" s="98"/>
      <c r="N22" s="69" t="str">
        <f>IF(ISBLANK($J22),"",IF(AND($J22&lt;86,N$8&lt;86),"Consistent",IF(AND(ABS(N$8-$J22)&gt;V!Q22,$J22&lt;86),"Discrepant","")))</f>
        <v/>
      </c>
      <c r="O22" s="69" t="str">
        <f>IF(ISBLANK($J22),"",IF(AND($J22&lt;86,O$8&lt;86),"Consistent",IF(AND(ABS(O$8-$J22)&gt;V!R22,$J22&lt;86),"Discrepant","")))</f>
        <v/>
      </c>
      <c r="P22" s="69" t="str">
        <f>IF(ISBLANK($J22),"",IF(AND($J22&lt;86,P$8&lt;86),"Consistent",IF(AND(ABS(P$8-$J22)&gt;V!S22,$J22&lt;86),"Discrepant","")))</f>
        <v/>
      </c>
      <c r="Q22" s="69" t="str">
        <f>IF(ISBLANK($J22),"",IF(AND($J22&lt;86,Q$8&lt;86),"Consistent",IF(AND(ABS(Q$8-$J22)&gt;V!T22,$J22&lt;86),"Discrepant","")))</f>
        <v/>
      </c>
      <c r="R22" s="36" t="str">
        <f t="shared" si="3"/>
        <v/>
      </c>
      <c r="S22" s="1"/>
      <c r="U22" s="2"/>
      <c r="V22" s="2"/>
      <c r="W22" s="2"/>
      <c r="Y22" s="40" t="str">
        <f t="shared" si="4"/>
        <v/>
      </c>
      <c r="Z22" s="41" t="str">
        <f t="shared" si="5"/>
        <v/>
      </c>
      <c r="AA22" s="42"/>
      <c r="AD22" s="37" t="str">
        <f>IF(H11="Weakness",C11,"")</f>
        <v/>
      </c>
      <c r="AE22" s="37" t="str">
        <f>IF(H11="Weakness",D11,"")</f>
        <v/>
      </c>
      <c r="AF22" s="2"/>
      <c r="AG22" s="2"/>
      <c r="AT22" s="1"/>
      <c r="AU22" s="1"/>
      <c r="AV22" s="1"/>
      <c r="AW22" s="1"/>
      <c r="AX22" s="1"/>
      <c r="AY22" s="1"/>
      <c r="AZ22" s="1"/>
      <c r="BA22" s="1"/>
      <c r="BB22" s="70" t="s">
        <v>67</v>
      </c>
      <c r="BC22" s="71">
        <v>8.3000000000000007</v>
      </c>
      <c r="BD22" s="71"/>
      <c r="BE22" s="71"/>
      <c r="BF22" s="71" t="s">
        <v>67</v>
      </c>
      <c r="BG22" s="71">
        <v>9.1</v>
      </c>
      <c r="BH22" s="72"/>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65"/>
      <c r="K23" s="73" t="s">
        <v>84</v>
      </c>
      <c r="L23" s="167" t="str">
        <f>V!B23</f>
        <v>Mixed Index</v>
      </c>
      <c r="M23" s="167"/>
      <c r="N23" s="69" t="str">
        <f>IF(ISBLANK($J23),"",IF(AND($J23&lt;86,N$8&lt;86),"Consistent",IF(AND(ABS(N$8-$J23)&gt;V!Q23,$J23&lt;86),"Discrepant","")))</f>
        <v/>
      </c>
      <c r="O23" s="69" t="str">
        <f>IF(ISBLANK($J23),"",IF(AND($J23&lt;86,O$8&lt;86),"Consistent",IF(AND(ABS(O$8-$J23)&gt;V!R23,$J23&lt;86),"Discrepant","")))</f>
        <v/>
      </c>
      <c r="P23" s="69" t="str">
        <f>IF(ISBLANK($J23),"",IF(AND($J23&lt;86,P$8&lt;86),"Consistent",IF(AND(ABS(P$8-$J23)&gt;V!S23,$J23&lt;86),"Discrepant","")))</f>
        <v/>
      </c>
      <c r="Q23" s="69" t="str">
        <f>IF(ISBLANK($J23),"",IF(AND($J23&lt;86,Q$8&lt;86),"Consistent",IF(AND(ABS(Q$8-$J23)&gt;V!T23,$J23&lt;86),"Discrepant","")))</f>
        <v/>
      </c>
      <c r="R23" s="36" t="str">
        <f t="shared" si="3"/>
        <v/>
      </c>
      <c r="S23" s="1"/>
      <c r="U23" s="2"/>
      <c r="V23" s="2"/>
      <c r="W23" s="2"/>
      <c r="Y23" s="40" t="str">
        <f t="shared" si="4"/>
        <v/>
      </c>
      <c r="Z23" s="41" t="str">
        <f t="shared" si="5"/>
        <v/>
      </c>
      <c r="AA23" s="42"/>
      <c r="AB23" s="54"/>
      <c r="AD23" s="37"/>
      <c r="AE23" s="63"/>
      <c r="AF23" s="2"/>
      <c r="AG23" s="2"/>
      <c r="AT23" s="1"/>
      <c r="AU23" s="1"/>
      <c r="AV23" s="1"/>
      <c r="AW23" s="1"/>
      <c r="AX23" s="1"/>
      <c r="AY23" s="1"/>
      <c r="AZ23" s="1"/>
      <c r="BA23" s="1"/>
      <c r="BB23" s="70" t="s">
        <v>68</v>
      </c>
      <c r="BC23" s="71">
        <v>9.5</v>
      </c>
      <c r="BD23" s="71"/>
      <c r="BE23" s="71"/>
      <c r="BF23" s="71" t="s">
        <v>68</v>
      </c>
      <c r="BG23" s="71">
        <v>10.9</v>
      </c>
      <c r="BH23" s="72"/>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65"/>
      <c r="K24" s="73" t="s">
        <v>85</v>
      </c>
      <c r="L24" s="208" t="str">
        <f>V!B24</f>
        <v>Comprehension Index</v>
      </c>
      <c r="M24" s="209"/>
      <c r="N24" s="69" t="str">
        <f>IF(ISBLANK($J24),"",IF(AND($J24&lt;86,N$8&lt;86),"Consistent",IF(AND(ABS(N$8-$J24)&gt;V!Q24,$J24&lt;86),"Discrepant","")))</f>
        <v/>
      </c>
      <c r="O24" s="69" t="str">
        <f>IF(ISBLANK($J24),"",IF(AND($J24&lt;86,O$8&lt;86),"Consistent",IF(AND(ABS(O$8-$J24)&gt;V!R24,$J24&lt;86),"Discrepant","")))</f>
        <v/>
      </c>
      <c r="P24" s="69" t="str">
        <f>IF(ISBLANK($J24),"",IF(AND($J24&lt;86,P$8&lt;86),"Consistent",IF(AND(ABS(P$8-$J24)&gt;V!S24,$J24&lt;86),"Discrepant","")))</f>
        <v/>
      </c>
      <c r="Q24" s="69" t="str">
        <f>IF(ISBLANK($J24),"",IF(AND($J24&lt;86,Q$8&lt;86),"Consistent",IF(AND(ABS(Q$8-$J24)&gt;V!T24,$J24&lt;86),"Discrepant","")))</f>
        <v/>
      </c>
      <c r="R24" s="36" t="str">
        <f t="shared" si="3"/>
        <v/>
      </c>
      <c r="S24" s="1"/>
      <c r="U24" s="2"/>
      <c r="V24" s="2"/>
      <c r="W24" s="2"/>
      <c r="Y24" s="40" t="str">
        <f t="shared" si="4"/>
        <v/>
      </c>
      <c r="Z24" s="41" t="str">
        <f t="shared" si="5"/>
        <v/>
      </c>
      <c r="AA24" s="42"/>
      <c r="AB24" s="54"/>
      <c r="AD24" s="37"/>
      <c r="AE24" s="63"/>
      <c r="AF24" s="2"/>
      <c r="AG24" s="2"/>
      <c r="AT24" s="1"/>
      <c r="AU24" s="1"/>
      <c r="AV24" s="1"/>
      <c r="AW24" s="1"/>
      <c r="AX24" s="1"/>
      <c r="AY24" s="1"/>
      <c r="AZ24" s="1"/>
      <c r="BA24" s="1"/>
      <c r="BB24" s="70" t="s">
        <v>69</v>
      </c>
      <c r="BC24" s="71">
        <v>9.1</v>
      </c>
      <c r="BD24" s="71"/>
      <c r="BE24" s="71"/>
      <c r="BF24" s="71" t="s">
        <v>69</v>
      </c>
      <c r="BG24" s="71">
        <v>10.4</v>
      </c>
      <c r="BH24" s="72"/>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65"/>
      <c r="K25" s="68" t="s">
        <v>86</v>
      </c>
      <c r="L25" s="166" t="str">
        <f>V!B25</f>
        <v>Semantic Concepts</v>
      </c>
      <c r="M25" s="166"/>
      <c r="N25" s="69" t="str">
        <f>IF(ISBLANK($J25),"",IF(AND($J25&lt;86,N$8&lt;86),"Consistent",IF(AND(ABS(N$8-$J25)&gt;V!Q25,$J25&lt;86),"Discrepant","")))</f>
        <v/>
      </c>
      <c r="O25" s="69" t="str">
        <f>IF(ISBLANK($J25),"",IF(AND($J25&lt;86,O$8&lt;86),"Consistent",IF(AND(ABS(O$8-$J25)&gt;V!R25,$J25&lt;86),"Discrepant","")))</f>
        <v/>
      </c>
      <c r="P25" s="69" t="str">
        <f>IF(ISBLANK($J25),"",IF(AND($J25&lt;86,P$8&lt;86),"Consistent",IF(AND(ABS(P$8-$J25)&gt;V!S25,$J25&lt;86),"Discrepant","")))</f>
        <v/>
      </c>
      <c r="Q25" s="69" t="str">
        <f>IF(ISBLANK($J25),"",IF(AND($J25&lt;86,Q$8&lt;86),"Consistent",IF(AND(ABS(Q$8-$J25)&gt;V!T25,$J25&lt;86),"Discrepant","")))</f>
        <v/>
      </c>
      <c r="R25" s="36" t="str">
        <f t="shared" si="3"/>
        <v/>
      </c>
      <c r="S25" s="1"/>
      <c r="U25" s="2"/>
      <c r="V25" s="2"/>
      <c r="W25" s="2"/>
      <c r="Y25" s="40" t="str">
        <f t="shared" si="4"/>
        <v/>
      </c>
      <c r="Z25" s="41" t="str">
        <f t="shared" si="5"/>
        <v/>
      </c>
      <c r="AA25" s="42"/>
      <c r="AB25" s="54"/>
      <c r="AD25" s="37" t="str">
        <f>IF(H9="Weakness",C9,"")</f>
        <v/>
      </c>
      <c r="AE25" s="37" t="str">
        <f>IF(H9="Weakness",D9,"")</f>
        <v/>
      </c>
      <c r="AF25" s="2"/>
      <c r="AG25" s="2"/>
      <c r="AT25" s="1"/>
      <c r="AU25" s="1"/>
      <c r="AV25" s="1"/>
      <c r="AW25" s="1"/>
      <c r="AX25" s="1"/>
      <c r="AY25" s="1"/>
      <c r="AZ25" s="1"/>
      <c r="BA25" s="1"/>
      <c r="BB25" s="70"/>
      <c r="BC25" s="71"/>
      <c r="BD25" s="71"/>
      <c r="BE25" s="71"/>
      <c r="BF25" s="71"/>
      <c r="BG25" s="71"/>
      <c r="BH25" s="72"/>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65"/>
      <c r="K26" s="68" t="s">
        <v>87</v>
      </c>
      <c r="L26" s="166" t="str">
        <f>V!B26</f>
        <v>Word Recall</v>
      </c>
      <c r="M26" s="166"/>
      <c r="N26" s="69" t="str">
        <f>IF(ISBLANK($J26),"",IF(AND($J26&lt;86,N$8&lt;86),"Consistent",IF(AND(ABS(N$8-$J26)&gt;V!Q26,$J26&lt;86),"Discrepant","")))</f>
        <v/>
      </c>
      <c r="O26" s="69" t="str">
        <f>IF(ISBLANK($J26),"",IF(AND($J26&lt;86,O$8&lt;86),"Consistent",IF(AND(ABS(O$8-$J26)&gt;V!R26,$J26&lt;86),"Discrepant","")))</f>
        <v/>
      </c>
      <c r="P26" s="69" t="str">
        <f>IF(ISBLANK($J26),"",IF(AND($J26&lt;86,P$8&lt;86),"Consistent",IF(AND(ABS(P$8-$J26)&gt;V!S26,$J26&lt;86),"Discrepant","")))</f>
        <v/>
      </c>
      <c r="Q26" s="69" t="str">
        <f>IF(ISBLANK($J26),"",IF(AND($J26&lt;86,Q$8&lt;86),"Consistent",IF(AND(ABS(Q$8-$J26)&gt;V!T26,$J26&lt;86),"Discrepant","")))</f>
        <v/>
      </c>
      <c r="R26" s="36" t="str">
        <f t="shared" si="3"/>
        <v/>
      </c>
      <c r="S26" s="1"/>
      <c r="U26" s="2"/>
      <c r="V26" s="40" t="str">
        <f t="shared" ref="V26:V31" si="6">IF(AND(J24&gt;33,W26&lt;86),K24,"")</f>
        <v/>
      </c>
      <c r="W26" s="41" t="str">
        <f t="shared" ref="W26:W31" si="7">IF(ISBLANK(J24),"",IF(J24&gt;85,"",IF(OR(R24=1,R24=2,R24=3,R24=4,R24=5,J24&lt;85),J24,"")))</f>
        <v/>
      </c>
      <c r="Y26" s="40" t="str">
        <f t="shared" si="4"/>
        <v/>
      </c>
      <c r="Z26" s="41" t="str">
        <f t="shared" si="5"/>
        <v/>
      </c>
      <c r="AA26" s="42"/>
      <c r="AB26" s="54"/>
      <c r="AD26" s="37"/>
      <c r="AE26" s="63"/>
      <c r="AF26" s="2"/>
      <c r="AG26" s="2"/>
      <c r="AT26" s="1"/>
      <c r="AU26" s="1"/>
      <c r="AV26" s="1"/>
      <c r="AW26" s="1"/>
      <c r="AX26" s="1"/>
      <c r="AY26" s="1"/>
      <c r="AZ26" s="1"/>
      <c r="BA26" s="1"/>
      <c r="BB26" s="70"/>
      <c r="BC26" s="71">
        <f>(BC16+BC21)/2</f>
        <v>9.4</v>
      </c>
      <c r="BD26" s="71"/>
      <c r="BE26" s="71"/>
      <c r="BF26" s="71"/>
      <c r="BG26" s="71">
        <f>(BG16+BG21)/2</f>
        <v>10.7</v>
      </c>
      <c r="BH26" s="72"/>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65"/>
      <c r="K27" s="68" t="s">
        <v>39</v>
      </c>
      <c r="L27" s="166" t="str">
        <f>V!B27</f>
        <v>Print Knowledge</v>
      </c>
      <c r="M27" s="166"/>
      <c r="N27" s="69" t="str">
        <f>IF(ISBLANK($J27),"",IF(AND($J27&lt;86,N$8&lt;86),"Consistent",IF(AND(ABS(N$8-$J27)&gt;V!Q27,$J27&lt;86),"Discrepant","")))</f>
        <v/>
      </c>
      <c r="O27" s="69" t="str">
        <f>IF(ISBLANK($J27),"",IF(AND($J27&lt;86,O$8&lt;86),"Consistent",IF(AND(ABS(O$8-$J27)&gt;V!R27,$J27&lt;86),"Discrepant","")))</f>
        <v/>
      </c>
      <c r="P27" s="69" t="str">
        <f>IF(ISBLANK($J27),"",IF(AND($J27&lt;86,P$8&lt;86),"Consistent",IF(AND(ABS(P$8-$J27)&gt;V!S27,$J27&lt;86),"Discrepant","")))</f>
        <v/>
      </c>
      <c r="Q27" s="69" t="str">
        <f>IF(ISBLANK($J27),"",IF(AND($J27&lt;86,Q$8&lt;86),"Consistent",IF(AND(ABS(Q$8-$J27)&gt;V!T27,$J27&lt;86),"Discrepant","")))</f>
        <v/>
      </c>
      <c r="R27" s="36" t="str">
        <f t="shared" si="3"/>
        <v/>
      </c>
      <c r="S27" s="1"/>
      <c r="U27" s="2"/>
      <c r="V27" s="40" t="str">
        <f t="shared" si="6"/>
        <v/>
      </c>
      <c r="W27" s="41" t="str">
        <f t="shared" si="7"/>
        <v/>
      </c>
      <c r="Y27" s="40" t="str">
        <f t="shared" si="4"/>
        <v/>
      </c>
      <c r="Z27" s="41" t="str">
        <f t="shared" si="5"/>
        <v/>
      </c>
      <c r="AA27" s="42"/>
      <c r="AD27" s="63"/>
      <c r="AE27" s="63"/>
      <c r="AT27" s="1"/>
      <c r="AU27" s="1"/>
      <c r="AV27" s="1"/>
      <c r="AW27" s="1"/>
      <c r="AX27" s="1"/>
      <c r="AY27" s="1"/>
      <c r="AZ27" s="1"/>
      <c r="BA27" s="1"/>
      <c r="BB27" s="70"/>
      <c r="BC27" s="71">
        <f t="shared" ref="BC27:BC28" si="8">(BC17+BC22)/2</f>
        <v>8.8000000000000007</v>
      </c>
      <c r="BD27" s="71"/>
      <c r="BE27" s="71"/>
      <c r="BF27" s="71"/>
      <c r="BG27" s="71">
        <f t="shared" ref="BG27:BG28" si="9">(BG17+BG22)/2</f>
        <v>9.6</v>
      </c>
      <c r="BH27" s="72"/>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65"/>
      <c r="K28" s="68" t="s">
        <v>88</v>
      </c>
      <c r="L28" s="98" t="str">
        <f>V!B28</f>
        <v>Morphological Processing</v>
      </c>
      <c r="M28" s="99"/>
      <c r="N28" s="69" t="str">
        <f>IF(ISBLANK($J28),"",IF(AND($J28&lt;86,N$8&lt;86),"Consistent",IF(AND(ABS(N$8-$J28)&gt;V!Q28,$J28&lt;86),"Discrepant","")))</f>
        <v/>
      </c>
      <c r="O28" s="69" t="str">
        <f>IF(ISBLANK($J28),"",IF(AND($J28&lt;86,O$8&lt;86),"Consistent",IF(AND(ABS(O$8-$J28)&gt;V!R28,$J28&lt;86),"Discrepant","")))</f>
        <v/>
      </c>
      <c r="P28" s="69" t="str">
        <f>IF(ISBLANK($J28),"",IF(AND($J28&lt;86,P$8&lt;86),"Consistent",IF(AND(ABS(P$8-$J28)&gt;V!S28,$J28&lt;86),"Discrepant","")))</f>
        <v/>
      </c>
      <c r="Q28" s="69" t="str">
        <f>IF(ISBLANK($J28),"",IF(AND($J28&lt;86,Q$8&lt;86),"Consistent",IF(AND(ABS(Q$8-$J28)&gt;V!T28,$J28&lt;86),"Discrepant","")))</f>
        <v/>
      </c>
      <c r="R28" s="36" t="str">
        <f t="shared" si="3"/>
        <v/>
      </c>
      <c r="S28" s="1"/>
      <c r="U28" s="2"/>
      <c r="V28" s="40" t="str">
        <f t="shared" si="6"/>
        <v/>
      </c>
      <c r="W28" s="41" t="str">
        <f t="shared" si="7"/>
        <v/>
      </c>
      <c r="Y28" s="40" t="str">
        <f t="shared" si="4"/>
        <v/>
      </c>
      <c r="Z28" s="41" t="str">
        <f t="shared" si="5"/>
        <v/>
      </c>
      <c r="AA28" s="42"/>
      <c r="AB28" s="54"/>
      <c r="AD28" s="37" t="str">
        <f>IF(H8="Weakness",C8,"")</f>
        <v/>
      </c>
      <c r="AE28" s="37" t="str">
        <f>IF(H8="Weakness",D8,"")</f>
        <v/>
      </c>
      <c r="AT28" s="1"/>
      <c r="AU28" s="1"/>
      <c r="AV28" s="1"/>
      <c r="AW28" s="1"/>
      <c r="AX28" s="1"/>
      <c r="AY28" s="1"/>
      <c r="AZ28" s="1"/>
      <c r="BA28" s="1"/>
      <c r="BB28" s="70"/>
      <c r="BC28" s="71">
        <f t="shared" si="8"/>
        <v>8.75</v>
      </c>
      <c r="BD28" s="71"/>
      <c r="BE28" s="71"/>
      <c r="BF28" s="71"/>
      <c r="BG28" s="71">
        <f t="shared" si="9"/>
        <v>9.9499999999999993</v>
      </c>
      <c r="BH28" s="72"/>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33" customHeight="1" x14ac:dyDescent="0.3">
      <c r="J29" s="65"/>
      <c r="K29" s="68" t="s">
        <v>88</v>
      </c>
      <c r="L29" s="210" t="str">
        <f>V!B29</f>
        <v>Silent Reading Fluency: Comprehension</v>
      </c>
      <c r="M29" s="211"/>
      <c r="N29" s="69" t="str">
        <f>IF(ISBLANK($J29),"",IF(AND($J29&lt;86,N$8&lt;86),"Consistent",IF(AND(ABS(N$8-$J29)&gt;V!Q29,$J29&lt;86),"Discrepant","")))</f>
        <v/>
      </c>
      <c r="O29" s="69" t="str">
        <f>IF(ISBLANK($J29),"",IF(AND($J29&lt;86,O$8&lt;86),"Consistent",IF(AND(ABS(O$8-$J29)&gt;V!R29,$J29&lt;86),"Discrepant","")))</f>
        <v/>
      </c>
      <c r="P29" s="69" t="str">
        <f>IF(ISBLANK($J29),"",IF(AND($J29&lt;86,P$8&lt;86),"Consistent",IF(AND(ABS(P$8-$J29)&gt;V!S29,$J29&lt;86),"Discrepant","")))</f>
        <v/>
      </c>
      <c r="Q29" s="69" t="str">
        <f>IF(ISBLANK($J29),"",IF(AND($J29&lt;86,Q$8&lt;86),"Consistent",IF(AND(ABS(Q$8-$J29)&gt;V!T29,$J29&lt;86),"Discrepant","")))</f>
        <v/>
      </c>
      <c r="R29" s="36" t="str">
        <f t="shared" si="3"/>
        <v/>
      </c>
      <c r="S29" s="1"/>
      <c r="U29" s="2"/>
      <c r="V29" s="40" t="str">
        <f t="shared" si="6"/>
        <v/>
      </c>
      <c r="W29" s="41" t="str">
        <f t="shared" si="7"/>
        <v/>
      </c>
      <c r="Y29" s="40" t="str">
        <f t="shared" si="4"/>
        <v/>
      </c>
      <c r="Z29" s="41" t="str">
        <f t="shared" si="5"/>
        <v/>
      </c>
      <c r="AA29" s="42"/>
      <c r="AB29" s="54"/>
      <c r="AD29" s="37"/>
      <c r="AE29" s="63"/>
      <c r="AT29" s="1"/>
      <c r="AU29" s="1"/>
      <c r="AV29" s="1"/>
      <c r="AW29" s="1"/>
      <c r="AX29" s="1"/>
      <c r="AY29" s="1"/>
      <c r="AZ29" s="1"/>
      <c r="BA29" s="1"/>
      <c r="BB29" s="70"/>
      <c r="BC29" s="71">
        <f>(BC19+BC24)/2</f>
        <v>9.25</v>
      </c>
      <c r="BD29" s="71"/>
      <c r="BE29" s="71"/>
      <c r="BF29" s="71"/>
      <c r="BG29" s="71">
        <f>(BG19+BG24)/2</f>
        <v>10.55</v>
      </c>
      <c r="BH29" s="72"/>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thickBot="1" x14ac:dyDescent="0.35">
      <c r="J30" s="101"/>
      <c r="K30" s="74" t="s">
        <v>88</v>
      </c>
      <c r="L30" s="221" t="str">
        <f>V!B30</f>
        <v>Total Index</v>
      </c>
      <c r="M30" s="222"/>
      <c r="N30" s="69" t="str">
        <f>IF(ISBLANK($J30),"",IF(AND($J30&lt;86,N$8&lt;86),"Consistent",IF(AND(ABS(N$8-$J30)&gt;V!Q30,$J30&lt;86),"Discrepant","")))</f>
        <v/>
      </c>
      <c r="O30" s="69" t="str">
        <f>IF(ISBLANK($J30),"",IF(AND($J30&lt;86,O$8&lt;86),"Consistent",IF(AND(ABS(O$8-$J30)&gt;V!R30,$J30&lt;86),"Discrepant","")))</f>
        <v/>
      </c>
      <c r="P30" s="69" t="str">
        <f>IF(ISBLANK($J30),"",IF(AND($J30&lt;86,P$8&lt;86),"Consistent",IF(AND(ABS(P$8-$J30)&gt;V!S30,$J30&lt;86),"Discrepant","")))</f>
        <v/>
      </c>
      <c r="Q30" s="69" t="str">
        <f>IF(ISBLANK($J30),"",IF(AND($J30&lt;86,Q$8&lt;86),"Consistent",IF(AND(ABS(Q$8-$J30)&gt;V!T30,$J30&lt;86),"Discrepant","")))</f>
        <v/>
      </c>
      <c r="R30" s="44" t="str">
        <f t="shared" si="3"/>
        <v/>
      </c>
      <c r="S30" s="1"/>
      <c r="U30" s="2"/>
      <c r="V30" s="40" t="str">
        <f t="shared" si="6"/>
        <v/>
      </c>
      <c r="W30" s="41" t="str">
        <f t="shared" si="7"/>
        <v/>
      </c>
      <c r="Y30" s="40" t="str">
        <f t="shared" si="4"/>
        <v/>
      </c>
      <c r="Z30" s="41" t="str">
        <f t="shared" si="5"/>
        <v/>
      </c>
      <c r="AA30" s="42"/>
      <c r="AB30" s="54"/>
      <c r="AD30" s="37" t="str">
        <f>IF(H10="Weakness",C10,"")</f>
        <v/>
      </c>
      <c r="AE30" s="37" t="str">
        <f>IF(H10="Weakness",D10,"")</f>
        <v/>
      </c>
      <c r="AT30" s="1"/>
      <c r="AU30" s="1"/>
      <c r="AV30" s="1"/>
      <c r="AW30" s="1"/>
      <c r="AX30" s="1"/>
      <c r="AY30" s="1"/>
      <c r="AZ30" s="1"/>
      <c r="BA30" s="1"/>
      <c r="BB30" s="76"/>
      <c r="BC30" s="77"/>
      <c r="BD30" s="77"/>
      <c r="BE30" s="77"/>
      <c r="BF30" s="77"/>
      <c r="BG30" s="77"/>
      <c r="BH30" s="78"/>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205"/>
      <c r="K31" s="205"/>
      <c r="L31" s="205"/>
      <c r="M31" s="205"/>
      <c r="S31" s="1"/>
      <c r="V31" s="40" t="str">
        <f t="shared" si="6"/>
        <v/>
      </c>
      <c r="W31" s="41" t="str">
        <f t="shared" si="7"/>
        <v/>
      </c>
      <c r="Y31" s="40" t="str">
        <f t="shared" si="4"/>
        <v/>
      </c>
      <c r="Z31" s="41" t="str">
        <f t="shared" si="5"/>
        <v/>
      </c>
      <c r="AA31" s="42"/>
      <c r="AB31" s="54"/>
      <c r="AC31" s="59"/>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S32" s="1"/>
      <c r="AA32" s="42"/>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5" customHeight="1" x14ac:dyDescent="0.4">
      <c r="S33" s="1"/>
      <c r="U33" s="64" t="s">
        <v>173</v>
      </c>
      <c r="V33" s="64"/>
      <c r="W33" s="64"/>
      <c r="X33" s="64"/>
      <c r="Y33" s="64"/>
      <c r="Z33" s="64"/>
      <c r="AA33" s="42"/>
      <c r="AB33" s="2"/>
      <c r="AC33" s="52"/>
      <c r="AE33" s="8"/>
      <c r="AH33" s="62" t="s">
        <v>72</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5" customHeight="1" x14ac:dyDescent="0.3">
      <c r="S34" s="1"/>
      <c r="AA34" s="42"/>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15" hidden="1" customHeight="1" x14ac:dyDescent="0.3">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5" hidden="1" customHeight="1" x14ac:dyDescent="0.3">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5" hidden="1" customHeight="1" x14ac:dyDescent="0.3">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5" hidden="1" customHeight="1" x14ac:dyDescent="0.3">
      <c r="O161" s="4"/>
      <c r="P161" s="4"/>
      <c r="Q161" s="4"/>
      <c r="R161" s="4"/>
      <c r="S161" s="4"/>
      <c r="T161" s="4"/>
      <c r="Z161" s="4"/>
      <c r="AA161" s="4"/>
      <c r="AB161" s="4"/>
      <c r="AC161" s="4"/>
      <c r="AD161" s="4"/>
      <c r="AE161" s="4"/>
      <c r="AF161" s="4"/>
      <c r="AG161" s="4"/>
      <c r="AH161" s="4"/>
      <c r="AI161" s="4"/>
      <c r="AJ161" s="4"/>
      <c r="AK161" s="4"/>
      <c r="BF161" s="1"/>
      <c r="BG161" s="1"/>
      <c r="BH161" s="1"/>
    </row>
    <row r="162" spans="15:60" ht="20.5" hidden="1" customHeight="1" x14ac:dyDescent="0.3">
      <c r="O162" s="4"/>
      <c r="P162" s="4"/>
      <c r="Q162" s="4"/>
      <c r="R162" s="4"/>
      <c r="S162" s="4"/>
      <c r="T162" s="4"/>
      <c r="Z162" s="4"/>
      <c r="AA162" s="4"/>
      <c r="AB162" s="4"/>
      <c r="AC162" s="4"/>
      <c r="AD162" s="4"/>
      <c r="AE162" s="4"/>
      <c r="AF162" s="4"/>
      <c r="AG162" s="4"/>
      <c r="AH162" s="4"/>
      <c r="AI162" s="4"/>
      <c r="AJ162" s="4"/>
      <c r="AK162" s="4"/>
      <c r="BF162" s="1"/>
      <c r="BG162" s="1"/>
      <c r="BH162" s="1"/>
    </row>
    <row r="163" spans="15:60" ht="20.5" hidden="1" customHeight="1" x14ac:dyDescent="0.3">
      <c r="O163" s="4"/>
      <c r="P163" s="4"/>
      <c r="Q163" s="4"/>
      <c r="R163" s="4"/>
      <c r="S163" s="4"/>
      <c r="T163" s="4"/>
      <c r="Z163" s="4"/>
      <c r="AA163" s="4"/>
      <c r="AB163" s="4"/>
      <c r="AC163" s="4"/>
      <c r="AD163" s="4"/>
      <c r="AE163" s="4"/>
      <c r="AF163" s="4"/>
      <c r="AG163" s="4"/>
      <c r="AH163" s="4"/>
      <c r="AI163" s="4"/>
      <c r="AJ163" s="4"/>
      <c r="AK163" s="4"/>
      <c r="BF163" s="1"/>
      <c r="BG163" s="1"/>
      <c r="BH163" s="1"/>
    </row>
    <row r="164" spans="15:60" ht="20.5" hidden="1" customHeight="1" x14ac:dyDescent="0.3">
      <c r="O164" s="4"/>
      <c r="P164" s="4"/>
      <c r="Q164" s="4"/>
      <c r="R164" s="4"/>
      <c r="S164" s="4"/>
      <c r="T164" s="4"/>
      <c r="Z164" s="4"/>
      <c r="AA164" s="4"/>
      <c r="AB164" s="4"/>
      <c r="AC164" s="4"/>
      <c r="AD164" s="4"/>
      <c r="AE164" s="4"/>
      <c r="AF164" s="4"/>
      <c r="AG164" s="4"/>
      <c r="AH164" s="4"/>
      <c r="AI164" s="4"/>
      <c r="AJ164" s="4"/>
      <c r="AK164" s="4"/>
      <c r="BF164" s="1"/>
      <c r="BG164" s="1"/>
      <c r="BH164" s="1"/>
    </row>
    <row r="165" spans="15:60" ht="20.5" hidden="1" customHeight="1" x14ac:dyDescent="0.3">
      <c r="O165" s="4"/>
      <c r="P165" s="4"/>
      <c r="Q165" s="4"/>
      <c r="R165" s="4"/>
      <c r="S165" s="4"/>
      <c r="T165" s="4"/>
      <c r="Z165" s="4"/>
      <c r="AA165" s="4"/>
      <c r="AB165" s="4"/>
      <c r="AC165" s="4"/>
      <c r="AD165" s="4"/>
      <c r="AE165" s="4"/>
      <c r="AF165" s="4"/>
      <c r="AG165" s="4"/>
      <c r="AH165" s="4"/>
      <c r="AI165" s="4"/>
      <c r="AJ165" s="4"/>
      <c r="AK165" s="4"/>
      <c r="BF165" s="1"/>
      <c r="BG165" s="1"/>
      <c r="BH165" s="1"/>
    </row>
    <row r="166" spans="15:60" ht="20.5" hidden="1" customHeight="1" x14ac:dyDescent="0.3">
      <c r="O166" s="4"/>
      <c r="P166" s="4"/>
      <c r="Q166" s="4"/>
      <c r="R166" s="4"/>
      <c r="S166" s="4"/>
      <c r="T166" s="4"/>
      <c r="BF166" s="1"/>
      <c r="BG166" s="1"/>
      <c r="BH166" s="1"/>
    </row>
    <row r="167" spans="15:60" ht="20.5" hidden="1" customHeight="1" x14ac:dyDescent="0.3">
      <c r="O167" s="4"/>
      <c r="P167" s="4"/>
      <c r="Q167" s="4"/>
      <c r="R167" s="4"/>
      <c r="S167" s="4"/>
      <c r="T167" s="4"/>
      <c r="BF167" s="1"/>
      <c r="BG167" s="1"/>
      <c r="BH167" s="1"/>
    </row>
    <row r="168" spans="15:60" ht="20.5" hidden="1" customHeight="1" x14ac:dyDescent="0.3">
      <c r="O168" s="4"/>
      <c r="P168" s="4"/>
      <c r="Q168" s="4"/>
      <c r="R168" s="4"/>
      <c r="S168" s="4"/>
      <c r="T168" s="4"/>
      <c r="BF168" s="1"/>
      <c r="BG168" s="1"/>
      <c r="BH168" s="1"/>
    </row>
    <row r="169" spans="15:60" ht="20.5" hidden="1" customHeight="1" x14ac:dyDescent="0.3">
      <c r="O169" s="4"/>
      <c r="P169" s="4"/>
      <c r="Q169" s="4"/>
      <c r="R169" s="4"/>
      <c r="S169" s="4"/>
      <c r="T169" s="4"/>
      <c r="BF169" s="1"/>
      <c r="BG169" s="1"/>
      <c r="BH169" s="1"/>
    </row>
    <row r="170" spans="15:60" ht="20.5" hidden="1" customHeight="1" x14ac:dyDescent="0.3">
      <c r="O170" s="4"/>
      <c r="P170" s="4"/>
      <c r="Q170" s="4"/>
      <c r="R170" s="4"/>
      <c r="S170" s="4"/>
      <c r="T170" s="4"/>
      <c r="BF170" s="1"/>
      <c r="BG170" s="1"/>
      <c r="BH170" s="1"/>
    </row>
    <row r="171" spans="15:60" ht="20.5" hidden="1" customHeight="1" x14ac:dyDescent="0.3">
      <c r="O171" s="4"/>
      <c r="P171" s="4"/>
      <c r="Q171" s="4"/>
      <c r="R171" s="4"/>
      <c r="S171" s="4"/>
      <c r="T171" s="4"/>
      <c r="Z171" s="4"/>
      <c r="AA171" s="4"/>
      <c r="AB171" s="4"/>
      <c r="AC171" s="4"/>
      <c r="AD171" s="4"/>
      <c r="AE171" s="4"/>
      <c r="AF171" s="4"/>
      <c r="AG171" s="4"/>
      <c r="AH171" s="4"/>
      <c r="AI171" s="4"/>
      <c r="AJ171" s="4"/>
      <c r="AK171" s="4"/>
      <c r="BF171" s="1"/>
      <c r="BG171" s="1"/>
      <c r="BH171" s="1"/>
    </row>
    <row r="172" spans="15:60" ht="20.5" hidden="1" customHeight="1" x14ac:dyDescent="0.3">
      <c r="O172" s="4"/>
      <c r="P172" s="4"/>
      <c r="Q172" s="4"/>
      <c r="R172" s="4"/>
      <c r="S172" s="4"/>
      <c r="T172" s="4"/>
      <c r="Z172" s="4"/>
      <c r="AA172" s="4"/>
      <c r="AB172" s="4"/>
      <c r="AC172" s="4"/>
      <c r="AD172" s="4"/>
      <c r="AE172" s="4"/>
      <c r="AF172" s="4"/>
      <c r="AG172" s="4"/>
      <c r="AH172" s="4"/>
      <c r="AI172" s="4"/>
      <c r="AJ172" s="4"/>
      <c r="AK172" s="4"/>
      <c r="BF172" s="1"/>
      <c r="BG172" s="1"/>
      <c r="BH172" s="1"/>
    </row>
    <row r="173" spans="15:60" ht="20.5" hidden="1" customHeight="1" x14ac:dyDescent="0.3">
      <c r="O173" s="4"/>
      <c r="P173" s="4"/>
      <c r="Q173" s="4"/>
      <c r="R173" s="4"/>
      <c r="S173" s="4"/>
      <c r="T173" s="4"/>
      <c r="Z173" s="4"/>
      <c r="AA173" s="4"/>
      <c r="AB173" s="4"/>
      <c r="AC173" s="4"/>
      <c r="AD173" s="4"/>
      <c r="AE173" s="4"/>
      <c r="AF173" s="4"/>
      <c r="AG173" s="4"/>
      <c r="AH173" s="4"/>
      <c r="AI173" s="4"/>
      <c r="AJ173" s="4"/>
      <c r="AK173" s="4"/>
      <c r="BF173" s="1"/>
      <c r="BG173" s="1"/>
      <c r="BH173" s="1"/>
    </row>
    <row r="174" spans="15:60" ht="20.5" hidden="1" customHeight="1" x14ac:dyDescent="0.3">
      <c r="O174" s="4"/>
      <c r="P174" s="4"/>
      <c r="Q174" s="4"/>
      <c r="R174" s="4"/>
      <c r="S174" s="4"/>
      <c r="T174" s="4"/>
      <c r="Z174" s="4"/>
      <c r="AA174" s="4"/>
      <c r="AB174" s="4"/>
      <c r="AC174" s="4"/>
      <c r="AD174" s="4"/>
      <c r="AE174" s="4"/>
      <c r="AF174" s="4"/>
      <c r="AG174" s="4"/>
      <c r="AH174" s="4"/>
      <c r="AI174" s="4"/>
      <c r="AJ174" s="4"/>
      <c r="AK174" s="4"/>
      <c r="BF174" s="1"/>
      <c r="BG174" s="1"/>
      <c r="BH174" s="1"/>
    </row>
    <row r="175" spans="15:60" ht="20.5" hidden="1" customHeight="1" x14ac:dyDescent="0.3">
      <c r="O175" s="4"/>
      <c r="P175" s="4"/>
      <c r="Q175" s="4"/>
      <c r="R175" s="4"/>
      <c r="S175" s="4"/>
      <c r="T175" s="4"/>
      <c r="Z175" s="4"/>
      <c r="AA175" s="4"/>
      <c r="AB175" s="4"/>
      <c r="AC175" s="4"/>
      <c r="AD175" s="4"/>
      <c r="AE175" s="4"/>
      <c r="AF175" s="4"/>
      <c r="AG175" s="4"/>
      <c r="AH175" s="4"/>
      <c r="AI175" s="4"/>
      <c r="AJ175" s="4"/>
      <c r="AK175" s="4"/>
      <c r="BF175" s="1"/>
      <c r="BG175" s="1"/>
      <c r="BH175" s="1"/>
    </row>
    <row r="176" spans="15:60" ht="20.5" hidden="1" customHeight="1" x14ac:dyDescent="0.3">
      <c r="O176" s="4"/>
      <c r="P176" s="4"/>
      <c r="Q176" s="4"/>
      <c r="R176" s="4"/>
      <c r="S176" s="4"/>
      <c r="T176" s="4"/>
      <c r="Z176" s="4"/>
      <c r="AA176" s="4"/>
      <c r="AB176" s="4"/>
      <c r="AC176" s="4"/>
      <c r="AD176" s="4"/>
      <c r="AE176" s="4"/>
      <c r="AF176" s="4"/>
      <c r="AG176" s="4"/>
      <c r="AH176" s="4"/>
      <c r="AI176" s="4"/>
      <c r="AJ176" s="4"/>
      <c r="AK176" s="4"/>
      <c r="BF176" s="1"/>
      <c r="BG176" s="1"/>
      <c r="BH176" s="1"/>
    </row>
    <row r="177" spans="15:60" ht="20.5" hidden="1" customHeight="1" x14ac:dyDescent="0.3">
      <c r="O177" s="4"/>
      <c r="P177" s="4"/>
      <c r="Q177" s="4"/>
      <c r="R177" s="4"/>
      <c r="S177" s="4"/>
      <c r="T177" s="4"/>
      <c r="Z177" s="4"/>
      <c r="AA177" s="4"/>
      <c r="AB177" s="4"/>
      <c r="AC177" s="4"/>
      <c r="AD177" s="4"/>
      <c r="AE177" s="4"/>
      <c r="AF177" s="4"/>
      <c r="AG177" s="4"/>
      <c r="AH177" s="4"/>
      <c r="AI177" s="4"/>
      <c r="AJ177" s="4"/>
      <c r="AK177" s="4"/>
      <c r="BF177" s="1"/>
      <c r="BG177" s="1"/>
      <c r="BH177" s="1"/>
    </row>
    <row r="178" spans="15:60" ht="20.5" hidden="1" customHeight="1" x14ac:dyDescent="0.3">
      <c r="O178" s="4"/>
      <c r="P178" s="4"/>
      <c r="Q178" s="4"/>
      <c r="R178" s="4"/>
      <c r="S178" s="4"/>
      <c r="T178" s="4"/>
      <c r="Z178" s="4"/>
      <c r="AA178" s="4"/>
      <c r="AB178" s="4"/>
      <c r="AC178" s="4"/>
      <c r="AD178" s="4"/>
      <c r="AE178" s="4"/>
      <c r="AF178" s="4"/>
      <c r="AG178" s="4"/>
      <c r="AH178" s="4"/>
      <c r="AI178" s="4"/>
      <c r="AJ178" s="4"/>
      <c r="AK178" s="4"/>
      <c r="BF178" s="1"/>
      <c r="BG178" s="1"/>
      <c r="BH178" s="1"/>
    </row>
    <row r="179" spans="15:60" ht="20.5" hidden="1" customHeight="1" x14ac:dyDescent="0.3">
      <c r="O179" s="4"/>
      <c r="P179" s="4"/>
      <c r="Q179" s="4"/>
      <c r="R179" s="4"/>
      <c r="S179" s="4"/>
      <c r="T179" s="4"/>
      <c r="Z179" s="4"/>
      <c r="AA179" s="4"/>
      <c r="AB179" s="4"/>
      <c r="AC179" s="4"/>
      <c r="AD179" s="4"/>
      <c r="AE179" s="4"/>
      <c r="AF179" s="4"/>
      <c r="AG179" s="4"/>
      <c r="AH179" s="4"/>
      <c r="AI179" s="4"/>
      <c r="AJ179" s="4"/>
      <c r="AK179" s="4"/>
      <c r="BF179" s="1"/>
      <c r="BG179" s="1"/>
      <c r="BH179" s="1"/>
    </row>
    <row r="180" spans="15:60" ht="20.5" hidden="1" customHeight="1" x14ac:dyDescent="0.3">
      <c r="O180" s="4"/>
      <c r="P180" s="4"/>
      <c r="Q180" s="4"/>
      <c r="R180" s="4"/>
      <c r="S180" s="4"/>
      <c r="T180" s="4"/>
      <c r="Z180" s="4"/>
      <c r="AA180" s="4"/>
      <c r="AB180" s="4"/>
      <c r="AC180" s="4"/>
      <c r="AD180" s="4"/>
      <c r="AE180" s="4"/>
      <c r="AF180" s="4"/>
      <c r="AG180" s="4"/>
      <c r="AH180" s="4"/>
      <c r="AI180" s="4"/>
      <c r="AJ180" s="4"/>
      <c r="AK180" s="4"/>
      <c r="BF180" s="1"/>
      <c r="BG180" s="1"/>
      <c r="BH180" s="1"/>
    </row>
    <row r="181" spans="15:60" ht="20.5" hidden="1" customHeight="1" x14ac:dyDescent="0.3">
      <c r="O181" s="4"/>
      <c r="P181" s="4"/>
      <c r="Q181" s="4"/>
      <c r="R181" s="4"/>
      <c r="S181" s="4"/>
      <c r="T181" s="4"/>
      <c r="Z181" s="4"/>
      <c r="AA181" s="4"/>
      <c r="AB181" s="4"/>
      <c r="AC181" s="4"/>
      <c r="AD181" s="4"/>
      <c r="AE181" s="4"/>
      <c r="AF181" s="4"/>
      <c r="AG181" s="4"/>
      <c r="AH181" s="4"/>
      <c r="AI181" s="4"/>
      <c r="AJ181" s="4"/>
      <c r="AK181" s="4"/>
      <c r="BF181" s="1"/>
      <c r="BG181" s="1"/>
      <c r="BH181" s="1"/>
    </row>
    <row r="182" spans="15:60" ht="20.5" hidden="1" customHeight="1" x14ac:dyDescent="0.3">
      <c r="O182" s="4"/>
      <c r="P182" s="4"/>
      <c r="Q182" s="4"/>
      <c r="R182" s="4"/>
      <c r="S182" s="4"/>
      <c r="T182" s="4"/>
      <c r="Z182" s="4"/>
      <c r="AA182" s="4"/>
      <c r="AB182" s="4"/>
      <c r="AC182" s="4"/>
      <c r="AD182" s="4"/>
      <c r="AE182" s="4"/>
      <c r="AF182" s="4"/>
      <c r="AG182" s="4"/>
      <c r="AH182" s="4"/>
      <c r="AI182" s="4"/>
      <c r="AJ182" s="4"/>
      <c r="AK182" s="4"/>
      <c r="BF182" s="1"/>
      <c r="BG182" s="1"/>
      <c r="BH182" s="1"/>
    </row>
    <row r="183" spans="15:60" ht="20.5" hidden="1" customHeight="1" x14ac:dyDescent="0.3">
      <c r="O183" s="4"/>
      <c r="P183" s="4"/>
      <c r="Q183" s="4"/>
      <c r="R183" s="4"/>
      <c r="S183" s="4"/>
      <c r="T183" s="4"/>
      <c r="Z183" s="4"/>
      <c r="AA183" s="4"/>
      <c r="AB183" s="4"/>
      <c r="AC183" s="4"/>
      <c r="AD183" s="4"/>
      <c r="AE183" s="4"/>
      <c r="AF183" s="4"/>
      <c r="AG183" s="4"/>
      <c r="AH183" s="4"/>
      <c r="AI183" s="4"/>
      <c r="AJ183" s="4"/>
      <c r="AK183" s="4"/>
      <c r="BF183" s="1"/>
      <c r="BG183" s="1"/>
      <c r="BH183" s="1"/>
    </row>
    <row r="184" spans="15:60" ht="20.5" hidden="1" customHeight="1" x14ac:dyDescent="0.3">
      <c r="O184" s="4"/>
      <c r="P184" s="4"/>
      <c r="Q184" s="4"/>
      <c r="R184" s="4"/>
      <c r="S184" s="4"/>
      <c r="T184" s="4"/>
      <c r="BF184" s="1"/>
      <c r="BG184" s="1"/>
      <c r="BH184" s="1"/>
    </row>
    <row r="185" spans="15:60" ht="20.5" hidden="1" customHeight="1" x14ac:dyDescent="0.3">
      <c r="O185" s="4"/>
      <c r="P185" s="4"/>
      <c r="Q185" s="4"/>
      <c r="R185" s="4"/>
      <c r="S185" s="4"/>
      <c r="T185" s="4"/>
      <c r="BF185" s="1"/>
      <c r="BG185" s="1"/>
      <c r="BH185" s="1"/>
    </row>
    <row r="186" spans="15:60" ht="20.5" hidden="1" customHeight="1" x14ac:dyDescent="0.3">
      <c r="O186" s="4"/>
      <c r="P186" s="4"/>
      <c r="Q186" s="4"/>
      <c r="R186" s="4"/>
      <c r="S186" s="4"/>
      <c r="T186" s="4"/>
      <c r="BF186" s="1"/>
      <c r="BG186" s="1"/>
      <c r="BH186" s="1"/>
    </row>
    <row r="187" spans="15:60" ht="20.5" hidden="1" customHeight="1" x14ac:dyDescent="0.3">
      <c r="O187" s="4"/>
      <c r="P187" s="4"/>
      <c r="Q187" s="4"/>
      <c r="R187" s="4"/>
      <c r="S187" s="4"/>
      <c r="T187" s="4"/>
      <c r="BF187" s="1"/>
      <c r="BG187" s="1"/>
      <c r="BH187" s="1"/>
    </row>
    <row r="188" spans="15:60" ht="20.5" hidden="1" customHeight="1" x14ac:dyDescent="0.3">
      <c r="O188" s="4"/>
      <c r="P188" s="4"/>
      <c r="Q188" s="4"/>
      <c r="R188" s="4"/>
      <c r="S188" s="4"/>
      <c r="T188" s="4"/>
      <c r="BF188" s="1"/>
      <c r="BG188" s="1"/>
      <c r="BH188" s="1"/>
    </row>
    <row r="189" spans="15:60" ht="20.5" hidden="1" customHeight="1" x14ac:dyDescent="0.3">
      <c r="O189" s="4"/>
      <c r="P189" s="4"/>
      <c r="Q189" s="4"/>
      <c r="R189" s="4"/>
      <c r="S189" s="4"/>
      <c r="T189" s="4"/>
      <c r="Z189" s="4"/>
      <c r="AA189" s="4"/>
      <c r="AB189" s="4"/>
      <c r="AC189" s="4"/>
      <c r="AD189" s="4"/>
      <c r="AE189" s="4"/>
      <c r="AF189" s="4"/>
      <c r="AG189" s="4"/>
      <c r="AH189" s="4"/>
      <c r="AI189" s="4"/>
      <c r="AJ189" s="4"/>
      <c r="AK189" s="4"/>
      <c r="BF189" s="1"/>
      <c r="BG189" s="1"/>
      <c r="BH189" s="1"/>
    </row>
    <row r="190" spans="15:60" ht="20.5" hidden="1" customHeight="1" x14ac:dyDescent="0.3">
      <c r="O190" s="4"/>
      <c r="P190" s="4"/>
      <c r="Q190" s="4"/>
      <c r="R190" s="4"/>
      <c r="S190" s="4"/>
      <c r="T190" s="4"/>
      <c r="Z190" s="4"/>
      <c r="AA190" s="4"/>
      <c r="AB190" s="4"/>
      <c r="AC190" s="4"/>
      <c r="AD190" s="4"/>
      <c r="AE190" s="4"/>
      <c r="AF190" s="4"/>
      <c r="AG190" s="4"/>
      <c r="AH190" s="4"/>
      <c r="AI190" s="4"/>
      <c r="AJ190" s="4"/>
      <c r="AK190" s="4"/>
      <c r="BF190" s="1"/>
      <c r="BG190" s="1"/>
      <c r="BH190" s="1"/>
    </row>
    <row r="191" spans="15:60" ht="20.5" hidden="1" customHeight="1" x14ac:dyDescent="0.3">
      <c r="O191" s="4"/>
      <c r="P191" s="4"/>
      <c r="Q191" s="4"/>
      <c r="R191" s="4"/>
      <c r="S191" s="4"/>
      <c r="T191" s="4"/>
      <c r="Z191" s="4"/>
      <c r="AA191" s="4"/>
      <c r="AB191" s="4"/>
      <c r="AC191" s="4"/>
      <c r="AD191" s="4"/>
      <c r="AE191" s="4"/>
      <c r="AF191" s="4"/>
      <c r="AG191" s="4"/>
      <c r="AH191" s="4"/>
      <c r="AI191" s="4"/>
      <c r="AJ191" s="4"/>
      <c r="AK191" s="4"/>
      <c r="BF191" s="1"/>
      <c r="BG191" s="1"/>
      <c r="BH191" s="1"/>
    </row>
    <row r="192" spans="15:60" ht="20.5" hidden="1" customHeight="1" x14ac:dyDescent="0.3">
      <c r="O192" s="4"/>
      <c r="P192" s="4"/>
      <c r="Q192" s="4"/>
      <c r="R192" s="4"/>
      <c r="S192" s="4"/>
      <c r="T192" s="4"/>
      <c r="Z192" s="4"/>
      <c r="AA192" s="4"/>
      <c r="AB192" s="4"/>
      <c r="AC192" s="4"/>
      <c r="AD192" s="4"/>
      <c r="AE192" s="4"/>
      <c r="AF192" s="4"/>
      <c r="AG192" s="4"/>
      <c r="AH192" s="4"/>
      <c r="AI192" s="4"/>
      <c r="AJ192" s="4"/>
      <c r="AK192" s="4"/>
      <c r="BF192" s="1"/>
      <c r="BG192" s="1"/>
      <c r="BH192" s="1"/>
    </row>
    <row r="193" spans="15:60" ht="20.5" hidden="1" customHeight="1" x14ac:dyDescent="0.3">
      <c r="O193" s="4"/>
      <c r="P193" s="4"/>
      <c r="Q193" s="4"/>
      <c r="R193" s="4"/>
      <c r="S193" s="4"/>
      <c r="T193" s="4"/>
      <c r="Z193" s="4"/>
      <c r="AA193" s="4"/>
      <c r="AB193" s="4"/>
      <c r="AC193" s="4"/>
      <c r="AD193" s="4"/>
      <c r="AE193" s="4"/>
      <c r="AF193" s="4"/>
      <c r="AG193" s="4"/>
      <c r="AH193" s="4"/>
      <c r="AI193" s="4"/>
      <c r="AJ193" s="4"/>
      <c r="AK193" s="4"/>
      <c r="BF193" s="1"/>
      <c r="BG193" s="1"/>
      <c r="BH193" s="1"/>
    </row>
    <row r="194" spans="15:60" ht="20.5" hidden="1" customHeight="1" x14ac:dyDescent="0.3">
      <c r="O194" s="4"/>
      <c r="P194" s="4"/>
      <c r="Q194" s="4"/>
      <c r="R194" s="4"/>
      <c r="S194" s="4"/>
      <c r="T194" s="4"/>
      <c r="Z194" s="4"/>
      <c r="AA194" s="4"/>
      <c r="AB194" s="4"/>
      <c r="AC194" s="4"/>
      <c r="AD194" s="4"/>
      <c r="AE194" s="4"/>
      <c r="AF194" s="4"/>
      <c r="AG194" s="4"/>
      <c r="AH194" s="4"/>
      <c r="AI194" s="4"/>
      <c r="AJ194" s="4"/>
      <c r="AK194" s="4"/>
      <c r="BF194" s="1"/>
      <c r="BG194" s="1"/>
      <c r="BH194" s="1"/>
    </row>
    <row r="195" spans="15:60" ht="20.5" hidden="1" customHeight="1" x14ac:dyDescent="0.3">
      <c r="O195" s="4"/>
      <c r="P195" s="4"/>
      <c r="Q195" s="4"/>
      <c r="R195" s="4"/>
      <c r="S195" s="4"/>
      <c r="T195" s="4"/>
      <c r="Z195" s="4"/>
      <c r="AA195" s="4"/>
      <c r="AB195" s="4"/>
      <c r="AC195" s="4"/>
      <c r="AD195" s="4"/>
      <c r="AE195" s="4"/>
      <c r="AF195" s="4"/>
      <c r="AG195" s="4"/>
      <c r="AH195" s="4"/>
      <c r="AI195" s="4"/>
      <c r="AJ195" s="4"/>
      <c r="AK195" s="4"/>
      <c r="BF195" s="1"/>
      <c r="BG195" s="1"/>
      <c r="BH195" s="1"/>
    </row>
    <row r="196" spans="15:60" ht="20.5" hidden="1" customHeight="1" x14ac:dyDescent="0.3">
      <c r="O196" s="4"/>
      <c r="P196" s="4"/>
      <c r="Q196" s="4"/>
      <c r="R196" s="4"/>
      <c r="S196" s="4"/>
      <c r="T196" s="4"/>
      <c r="Z196" s="4"/>
      <c r="AA196" s="4"/>
      <c r="AB196" s="4"/>
      <c r="AC196" s="4"/>
      <c r="AD196" s="4"/>
      <c r="AE196" s="4"/>
      <c r="AF196" s="4"/>
      <c r="AG196" s="4"/>
      <c r="AH196" s="4"/>
      <c r="AI196" s="4"/>
      <c r="AJ196" s="4"/>
      <c r="AK196" s="4"/>
      <c r="BF196" s="1"/>
      <c r="BG196" s="1"/>
      <c r="BH196" s="1"/>
    </row>
    <row r="197" spans="15:60" ht="20.5" hidden="1" customHeight="1" x14ac:dyDescent="0.3">
      <c r="O197" s="4"/>
      <c r="P197" s="4"/>
      <c r="Q197" s="4"/>
      <c r="R197" s="4"/>
      <c r="S197" s="4"/>
      <c r="T197" s="4"/>
      <c r="Z197" s="4"/>
      <c r="AA197" s="4"/>
      <c r="AB197" s="4"/>
      <c r="AC197" s="4"/>
      <c r="AD197" s="4"/>
      <c r="AE197" s="4"/>
      <c r="AF197" s="4"/>
      <c r="AG197" s="4"/>
      <c r="AH197" s="4"/>
      <c r="AI197" s="4"/>
      <c r="AJ197" s="4"/>
      <c r="AK197" s="4"/>
      <c r="BF197" s="1"/>
      <c r="BG197" s="1"/>
      <c r="BH197" s="1"/>
    </row>
    <row r="198" spans="15:60" ht="20.5" hidden="1" customHeight="1" x14ac:dyDescent="0.3">
      <c r="O198" s="4"/>
      <c r="P198" s="4"/>
      <c r="Q198" s="4"/>
      <c r="R198" s="4"/>
      <c r="S198" s="4"/>
      <c r="T198" s="4"/>
      <c r="Z198" s="4"/>
      <c r="AA198" s="4"/>
      <c r="AB198" s="4"/>
      <c r="AC198" s="4"/>
      <c r="AD198" s="4"/>
      <c r="AE198" s="4"/>
      <c r="AF198" s="4"/>
      <c r="AG198" s="4"/>
      <c r="AH198" s="4"/>
      <c r="AI198" s="4"/>
      <c r="AJ198" s="4"/>
      <c r="AK198" s="4"/>
      <c r="BF198" s="1"/>
      <c r="BG198" s="1"/>
      <c r="BH198" s="1"/>
    </row>
    <row r="199" spans="15:60" ht="20.5" hidden="1" customHeight="1" x14ac:dyDescent="0.3">
      <c r="O199" s="4"/>
      <c r="P199" s="4"/>
      <c r="Q199" s="4"/>
      <c r="R199" s="4"/>
      <c r="S199" s="4"/>
      <c r="T199" s="4"/>
      <c r="Z199" s="4"/>
      <c r="AA199" s="4"/>
      <c r="AB199" s="4"/>
      <c r="AC199" s="4"/>
      <c r="AD199" s="4"/>
      <c r="AE199" s="4"/>
      <c r="AF199" s="4"/>
      <c r="AG199" s="4"/>
      <c r="AH199" s="4"/>
      <c r="AI199" s="4"/>
      <c r="AJ199" s="4"/>
      <c r="AK199" s="4"/>
      <c r="BF199" s="1"/>
      <c r="BG199" s="1"/>
      <c r="BH199" s="1"/>
    </row>
    <row r="200" spans="15:60" ht="20.5" hidden="1" customHeight="1" x14ac:dyDescent="0.3">
      <c r="O200" s="4"/>
      <c r="P200" s="4"/>
      <c r="Q200" s="4"/>
      <c r="R200" s="4"/>
      <c r="S200" s="4"/>
      <c r="T200" s="4"/>
      <c r="Z200" s="4"/>
      <c r="AA200" s="4"/>
      <c r="AB200" s="4"/>
      <c r="AC200" s="4"/>
      <c r="AD200" s="4"/>
      <c r="AE200" s="4"/>
      <c r="AF200" s="4"/>
      <c r="AG200" s="4"/>
      <c r="AH200" s="4"/>
      <c r="AI200" s="4"/>
      <c r="AJ200" s="4"/>
      <c r="AK200" s="4"/>
      <c r="BF200" s="1"/>
      <c r="BG200" s="1"/>
      <c r="BH200" s="1"/>
    </row>
    <row r="201" spans="15:60" ht="20.5" hidden="1" customHeight="1" x14ac:dyDescent="0.3">
      <c r="O201" s="4"/>
      <c r="P201" s="4"/>
      <c r="Q201" s="4"/>
      <c r="R201" s="4"/>
      <c r="S201" s="4"/>
      <c r="T201" s="4"/>
      <c r="Z201" s="4"/>
      <c r="AA201" s="4"/>
      <c r="AB201" s="4"/>
      <c r="AC201" s="4"/>
      <c r="AD201" s="4"/>
      <c r="AE201" s="4"/>
      <c r="AF201" s="4"/>
      <c r="AG201" s="4"/>
      <c r="AH201" s="4"/>
      <c r="AI201" s="4"/>
      <c r="AJ201" s="4"/>
      <c r="AK201" s="4"/>
      <c r="BF201" s="1"/>
      <c r="BG201" s="1"/>
      <c r="BH201" s="1"/>
    </row>
    <row r="202" spans="15:60" ht="20.5" hidden="1" customHeight="1" x14ac:dyDescent="0.3">
      <c r="O202" s="4"/>
      <c r="P202" s="4"/>
      <c r="Q202" s="4"/>
      <c r="R202" s="4"/>
      <c r="S202" s="4"/>
      <c r="T202" s="4"/>
      <c r="BF202" s="1"/>
      <c r="BG202" s="1"/>
      <c r="BH202" s="1"/>
    </row>
    <row r="203" spans="15:60" ht="20.5" hidden="1" customHeight="1" x14ac:dyDescent="0.3">
      <c r="O203" s="4"/>
      <c r="P203" s="4"/>
      <c r="Q203" s="4"/>
      <c r="R203" s="4"/>
      <c r="S203" s="4"/>
      <c r="T203" s="4"/>
      <c r="BF203" s="1"/>
      <c r="BG203" s="1"/>
      <c r="BH203" s="1"/>
    </row>
    <row r="204" spans="15:60" ht="20.5" hidden="1" customHeight="1" x14ac:dyDescent="0.3">
      <c r="O204" s="4"/>
      <c r="P204" s="4"/>
      <c r="Q204" s="4"/>
      <c r="R204" s="4"/>
      <c r="S204" s="4"/>
      <c r="T204" s="4"/>
      <c r="BF204" s="1"/>
      <c r="BG204" s="1"/>
      <c r="BH204" s="1"/>
    </row>
    <row r="205" spans="15:60" ht="20.5" hidden="1" customHeight="1" x14ac:dyDescent="0.3">
      <c r="O205" s="4"/>
      <c r="P205" s="4"/>
      <c r="Q205" s="4"/>
      <c r="R205" s="4"/>
      <c r="S205" s="4"/>
      <c r="T205" s="4"/>
      <c r="BF205" s="1"/>
      <c r="BG205" s="1"/>
      <c r="BH205" s="1"/>
    </row>
    <row r="206" spans="15:60" ht="20.5" hidden="1" customHeight="1" x14ac:dyDescent="0.3">
      <c r="O206" s="4"/>
      <c r="P206" s="4"/>
      <c r="Q206" s="4"/>
      <c r="R206" s="4"/>
      <c r="S206" s="4"/>
      <c r="T206" s="4"/>
      <c r="BF206" s="1"/>
      <c r="BG206" s="1"/>
      <c r="BH206" s="1"/>
    </row>
    <row r="207" spans="15:60" ht="20.5" hidden="1" customHeight="1" x14ac:dyDescent="0.3">
      <c r="O207" s="4"/>
      <c r="P207" s="4"/>
      <c r="Q207" s="4"/>
      <c r="R207" s="4"/>
      <c r="S207" s="4"/>
      <c r="T207" s="4"/>
      <c r="Z207" s="4"/>
      <c r="AA207" s="4"/>
      <c r="AB207" s="4"/>
      <c r="AC207" s="4"/>
      <c r="AD207" s="4"/>
      <c r="AE207" s="4"/>
      <c r="AF207" s="4"/>
      <c r="AG207" s="4"/>
      <c r="AH207" s="4"/>
      <c r="AI207" s="4"/>
      <c r="AJ207" s="4"/>
      <c r="AK207" s="4"/>
      <c r="BF207" s="1"/>
      <c r="BG207" s="1"/>
      <c r="BH207" s="1"/>
    </row>
    <row r="208" spans="15:60" ht="20.5" hidden="1" customHeight="1" x14ac:dyDescent="0.3">
      <c r="O208" s="4"/>
      <c r="P208" s="4"/>
      <c r="Q208" s="4"/>
      <c r="R208" s="4"/>
      <c r="S208" s="4"/>
      <c r="T208" s="4"/>
      <c r="Z208" s="4"/>
      <c r="AA208" s="4"/>
      <c r="AB208" s="4"/>
      <c r="AC208" s="4"/>
      <c r="AD208" s="4"/>
      <c r="AE208" s="4"/>
      <c r="AF208" s="4"/>
      <c r="AG208" s="4"/>
      <c r="AH208" s="4"/>
      <c r="AI208" s="4"/>
      <c r="AJ208" s="4"/>
      <c r="AK208" s="4"/>
      <c r="BF208" s="1"/>
      <c r="BG208" s="1"/>
      <c r="BH208" s="1"/>
    </row>
    <row r="209" spans="15:60" ht="20.5" hidden="1" customHeight="1" x14ac:dyDescent="0.3">
      <c r="O209" s="4"/>
      <c r="P209" s="4"/>
      <c r="Q209" s="4"/>
      <c r="R209" s="4"/>
      <c r="S209" s="4"/>
      <c r="T209" s="4"/>
      <c r="Z209" s="4"/>
      <c r="AA209" s="4"/>
      <c r="AB209" s="4"/>
      <c r="AC209" s="4"/>
      <c r="AD209" s="4"/>
      <c r="AE209" s="4"/>
      <c r="AF209" s="4"/>
      <c r="AG209" s="4"/>
      <c r="AH209" s="4"/>
      <c r="AI209" s="4"/>
      <c r="AJ209" s="4"/>
      <c r="AK209" s="4"/>
      <c r="BF209" s="1"/>
      <c r="BG209" s="1"/>
      <c r="BH209" s="1"/>
    </row>
    <row r="210" spans="15:60" ht="20.5" hidden="1" customHeight="1" x14ac:dyDescent="0.3">
      <c r="O210" s="4"/>
      <c r="P210" s="4"/>
      <c r="Q210" s="4"/>
      <c r="R210" s="4"/>
      <c r="S210" s="4"/>
      <c r="T210" s="4"/>
      <c r="Z210" s="4"/>
      <c r="AA210" s="4"/>
      <c r="AB210" s="4"/>
      <c r="AC210" s="4"/>
      <c r="AD210" s="4"/>
      <c r="AE210" s="4"/>
      <c r="AF210" s="4"/>
      <c r="AG210" s="4"/>
      <c r="AH210" s="4"/>
      <c r="AI210" s="4"/>
      <c r="AJ210" s="4"/>
      <c r="AK210" s="4"/>
      <c r="BF210" s="1"/>
      <c r="BG210" s="1"/>
      <c r="BH210" s="1"/>
    </row>
    <row r="211" spans="15:60" ht="20.5" hidden="1" customHeight="1" x14ac:dyDescent="0.3">
      <c r="O211" s="4"/>
      <c r="P211" s="4"/>
      <c r="Q211" s="4"/>
      <c r="R211" s="4"/>
      <c r="S211" s="4"/>
      <c r="T211" s="4"/>
      <c r="Z211" s="4"/>
      <c r="AA211" s="4"/>
      <c r="AB211" s="4"/>
      <c r="AC211" s="4"/>
      <c r="AD211" s="4"/>
      <c r="AE211" s="4"/>
      <c r="AF211" s="4"/>
      <c r="AG211" s="4"/>
      <c r="AH211" s="4"/>
      <c r="AI211" s="4"/>
      <c r="AJ211" s="4"/>
      <c r="AK211" s="4"/>
      <c r="BF211" s="1"/>
      <c r="BG211" s="1"/>
      <c r="BH211" s="1"/>
    </row>
    <row r="212" spans="15:60" ht="20.5" hidden="1" customHeight="1" x14ac:dyDescent="0.3">
      <c r="O212" s="4"/>
      <c r="P212" s="4"/>
      <c r="Q212" s="4"/>
      <c r="R212" s="4"/>
      <c r="S212" s="4"/>
      <c r="T212" s="4"/>
      <c r="Z212" s="4"/>
      <c r="AA212" s="4"/>
      <c r="AB212" s="4"/>
      <c r="AC212" s="4"/>
      <c r="AD212" s="4"/>
      <c r="AE212" s="4"/>
      <c r="AF212" s="4"/>
      <c r="AG212" s="4"/>
      <c r="AH212" s="4"/>
      <c r="AI212" s="4"/>
      <c r="AJ212" s="4"/>
      <c r="AK212" s="4"/>
      <c r="BF212" s="1"/>
      <c r="BG212" s="1"/>
      <c r="BH212" s="1"/>
    </row>
    <row r="213" spans="15:60" ht="20.5" hidden="1" customHeight="1" x14ac:dyDescent="0.3">
      <c r="O213" s="4"/>
      <c r="P213" s="4"/>
      <c r="Q213" s="4"/>
      <c r="R213" s="4"/>
      <c r="S213" s="4"/>
      <c r="T213" s="4"/>
      <c r="Z213" s="4"/>
      <c r="AA213" s="4"/>
      <c r="AB213" s="4"/>
      <c r="AC213" s="4"/>
      <c r="AD213" s="4"/>
      <c r="AE213" s="4"/>
      <c r="AF213" s="4"/>
      <c r="AG213" s="4"/>
      <c r="AH213" s="4"/>
      <c r="AI213" s="4"/>
      <c r="AJ213" s="4"/>
      <c r="AK213" s="4"/>
      <c r="BF213" s="1"/>
      <c r="BG213" s="1"/>
      <c r="BH213" s="1"/>
    </row>
    <row r="214" spans="15:60" ht="20.5" hidden="1" customHeight="1" x14ac:dyDescent="0.3">
      <c r="O214" s="4"/>
      <c r="P214" s="4"/>
      <c r="Q214" s="4"/>
      <c r="R214" s="4"/>
      <c r="S214" s="4"/>
      <c r="T214" s="4"/>
      <c r="Z214" s="4"/>
      <c r="AA214" s="4"/>
      <c r="AB214" s="4"/>
      <c r="AC214" s="4"/>
      <c r="AD214" s="4"/>
      <c r="AE214" s="4"/>
      <c r="AF214" s="4"/>
      <c r="AG214" s="4"/>
      <c r="AH214" s="4"/>
      <c r="AI214" s="4"/>
      <c r="AJ214" s="4"/>
      <c r="AK214" s="4"/>
      <c r="BF214" s="1"/>
      <c r="BG214" s="1"/>
      <c r="BH214" s="1"/>
    </row>
    <row r="215" spans="15:60" ht="20.5" hidden="1" customHeight="1" x14ac:dyDescent="0.3">
      <c r="O215" s="4"/>
      <c r="P215" s="4"/>
      <c r="Q215" s="4"/>
      <c r="R215" s="4"/>
      <c r="S215" s="4"/>
      <c r="T215" s="4"/>
      <c r="Z215" s="4"/>
      <c r="AA215" s="4"/>
      <c r="AB215" s="4"/>
      <c r="AC215" s="4"/>
      <c r="AD215" s="4"/>
      <c r="AE215" s="4"/>
      <c r="AF215" s="4"/>
      <c r="AG215" s="4"/>
      <c r="AH215" s="4"/>
      <c r="AI215" s="4"/>
      <c r="AJ215" s="4"/>
      <c r="AK215" s="4"/>
      <c r="BF215" s="1"/>
      <c r="BG215" s="1"/>
      <c r="BH215" s="1"/>
    </row>
    <row r="216" spans="15:60" ht="20.5" hidden="1" customHeight="1" x14ac:dyDescent="0.3">
      <c r="O216" s="4"/>
      <c r="P216" s="4"/>
      <c r="Q216" s="4"/>
      <c r="R216" s="4"/>
      <c r="S216" s="4"/>
      <c r="T216" s="4"/>
      <c r="Z216" s="4"/>
      <c r="AA216" s="4"/>
      <c r="AB216" s="4"/>
      <c r="AC216" s="4"/>
      <c r="AD216" s="4"/>
      <c r="AE216" s="4"/>
      <c r="AF216" s="4"/>
      <c r="AG216" s="4"/>
      <c r="AH216" s="4"/>
      <c r="AI216" s="4"/>
      <c r="AJ216" s="4"/>
      <c r="AK216" s="4"/>
      <c r="BF216" s="1"/>
      <c r="BG216" s="1"/>
      <c r="BH216" s="1"/>
    </row>
    <row r="217" spans="15:60" ht="20.5" hidden="1" customHeight="1" x14ac:dyDescent="0.3">
      <c r="O217" s="4"/>
      <c r="P217" s="4"/>
      <c r="Q217" s="4"/>
      <c r="R217" s="4"/>
      <c r="S217" s="4"/>
      <c r="T217" s="4"/>
      <c r="Z217" s="4"/>
      <c r="AA217" s="4"/>
      <c r="AB217" s="4"/>
      <c r="AC217" s="4"/>
      <c r="AD217" s="4"/>
      <c r="AE217" s="4"/>
      <c r="AF217" s="4"/>
      <c r="AG217" s="4"/>
      <c r="AH217" s="4"/>
      <c r="AI217" s="4"/>
      <c r="AJ217" s="4"/>
      <c r="AK217" s="4"/>
      <c r="BF217" s="1"/>
      <c r="BG217" s="1"/>
      <c r="BH217" s="1"/>
    </row>
    <row r="218" spans="15:60" ht="20.5" hidden="1" customHeight="1" x14ac:dyDescent="0.3">
      <c r="O218" s="4"/>
      <c r="P218" s="4"/>
      <c r="Q218" s="4"/>
      <c r="R218" s="4"/>
      <c r="S218" s="4"/>
      <c r="T218" s="4"/>
      <c r="Z218" s="4"/>
      <c r="AA218" s="4"/>
      <c r="AB218" s="4"/>
      <c r="AC218" s="4"/>
      <c r="AD218" s="4"/>
      <c r="AE218" s="4"/>
      <c r="AF218" s="4"/>
      <c r="AG218" s="4"/>
      <c r="AH218" s="4"/>
      <c r="AI218" s="4"/>
      <c r="AJ218" s="4"/>
      <c r="AK218" s="4"/>
      <c r="BF218" s="1"/>
      <c r="BG218" s="1"/>
      <c r="BH218" s="1"/>
    </row>
    <row r="219" spans="15:60" ht="20.5" hidden="1" customHeight="1" x14ac:dyDescent="0.3">
      <c r="O219" s="4"/>
      <c r="P219" s="4"/>
      <c r="Q219" s="4"/>
      <c r="R219" s="4"/>
      <c r="S219" s="4"/>
      <c r="T219" s="4"/>
      <c r="Z219" s="4"/>
      <c r="AA219" s="4"/>
      <c r="AB219" s="4"/>
      <c r="AC219" s="4"/>
      <c r="AD219" s="4"/>
      <c r="AE219" s="4"/>
      <c r="AF219" s="4"/>
      <c r="AG219" s="4"/>
      <c r="AH219" s="4"/>
      <c r="AI219" s="4"/>
      <c r="AJ219" s="4"/>
      <c r="AK219" s="4"/>
      <c r="BF219" s="1"/>
      <c r="BG219" s="1"/>
      <c r="BH219" s="1"/>
    </row>
    <row r="220" spans="15:60" ht="20.5" hidden="1" customHeight="1" x14ac:dyDescent="0.3">
      <c r="O220" s="4"/>
      <c r="P220" s="4"/>
      <c r="Q220" s="4"/>
      <c r="R220" s="4"/>
      <c r="S220" s="4"/>
      <c r="T220" s="4"/>
      <c r="BF220" s="1"/>
      <c r="BG220" s="1"/>
      <c r="BH220" s="1"/>
    </row>
    <row r="221" spans="15:60" ht="20.5" hidden="1" customHeight="1" x14ac:dyDescent="0.3">
      <c r="O221" s="4"/>
      <c r="P221" s="4"/>
      <c r="Q221" s="4"/>
      <c r="R221" s="4"/>
      <c r="S221" s="4"/>
      <c r="T221" s="4"/>
      <c r="BF221" s="1"/>
      <c r="BG221" s="1"/>
      <c r="BH221" s="1"/>
    </row>
    <row r="222" spans="15:60" ht="20.5" hidden="1" customHeight="1" x14ac:dyDescent="0.3">
      <c r="O222" s="4"/>
      <c r="P222" s="4"/>
      <c r="Q222" s="4"/>
      <c r="R222" s="4"/>
      <c r="S222" s="4"/>
      <c r="T222" s="4"/>
      <c r="BF222" s="1"/>
      <c r="BG222" s="1"/>
      <c r="BH222" s="1"/>
    </row>
    <row r="223" spans="15:60" ht="20.5" hidden="1" customHeight="1" x14ac:dyDescent="0.3">
      <c r="O223" s="4"/>
      <c r="P223" s="4"/>
      <c r="Q223" s="4"/>
      <c r="R223" s="4"/>
      <c r="S223" s="4"/>
      <c r="T223" s="4"/>
      <c r="BF223" s="1"/>
      <c r="BG223" s="1"/>
      <c r="BH223" s="1"/>
    </row>
    <row r="224" spans="15:60" ht="20.5" hidden="1" customHeight="1" x14ac:dyDescent="0.3">
      <c r="O224" s="4"/>
      <c r="P224" s="4"/>
      <c r="Q224" s="4"/>
      <c r="R224" s="4"/>
      <c r="S224" s="4"/>
      <c r="T224" s="4"/>
      <c r="BF224" s="1"/>
      <c r="BG224" s="1"/>
      <c r="BH224" s="1"/>
    </row>
    <row r="225" spans="15:60" ht="20.5" hidden="1" customHeight="1" x14ac:dyDescent="0.3">
      <c r="O225" s="4"/>
      <c r="P225" s="4"/>
      <c r="Q225" s="4"/>
      <c r="R225" s="4"/>
      <c r="S225" s="4"/>
      <c r="T225" s="4"/>
      <c r="Z225" s="4"/>
      <c r="AA225" s="4"/>
      <c r="AB225" s="4"/>
      <c r="AC225" s="4"/>
      <c r="AD225" s="4"/>
      <c r="AE225" s="4"/>
      <c r="AF225" s="4"/>
      <c r="AG225" s="4"/>
      <c r="AH225" s="4"/>
      <c r="AI225" s="4"/>
      <c r="AJ225" s="4"/>
      <c r="AK225" s="4"/>
      <c r="BF225" s="1"/>
      <c r="BG225" s="1"/>
      <c r="BH225" s="1"/>
    </row>
    <row r="226" spans="15:60" ht="20.5" hidden="1" customHeight="1" x14ac:dyDescent="0.3">
      <c r="O226" s="4"/>
      <c r="P226" s="4"/>
      <c r="Q226" s="4"/>
      <c r="R226" s="4"/>
      <c r="S226" s="4"/>
      <c r="T226" s="4"/>
      <c r="Z226" s="4"/>
      <c r="AA226" s="4"/>
      <c r="AB226" s="4"/>
      <c r="AC226" s="4"/>
      <c r="AD226" s="4"/>
      <c r="AE226" s="4"/>
      <c r="AF226" s="4"/>
      <c r="AG226" s="4"/>
      <c r="AH226" s="4"/>
      <c r="AI226" s="4"/>
      <c r="AJ226" s="4"/>
      <c r="AK226" s="4"/>
      <c r="BF226" s="1"/>
      <c r="BG226" s="1"/>
      <c r="BH226" s="1"/>
    </row>
    <row r="227" spans="15:60" ht="20.5" hidden="1" customHeight="1" x14ac:dyDescent="0.3">
      <c r="O227" s="4"/>
      <c r="P227" s="4"/>
      <c r="Q227" s="4"/>
      <c r="R227" s="4"/>
      <c r="S227" s="4"/>
      <c r="T227" s="4"/>
      <c r="Z227" s="4"/>
      <c r="AA227" s="4"/>
      <c r="AB227" s="4"/>
      <c r="AC227" s="4"/>
      <c r="AD227" s="4"/>
      <c r="AE227" s="4"/>
      <c r="AF227" s="4"/>
      <c r="AG227" s="4"/>
      <c r="AH227" s="4"/>
      <c r="AI227" s="4"/>
      <c r="AJ227" s="4"/>
      <c r="AK227" s="4"/>
      <c r="BF227" s="1"/>
      <c r="BG227" s="1"/>
      <c r="BH227" s="1"/>
    </row>
    <row r="228" spans="15:60" ht="20.5" hidden="1" customHeight="1" x14ac:dyDescent="0.3">
      <c r="O228" s="4"/>
      <c r="P228" s="4"/>
      <c r="Q228" s="4"/>
      <c r="R228" s="4"/>
      <c r="S228" s="4"/>
      <c r="T228" s="4"/>
      <c r="Z228" s="4"/>
      <c r="AA228" s="4"/>
      <c r="AB228" s="4"/>
      <c r="AC228" s="4"/>
      <c r="AD228" s="4"/>
      <c r="AE228" s="4"/>
      <c r="AF228" s="4"/>
      <c r="AG228" s="4"/>
      <c r="AH228" s="4"/>
      <c r="AI228" s="4"/>
      <c r="AJ228" s="4"/>
      <c r="AK228" s="4"/>
      <c r="BF228" s="1"/>
      <c r="BG228" s="1"/>
      <c r="BH228" s="1"/>
    </row>
    <row r="229" spans="15:60" ht="20.5" hidden="1" customHeight="1" x14ac:dyDescent="0.3">
      <c r="O229" s="4"/>
      <c r="P229" s="4"/>
      <c r="Q229" s="4"/>
      <c r="R229" s="4"/>
      <c r="S229" s="4"/>
      <c r="T229" s="4"/>
      <c r="Z229" s="4"/>
      <c r="AA229" s="4"/>
      <c r="AB229" s="4"/>
      <c r="AC229" s="4"/>
      <c r="AD229" s="4"/>
      <c r="AE229" s="4"/>
      <c r="AF229" s="4"/>
      <c r="AG229" s="4"/>
      <c r="AH229" s="4"/>
      <c r="AI229" s="4"/>
      <c r="AJ229" s="4"/>
      <c r="AK229" s="4"/>
      <c r="BF229" s="1"/>
      <c r="BG229" s="1"/>
      <c r="BH229" s="1"/>
    </row>
    <row r="230" spans="15:60" ht="20.5" hidden="1" customHeight="1" x14ac:dyDescent="0.3">
      <c r="O230" s="4"/>
      <c r="P230" s="4"/>
      <c r="Q230" s="4"/>
      <c r="R230" s="4"/>
      <c r="S230" s="4"/>
      <c r="T230" s="4"/>
      <c r="Z230" s="4"/>
      <c r="AA230" s="4"/>
      <c r="AB230" s="4"/>
      <c r="AC230" s="4"/>
      <c r="AD230" s="4"/>
      <c r="AE230" s="4"/>
      <c r="AF230" s="4"/>
      <c r="AG230" s="4"/>
      <c r="AH230" s="4"/>
      <c r="AI230" s="4"/>
      <c r="AJ230" s="4"/>
      <c r="AK230" s="4"/>
      <c r="BF230" s="1"/>
      <c r="BG230" s="1"/>
      <c r="BH230" s="1"/>
    </row>
    <row r="231" spans="15:60" ht="20.5" hidden="1" customHeight="1" x14ac:dyDescent="0.3">
      <c r="O231" s="4"/>
      <c r="P231" s="4"/>
      <c r="Q231" s="4"/>
      <c r="R231" s="4"/>
      <c r="S231" s="4"/>
      <c r="T231" s="4"/>
      <c r="Z231" s="4"/>
      <c r="AA231" s="4"/>
      <c r="AB231" s="4"/>
      <c r="AC231" s="4"/>
      <c r="AD231" s="4"/>
      <c r="AE231" s="4"/>
      <c r="AF231" s="4"/>
      <c r="AG231" s="4"/>
      <c r="AH231" s="4"/>
      <c r="AI231" s="4"/>
      <c r="AJ231" s="4"/>
      <c r="AK231" s="4"/>
      <c r="BF231" s="1"/>
      <c r="BG231" s="1"/>
      <c r="BH231" s="1"/>
    </row>
    <row r="232" spans="15:60" ht="20.5" hidden="1" customHeight="1" x14ac:dyDescent="0.3">
      <c r="O232" s="4"/>
      <c r="P232" s="4"/>
      <c r="Q232" s="4"/>
      <c r="R232" s="4"/>
      <c r="S232" s="4"/>
      <c r="T232" s="4"/>
      <c r="Z232" s="4"/>
      <c r="AA232" s="4"/>
      <c r="AB232" s="4"/>
      <c r="AC232" s="4"/>
      <c r="AD232" s="4"/>
      <c r="AE232" s="4"/>
      <c r="AF232" s="4"/>
      <c r="AG232" s="4"/>
      <c r="AH232" s="4"/>
      <c r="AI232" s="4"/>
      <c r="AJ232" s="4"/>
      <c r="AK232" s="4"/>
      <c r="BF232" s="1"/>
      <c r="BG232" s="1"/>
      <c r="BH232" s="1"/>
    </row>
    <row r="233" spans="15:60" ht="20.5" hidden="1" customHeight="1" x14ac:dyDescent="0.3">
      <c r="O233" s="4"/>
      <c r="P233" s="4"/>
      <c r="Q233" s="4"/>
      <c r="R233" s="4"/>
      <c r="S233" s="4"/>
      <c r="T233" s="4"/>
      <c r="Z233" s="4"/>
      <c r="AA233" s="4"/>
      <c r="AB233" s="4"/>
      <c r="AC233" s="4"/>
      <c r="AD233" s="4"/>
      <c r="AE233" s="4"/>
      <c r="AF233" s="4"/>
      <c r="AG233" s="4"/>
      <c r="AH233" s="4"/>
      <c r="AI233" s="4"/>
      <c r="AJ233" s="4"/>
      <c r="AK233" s="4"/>
      <c r="BF233" s="1"/>
      <c r="BG233" s="1"/>
      <c r="BH233" s="1"/>
    </row>
    <row r="234" spans="15:60" ht="20.5" hidden="1" customHeight="1" x14ac:dyDescent="0.3">
      <c r="O234" s="4"/>
      <c r="P234" s="4"/>
      <c r="Q234" s="4"/>
      <c r="R234" s="4"/>
      <c r="S234" s="4"/>
      <c r="T234" s="4"/>
      <c r="Z234" s="4"/>
      <c r="AA234" s="4"/>
      <c r="AB234" s="4"/>
      <c r="AC234" s="4"/>
      <c r="AD234" s="4"/>
      <c r="AE234" s="4"/>
      <c r="AF234" s="4"/>
      <c r="AG234" s="4"/>
      <c r="AH234" s="4"/>
      <c r="AI234" s="4"/>
      <c r="AJ234" s="4"/>
      <c r="AK234" s="4"/>
      <c r="BF234" s="1"/>
      <c r="BG234" s="1"/>
      <c r="BH234" s="1"/>
    </row>
    <row r="235" spans="15:60" ht="20.5" hidden="1" customHeight="1" x14ac:dyDescent="0.3">
      <c r="O235" s="4"/>
      <c r="P235" s="4"/>
      <c r="Q235" s="4"/>
      <c r="R235" s="4"/>
      <c r="S235" s="4"/>
      <c r="T235" s="4"/>
      <c r="Z235" s="4"/>
      <c r="AA235" s="4"/>
      <c r="AB235" s="4"/>
      <c r="AC235" s="4"/>
      <c r="AD235" s="4"/>
      <c r="AE235" s="4"/>
      <c r="AF235" s="4"/>
      <c r="AG235" s="4"/>
      <c r="AH235" s="4"/>
      <c r="AI235" s="4"/>
      <c r="AJ235" s="4"/>
      <c r="AK235" s="4"/>
      <c r="BF235" s="1"/>
      <c r="BG235" s="1"/>
      <c r="BH235" s="1"/>
    </row>
    <row r="236" spans="15:60" ht="20.5" hidden="1" customHeight="1" x14ac:dyDescent="0.3">
      <c r="O236" s="4"/>
      <c r="P236" s="4"/>
      <c r="Q236" s="4"/>
      <c r="R236" s="4"/>
      <c r="S236" s="4"/>
      <c r="T236" s="4"/>
      <c r="Z236" s="4"/>
      <c r="AA236" s="4"/>
      <c r="AB236" s="4"/>
      <c r="AC236" s="4"/>
      <c r="AD236" s="4"/>
      <c r="AE236" s="4"/>
      <c r="AF236" s="4"/>
      <c r="AG236" s="4"/>
      <c r="AH236" s="4"/>
      <c r="AI236" s="4"/>
      <c r="AJ236" s="4"/>
      <c r="AK236" s="4"/>
      <c r="BF236" s="1"/>
      <c r="BG236" s="1"/>
      <c r="BH236" s="1"/>
    </row>
    <row r="237" spans="15:60" ht="20.5" hidden="1" customHeight="1" x14ac:dyDescent="0.3">
      <c r="O237" s="4"/>
      <c r="P237" s="4"/>
      <c r="Q237" s="4"/>
      <c r="R237" s="4"/>
      <c r="S237" s="4"/>
      <c r="T237" s="4"/>
      <c r="Z237" s="4"/>
      <c r="AA237" s="4"/>
      <c r="AB237" s="4"/>
      <c r="AC237" s="4"/>
      <c r="AD237" s="4"/>
      <c r="AE237" s="4"/>
      <c r="AF237" s="4"/>
      <c r="AG237" s="4"/>
      <c r="AH237" s="4"/>
      <c r="AI237" s="4"/>
      <c r="AJ237" s="4"/>
      <c r="AK237" s="4"/>
      <c r="BF237" s="1"/>
      <c r="BG237" s="1"/>
      <c r="BH237" s="1"/>
    </row>
    <row r="238" spans="15:60" ht="20.5" hidden="1" customHeight="1" x14ac:dyDescent="0.3">
      <c r="O238" s="4"/>
      <c r="P238" s="4"/>
      <c r="Q238" s="4"/>
      <c r="R238" s="4"/>
      <c r="S238" s="4"/>
      <c r="T238" s="4"/>
      <c r="BF238" s="1"/>
      <c r="BG238" s="1"/>
      <c r="BH238" s="1"/>
    </row>
    <row r="239" spans="15:60" ht="20.5" hidden="1" customHeight="1" x14ac:dyDescent="0.3">
      <c r="O239" s="4"/>
      <c r="P239" s="4"/>
      <c r="Q239" s="4"/>
      <c r="R239" s="4"/>
      <c r="S239" s="4"/>
      <c r="T239" s="4"/>
      <c r="BF239" s="1"/>
      <c r="BG239" s="1"/>
      <c r="BH239" s="1"/>
    </row>
    <row r="240" spans="15:60" ht="20.5" hidden="1" customHeight="1" x14ac:dyDescent="0.3">
      <c r="O240" s="4"/>
      <c r="P240" s="4"/>
      <c r="Q240" s="4"/>
      <c r="R240" s="4"/>
      <c r="S240" s="4"/>
      <c r="T240" s="4"/>
      <c r="BF240" s="1"/>
      <c r="BG240" s="1"/>
      <c r="BH240" s="1"/>
    </row>
    <row r="241" spans="15:60" ht="20.5" hidden="1" customHeight="1" x14ac:dyDescent="0.3">
      <c r="O241" s="4"/>
      <c r="P241" s="4"/>
      <c r="Q241" s="4"/>
      <c r="R241" s="4"/>
      <c r="S241" s="4"/>
      <c r="T241" s="4"/>
      <c r="BF241" s="1"/>
      <c r="BG241" s="1"/>
      <c r="BH241" s="1"/>
    </row>
    <row r="242" spans="15:60" ht="20.5" hidden="1" customHeight="1" x14ac:dyDescent="0.3">
      <c r="O242" s="4"/>
      <c r="P242" s="4"/>
      <c r="Q242" s="4"/>
      <c r="R242" s="4"/>
      <c r="S242" s="4"/>
      <c r="T242" s="4"/>
      <c r="BF242" s="1"/>
      <c r="BG242" s="1"/>
      <c r="BH242" s="1"/>
    </row>
    <row r="243" spans="15:60" ht="20.5" hidden="1" customHeight="1" x14ac:dyDescent="0.3">
      <c r="O243" s="4"/>
      <c r="P243" s="4"/>
      <c r="Q243" s="4"/>
      <c r="R243" s="4"/>
      <c r="S243" s="4"/>
      <c r="T243" s="4"/>
      <c r="Z243" s="4"/>
      <c r="AA243" s="4"/>
      <c r="AB243" s="4"/>
      <c r="AC243" s="4"/>
      <c r="AD243" s="4"/>
      <c r="AE243" s="4"/>
      <c r="AF243" s="4"/>
      <c r="AG243" s="4"/>
      <c r="AH243" s="4"/>
      <c r="AI243" s="4"/>
      <c r="AJ243" s="4"/>
      <c r="AK243" s="4"/>
      <c r="BF243" s="1"/>
      <c r="BG243" s="1"/>
      <c r="BH243" s="1"/>
    </row>
    <row r="244" spans="15:60" ht="20.5" hidden="1" customHeight="1" x14ac:dyDescent="0.3">
      <c r="O244" s="4"/>
      <c r="P244" s="4"/>
      <c r="Q244" s="4"/>
      <c r="R244" s="4"/>
      <c r="S244" s="4"/>
      <c r="T244" s="4"/>
      <c r="Z244" s="4"/>
      <c r="AA244" s="4"/>
      <c r="AB244" s="4"/>
      <c r="AC244" s="4"/>
      <c r="AD244" s="4"/>
      <c r="AE244" s="4"/>
      <c r="AF244" s="4"/>
      <c r="AG244" s="4"/>
      <c r="AH244" s="4"/>
      <c r="AI244" s="4"/>
      <c r="AJ244" s="4"/>
      <c r="AK244" s="4"/>
      <c r="BF244" s="1"/>
      <c r="BG244" s="1"/>
      <c r="BH244" s="1"/>
    </row>
    <row r="245" spans="15:60" ht="20.5" hidden="1" customHeight="1" x14ac:dyDescent="0.3">
      <c r="O245" s="4"/>
      <c r="P245" s="4"/>
      <c r="Q245" s="4"/>
      <c r="R245" s="4"/>
      <c r="S245" s="4"/>
      <c r="T245" s="4"/>
      <c r="Z245" s="4"/>
      <c r="AA245" s="4"/>
      <c r="AB245" s="4"/>
      <c r="AC245" s="4"/>
      <c r="AD245" s="4"/>
      <c r="AE245" s="4"/>
      <c r="AF245" s="4"/>
      <c r="AG245" s="4"/>
      <c r="AH245" s="4"/>
      <c r="AI245" s="4"/>
      <c r="AJ245" s="4"/>
      <c r="AK245" s="4"/>
      <c r="BF245" s="1"/>
      <c r="BG245" s="1"/>
      <c r="BH245" s="1"/>
    </row>
    <row r="246" spans="15:60" ht="20.5" hidden="1" customHeight="1" x14ac:dyDescent="0.3">
      <c r="O246" s="4"/>
      <c r="P246" s="4"/>
      <c r="Q246" s="4"/>
      <c r="R246" s="4"/>
      <c r="S246" s="4"/>
      <c r="T246" s="4"/>
      <c r="Z246" s="4"/>
      <c r="AA246" s="4"/>
      <c r="AB246" s="4"/>
      <c r="AC246" s="4"/>
      <c r="AD246" s="4"/>
      <c r="AE246" s="4"/>
      <c r="AF246" s="4"/>
      <c r="AG246" s="4"/>
      <c r="AH246" s="4"/>
      <c r="AI246" s="4"/>
      <c r="AJ246" s="4"/>
      <c r="AK246" s="4"/>
      <c r="BF246" s="1"/>
      <c r="BG246" s="1"/>
      <c r="BH246" s="1"/>
    </row>
    <row r="247" spans="15:60" ht="20.5" hidden="1" customHeight="1" x14ac:dyDescent="0.3">
      <c r="O247" s="4"/>
      <c r="P247" s="4"/>
      <c r="Q247" s="4"/>
      <c r="R247" s="4"/>
      <c r="S247" s="4"/>
      <c r="T247" s="4"/>
      <c r="Z247" s="4"/>
      <c r="AA247" s="4"/>
      <c r="AB247" s="4"/>
      <c r="AC247" s="4"/>
      <c r="AD247" s="4"/>
      <c r="AE247" s="4"/>
      <c r="AF247" s="4"/>
      <c r="AG247" s="4"/>
      <c r="AH247" s="4"/>
      <c r="AI247" s="4"/>
      <c r="AJ247" s="4"/>
      <c r="AK247" s="4"/>
      <c r="BF247" s="1"/>
      <c r="BG247" s="1"/>
      <c r="BH247" s="1"/>
    </row>
    <row r="248" spans="15:60" ht="20.5" hidden="1" customHeight="1" x14ac:dyDescent="0.3">
      <c r="O248" s="4"/>
      <c r="P248" s="4"/>
      <c r="Q248" s="4"/>
      <c r="R248" s="4"/>
      <c r="S248" s="4"/>
      <c r="T248" s="4"/>
      <c r="Z248" s="4"/>
      <c r="AA248" s="4"/>
      <c r="AB248" s="4"/>
      <c r="AC248" s="4"/>
      <c r="AD248" s="4"/>
      <c r="AE248" s="4"/>
      <c r="AF248" s="4"/>
      <c r="AG248" s="4"/>
      <c r="AH248" s="4"/>
      <c r="AI248" s="4"/>
      <c r="AJ248" s="4"/>
      <c r="AK248" s="4"/>
      <c r="BF248" s="1"/>
      <c r="BG248" s="1"/>
      <c r="BH248" s="1"/>
    </row>
    <row r="249" spans="15:60" ht="20.5" hidden="1" customHeight="1" x14ac:dyDescent="0.3">
      <c r="O249" s="4"/>
      <c r="P249" s="4"/>
      <c r="Q249" s="4"/>
      <c r="R249" s="4"/>
      <c r="S249" s="4"/>
      <c r="T249" s="4"/>
      <c r="Z249" s="4"/>
      <c r="AA249" s="4"/>
      <c r="AB249" s="4"/>
      <c r="AC249" s="4"/>
      <c r="AD249" s="4"/>
      <c r="AE249" s="4"/>
      <c r="AF249" s="4"/>
      <c r="AG249" s="4"/>
      <c r="AH249" s="4"/>
      <c r="AI249" s="4"/>
      <c r="AJ249" s="4"/>
      <c r="AK249" s="4"/>
      <c r="BF249" s="1"/>
      <c r="BG249" s="1"/>
      <c r="BH249" s="1"/>
    </row>
    <row r="250" spans="15:60" ht="20.5" hidden="1" customHeight="1" x14ac:dyDescent="0.3">
      <c r="O250" s="4"/>
      <c r="P250" s="4"/>
      <c r="Q250" s="4"/>
      <c r="R250" s="4"/>
      <c r="S250" s="4"/>
      <c r="T250" s="4"/>
      <c r="Z250" s="4"/>
      <c r="AA250" s="4"/>
      <c r="AB250" s="4"/>
      <c r="AC250" s="4"/>
      <c r="AD250" s="4"/>
      <c r="AE250" s="4"/>
      <c r="AF250" s="4"/>
      <c r="AG250" s="4"/>
      <c r="AH250" s="4"/>
      <c r="AI250" s="4"/>
      <c r="AJ250" s="4"/>
      <c r="AK250" s="4"/>
      <c r="BF250" s="1"/>
      <c r="BG250" s="1"/>
      <c r="BH250" s="1"/>
    </row>
    <row r="251" spans="15:60" ht="20.5" hidden="1" customHeight="1" x14ac:dyDescent="0.3">
      <c r="O251" s="4"/>
      <c r="P251" s="4"/>
      <c r="Q251" s="4"/>
      <c r="R251" s="4"/>
      <c r="S251" s="4"/>
      <c r="T251" s="4"/>
      <c r="Z251" s="4"/>
      <c r="AA251" s="4"/>
      <c r="AB251" s="4"/>
      <c r="AC251" s="4"/>
      <c r="AD251" s="4"/>
      <c r="AE251" s="4"/>
      <c r="AF251" s="4"/>
      <c r="AG251" s="4"/>
      <c r="AH251" s="4"/>
      <c r="AI251" s="4"/>
      <c r="AJ251" s="4"/>
      <c r="AK251" s="4"/>
      <c r="BF251" s="1"/>
      <c r="BG251" s="1"/>
      <c r="BH251" s="1"/>
    </row>
    <row r="252" spans="15:60" ht="20.5" hidden="1" customHeight="1" x14ac:dyDescent="0.3">
      <c r="O252" s="4"/>
      <c r="P252" s="4"/>
      <c r="Q252" s="4"/>
      <c r="R252" s="4"/>
      <c r="S252" s="4"/>
      <c r="T252" s="4"/>
      <c r="Z252" s="4"/>
      <c r="AA252" s="4"/>
      <c r="AB252" s="4"/>
      <c r="AC252" s="4"/>
      <c r="AD252" s="4"/>
      <c r="AE252" s="4"/>
      <c r="AF252" s="4"/>
      <c r="AG252" s="4"/>
      <c r="AH252" s="4"/>
      <c r="AI252" s="4"/>
      <c r="AJ252" s="4"/>
      <c r="AK252" s="4"/>
      <c r="BF252" s="1"/>
      <c r="BG252" s="1"/>
      <c r="BH252" s="1"/>
    </row>
    <row r="253" spans="15:60" ht="20.5" hidden="1" customHeight="1" x14ac:dyDescent="0.3">
      <c r="O253" s="4"/>
      <c r="P253" s="4"/>
      <c r="Q253" s="4"/>
      <c r="R253" s="4"/>
      <c r="S253" s="4"/>
      <c r="T253" s="4"/>
      <c r="Z253" s="4"/>
      <c r="AA253" s="4"/>
      <c r="AB253" s="4"/>
      <c r="AC253" s="4"/>
      <c r="AD253" s="4"/>
      <c r="AE253" s="4"/>
      <c r="AF253" s="4"/>
      <c r="AG253" s="4"/>
      <c r="AH253" s="4"/>
      <c r="AI253" s="4"/>
      <c r="AJ253" s="4"/>
      <c r="AK253" s="4"/>
      <c r="BF253" s="1"/>
      <c r="BG253" s="1"/>
      <c r="BH253" s="1"/>
    </row>
    <row r="254" spans="15:60" ht="20.5" hidden="1" customHeight="1" x14ac:dyDescent="0.3">
      <c r="O254" s="4"/>
      <c r="P254" s="4"/>
      <c r="Q254" s="4"/>
      <c r="R254" s="4"/>
      <c r="S254" s="4"/>
      <c r="T254" s="4"/>
      <c r="Z254" s="4"/>
      <c r="AA254" s="4"/>
      <c r="AB254" s="4"/>
      <c r="AC254" s="4"/>
      <c r="AD254" s="4"/>
      <c r="AE254" s="4"/>
      <c r="AF254" s="4"/>
      <c r="AG254" s="4"/>
      <c r="AH254" s="4"/>
      <c r="AI254" s="4"/>
      <c r="AJ254" s="4"/>
      <c r="AK254" s="4"/>
      <c r="BF254" s="1"/>
      <c r="BG254" s="1"/>
      <c r="BH254" s="1"/>
    </row>
    <row r="255" spans="15:60" ht="20.5" hidden="1" customHeight="1" x14ac:dyDescent="0.3">
      <c r="O255" s="4"/>
      <c r="P255" s="4"/>
      <c r="Q255" s="4"/>
      <c r="R255" s="4"/>
      <c r="S255" s="4"/>
      <c r="T255" s="4"/>
      <c r="Z255" s="4"/>
      <c r="AA255" s="4"/>
      <c r="AB255" s="4"/>
      <c r="AC255" s="4"/>
      <c r="AD255" s="4"/>
      <c r="AE255" s="4"/>
      <c r="AF255" s="4"/>
      <c r="AG255" s="4"/>
      <c r="AH255" s="4"/>
      <c r="AI255" s="4"/>
      <c r="AJ255" s="4"/>
      <c r="AK255" s="4"/>
      <c r="BF255" s="1"/>
      <c r="BG255" s="1"/>
      <c r="BH255" s="1"/>
    </row>
    <row r="256" spans="15:60" ht="20.5" hidden="1" customHeight="1" x14ac:dyDescent="0.3">
      <c r="O256" s="4"/>
      <c r="P256" s="4"/>
      <c r="Q256" s="4"/>
      <c r="R256" s="4"/>
      <c r="S256" s="4"/>
      <c r="T256" s="4"/>
      <c r="BF256" s="1"/>
      <c r="BG256" s="1"/>
      <c r="BH256" s="1"/>
    </row>
    <row r="257" spans="15:60" ht="20.5" hidden="1" customHeight="1" x14ac:dyDescent="0.3">
      <c r="O257" s="4"/>
      <c r="P257" s="4"/>
      <c r="Q257" s="4"/>
      <c r="R257" s="4"/>
      <c r="S257" s="4"/>
      <c r="T257" s="4"/>
      <c r="BF257" s="1"/>
      <c r="BG257" s="1"/>
      <c r="BH257" s="1"/>
    </row>
    <row r="258" spans="15:60" ht="20.5" hidden="1" customHeight="1" x14ac:dyDescent="0.3">
      <c r="O258" s="4"/>
      <c r="P258" s="4"/>
      <c r="Q258" s="4"/>
      <c r="R258" s="4"/>
      <c r="S258" s="4"/>
      <c r="T258" s="4"/>
      <c r="BF258" s="1"/>
      <c r="BG258" s="1"/>
      <c r="BH258" s="1"/>
    </row>
    <row r="259" spans="15:60" ht="20.5" hidden="1" customHeight="1" x14ac:dyDescent="0.3">
      <c r="O259" s="4"/>
      <c r="P259" s="4"/>
      <c r="Q259" s="4"/>
      <c r="R259" s="4"/>
      <c r="S259" s="4"/>
      <c r="T259" s="4"/>
      <c r="BF259" s="1"/>
      <c r="BG259" s="1"/>
      <c r="BH259" s="1"/>
    </row>
    <row r="260" spans="15:60" ht="20.5" hidden="1" customHeight="1" x14ac:dyDescent="0.3">
      <c r="O260" s="4"/>
      <c r="P260" s="4"/>
      <c r="Q260" s="4"/>
      <c r="R260" s="4"/>
      <c r="S260" s="4"/>
      <c r="T260" s="4"/>
      <c r="BF260" s="1"/>
      <c r="BG260" s="1"/>
      <c r="BH260" s="1"/>
    </row>
    <row r="261" spans="15:60" ht="20.5" hidden="1" customHeight="1" x14ac:dyDescent="0.3">
      <c r="O261" s="4"/>
      <c r="P261" s="4"/>
      <c r="Q261" s="4"/>
      <c r="R261" s="4"/>
      <c r="S261" s="4"/>
      <c r="T261" s="4"/>
      <c r="Z261" s="4"/>
      <c r="AA261" s="4"/>
      <c r="AB261" s="4"/>
      <c r="AC261" s="4"/>
      <c r="AD261" s="4"/>
      <c r="AE261" s="4"/>
      <c r="AF261" s="4"/>
      <c r="AG261" s="4"/>
      <c r="AH261" s="4"/>
      <c r="AI261" s="4"/>
      <c r="AJ261" s="4"/>
      <c r="AK261" s="4"/>
      <c r="BF261" s="1"/>
      <c r="BG261" s="1"/>
      <c r="BH261" s="1"/>
    </row>
    <row r="262" spans="15:60" ht="20.5" hidden="1" customHeight="1" x14ac:dyDescent="0.3">
      <c r="O262" s="4"/>
      <c r="P262" s="4"/>
      <c r="Q262" s="4"/>
      <c r="R262" s="4"/>
      <c r="S262" s="4"/>
      <c r="T262" s="4"/>
      <c r="Z262" s="4"/>
      <c r="AA262" s="4"/>
      <c r="AB262" s="4"/>
      <c r="AC262" s="4"/>
      <c r="AD262" s="4"/>
      <c r="AE262" s="4"/>
      <c r="AF262" s="4"/>
      <c r="AG262" s="4"/>
      <c r="AH262" s="4"/>
      <c r="AI262" s="4"/>
      <c r="AJ262" s="4"/>
      <c r="AK262" s="4"/>
      <c r="BF262" s="1"/>
      <c r="BG262" s="1"/>
      <c r="BH262" s="1"/>
    </row>
    <row r="263" spans="15:60" ht="20.5" hidden="1" customHeight="1" x14ac:dyDescent="0.3">
      <c r="O263" s="4"/>
      <c r="P263" s="4"/>
      <c r="Q263" s="4"/>
      <c r="R263" s="4"/>
      <c r="S263" s="4"/>
      <c r="T263" s="4"/>
      <c r="Z263" s="4"/>
      <c r="AA263" s="4"/>
      <c r="AB263" s="4"/>
      <c r="AC263" s="4"/>
      <c r="AD263" s="4"/>
      <c r="AE263" s="4"/>
      <c r="AF263" s="4"/>
      <c r="AG263" s="4"/>
      <c r="AH263" s="4"/>
      <c r="AI263" s="4"/>
      <c r="AJ263" s="4"/>
      <c r="AK263" s="4"/>
      <c r="BF263" s="1"/>
      <c r="BG263" s="1"/>
      <c r="BH263" s="1"/>
    </row>
    <row r="264" spans="15:60" ht="20.5" hidden="1" customHeight="1" x14ac:dyDescent="0.3">
      <c r="O264" s="4"/>
      <c r="P264" s="4"/>
      <c r="Q264" s="4"/>
      <c r="R264" s="4"/>
      <c r="S264" s="4"/>
      <c r="T264" s="4"/>
      <c r="Z264" s="4"/>
      <c r="AA264" s="4"/>
      <c r="AB264" s="4"/>
      <c r="AC264" s="4"/>
      <c r="AD264" s="4"/>
      <c r="AE264" s="4"/>
      <c r="AF264" s="4"/>
      <c r="AG264" s="4"/>
      <c r="AH264" s="4"/>
      <c r="AI264" s="4"/>
      <c r="AJ264" s="4"/>
      <c r="AK264" s="4"/>
      <c r="BF264" s="1"/>
      <c r="BG264" s="1"/>
      <c r="BH264" s="1"/>
    </row>
    <row r="265" spans="15:60" ht="20.5" hidden="1" customHeight="1" x14ac:dyDescent="0.3">
      <c r="O265" s="4"/>
      <c r="P265" s="4"/>
      <c r="Q265" s="4"/>
      <c r="R265" s="4"/>
      <c r="S265" s="4"/>
      <c r="T265" s="4"/>
      <c r="Z265" s="4"/>
      <c r="AA265" s="4"/>
      <c r="AB265" s="4"/>
      <c r="AC265" s="4"/>
      <c r="AD265" s="4"/>
      <c r="AE265" s="4"/>
      <c r="AF265" s="4"/>
      <c r="AG265" s="4"/>
      <c r="AH265" s="4"/>
      <c r="AI265" s="4"/>
      <c r="AJ265" s="4"/>
      <c r="AK265" s="4"/>
      <c r="BF265" s="1"/>
      <c r="BG265" s="1"/>
      <c r="BH265" s="1"/>
    </row>
    <row r="266" spans="15:60" ht="20.5" hidden="1" customHeight="1" x14ac:dyDescent="0.3">
      <c r="O266" s="4"/>
      <c r="P266" s="4"/>
      <c r="Q266" s="4"/>
      <c r="R266" s="4"/>
      <c r="S266" s="4"/>
      <c r="T266" s="4"/>
      <c r="Z266" s="4"/>
      <c r="AA266" s="4"/>
      <c r="AB266" s="4"/>
      <c r="AC266" s="4"/>
      <c r="AD266" s="4"/>
      <c r="AE266" s="4"/>
      <c r="AF266" s="4"/>
      <c r="AG266" s="4"/>
      <c r="AH266" s="4"/>
      <c r="AI266" s="4"/>
      <c r="AJ266" s="4"/>
      <c r="AK266" s="4"/>
      <c r="BF266" s="1"/>
      <c r="BG266" s="1"/>
      <c r="BH266" s="1"/>
    </row>
    <row r="267" spans="15:60" ht="20.5" hidden="1" customHeight="1" x14ac:dyDescent="0.3">
      <c r="O267" s="4"/>
      <c r="P267" s="4"/>
      <c r="Q267" s="4"/>
      <c r="R267" s="4"/>
      <c r="S267" s="4"/>
      <c r="T267" s="4"/>
      <c r="Z267" s="4"/>
      <c r="AA267" s="4"/>
      <c r="AB267" s="4"/>
      <c r="AC267" s="4"/>
      <c r="AD267" s="4"/>
      <c r="AE267" s="4"/>
      <c r="AF267" s="4"/>
      <c r="AG267" s="4"/>
      <c r="AH267" s="4"/>
      <c r="AI267" s="4"/>
      <c r="AJ267" s="4"/>
      <c r="AK267" s="4"/>
      <c r="BF267" s="1"/>
      <c r="BG267" s="1"/>
      <c r="BH267" s="1"/>
    </row>
    <row r="268" spans="15:60" ht="20.5" hidden="1" customHeight="1" x14ac:dyDescent="0.3">
      <c r="O268" s="4"/>
      <c r="P268" s="4"/>
      <c r="Q268" s="4"/>
      <c r="R268" s="4"/>
      <c r="S268" s="4"/>
      <c r="T268" s="4"/>
      <c r="Z268" s="4"/>
      <c r="AA268" s="4"/>
      <c r="AB268" s="4"/>
      <c r="AC268" s="4"/>
      <c r="AD268" s="4"/>
      <c r="AE268" s="4"/>
      <c r="AF268" s="4"/>
      <c r="AG268" s="4"/>
      <c r="AH268" s="4"/>
      <c r="AI268" s="4"/>
      <c r="AJ268" s="4"/>
      <c r="AK268" s="4"/>
      <c r="BF268" s="1"/>
      <c r="BG268" s="1"/>
      <c r="BH268" s="1"/>
    </row>
    <row r="269" spans="15:60" ht="20.5" hidden="1" customHeight="1" x14ac:dyDescent="0.3">
      <c r="O269" s="4"/>
      <c r="P269" s="4"/>
      <c r="Q269" s="4"/>
      <c r="R269" s="4"/>
      <c r="S269" s="4"/>
      <c r="T269" s="4"/>
      <c r="Z269" s="4"/>
      <c r="AA269" s="4"/>
      <c r="AB269" s="4"/>
      <c r="AC269" s="4"/>
      <c r="AD269" s="4"/>
      <c r="AE269" s="4"/>
      <c r="AF269" s="4"/>
      <c r="AG269" s="4"/>
      <c r="AH269" s="4"/>
      <c r="AI269" s="4"/>
      <c r="AJ269" s="4"/>
      <c r="AK269" s="4"/>
      <c r="BF269" s="1"/>
      <c r="BG269" s="1"/>
      <c r="BH269" s="1"/>
    </row>
    <row r="270" spans="15:60" ht="20.5" hidden="1" customHeight="1" x14ac:dyDescent="0.3">
      <c r="O270" s="4"/>
      <c r="P270" s="4"/>
      <c r="Q270" s="4"/>
      <c r="R270" s="4"/>
      <c r="S270" s="4"/>
      <c r="T270" s="4"/>
      <c r="Z270" s="4"/>
      <c r="AA270" s="4"/>
      <c r="AB270" s="4"/>
      <c r="AC270" s="4"/>
      <c r="AD270" s="4"/>
      <c r="AE270" s="4"/>
      <c r="AF270" s="4"/>
      <c r="AG270" s="4"/>
      <c r="AH270" s="4"/>
      <c r="AI270" s="4"/>
      <c r="AJ270" s="4"/>
      <c r="AK270" s="4"/>
      <c r="BF270" s="1"/>
      <c r="BG270" s="1"/>
      <c r="BH270" s="1"/>
    </row>
    <row r="271" spans="15:60" ht="20.5" hidden="1" customHeight="1" x14ac:dyDescent="0.3">
      <c r="O271" s="4"/>
      <c r="P271" s="4"/>
      <c r="Q271" s="4"/>
      <c r="R271" s="4"/>
      <c r="S271" s="4"/>
      <c r="T271" s="4"/>
      <c r="Z271" s="4"/>
      <c r="AA271" s="4"/>
      <c r="AB271" s="4"/>
      <c r="AC271" s="4"/>
      <c r="AD271" s="4"/>
      <c r="AE271" s="4"/>
      <c r="AF271" s="4"/>
      <c r="AG271" s="4"/>
      <c r="AH271" s="4"/>
      <c r="AI271" s="4"/>
      <c r="AJ271" s="4"/>
      <c r="AK271" s="4"/>
      <c r="BF271" s="1"/>
      <c r="BG271" s="1"/>
      <c r="BH271" s="1"/>
    </row>
    <row r="272" spans="15:60" ht="20.5" hidden="1" customHeight="1" x14ac:dyDescent="0.3">
      <c r="O272" s="4"/>
      <c r="P272" s="4"/>
      <c r="Q272" s="4"/>
      <c r="R272" s="4"/>
      <c r="S272" s="4"/>
      <c r="T272" s="4"/>
      <c r="Z272" s="4"/>
      <c r="AA272" s="4"/>
      <c r="AB272" s="4"/>
      <c r="AC272" s="4"/>
      <c r="AD272" s="4"/>
      <c r="AE272" s="4"/>
      <c r="AF272" s="4"/>
      <c r="AG272" s="4"/>
      <c r="AH272" s="4"/>
      <c r="AI272" s="4"/>
      <c r="AJ272" s="4"/>
      <c r="AK272" s="4"/>
      <c r="BF272" s="1"/>
      <c r="BG272" s="1"/>
      <c r="BH272" s="1"/>
    </row>
    <row r="273" spans="15:60" ht="20.5" hidden="1" customHeight="1" x14ac:dyDescent="0.3">
      <c r="O273" s="4"/>
      <c r="P273" s="4"/>
      <c r="Q273" s="4"/>
      <c r="R273" s="4"/>
      <c r="S273" s="4"/>
      <c r="T273" s="4"/>
      <c r="Z273" s="4"/>
      <c r="AA273" s="4"/>
      <c r="AB273" s="4"/>
      <c r="AC273" s="4"/>
      <c r="AD273" s="4"/>
      <c r="AE273" s="4"/>
      <c r="AF273" s="4"/>
      <c r="AG273" s="4"/>
      <c r="AH273" s="4"/>
      <c r="AI273" s="4"/>
      <c r="AJ273" s="4"/>
      <c r="AK273" s="4"/>
      <c r="BF273" s="1"/>
      <c r="BG273" s="1"/>
      <c r="BH273" s="1"/>
    </row>
    <row r="274" spans="15:60" ht="20.5" hidden="1" customHeight="1" x14ac:dyDescent="0.3">
      <c r="O274" s="4"/>
      <c r="P274" s="4"/>
      <c r="Q274" s="4"/>
      <c r="R274" s="4"/>
      <c r="S274" s="4"/>
      <c r="T274" s="4"/>
      <c r="BF274" s="1"/>
      <c r="BG274" s="1"/>
      <c r="BH274" s="1"/>
    </row>
    <row r="275" spans="15:60" ht="20.5" hidden="1" customHeight="1" x14ac:dyDescent="0.3">
      <c r="O275" s="4"/>
      <c r="P275" s="4"/>
      <c r="Q275" s="4"/>
      <c r="R275" s="4"/>
      <c r="S275" s="4"/>
      <c r="T275" s="4"/>
      <c r="BF275" s="1"/>
      <c r="BG275" s="1"/>
      <c r="BH275" s="1"/>
    </row>
    <row r="276" spans="15:60" ht="20.5" hidden="1" customHeight="1" x14ac:dyDescent="0.3">
      <c r="O276" s="4"/>
      <c r="P276" s="4"/>
      <c r="Q276" s="4"/>
      <c r="R276" s="4"/>
      <c r="S276" s="4"/>
      <c r="T276" s="4"/>
      <c r="BF276" s="1"/>
      <c r="BG276" s="1"/>
      <c r="BH276" s="1"/>
    </row>
    <row r="277" spans="15:60" ht="20.5" hidden="1" customHeight="1" x14ac:dyDescent="0.3">
      <c r="O277" s="4"/>
      <c r="P277" s="4"/>
      <c r="Q277" s="4"/>
      <c r="R277" s="4"/>
      <c r="S277" s="4"/>
      <c r="T277" s="4"/>
      <c r="BF277" s="1"/>
      <c r="BG277" s="1"/>
      <c r="BH277" s="1"/>
    </row>
    <row r="278" spans="15:60" ht="20.5" hidden="1" customHeight="1" x14ac:dyDescent="0.3">
      <c r="O278" s="4"/>
      <c r="P278" s="4"/>
      <c r="Q278" s="4"/>
      <c r="R278" s="4"/>
      <c r="S278" s="4"/>
      <c r="T278" s="4"/>
      <c r="BF278" s="1"/>
      <c r="BG278" s="1"/>
      <c r="BH278" s="1"/>
    </row>
    <row r="279" spans="15:60" ht="20.5" hidden="1" customHeight="1" x14ac:dyDescent="0.3">
      <c r="O279" s="4"/>
      <c r="P279" s="4"/>
      <c r="Q279" s="4"/>
      <c r="R279" s="4"/>
      <c r="S279" s="4"/>
      <c r="T279" s="4"/>
      <c r="Z279" s="4"/>
      <c r="AA279" s="4"/>
      <c r="AB279" s="4"/>
      <c r="AC279" s="4"/>
      <c r="AD279" s="4"/>
      <c r="AE279" s="4"/>
      <c r="AF279" s="4"/>
      <c r="AG279" s="4"/>
      <c r="AH279" s="4"/>
      <c r="AI279" s="4"/>
      <c r="AJ279" s="4"/>
      <c r="AK279" s="4"/>
      <c r="BF279" s="1"/>
      <c r="BG279" s="1"/>
      <c r="BH279" s="1"/>
    </row>
    <row r="280" spans="15:60" ht="20.5" hidden="1" customHeight="1" x14ac:dyDescent="0.3">
      <c r="O280" s="4"/>
      <c r="P280" s="4"/>
      <c r="Q280" s="4"/>
      <c r="R280" s="4"/>
      <c r="S280" s="4"/>
      <c r="T280" s="4"/>
      <c r="Z280" s="4"/>
      <c r="AA280" s="4"/>
      <c r="AB280" s="4"/>
      <c r="AC280" s="4"/>
      <c r="AD280" s="4"/>
      <c r="AE280" s="4"/>
      <c r="AF280" s="4"/>
      <c r="AG280" s="4"/>
      <c r="AH280" s="4"/>
      <c r="AI280" s="4"/>
      <c r="AJ280" s="4"/>
      <c r="AK280" s="4"/>
      <c r="BF280" s="1"/>
      <c r="BG280" s="1"/>
      <c r="BH280" s="1"/>
    </row>
    <row r="281" spans="15:60" ht="20.5" hidden="1" customHeight="1" x14ac:dyDescent="0.3">
      <c r="O281" s="4"/>
      <c r="P281" s="4"/>
      <c r="Q281" s="4"/>
      <c r="R281" s="4"/>
      <c r="S281" s="4"/>
      <c r="T281" s="4"/>
      <c r="Z281" s="4"/>
      <c r="AA281" s="4"/>
      <c r="AB281" s="4"/>
      <c r="AC281" s="4"/>
      <c r="AD281" s="4"/>
      <c r="AE281" s="4"/>
      <c r="AF281" s="4"/>
      <c r="AG281" s="4"/>
      <c r="AH281" s="4"/>
      <c r="AI281" s="4"/>
      <c r="AJ281" s="4"/>
      <c r="AK281" s="4"/>
      <c r="BF281" s="1"/>
      <c r="BG281" s="1"/>
      <c r="BH281" s="1"/>
    </row>
    <row r="282" spans="15:60" ht="20.5" hidden="1" customHeight="1" x14ac:dyDescent="0.3">
      <c r="O282" s="4"/>
      <c r="P282" s="4"/>
      <c r="Q282" s="4"/>
      <c r="R282" s="4"/>
      <c r="S282" s="4"/>
      <c r="T282" s="4"/>
      <c r="Z282" s="4"/>
      <c r="AA282" s="4"/>
      <c r="AB282" s="4"/>
      <c r="AC282" s="4"/>
      <c r="AD282" s="4"/>
      <c r="AE282" s="4"/>
      <c r="AF282" s="4"/>
      <c r="AG282" s="4"/>
      <c r="AH282" s="4"/>
      <c r="AI282" s="4"/>
      <c r="AJ282" s="4"/>
      <c r="AK282" s="4"/>
      <c r="BF282" s="1"/>
      <c r="BG282" s="1"/>
      <c r="BH282" s="1"/>
    </row>
    <row r="283" spans="15:60" ht="20.5" hidden="1" customHeight="1" x14ac:dyDescent="0.3">
      <c r="O283" s="4"/>
      <c r="P283" s="4"/>
      <c r="Q283" s="4"/>
      <c r="R283" s="4"/>
      <c r="S283" s="4"/>
      <c r="T283" s="4"/>
      <c r="Z283" s="4"/>
      <c r="AA283" s="4"/>
      <c r="AB283" s="4"/>
      <c r="AC283" s="4"/>
      <c r="AD283" s="4"/>
      <c r="AE283" s="4"/>
      <c r="AF283" s="4"/>
      <c r="AG283" s="4"/>
      <c r="AH283" s="4"/>
      <c r="AI283" s="4"/>
      <c r="AJ283" s="4"/>
      <c r="AK283" s="4"/>
      <c r="BF283" s="1"/>
      <c r="BG283" s="1"/>
      <c r="BH283" s="1"/>
    </row>
    <row r="284" spans="15:60" ht="20.5" hidden="1" customHeight="1" x14ac:dyDescent="0.3">
      <c r="O284" s="4"/>
      <c r="P284" s="4"/>
      <c r="Q284" s="4"/>
      <c r="R284" s="4"/>
      <c r="S284" s="4"/>
      <c r="T284" s="4"/>
      <c r="Z284" s="4"/>
      <c r="AA284" s="4"/>
      <c r="AB284" s="4"/>
      <c r="AC284" s="4"/>
      <c r="AD284" s="4"/>
      <c r="AE284" s="4"/>
      <c r="AF284" s="4"/>
      <c r="AG284" s="4"/>
      <c r="AH284" s="4"/>
      <c r="AI284" s="4"/>
      <c r="AJ284" s="4"/>
      <c r="AK284" s="4"/>
      <c r="BF284" s="1"/>
      <c r="BG284" s="1"/>
      <c r="BH284" s="1"/>
    </row>
    <row r="285" spans="15:60" ht="20.5" hidden="1" customHeight="1" x14ac:dyDescent="0.3">
      <c r="O285" s="4"/>
      <c r="P285" s="4"/>
      <c r="Q285" s="4"/>
      <c r="R285" s="4"/>
      <c r="S285" s="4"/>
      <c r="T285" s="4"/>
      <c r="Z285" s="4"/>
      <c r="AA285" s="4"/>
      <c r="AB285" s="4"/>
      <c r="AC285" s="4"/>
      <c r="AD285" s="4"/>
      <c r="AE285" s="4"/>
      <c r="AF285" s="4"/>
      <c r="AG285" s="4"/>
      <c r="AH285" s="4"/>
      <c r="AI285" s="4"/>
      <c r="AJ285" s="4"/>
      <c r="AK285" s="4"/>
      <c r="BF285" s="1"/>
      <c r="BG285" s="1"/>
      <c r="BH285" s="1"/>
    </row>
    <row r="286" spans="15:60" ht="20.5" hidden="1" customHeight="1" x14ac:dyDescent="0.3">
      <c r="O286" s="4"/>
      <c r="P286" s="4"/>
      <c r="Q286" s="4"/>
      <c r="R286" s="4"/>
      <c r="S286" s="4"/>
      <c r="T286" s="4"/>
      <c r="Z286" s="4"/>
      <c r="AA286" s="4"/>
      <c r="AB286" s="4"/>
      <c r="AC286" s="4"/>
      <c r="AD286" s="4"/>
      <c r="AE286" s="4"/>
      <c r="AF286" s="4"/>
      <c r="AG286" s="4"/>
      <c r="AH286" s="4"/>
      <c r="AI286" s="4"/>
      <c r="AJ286" s="4"/>
      <c r="AK286" s="4"/>
      <c r="BF286" s="1"/>
      <c r="BG286" s="1"/>
      <c r="BH286" s="1"/>
    </row>
    <row r="287" spans="15:60" ht="20.5" hidden="1" customHeight="1" x14ac:dyDescent="0.3">
      <c r="O287" s="4"/>
      <c r="P287" s="4"/>
      <c r="Q287" s="4"/>
      <c r="R287" s="4"/>
      <c r="S287" s="4"/>
      <c r="T287" s="4"/>
      <c r="Z287" s="4"/>
      <c r="AA287" s="4"/>
      <c r="AB287" s="4"/>
      <c r="AC287" s="4"/>
      <c r="AD287" s="4"/>
      <c r="AE287" s="4"/>
      <c r="AF287" s="4"/>
      <c r="AG287" s="4"/>
      <c r="AH287" s="4"/>
      <c r="AI287" s="4"/>
      <c r="AJ287" s="4"/>
      <c r="AK287" s="4"/>
      <c r="BF287" s="1"/>
      <c r="BG287" s="1"/>
      <c r="BH287" s="1"/>
    </row>
    <row r="288" spans="15:60" ht="20.5" hidden="1" customHeight="1" x14ac:dyDescent="0.3">
      <c r="O288" s="4"/>
      <c r="P288" s="4"/>
      <c r="Q288" s="4"/>
      <c r="R288" s="4"/>
      <c r="S288" s="4"/>
      <c r="T288" s="4"/>
      <c r="Z288" s="4"/>
      <c r="AA288" s="4"/>
      <c r="AB288" s="4"/>
      <c r="AC288" s="4"/>
      <c r="AD288" s="4"/>
      <c r="AE288" s="4"/>
      <c r="AF288" s="4"/>
      <c r="AG288" s="4"/>
      <c r="AH288" s="4"/>
      <c r="AI288" s="4"/>
      <c r="AJ288" s="4"/>
      <c r="AK288" s="4"/>
      <c r="BF288" s="1"/>
      <c r="BG288" s="1"/>
      <c r="BH288" s="1"/>
    </row>
    <row r="289" spans="15:60" ht="20.5" hidden="1" customHeight="1" x14ac:dyDescent="0.3">
      <c r="O289" s="4"/>
      <c r="P289" s="4"/>
      <c r="Q289" s="4"/>
      <c r="R289" s="4"/>
      <c r="S289" s="4"/>
      <c r="T289" s="4"/>
      <c r="Z289" s="4"/>
      <c r="AA289" s="4"/>
      <c r="AB289" s="4"/>
      <c r="AC289" s="4"/>
      <c r="AD289" s="4"/>
      <c r="AE289" s="4"/>
      <c r="AF289" s="4"/>
      <c r="AG289" s="4"/>
      <c r="AH289" s="4"/>
      <c r="AI289" s="4"/>
      <c r="AJ289" s="4"/>
      <c r="AK289" s="4"/>
      <c r="BF289" s="1"/>
      <c r="BG289" s="1"/>
      <c r="BH289" s="1"/>
    </row>
    <row r="290" spans="15:60" ht="20.5" hidden="1" customHeight="1" x14ac:dyDescent="0.3">
      <c r="O290" s="4"/>
      <c r="P290" s="4"/>
      <c r="Q290" s="4"/>
      <c r="R290" s="4"/>
      <c r="S290" s="4"/>
      <c r="T290" s="4"/>
      <c r="Z290" s="4"/>
      <c r="AA290" s="4"/>
      <c r="AB290" s="4"/>
      <c r="AC290" s="4"/>
      <c r="AD290" s="4"/>
      <c r="AE290" s="4"/>
      <c r="AF290" s="4"/>
      <c r="AG290" s="4"/>
      <c r="AH290" s="4"/>
      <c r="AI290" s="4"/>
      <c r="AJ290" s="4"/>
      <c r="AK290" s="4"/>
      <c r="BF290" s="1"/>
      <c r="BG290" s="1"/>
      <c r="BH290" s="1"/>
    </row>
    <row r="291" spans="15:60" ht="20.5" hidden="1" customHeight="1" x14ac:dyDescent="0.3">
      <c r="O291" s="4"/>
      <c r="P291" s="4"/>
      <c r="Q291" s="4"/>
      <c r="R291" s="4"/>
      <c r="S291" s="4"/>
      <c r="T291" s="4"/>
      <c r="Z291" s="4"/>
      <c r="AA291" s="4"/>
      <c r="AB291" s="4"/>
      <c r="AC291" s="4"/>
      <c r="AD291" s="4"/>
      <c r="AE291" s="4"/>
      <c r="AF291" s="4"/>
      <c r="AG291" s="4"/>
      <c r="AH291" s="4"/>
      <c r="AI291" s="4"/>
      <c r="AJ291" s="4"/>
      <c r="AK291" s="4"/>
      <c r="BF291" s="1"/>
      <c r="BG291" s="1"/>
      <c r="BH291" s="1"/>
    </row>
    <row r="292" spans="15:60" ht="20.5" hidden="1" customHeight="1" x14ac:dyDescent="0.3">
      <c r="O292" s="4"/>
      <c r="P292" s="4"/>
      <c r="Q292" s="4"/>
      <c r="R292" s="4"/>
      <c r="S292" s="4"/>
      <c r="T292" s="4"/>
      <c r="BF292" s="1"/>
      <c r="BG292" s="1"/>
      <c r="BH292" s="1"/>
    </row>
    <row r="293" spans="15:60" ht="20.5" hidden="1" customHeight="1" x14ac:dyDescent="0.3">
      <c r="O293" s="4"/>
      <c r="P293" s="4"/>
      <c r="Q293" s="4"/>
      <c r="R293" s="4"/>
      <c r="S293" s="4"/>
      <c r="T293" s="4"/>
      <c r="BF293" s="1"/>
      <c r="BG293" s="1"/>
      <c r="BH293" s="1"/>
    </row>
    <row r="294" spans="15:60" ht="20.5" hidden="1" customHeight="1" x14ac:dyDescent="0.3">
      <c r="O294" s="4"/>
      <c r="P294" s="4"/>
      <c r="Q294" s="4"/>
      <c r="R294" s="4"/>
      <c r="S294" s="4"/>
      <c r="T294" s="4"/>
      <c r="BF294" s="1"/>
      <c r="BG294" s="1"/>
      <c r="BH294" s="1"/>
    </row>
    <row r="295" spans="15:60" ht="20.5" hidden="1" customHeight="1" x14ac:dyDescent="0.3">
      <c r="O295" s="4"/>
      <c r="P295" s="4"/>
      <c r="Q295" s="4"/>
      <c r="R295" s="4"/>
      <c r="S295" s="4"/>
      <c r="T295" s="4"/>
      <c r="BF295" s="1"/>
      <c r="BG295" s="1"/>
      <c r="BH295" s="1"/>
    </row>
    <row r="296" spans="15:60" ht="20.5" hidden="1" customHeight="1" x14ac:dyDescent="0.3">
      <c r="O296" s="4"/>
      <c r="P296" s="4"/>
      <c r="Q296" s="4"/>
      <c r="R296" s="4"/>
      <c r="S296" s="4"/>
      <c r="T296" s="4"/>
      <c r="BF296" s="1"/>
      <c r="BG296" s="1"/>
      <c r="BH296" s="1"/>
    </row>
    <row r="297" spans="15:60" ht="20.5" hidden="1" customHeight="1" x14ac:dyDescent="0.3">
      <c r="O297" s="4"/>
      <c r="P297" s="4"/>
      <c r="Q297" s="4"/>
      <c r="R297" s="4"/>
      <c r="S297" s="4"/>
      <c r="T297" s="4"/>
      <c r="Z297" s="4"/>
      <c r="AA297" s="4"/>
      <c r="AB297" s="4"/>
      <c r="AC297" s="4"/>
      <c r="AD297" s="4"/>
      <c r="AE297" s="4"/>
      <c r="AF297" s="4"/>
      <c r="AG297" s="4"/>
      <c r="AH297" s="4"/>
      <c r="AI297" s="4"/>
      <c r="AJ297" s="4"/>
      <c r="AK297" s="4"/>
      <c r="BF297" s="1"/>
      <c r="BG297" s="1"/>
      <c r="BH297" s="1"/>
    </row>
    <row r="298" spans="15:60" ht="20.5" hidden="1" customHeight="1" x14ac:dyDescent="0.3">
      <c r="O298" s="4"/>
      <c r="P298" s="4"/>
      <c r="Q298" s="4"/>
      <c r="R298" s="4"/>
      <c r="S298" s="4"/>
      <c r="T298" s="4"/>
      <c r="Z298" s="4"/>
      <c r="AA298" s="4"/>
      <c r="AB298" s="4"/>
      <c r="AC298" s="4"/>
      <c r="AD298" s="4"/>
      <c r="AE298" s="4"/>
      <c r="AF298" s="4"/>
      <c r="AG298" s="4"/>
      <c r="AH298" s="4"/>
      <c r="AI298" s="4"/>
      <c r="AJ298" s="4"/>
      <c r="AK298" s="4"/>
      <c r="BF298" s="1"/>
      <c r="BG298" s="1"/>
      <c r="BH298" s="1"/>
    </row>
    <row r="299" spans="15:60" ht="20.5" hidden="1" customHeight="1" x14ac:dyDescent="0.3">
      <c r="O299" s="4"/>
      <c r="P299" s="4"/>
      <c r="Q299" s="4"/>
      <c r="R299" s="4"/>
      <c r="S299" s="4"/>
      <c r="T299" s="4"/>
      <c r="Z299" s="4"/>
      <c r="AA299" s="4"/>
      <c r="AB299" s="4"/>
      <c r="AC299" s="4"/>
      <c r="AD299" s="4"/>
      <c r="AE299" s="4"/>
      <c r="AF299" s="4"/>
      <c r="AG299" s="4"/>
      <c r="AH299" s="4"/>
      <c r="AI299" s="4"/>
      <c r="AJ299" s="4"/>
      <c r="AK299" s="4"/>
      <c r="BF299" s="1"/>
      <c r="BG299" s="1"/>
      <c r="BH299" s="1"/>
    </row>
    <row r="300" spans="15:60" ht="20.5" hidden="1" customHeight="1" x14ac:dyDescent="0.3">
      <c r="O300" s="4"/>
      <c r="P300" s="4"/>
      <c r="Q300" s="4"/>
      <c r="R300" s="4"/>
      <c r="S300" s="4"/>
      <c r="T300" s="4"/>
      <c r="Z300" s="4"/>
      <c r="AA300" s="4"/>
      <c r="AB300" s="4"/>
      <c r="AC300" s="4"/>
      <c r="AD300" s="4"/>
      <c r="AE300" s="4"/>
      <c r="AF300" s="4"/>
      <c r="AG300" s="4"/>
      <c r="AH300" s="4"/>
      <c r="AI300" s="4"/>
      <c r="AJ300" s="4"/>
      <c r="AK300" s="4"/>
      <c r="BF300" s="1"/>
      <c r="BG300" s="1"/>
      <c r="BH300" s="1"/>
    </row>
    <row r="301" spans="15:60" ht="20.5" hidden="1" customHeight="1" x14ac:dyDescent="0.3">
      <c r="O301" s="4"/>
      <c r="P301" s="4"/>
      <c r="Q301" s="4"/>
      <c r="R301" s="4"/>
      <c r="S301" s="4"/>
      <c r="T301" s="4"/>
      <c r="Z301" s="4"/>
      <c r="AA301" s="4"/>
      <c r="AB301" s="4"/>
      <c r="AC301" s="4"/>
      <c r="AD301" s="4"/>
      <c r="AE301" s="4"/>
      <c r="AF301" s="4"/>
      <c r="AG301" s="4"/>
      <c r="AH301" s="4"/>
      <c r="AI301" s="4"/>
      <c r="AJ301" s="4"/>
      <c r="AK301" s="4"/>
      <c r="BF301" s="1"/>
      <c r="BG301" s="1"/>
      <c r="BH301" s="1"/>
    </row>
    <row r="302" spans="15:60" ht="20.5" hidden="1" customHeight="1" x14ac:dyDescent="0.3">
      <c r="O302" s="4"/>
      <c r="P302" s="4"/>
      <c r="Q302" s="4"/>
      <c r="R302" s="4"/>
      <c r="S302" s="4"/>
      <c r="T302" s="4"/>
      <c r="Z302" s="4"/>
      <c r="AA302" s="4"/>
      <c r="AB302" s="4"/>
      <c r="AC302" s="4"/>
      <c r="AD302" s="4"/>
      <c r="AE302" s="4"/>
      <c r="AF302" s="4"/>
      <c r="AG302" s="4"/>
      <c r="AH302" s="4"/>
      <c r="AI302" s="4"/>
      <c r="AJ302" s="4"/>
      <c r="AK302" s="4"/>
      <c r="BF302" s="1"/>
      <c r="BG302" s="1"/>
      <c r="BH302" s="1"/>
    </row>
    <row r="303" spans="15:60" ht="20.5" hidden="1" customHeight="1" x14ac:dyDescent="0.3">
      <c r="O303" s="4"/>
      <c r="P303" s="4"/>
      <c r="Q303" s="4"/>
      <c r="R303" s="4"/>
      <c r="S303" s="4"/>
      <c r="T303" s="4"/>
      <c r="Z303" s="4"/>
      <c r="AA303" s="4"/>
      <c r="AB303" s="4"/>
      <c r="AC303" s="4"/>
      <c r="AD303" s="4"/>
      <c r="AE303" s="4"/>
      <c r="AF303" s="4"/>
      <c r="AG303" s="4"/>
      <c r="AH303" s="4"/>
      <c r="AI303" s="4"/>
      <c r="AJ303" s="4"/>
      <c r="AK303" s="4"/>
      <c r="BF303" s="1"/>
      <c r="BG303" s="1"/>
      <c r="BH303" s="1"/>
    </row>
    <row r="304" spans="15:60" ht="20.5" hidden="1" customHeight="1" x14ac:dyDescent="0.3">
      <c r="O304" s="4"/>
      <c r="P304" s="4"/>
      <c r="Q304" s="4"/>
      <c r="R304" s="4"/>
      <c r="S304" s="4"/>
      <c r="T304" s="4"/>
      <c r="Z304" s="4"/>
      <c r="AA304" s="4"/>
      <c r="AB304" s="4"/>
      <c r="AC304" s="4"/>
      <c r="AD304" s="4"/>
      <c r="AE304" s="4"/>
      <c r="AF304" s="4"/>
      <c r="AG304" s="4"/>
      <c r="AH304" s="4"/>
      <c r="AI304" s="4"/>
      <c r="AJ304" s="4"/>
      <c r="AK304" s="4"/>
      <c r="BF304" s="1"/>
      <c r="BG304" s="1"/>
      <c r="BH304" s="1"/>
    </row>
    <row r="305" spans="15:60" ht="20.5" hidden="1" customHeight="1" x14ac:dyDescent="0.3">
      <c r="O305" s="4"/>
      <c r="P305" s="4"/>
      <c r="Q305" s="4"/>
      <c r="R305" s="4"/>
      <c r="S305" s="4"/>
      <c r="T305" s="4"/>
      <c r="Z305" s="4"/>
      <c r="AA305" s="4"/>
      <c r="AB305" s="4"/>
      <c r="AC305" s="4"/>
      <c r="AD305" s="4"/>
      <c r="AE305" s="4"/>
      <c r="AF305" s="4"/>
      <c r="AG305" s="4"/>
      <c r="AH305" s="4"/>
      <c r="AI305" s="4"/>
      <c r="AJ305" s="4"/>
      <c r="AK305" s="4"/>
      <c r="BF305" s="1"/>
      <c r="BG305" s="1"/>
      <c r="BH305" s="1"/>
    </row>
    <row r="306" spans="15:60" ht="20.5" hidden="1" customHeight="1" x14ac:dyDescent="0.3">
      <c r="O306" s="4"/>
      <c r="P306" s="4"/>
      <c r="Q306" s="4"/>
      <c r="R306" s="4"/>
      <c r="S306" s="4"/>
      <c r="T306" s="4"/>
      <c r="Z306" s="4"/>
      <c r="AA306" s="4"/>
      <c r="AB306" s="4"/>
      <c r="AC306" s="4"/>
      <c r="AD306" s="4"/>
      <c r="AE306" s="4"/>
      <c r="AF306" s="4"/>
      <c r="AG306" s="4"/>
      <c r="AH306" s="4"/>
      <c r="AI306" s="4"/>
      <c r="AJ306" s="4"/>
      <c r="AK306" s="4"/>
      <c r="BF306" s="1"/>
      <c r="BG306" s="1"/>
      <c r="BH306" s="1"/>
    </row>
    <row r="307" spans="15:60" ht="20.5" hidden="1" customHeight="1" x14ac:dyDescent="0.3">
      <c r="O307" s="4"/>
      <c r="P307" s="4"/>
      <c r="Q307" s="4"/>
      <c r="R307" s="4"/>
      <c r="S307" s="4"/>
      <c r="T307" s="4"/>
      <c r="Z307" s="4"/>
      <c r="AA307" s="4"/>
      <c r="AB307" s="4"/>
      <c r="AC307" s="4"/>
      <c r="AD307" s="4"/>
      <c r="AE307" s="4"/>
      <c r="AF307" s="4"/>
      <c r="AG307" s="4"/>
      <c r="AH307" s="4"/>
      <c r="AI307" s="4"/>
      <c r="AJ307" s="4"/>
      <c r="AK307" s="4"/>
      <c r="BF307" s="1"/>
      <c r="BG307" s="1"/>
      <c r="BH307" s="1"/>
    </row>
    <row r="308" spans="15:60" ht="20.5" hidden="1" customHeight="1" x14ac:dyDescent="0.3">
      <c r="O308" s="4"/>
      <c r="P308" s="4"/>
      <c r="Q308" s="4"/>
      <c r="R308" s="4"/>
      <c r="S308" s="4"/>
      <c r="T308" s="4"/>
      <c r="Z308" s="4"/>
      <c r="AA308" s="4"/>
      <c r="AB308" s="4"/>
      <c r="AC308" s="4"/>
      <c r="AD308" s="4"/>
      <c r="AE308" s="4"/>
      <c r="AF308" s="4"/>
      <c r="AG308" s="4"/>
      <c r="AH308" s="4"/>
      <c r="AI308" s="4"/>
      <c r="AJ308" s="4"/>
      <c r="AK308" s="4"/>
      <c r="BF308" s="1"/>
      <c r="BG308" s="1"/>
      <c r="BH308" s="1"/>
    </row>
    <row r="309" spans="15:60" ht="20.5" hidden="1" customHeight="1" x14ac:dyDescent="0.3">
      <c r="O309" s="4"/>
      <c r="P309" s="4"/>
      <c r="Q309" s="4"/>
      <c r="R309" s="4"/>
      <c r="S309" s="4"/>
      <c r="T309" s="4"/>
      <c r="Z309" s="4"/>
      <c r="AA309" s="4"/>
      <c r="AB309" s="4"/>
      <c r="AC309" s="4"/>
      <c r="AD309" s="4"/>
      <c r="AE309" s="4"/>
      <c r="AF309" s="4"/>
      <c r="AG309" s="4"/>
      <c r="AH309" s="4"/>
      <c r="AI309" s="4"/>
      <c r="AJ309" s="4"/>
      <c r="AK309" s="4"/>
      <c r="BF309" s="1"/>
      <c r="BG309" s="1"/>
      <c r="BH309" s="1"/>
    </row>
    <row r="310" spans="15:60" ht="20.5" hidden="1" customHeight="1" x14ac:dyDescent="0.3">
      <c r="O310" s="4"/>
      <c r="P310" s="4"/>
      <c r="Q310" s="4"/>
      <c r="R310" s="4"/>
      <c r="S310" s="4"/>
      <c r="T310" s="4"/>
      <c r="BF310" s="1"/>
      <c r="BG310" s="1"/>
      <c r="BH310" s="1"/>
    </row>
    <row r="311" spans="15:60" ht="20.5" hidden="1" customHeight="1" x14ac:dyDescent="0.3">
      <c r="O311" s="4"/>
      <c r="P311" s="4"/>
      <c r="Q311" s="4"/>
      <c r="R311" s="4"/>
      <c r="S311" s="4"/>
      <c r="T311" s="4"/>
      <c r="BF311" s="1"/>
      <c r="BG311" s="1"/>
      <c r="BH311" s="1"/>
    </row>
    <row r="312" spans="15:60" ht="20.5" hidden="1" customHeight="1" x14ac:dyDescent="0.3">
      <c r="O312" s="4"/>
      <c r="P312" s="4"/>
      <c r="Q312" s="4"/>
      <c r="R312" s="4"/>
      <c r="S312" s="4"/>
      <c r="T312" s="4"/>
      <c r="BF312" s="1"/>
      <c r="BG312" s="1"/>
      <c r="BH312" s="1"/>
    </row>
    <row r="313" spans="15:60" ht="20.5" hidden="1" customHeight="1" x14ac:dyDescent="0.3">
      <c r="O313" s="4"/>
      <c r="P313" s="4"/>
      <c r="Q313" s="4"/>
      <c r="R313" s="4"/>
      <c r="S313" s="4"/>
      <c r="T313" s="4"/>
      <c r="BF313" s="1"/>
      <c r="BG313" s="1"/>
      <c r="BH313" s="1"/>
    </row>
    <row r="314" spans="15:60" ht="20.5" hidden="1" customHeight="1" x14ac:dyDescent="0.3">
      <c r="O314" s="4"/>
      <c r="P314" s="4"/>
      <c r="Q314" s="4"/>
      <c r="R314" s="4"/>
      <c r="S314" s="4"/>
      <c r="T314" s="4"/>
      <c r="BF314" s="1"/>
      <c r="BG314" s="1"/>
      <c r="BH314" s="1"/>
    </row>
    <row r="315" spans="15:60" ht="20.5" hidden="1" customHeight="1" x14ac:dyDescent="0.3">
      <c r="O315" s="4"/>
      <c r="P315" s="4"/>
      <c r="Q315" s="4"/>
      <c r="R315" s="4"/>
      <c r="S315" s="4"/>
      <c r="T315" s="4"/>
      <c r="Z315" s="4"/>
      <c r="AA315" s="4"/>
      <c r="AB315" s="4"/>
      <c r="AC315" s="4"/>
      <c r="AD315" s="4"/>
      <c r="AE315" s="4"/>
      <c r="AF315" s="4"/>
      <c r="AG315" s="4"/>
      <c r="AH315" s="4"/>
      <c r="AI315" s="4"/>
      <c r="AJ315" s="4"/>
      <c r="AK315" s="4"/>
      <c r="BF315" s="1"/>
      <c r="BG315" s="1"/>
      <c r="BH315" s="1"/>
    </row>
    <row r="316" spans="15:60" ht="20.5" hidden="1" customHeight="1" x14ac:dyDescent="0.3">
      <c r="O316" s="4"/>
      <c r="P316" s="4"/>
      <c r="Q316" s="4"/>
      <c r="R316" s="4"/>
      <c r="S316" s="4"/>
      <c r="T316" s="4"/>
      <c r="Z316" s="4"/>
      <c r="AA316" s="4"/>
      <c r="AB316" s="4"/>
      <c r="AC316" s="4"/>
      <c r="AD316" s="4"/>
      <c r="AE316" s="4"/>
      <c r="AF316" s="4"/>
      <c r="AG316" s="4"/>
      <c r="AH316" s="4"/>
      <c r="AI316" s="4"/>
      <c r="AJ316" s="4"/>
      <c r="AK316" s="4"/>
      <c r="BF316" s="1"/>
      <c r="BG316" s="1"/>
      <c r="BH316" s="1"/>
    </row>
    <row r="317" spans="15:60" ht="20.5" hidden="1" customHeight="1" x14ac:dyDescent="0.3">
      <c r="O317" s="4"/>
      <c r="P317" s="4"/>
      <c r="Q317" s="4"/>
      <c r="R317" s="4"/>
      <c r="S317" s="4"/>
      <c r="T317" s="4"/>
      <c r="Z317" s="4"/>
      <c r="AA317" s="4"/>
      <c r="AB317" s="4"/>
      <c r="AC317" s="4"/>
      <c r="AD317" s="4"/>
      <c r="AE317" s="4"/>
      <c r="AF317" s="4"/>
      <c r="AG317" s="4"/>
      <c r="AH317" s="4"/>
      <c r="AI317" s="4"/>
      <c r="AJ317" s="4"/>
      <c r="AK317" s="4"/>
      <c r="BF317" s="1"/>
      <c r="BG317" s="1"/>
      <c r="BH317" s="1"/>
    </row>
    <row r="318" spans="15:60" ht="20.5" hidden="1" customHeight="1" x14ac:dyDescent="0.3">
      <c r="O318" s="4"/>
      <c r="P318" s="4"/>
      <c r="Q318" s="4"/>
      <c r="R318" s="4"/>
      <c r="S318" s="4"/>
      <c r="T318" s="4"/>
      <c r="Z318" s="4"/>
      <c r="AA318" s="4"/>
      <c r="AB318" s="4"/>
      <c r="AC318" s="4"/>
      <c r="AD318" s="4"/>
      <c r="AE318" s="4"/>
      <c r="AF318" s="4"/>
      <c r="AG318" s="4"/>
      <c r="AH318" s="4"/>
      <c r="AI318" s="4"/>
      <c r="AJ318" s="4"/>
      <c r="AK318" s="4"/>
      <c r="BF318" s="1"/>
      <c r="BG318" s="1"/>
      <c r="BH318" s="1"/>
    </row>
    <row r="319" spans="15:60" ht="20.5" hidden="1" customHeight="1" x14ac:dyDescent="0.3">
      <c r="O319" s="4"/>
      <c r="P319" s="4"/>
      <c r="Q319" s="4"/>
      <c r="R319" s="4"/>
      <c r="S319" s="4"/>
      <c r="T319" s="4"/>
      <c r="Z319" s="4"/>
      <c r="AA319" s="4"/>
      <c r="AB319" s="4"/>
      <c r="AC319" s="4"/>
      <c r="AD319" s="4"/>
      <c r="AE319" s="4"/>
      <c r="AF319" s="4"/>
      <c r="AG319" s="4"/>
      <c r="AH319" s="4"/>
      <c r="AI319" s="4"/>
      <c r="AJ319" s="4"/>
      <c r="AK319" s="4"/>
      <c r="BF319" s="1"/>
      <c r="BG319" s="1"/>
      <c r="BH319" s="1"/>
    </row>
    <row r="320" spans="15:60" ht="20.5" hidden="1" customHeight="1" x14ac:dyDescent="0.3">
      <c r="O320" s="4"/>
      <c r="P320" s="4"/>
      <c r="Q320" s="4"/>
      <c r="R320" s="4"/>
      <c r="S320" s="4"/>
      <c r="T320" s="4"/>
      <c r="Z320" s="4"/>
      <c r="AA320" s="4"/>
      <c r="AB320" s="4"/>
      <c r="AC320" s="4"/>
      <c r="AD320" s="4"/>
      <c r="AE320" s="4"/>
      <c r="AF320" s="4"/>
      <c r="AG320" s="4"/>
      <c r="AH320" s="4"/>
      <c r="AI320" s="4"/>
      <c r="AJ320" s="4"/>
      <c r="AK320" s="4"/>
      <c r="BF320" s="1"/>
      <c r="BG320" s="1"/>
      <c r="BH320" s="1"/>
    </row>
    <row r="321" spans="15:60" ht="20.5" hidden="1" customHeight="1" x14ac:dyDescent="0.3">
      <c r="O321" s="4"/>
      <c r="P321" s="4"/>
      <c r="Q321" s="4"/>
      <c r="R321" s="4"/>
      <c r="S321" s="4"/>
      <c r="T321" s="4"/>
      <c r="Z321" s="4"/>
      <c r="AA321" s="4"/>
      <c r="AB321" s="4"/>
      <c r="AC321" s="4"/>
      <c r="AD321" s="4"/>
      <c r="AE321" s="4"/>
      <c r="AF321" s="4"/>
      <c r="AG321" s="4"/>
      <c r="AH321" s="4"/>
      <c r="AI321" s="4"/>
      <c r="AJ321" s="4"/>
      <c r="AK321" s="4"/>
      <c r="BF321" s="1"/>
      <c r="BG321" s="1"/>
      <c r="BH321" s="1"/>
    </row>
    <row r="322" spans="15:60" ht="20.5" hidden="1" customHeight="1" x14ac:dyDescent="0.3">
      <c r="O322" s="4"/>
      <c r="P322" s="4"/>
      <c r="Q322" s="4"/>
      <c r="R322" s="4"/>
      <c r="S322" s="4"/>
      <c r="T322" s="4"/>
      <c r="Z322" s="4"/>
      <c r="AA322" s="4"/>
      <c r="AB322" s="4"/>
      <c r="AC322" s="4"/>
      <c r="AD322" s="4"/>
      <c r="AE322" s="4"/>
      <c r="AF322" s="4"/>
      <c r="AG322" s="4"/>
      <c r="AH322" s="4"/>
      <c r="AI322" s="4"/>
      <c r="AJ322" s="4"/>
      <c r="AK322" s="4"/>
      <c r="BF322" s="1"/>
      <c r="BG322" s="1"/>
      <c r="BH322" s="1"/>
    </row>
    <row r="323" spans="15:60" ht="20.5" hidden="1" customHeight="1" x14ac:dyDescent="0.3">
      <c r="O323" s="4"/>
      <c r="P323" s="4"/>
      <c r="Q323" s="4"/>
      <c r="R323" s="4"/>
      <c r="S323" s="4"/>
      <c r="T323" s="4"/>
      <c r="Z323" s="4"/>
      <c r="AA323" s="4"/>
      <c r="AB323" s="4"/>
      <c r="AC323" s="4"/>
      <c r="AD323" s="4"/>
      <c r="AE323" s="4"/>
      <c r="AF323" s="4"/>
      <c r="AG323" s="4"/>
      <c r="AH323" s="4"/>
      <c r="AI323" s="4"/>
      <c r="AJ323" s="4"/>
      <c r="AK323" s="4"/>
      <c r="BF323" s="1"/>
      <c r="BG323" s="1"/>
      <c r="BH323" s="1"/>
    </row>
    <row r="324" spans="15:60" ht="20.5" hidden="1" customHeight="1" x14ac:dyDescent="0.3">
      <c r="O324" s="4"/>
      <c r="P324" s="4"/>
      <c r="Q324" s="4"/>
      <c r="R324" s="4"/>
      <c r="S324" s="4"/>
      <c r="T324" s="4"/>
      <c r="Z324" s="4"/>
      <c r="AA324" s="4"/>
      <c r="AB324" s="4"/>
      <c r="AC324" s="4"/>
      <c r="AD324" s="4"/>
      <c r="AE324" s="4"/>
      <c r="AF324" s="4"/>
      <c r="AG324" s="4"/>
      <c r="AH324" s="4"/>
      <c r="AI324" s="4"/>
      <c r="AJ324" s="4"/>
      <c r="AK324" s="4"/>
      <c r="BF324" s="1"/>
      <c r="BG324" s="1"/>
      <c r="BH324" s="1"/>
    </row>
    <row r="325" spans="15:60" ht="20.5" hidden="1" customHeight="1" x14ac:dyDescent="0.3">
      <c r="O325" s="4"/>
      <c r="P325" s="4"/>
      <c r="Q325" s="4"/>
      <c r="R325" s="4"/>
      <c r="S325" s="4"/>
      <c r="T325" s="4"/>
      <c r="Z325" s="4"/>
      <c r="AA325" s="4"/>
      <c r="AB325" s="4"/>
      <c r="AC325" s="4"/>
      <c r="AD325" s="4"/>
      <c r="AE325" s="4"/>
      <c r="AF325" s="4"/>
      <c r="AG325" s="4"/>
      <c r="AH325" s="4"/>
      <c r="AI325" s="4"/>
      <c r="AJ325" s="4"/>
      <c r="AK325" s="4"/>
      <c r="BF325" s="1"/>
      <c r="BG325" s="1"/>
      <c r="BH325" s="1"/>
    </row>
    <row r="326" spans="15:60" ht="20.5" hidden="1" customHeight="1" x14ac:dyDescent="0.3">
      <c r="O326" s="4"/>
      <c r="P326" s="4"/>
      <c r="Q326" s="4"/>
      <c r="R326" s="4"/>
      <c r="S326" s="4"/>
      <c r="T326" s="4"/>
      <c r="Z326" s="4"/>
      <c r="AA326" s="4"/>
      <c r="AB326" s="4"/>
      <c r="AC326" s="4"/>
      <c r="AD326" s="4"/>
      <c r="AE326" s="4"/>
      <c r="AF326" s="4"/>
      <c r="AG326" s="4"/>
      <c r="AH326" s="4"/>
      <c r="AI326" s="4"/>
      <c r="AJ326" s="4"/>
      <c r="AK326" s="4"/>
      <c r="BF326" s="1"/>
      <c r="BG326" s="1"/>
      <c r="BH326" s="1"/>
    </row>
    <row r="327" spans="15:60" ht="20.5" hidden="1" customHeight="1" x14ac:dyDescent="0.3">
      <c r="O327" s="4"/>
      <c r="P327" s="4"/>
      <c r="Q327" s="4"/>
      <c r="R327" s="4"/>
      <c r="S327" s="4"/>
      <c r="T327" s="4"/>
      <c r="Z327" s="4"/>
      <c r="AA327" s="4"/>
      <c r="AB327" s="4"/>
      <c r="AC327" s="4"/>
      <c r="AD327" s="4"/>
      <c r="AE327" s="4"/>
      <c r="AF327" s="4"/>
      <c r="AG327" s="4"/>
      <c r="AH327" s="4"/>
      <c r="AI327" s="4"/>
      <c r="AJ327" s="4"/>
      <c r="AK327" s="4"/>
      <c r="BF327" s="1"/>
      <c r="BG327" s="1"/>
      <c r="BH327" s="1"/>
    </row>
    <row r="328" spans="15:60" ht="20.5" hidden="1" customHeight="1" x14ac:dyDescent="0.3">
      <c r="O328" s="4"/>
      <c r="P328" s="4"/>
      <c r="Q328" s="4"/>
      <c r="R328" s="4"/>
      <c r="S328" s="4"/>
      <c r="T328" s="4"/>
      <c r="BF328" s="1"/>
      <c r="BG328" s="1"/>
      <c r="BH328" s="1"/>
    </row>
    <row r="329" spans="15:60" ht="20.5" hidden="1" customHeight="1" x14ac:dyDescent="0.3">
      <c r="O329" s="4"/>
      <c r="P329" s="4"/>
      <c r="Q329" s="4"/>
      <c r="R329" s="4"/>
      <c r="S329" s="4"/>
      <c r="T329" s="4"/>
      <c r="BF329" s="1"/>
      <c r="BG329" s="1"/>
      <c r="BH329" s="1"/>
    </row>
    <row r="330" spans="15:60" ht="20.5" hidden="1" customHeight="1" x14ac:dyDescent="0.3">
      <c r="O330" s="4"/>
      <c r="P330" s="4"/>
      <c r="Q330" s="4"/>
      <c r="R330" s="4"/>
      <c r="S330" s="4"/>
      <c r="T330" s="4"/>
      <c r="BF330" s="1"/>
      <c r="BG330" s="1"/>
      <c r="BH330" s="1"/>
    </row>
    <row r="331" spans="15:60" ht="20.5" hidden="1" customHeight="1" x14ac:dyDescent="0.3">
      <c r="O331" s="4"/>
      <c r="P331" s="4"/>
      <c r="Q331" s="4"/>
      <c r="R331" s="4"/>
      <c r="S331" s="4"/>
      <c r="T331" s="4"/>
      <c r="BF331" s="1"/>
      <c r="BG331" s="1"/>
      <c r="BH331" s="1"/>
    </row>
    <row r="332" spans="15:60" ht="20.5" hidden="1" customHeight="1" x14ac:dyDescent="0.3">
      <c r="O332" s="4"/>
      <c r="P332" s="4"/>
      <c r="Q332" s="4"/>
      <c r="R332" s="4"/>
      <c r="S332" s="4"/>
      <c r="T332" s="4"/>
      <c r="BF332" s="1"/>
      <c r="BG332" s="1"/>
      <c r="BH332" s="1"/>
    </row>
    <row r="333" spans="15:60" ht="20.5" hidden="1" customHeight="1" x14ac:dyDescent="0.3">
      <c r="O333" s="4"/>
      <c r="P333" s="4"/>
      <c r="Q333" s="4"/>
      <c r="R333" s="4"/>
      <c r="S333" s="4"/>
      <c r="T333" s="4"/>
      <c r="Z333" s="4"/>
      <c r="AA333" s="4"/>
      <c r="AB333" s="4"/>
      <c r="AC333" s="4"/>
      <c r="AD333" s="4"/>
      <c r="AE333" s="4"/>
      <c r="AF333" s="4"/>
      <c r="AG333" s="4"/>
      <c r="AH333" s="4"/>
      <c r="AI333" s="4"/>
      <c r="AJ333" s="4"/>
      <c r="AK333" s="4"/>
      <c r="BF333" s="1"/>
      <c r="BG333" s="1"/>
      <c r="BH333" s="1"/>
    </row>
    <row r="334" spans="15:60" ht="20.5" hidden="1" customHeight="1" x14ac:dyDescent="0.3">
      <c r="O334" s="4"/>
      <c r="P334" s="4"/>
      <c r="Q334" s="4"/>
      <c r="R334" s="4"/>
      <c r="S334" s="4"/>
      <c r="T334" s="4"/>
      <c r="Z334" s="4"/>
      <c r="AA334" s="4"/>
      <c r="AB334" s="4"/>
      <c r="AC334" s="4"/>
      <c r="AD334" s="4"/>
      <c r="AE334" s="4"/>
      <c r="AF334" s="4"/>
      <c r="AG334" s="4"/>
      <c r="AH334" s="4"/>
      <c r="AI334" s="4"/>
      <c r="AJ334" s="4"/>
      <c r="AK334" s="4"/>
      <c r="BF334" s="1"/>
      <c r="BG334" s="1"/>
      <c r="BH334" s="1"/>
    </row>
    <row r="335" spans="15:60" ht="20.5" hidden="1" customHeight="1" x14ac:dyDescent="0.3">
      <c r="O335" s="4"/>
      <c r="P335" s="4"/>
      <c r="Q335" s="4"/>
      <c r="R335" s="4"/>
      <c r="S335" s="4"/>
      <c r="T335" s="4"/>
      <c r="Z335" s="4"/>
      <c r="AA335" s="4"/>
      <c r="AB335" s="4"/>
      <c r="AC335" s="4"/>
      <c r="AD335" s="4"/>
      <c r="AE335" s="4"/>
      <c r="AF335" s="4"/>
      <c r="AG335" s="4"/>
      <c r="AH335" s="4"/>
      <c r="AI335" s="4"/>
      <c r="AJ335" s="4"/>
      <c r="AK335" s="4"/>
      <c r="BF335" s="1"/>
      <c r="BG335" s="1"/>
      <c r="BH335" s="1"/>
    </row>
    <row r="336" spans="15:60" ht="20.5" hidden="1" customHeight="1" x14ac:dyDescent="0.3">
      <c r="O336" s="4"/>
      <c r="P336" s="4"/>
      <c r="Q336" s="4"/>
      <c r="R336" s="4"/>
      <c r="S336" s="4"/>
      <c r="T336" s="4"/>
      <c r="Z336" s="4"/>
      <c r="AA336" s="4"/>
      <c r="AB336" s="4"/>
      <c r="AC336" s="4"/>
      <c r="AD336" s="4"/>
      <c r="AE336" s="4"/>
      <c r="AF336" s="4"/>
      <c r="AG336" s="4"/>
      <c r="AH336" s="4"/>
      <c r="AI336" s="4"/>
      <c r="AJ336" s="4"/>
      <c r="AK336" s="4"/>
      <c r="BF336" s="1"/>
      <c r="BG336" s="1"/>
      <c r="BH336" s="1"/>
    </row>
    <row r="337" spans="15:60" ht="20.5" hidden="1" customHeight="1" x14ac:dyDescent="0.3">
      <c r="O337" s="4"/>
      <c r="P337" s="4"/>
      <c r="Q337" s="4"/>
      <c r="R337" s="4"/>
      <c r="S337" s="4"/>
      <c r="T337" s="4"/>
      <c r="Z337" s="4"/>
      <c r="AA337" s="4"/>
      <c r="AB337" s="4"/>
      <c r="AC337" s="4"/>
      <c r="AD337" s="4"/>
      <c r="AE337" s="4"/>
      <c r="AF337" s="4"/>
      <c r="AG337" s="4"/>
      <c r="AH337" s="4"/>
      <c r="AI337" s="4"/>
      <c r="AJ337" s="4"/>
      <c r="AK337" s="4"/>
      <c r="BF337" s="1"/>
      <c r="BG337" s="1"/>
      <c r="BH337" s="1"/>
    </row>
    <row r="338" spans="15:60" ht="20.5" hidden="1" customHeight="1" x14ac:dyDescent="0.3">
      <c r="O338" s="4"/>
      <c r="P338" s="4"/>
      <c r="Q338" s="4"/>
      <c r="R338" s="4"/>
      <c r="S338" s="4"/>
      <c r="T338" s="4"/>
      <c r="Z338" s="4"/>
      <c r="AA338" s="4"/>
      <c r="AB338" s="4"/>
      <c r="AC338" s="4"/>
      <c r="AD338" s="4"/>
      <c r="AE338" s="4"/>
      <c r="AF338" s="4"/>
      <c r="AG338" s="4"/>
      <c r="AH338" s="4"/>
      <c r="AI338" s="4"/>
      <c r="AJ338" s="4"/>
      <c r="AK338" s="4"/>
      <c r="BF338" s="1"/>
      <c r="BG338" s="1"/>
      <c r="BH338" s="1"/>
    </row>
    <row r="339" spans="15:60" ht="20.5" hidden="1" customHeight="1" x14ac:dyDescent="0.3">
      <c r="O339" s="4"/>
      <c r="P339" s="4"/>
      <c r="Q339" s="4"/>
      <c r="R339" s="4"/>
      <c r="S339" s="4"/>
      <c r="T339" s="4"/>
      <c r="Z339" s="4"/>
      <c r="AA339" s="4"/>
      <c r="AB339" s="4"/>
      <c r="AC339" s="4"/>
      <c r="AD339" s="4"/>
      <c r="AE339" s="4"/>
      <c r="AF339" s="4"/>
      <c r="AG339" s="4"/>
      <c r="AH339" s="4"/>
      <c r="AI339" s="4"/>
      <c r="AJ339" s="4"/>
      <c r="AK339" s="4"/>
      <c r="BF339" s="1"/>
      <c r="BG339" s="1"/>
      <c r="BH339" s="1"/>
    </row>
    <row r="340" spans="15:60" ht="20.5" hidden="1" customHeight="1" x14ac:dyDescent="0.3">
      <c r="O340" s="4"/>
      <c r="P340" s="4"/>
      <c r="Q340" s="4"/>
      <c r="R340" s="4"/>
      <c r="S340" s="4"/>
      <c r="T340" s="4"/>
      <c r="Z340" s="4"/>
      <c r="AA340" s="4"/>
      <c r="AB340" s="4"/>
      <c r="AC340" s="4"/>
      <c r="AD340" s="4"/>
      <c r="AE340" s="4"/>
      <c r="AF340" s="4"/>
      <c r="AG340" s="4"/>
      <c r="AH340" s="4"/>
      <c r="AI340" s="4"/>
      <c r="AJ340" s="4"/>
      <c r="AK340" s="4"/>
      <c r="BF340" s="1"/>
      <c r="BG340" s="1"/>
      <c r="BH340" s="1"/>
    </row>
    <row r="341" spans="15:60" ht="20.5" hidden="1" customHeight="1" x14ac:dyDescent="0.3">
      <c r="O341" s="4"/>
      <c r="P341" s="4"/>
      <c r="Q341" s="4"/>
      <c r="R341" s="4"/>
      <c r="S341" s="4"/>
      <c r="T341" s="4"/>
      <c r="Z341" s="4"/>
      <c r="AA341" s="4"/>
      <c r="AB341" s="4"/>
      <c r="AC341" s="4"/>
      <c r="AD341" s="4"/>
      <c r="AE341" s="4"/>
      <c r="AF341" s="4"/>
      <c r="AG341" s="4"/>
      <c r="AH341" s="4"/>
      <c r="AI341" s="4"/>
      <c r="AJ341" s="4"/>
      <c r="AK341" s="4"/>
      <c r="BF341" s="1"/>
      <c r="BG341" s="1"/>
      <c r="BH341" s="1"/>
    </row>
    <row r="342" spans="15:60" ht="20.5" hidden="1" customHeight="1" x14ac:dyDescent="0.3">
      <c r="O342" s="4"/>
      <c r="P342" s="4"/>
      <c r="Q342" s="4"/>
      <c r="R342" s="4"/>
      <c r="S342" s="4"/>
      <c r="T342" s="4"/>
      <c r="Z342" s="4"/>
      <c r="AA342" s="4"/>
      <c r="AB342" s="4"/>
      <c r="AC342" s="4"/>
      <c r="AD342" s="4"/>
      <c r="AE342" s="4"/>
      <c r="AF342" s="4"/>
      <c r="AG342" s="4"/>
      <c r="AH342" s="4"/>
      <c r="AI342" s="4"/>
      <c r="AJ342" s="4"/>
      <c r="AK342" s="4"/>
      <c r="BF342" s="1"/>
      <c r="BG342" s="1"/>
      <c r="BH342" s="1"/>
    </row>
    <row r="343" spans="15:60" ht="20.5" hidden="1" customHeight="1" x14ac:dyDescent="0.3">
      <c r="O343" s="4"/>
      <c r="P343" s="4"/>
      <c r="Q343" s="4"/>
      <c r="R343" s="4"/>
      <c r="S343" s="4"/>
      <c r="T343" s="4"/>
      <c r="Z343" s="4"/>
      <c r="AA343" s="4"/>
      <c r="AB343" s="4"/>
      <c r="AC343" s="4"/>
      <c r="AD343" s="4"/>
      <c r="AE343" s="4"/>
      <c r="AF343" s="4"/>
      <c r="AG343" s="4"/>
      <c r="AH343" s="4"/>
      <c r="AI343" s="4"/>
      <c r="AJ343" s="4"/>
      <c r="AK343" s="4"/>
      <c r="BF343" s="1"/>
      <c r="BG343" s="1"/>
      <c r="BH343" s="1"/>
    </row>
    <row r="344" spans="15:60" ht="20.5" hidden="1" customHeight="1" x14ac:dyDescent="0.3">
      <c r="O344" s="4"/>
      <c r="P344" s="4"/>
      <c r="Q344" s="4"/>
      <c r="R344" s="4"/>
      <c r="S344" s="4"/>
      <c r="T344" s="4"/>
      <c r="Z344" s="4"/>
      <c r="AA344" s="4"/>
      <c r="AB344" s="4"/>
      <c r="AC344" s="4"/>
      <c r="AD344" s="4"/>
      <c r="AE344" s="4"/>
      <c r="AF344" s="4"/>
      <c r="AG344" s="4"/>
      <c r="AH344" s="4"/>
      <c r="AI344" s="4"/>
      <c r="AJ344" s="4"/>
      <c r="AK344" s="4"/>
      <c r="BF344" s="1"/>
      <c r="BG344" s="1"/>
      <c r="BH344" s="1"/>
    </row>
    <row r="345" spans="15:60" ht="20.5" hidden="1" customHeight="1" x14ac:dyDescent="0.3">
      <c r="O345" s="4"/>
      <c r="P345" s="4"/>
      <c r="Q345" s="4"/>
      <c r="R345" s="4"/>
      <c r="S345" s="4"/>
      <c r="T345" s="4"/>
      <c r="Z345" s="4"/>
      <c r="AA345" s="4"/>
      <c r="AB345" s="4"/>
      <c r="AC345" s="4"/>
      <c r="AD345" s="4"/>
      <c r="AE345" s="4"/>
      <c r="AF345" s="4"/>
      <c r="AG345" s="4"/>
      <c r="AH345" s="4"/>
      <c r="AI345" s="4"/>
      <c r="AJ345" s="4"/>
      <c r="AK345" s="4"/>
      <c r="BF345" s="1"/>
      <c r="BG345" s="1"/>
      <c r="BH345" s="1"/>
    </row>
    <row r="346" spans="15:60" ht="20.5" hidden="1" customHeight="1" x14ac:dyDescent="0.3">
      <c r="O346" s="4"/>
      <c r="P346" s="4"/>
      <c r="Q346" s="4"/>
      <c r="R346" s="4"/>
      <c r="S346" s="4"/>
      <c r="T346" s="4"/>
      <c r="BF346" s="1"/>
      <c r="BG346" s="1"/>
      <c r="BH346" s="1"/>
    </row>
    <row r="347" spans="15:60" ht="20.5" hidden="1" customHeight="1" x14ac:dyDescent="0.3">
      <c r="O347" s="4"/>
      <c r="P347" s="4"/>
      <c r="Q347" s="4"/>
      <c r="R347" s="4"/>
      <c r="S347" s="4"/>
      <c r="T347" s="4"/>
      <c r="BF347" s="1"/>
      <c r="BG347" s="1"/>
      <c r="BH347" s="1"/>
    </row>
    <row r="348" spans="15:60" ht="20.5" hidden="1" customHeight="1" x14ac:dyDescent="0.3">
      <c r="O348" s="4"/>
      <c r="P348" s="4"/>
      <c r="Q348" s="4"/>
      <c r="R348" s="4"/>
      <c r="S348" s="4"/>
      <c r="T348" s="4"/>
      <c r="BF348" s="1"/>
      <c r="BG348" s="1"/>
      <c r="BH348" s="1"/>
    </row>
    <row r="349" spans="15:60" ht="20.5" hidden="1" customHeight="1" x14ac:dyDescent="0.3">
      <c r="O349" s="4"/>
      <c r="P349" s="4"/>
      <c r="Q349" s="4"/>
      <c r="R349" s="4"/>
      <c r="S349" s="4"/>
      <c r="T349" s="4"/>
      <c r="BF349" s="1"/>
      <c r="BG349" s="1"/>
      <c r="BH349" s="1"/>
    </row>
    <row r="350" spans="15:60" ht="20.5" hidden="1" customHeight="1" x14ac:dyDescent="0.3">
      <c r="O350" s="4"/>
      <c r="P350" s="4"/>
      <c r="Q350" s="4"/>
      <c r="R350" s="4"/>
      <c r="S350" s="4"/>
      <c r="T350" s="4"/>
      <c r="BF350" s="1"/>
      <c r="BG350" s="1"/>
      <c r="BH350" s="1"/>
    </row>
    <row r="351" spans="15:60" ht="20.5" hidden="1" customHeight="1" x14ac:dyDescent="0.3">
      <c r="O351" s="4"/>
      <c r="P351" s="4"/>
      <c r="Q351" s="4"/>
      <c r="R351" s="4"/>
      <c r="S351" s="4"/>
      <c r="T351" s="4"/>
      <c r="Z351" s="4"/>
      <c r="AA351" s="4"/>
      <c r="AB351" s="4"/>
      <c r="AC351" s="4"/>
      <c r="AD351" s="4"/>
      <c r="AE351" s="4"/>
      <c r="AF351" s="4"/>
      <c r="AG351" s="4"/>
      <c r="AH351" s="4"/>
      <c r="AI351" s="4"/>
      <c r="AJ351" s="4"/>
      <c r="AK351" s="4"/>
      <c r="BF351" s="1"/>
      <c r="BG351" s="1"/>
      <c r="BH351" s="1"/>
    </row>
    <row r="352" spans="15:60" ht="20.5" hidden="1" customHeight="1" x14ac:dyDescent="0.3">
      <c r="O352" s="4"/>
      <c r="P352" s="4"/>
      <c r="Q352" s="4"/>
      <c r="R352" s="4"/>
      <c r="S352" s="4"/>
      <c r="T352" s="4"/>
      <c r="Z352" s="4"/>
      <c r="AA352" s="4"/>
      <c r="AB352" s="4"/>
      <c r="AC352" s="4"/>
      <c r="AD352" s="4"/>
      <c r="AE352" s="4"/>
      <c r="AF352" s="4"/>
      <c r="AG352" s="4"/>
      <c r="AH352" s="4"/>
      <c r="AI352" s="4"/>
      <c r="AJ352" s="4"/>
      <c r="AK352" s="4"/>
      <c r="BF352" s="1"/>
      <c r="BG352" s="1"/>
      <c r="BH352" s="1"/>
    </row>
    <row r="353" spans="15:60" ht="20.5" hidden="1" customHeight="1" x14ac:dyDescent="0.3">
      <c r="O353" s="4"/>
      <c r="P353" s="4"/>
      <c r="Q353" s="4"/>
      <c r="R353" s="4"/>
      <c r="S353" s="4"/>
      <c r="T353" s="4"/>
      <c r="Z353" s="4"/>
      <c r="AA353" s="4"/>
      <c r="AB353" s="4"/>
      <c r="AC353" s="4"/>
      <c r="AD353" s="4"/>
      <c r="AE353" s="4"/>
      <c r="AF353" s="4"/>
      <c r="AG353" s="4"/>
      <c r="AH353" s="4"/>
      <c r="AI353" s="4"/>
      <c r="AJ353" s="4"/>
      <c r="AK353" s="4"/>
      <c r="BF353" s="1"/>
      <c r="BG353" s="1"/>
      <c r="BH353" s="1"/>
    </row>
    <row r="354" spans="15:60" ht="20.5" hidden="1" customHeight="1" x14ac:dyDescent="0.3">
      <c r="O354" s="4"/>
      <c r="P354" s="4"/>
      <c r="Q354" s="4"/>
      <c r="R354" s="4"/>
      <c r="S354" s="4"/>
      <c r="T354" s="4"/>
      <c r="Z354" s="4"/>
      <c r="AA354" s="4"/>
      <c r="AB354" s="4"/>
      <c r="AC354" s="4"/>
      <c r="AD354" s="4"/>
      <c r="AE354" s="4"/>
      <c r="AF354" s="4"/>
      <c r="AG354" s="4"/>
      <c r="AH354" s="4"/>
      <c r="AI354" s="4"/>
      <c r="AJ354" s="4"/>
      <c r="AK354" s="4"/>
      <c r="BF354" s="1"/>
      <c r="BG354" s="1"/>
      <c r="BH354" s="1"/>
    </row>
    <row r="355" spans="15:60" ht="20.5" hidden="1" customHeight="1" x14ac:dyDescent="0.3">
      <c r="O355" s="4"/>
      <c r="P355" s="4"/>
      <c r="Q355" s="4"/>
      <c r="R355" s="4"/>
      <c r="S355" s="4"/>
      <c r="T355" s="4"/>
      <c r="Z355" s="4"/>
      <c r="AA355" s="4"/>
      <c r="AB355" s="4"/>
      <c r="AC355" s="4"/>
      <c r="AD355" s="4"/>
      <c r="AE355" s="4"/>
      <c r="AF355" s="4"/>
      <c r="AG355" s="4"/>
      <c r="AH355" s="4"/>
      <c r="AI355" s="4"/>
      <c r="AJ355" s="4"/>
      <c r="AK355" s="4"/>
      <c r="BF355" s="1"/>
      <c r="BG355" s="1"/>
      <c r="BH355" s="1"/>
    </row>
    <row r="356" spans="15:60" ht="20.5" hidden="1" customHeight="1" x14ac:dyDescent="0.3">
      <c r="O356" s="4"/>
      <c r="P356" s="4"/>
      <c r="Q356" s="4"/>
      <c r="R356" s="4"/>
      <c r="S356" s="4"/>
      <c r="T356" s="4"/>
      <c r="Z356" s="4"/>
      <c r="AA356" s="4"/>
      <c r="AB356" s="4"/>
      <c r="AC356" s="4"/>
      <c r="AD356" s="4"/>
      <c r="AE356" s="4"/>
      <c r="AF356" s="4"/>
      <c r="AG356" s="4"/>
      <c r="AH356" s="4"/>
      <c r="AI356" s="4"/>
      <c r="AJ356" s="4"/>
      <c r="AK356" s="4"/>
      <c r="BF356" s="1"/>
      <c r="BG356" s="1"/>
      <c r="BH356" s="1"/>
    </row>
    <row r="357" spans="15:60" ht="20.5" hidden="1" customHeight="1" x14ac:dyDescent="0.3">
      <c r="O357" s="4"/>
      <c r="P357" s="4"/>
      <c r="Q357" s="4"/>
      <c r="R357" s="4"/>
      <c r="S357" s="4"/>
      <c r="T357" s="4"/>
      <c r="Z357" s="4"/>
      <c r="AA357" s="4"/>
      <c r="AB357" s="4"/>
      <c r="AC357" s="4"/>
      <c r="AD357" s="4"/>
      <c r="AE357" s="4"/>
      <c r="AF357" s="4"/>
      <c r="AG357" s="4"/>
      <c r="AH357" s="4"/>
      <c r="AI357" s="4"/>
      <c r="AJ357" s="4"/>
      <c r="AK357" s="4"/>
      <c r="BF357" s="1"/>
      <c r="BG357" s="1"/>
      <c r="BH357" s="1"/>
    </row>
    <row r="358" spans="15:60" ht="20.5" hidden="1" customHeight="1" x14ac:dyDescent="0.3">
      <c r="O358" s="4"/>
      <c r="P358" s="4"/>
      <c r="Q358" s="4"/>
      <c r="R358" s="4"/>
      <c r="S358" s="4"/>
      <c r="T358" s="4"/>
      <c r="Z358" s="4"/>
      <c r="AA358" s="4"/>
      <c r="AB358" s="4"/>
      <c r="AC358" s="4"/>
      <c r="AD358" s="4"/>
      <c r="AE358" s="4"/>
      <c r="AF358" s="4"/>
      <c r="AG358" s="4"/>
      <c r="AH358" s="4"/>
      <c r="AI358" s="4"/>
      <c r="AJ358" s="4"/>
      <c r="AK358" s="4"/>
      <c r="BF358" s="1"/>
      <c r="BG358" s="1"/>
      <c r="BH358" s="1"/>
    </row>
    <row r="359" spans="15:60" ht="20.5" hidden="1" customHeight="1" x14ac:dyDescent="0.3">
      <c r="O359" s="4"/>
      <c r="P359" s="4"/>
      <c r="Q359" s="4"/>
      <c r="R359" s="4"/>
      <c r="S359" s="4"/>
      <c r="T359" s="4"/>
      <c r="Z359" s="4"/>
      <c r="AA359" s="4"/>
      <c r="AB359" s="4"/>
      <c r="AC359" s="4"/>
      <c r="AD359" s="4"/>
      <c r="AE359" s="4"/>
      <c r="AF359" s="4"/>
      <c r="AG359" s="4"/>
      <c r="AH359" s="4"/>
      <c r="AI359" s="4"/>
      <c r="AJ359" s="4"/>
      <c r="AK359" s="4"/>
      <c r="BF359" s="1"/>
      <c r="BG359" s="1"/>
      <c r="BH359" s="1"/>
    </row>
    <row r="360" spans="15:60" ht="20.5" hidden="1" customHeight="1" x14ac:dyDescent="0.3">
      <c r="O360" s="4"/>
      <c r="P360" s="4"/>
      <c r="Q360" s="4"/>
      <c r="R360" s="4"/>
      <c r="S360" s="4"/>
      <c r="T360" s="4"/>
      <c r="Z360" s="4"/>
      <c r="AA360" s="4"/>
      <c r="AB360" s="4"/>
      <c r="AC360" s="4"/>
      <c r="AD360" s="4"/>
      <c r="AE360" s="4"/>
      <c r="AF360" s="4"/>
      <c r="AG360" s="4"/>
      <c r="AH360" s="4"/>
      <c r="AI360" s="4"/>
      <c r="AJ360" s="4"/>
      <c r="AK360" s="4"/>
      <c r="BF360" s="1"/>
      <c r="BG360" s="1"/>
      <c r="BH360" s="1"/>
    </row>
    <row r="361" spans="15:60" ht="20.5" hidden="1" customHeight="1" x14ac:dyDescent="0.3">
      <c r="O361" s="4"/>
      <c r="P361" s="4"/>
      <c r="Q361" s="4"/>
      <c r="R361" s="4"/>
      <c r="S361" s="4"/>
      <c r="T361" s="4"/>
      <c r="Z361" s="4"/>
      <c r="AA361" s="4"/>
      <c r="AB361" s="4"/>
      <c r="AC361" s="4"/>
      <c r="AD361" s="4"/>
      <c r="AE361" s="4"/>
      <c r="AF361" s="4"/>
      <c r="AG361" s="4"/>
      <c r="AH361" s="4"/>
      <c r="AI361" s="4"/>
      <c r="AJ361" s="4"/>
      <c r="AK361" s="4"/>
      <c r="BF361" s="1"/>
      <c r="BG361" s="1"/>
      <c r="BH361" s="1"/>
    </row>
    <row r="362" spans="15:60" ht="20.5" hidden="1" customHeight="1" x14ac:dyDescent="0.3">
      <c r="O362" s="4"/>
      <c r="P362" s="4"/>
      <c r="Q362" s="4"/>
      <c r="R362" s="4"/>
      <c r="S362" s="4"/>
      <c r="T362" s="4"/>
      <c r="Z362" s="4"/>
      <c r="AA362" s="4"/>
      <c r="AB362" s="4"/>
      <c r="AC362" s="4"/>
      <c r="AD362" s="4"/>
      <c r="AE362" s="4"/>
      <c r="AF362" s="4"/>
      <c r="AG362" s="4"/>
      <c r="AH362" s="4"/>
      <c r="AI362" s="4"/>
      <c r="AJ362" s="4"/>
      <c r="AK362" s="4"/>
      <c r="BF362" s="1"/>
      <c r="BG362" s="1"/>
      <c r="BH362" s="1"/>
    </row>
    <row r="363" spans="15:60" ht="20.5" hidden="1" customHeight="1" x14ac:dyDescent="0.3">
      <c r="O363" s="4"/>
      <c r="P363" s="4"/>
      <c r="Q363" s="4"/>
      <c r="R363" s="4"/>
      <c r="S363" s="4"/>
      <c r="T363" s="4"/>
      <c r="Z363" s="4"/>
      <c r="AA363" s="4"/>
      <c r="AB363" s="4"/>
      <c r="AC363" s="4"/>
      <c r="AD363" s="4"/>
      <c r="AE363" s="4"/>
      <c r="AF363" s="4"/>
      <c r="AG363" s="4"/>
      <c r="AH363" s="4"/>
      <c r="AI363" s="4"/>
      <c r="AJ363" s="4"/>
      <c r="AK363" s="4"/>
      <c r="BF363" s="1"/>
      <c r="BG363" s="1"/>
      <c r="BH363" s="1"/>
    </row>
    <row r="364" spans="15:60" ht="20.5" hidden="1" customHeight="1" x14ac:dyDescent="0.3">
      <c r="O364" s="4"/>
      <c r="P364" s="4"/>
      <c r="Q364" s="4"/>
      <c r="R364" s="4"/>
      <c r="S364" s="4"/>
      <c r="T364" s="4"/>
      <c r="BF364" s="1"/>
      <c r="BG364" s="1"/>
      <c r="BH364" s="1"/>
    </row>
    <row r="365" spans="15:60" ht="20.5" hidden="1" customHeight="1" x14ac:dyDescent="0.3">
      <c r="O365" s="4"/>
      <c r="P365" s="4"/>
      <c r="Q365" s="4"/>
      <c r="R365" s="4"/>
      <c r="S365" s="4"/>
      <c r="T365" s="4"/>
      <c r="BF365" s="1"/>
      <c r="BG365" s="1"/>
      <c r="BH365" s="1"/>
    </row>
    <row r="366" spans="15:60" ht="20.5" hidden="1" customHeight="1" x14ac:dyDescent="0.3">
      <c r="O366" s="4"/>
      <c r="P366" s="4"/>
      <c r="Q366" s="4"/>
      <c r="R366" s="4"/>
      <c r="S366" s="4"/>
      <c r="T366" s="4"/>
      <c r="BF366" s="1"/>
      <c r="BG366" s="1"/>
      <c r="BH366" s="1"/>
    </row>
    <row r="367" spans="15:60" ht="20.5" hidden="1" customHeight="1" x14ac:dyDescent="0.3">
      <c r="O367" s="4"/>
      <c r="P367" s="4"/>
      <c r="Q367" s="4"/>
      <c r="R367" s="4"/>
      <c r="S367" s="4"/>
      <c r="T367" s="4"/>
      <c r="BF367" s="1"/>
      <c r="BG367" s="1"/>
      <c r="BH367" s="1"/>
    </row>
    <row r="368" spans="15:60" ht="20.5" hidden="1" customHeight="1" x14ac:dyDescent="0.3">
      <c r="O368" s="4"/>
      <c r="P368" s="4"/>
      <c r="Q368" s="4"/>
      <c r="R368" s="4"/>
      <c r="S368" s="4"/>
      <c r="T368" s="4"/>
      <c r="BF368" s="1"/>
      <c r="BG368" s="1"/>
      <c r="BH368" s="1"/>
    </row>
    <row r="369" spans="15:60" ht="20.5" hidden="1" customHeight="1" x14ac:dyDescent="0.3">
      <c r="O369" s="4"/>
      <c r="P369" s="4"/>
      <c r="Q369" s="4"/>
      <c r="R369" s="4"/>
      <c r="S369" s="4"/>
      <c r="T369" s="4"/>
      <c r="Z369" s="4"/>
      <c r="AA369" s="4"/>
      <c r="AB369" s="4"/>
      <c r="AC369" s="4"/>
      <c r="AD369" s="4"/>
      <c r="AE369" s="4"/>
      <c r="AF369" s="4"/>
      <c r="AG369" s="4"/>
      <c r="AH369" s="4"/>
      <c r="AI369" s="4"/>
      <c r="AJ369" s="4"/>
      <c r="AK369" s="4"/>
      <c r="BF369" s="1"/>
      <c r="BG369" s="1"/>
      <c r="BH369" s="1"/>
    </row>
    <row r="370" spans="15:60" ht="20.5" hidden="1" customHeight="1" x14ac:dyDescent="0.3">
      <c r="O370" s="4"/>
      <c r="P370" s="4"/>
      <c r="Q370" s="4"/>
      <c r="R370" s="4"/>
      <c r="S370" s="4"/>
      <c r="T370" s="4"/>
      <c r="Z370" s="4"/>
      <c r="AA370" s="4"/>
      <c r="AB370" s="4"/>
      <c r="AC370" s="4"/>
      <c r="AD370" s="4"/>
      <c r="AE370" s="4"/>
      <c r="AF370" s="4"/>
      <c r="AG370" s="4"/>
      <c r="AH370" s="4"/>
      <c r="AI370" s="4"/>
      <c r="AJ370" s="4"/>
      <c r="AK370" s="4"/>
      <c r="BF370" s="1"/>
      <c r="BG370" s="1"/>
      <c r="BH370" s="1"/>
    </row>
    <row r="371" spans="15:60" ht="20.5" hidden="1" customHeight="1" x14ac:dyDescent="0.3">
      <c r="O371" s="4"/>
      <c r="P371" s="4"/>
      <c r="Q371" s="4"/>
      <c r="R371" s="4"/>
      <c r="S371" s="4"/>
      <c r="T371" s="4"/>
      <c r="Z371" s="4"/>
      <c r="AA371" s="4"/>
      <c r="AB371" s="4"/>
      <c r="AC371" s="4"/>
      <c r="AD371" s="4"/>
      <c r="AE371" s="4"/>
      <c r="AF371" s="4"/>
      <c r="AG371" s="4"/>
      <c r="AH371" s="4"/>
      <c r="AI371" s="4"/>
      <c r="AJ371" s="4"/>
      <c r="AK371" s="4"/>
      <c r="BF371" s="1"/>
      <c r="BG371" s="1"/>
      <c r="BH371" s="1"/>
    </row>
    <row r="372" spans="15:60" ht="20.5" hidden="1" customHeight="1" x14ac:dyDescent="0.3">
      <c r="O372" s="4"/>
      <c r="P372" s="4"/>
      <c r="Q372" s="4"/>
      <c r="R372" s="4"/>
      <c r="S372" s="4"/>
      <c r="T372" s="4"/>
      <c r="Z372" s="4"/>
      <c r="AA372" s="4"/>
      <c r="AB372" s="4"/>
      <c r="AC372" s="4"/>
      <c r="AD372" s="4"/>
      <c r="AE372" s="4"/>
      <c r="AF372" s="4"/>
      <c r="AG372" s="4"/>
      <c r="AH372" s="4"/>
      <c r="AI372" s="4"/>
      <c r="AJ372" s="4"/>
      <c r="AK372" s="4"/>
      <c r="BF372" s="1"/>
      <c r="BG372" s="1"/>
      <c r="BH372" s="1"/>
    </row>
    <row r="373" spans="15:60" ht="20.5" hidden="1" customHeight="1" x14ac:dyDescent="0.3">
      <c r="O373" s="4"/>
      <c r="P373" s="4"/>
      <c r="Q373" s="4"/>
      <c r="R373" s="4"/>
      <c r="S373" s="4"/>
      <c r="T373" s="4"/>
      <c r="Z373" s="4"/>
      <c r="AA373" s="4"/>
      <c r="AB373" s="4"/>
      <c r="AC373" s="4"/>
      <c r="AD373" s="4"/>
      <c r="AE373" s="4"/>
      <c r="AF373" s="4"/>
      <c r="AG373" s="4"/>
      <c r="AH373" s="4"/>
      <c r="AI373" s="4"/>
      <c r="AJ373" s="4"/>
      <c r="AK373" s="4"/>
      <c r="BF373" s="1"/>
      <c r="BG373" s="1"/>
      <c r="BH373" s="1"/>
    </row>
    <row r="374" spans="15:60" ht="20.5" hidden="1" customHeight="1" x14ac:dyDescent="0.3">
      <c r="O374" s="4"/>
      <c r="P374" s="4"/>
      <c r="Q374" s="4"/>
      <c r="R374" s="4"/>
      <c r="S374" s="4"/>
      <c r="T374" s="4"/>
      <c r="Z374" s="4"/>
      <c r="AA374" s="4"/>
      <c r="AB374" s="4"/>
      <c r="AC374" s="4"/>
      <c r="AD374" s="4"/>
      <c r="AE374" s="4"/>
      <c r="AF374" s="4"/>
      <c r="AG374" s="4"/>
      <c r="AH374" s="4"/>
      <c r="AI374" s="4"/>
      <c r="AJ374" s="4"/>
      <c r="AK374" s="4"/>
      <c r="BF374" s="1"/>
      <c r="BG374" s="1"/>
      <c r="BH374" s="1"/>
    </row>
    <row r="375" spans="15:60" ht="20.5" hidden="1" customHeight="1" x14ac:dyDescent="0.3">
      <c r="O375" s="4"/>
      <c r="P375" s="4"/>
      <c r="Q375" s="4"/>
      <c r="R375" s="4"/>
      <c r="S375" s="4"/>
      <c r="T375" s="4"/>
      <c r="Z375" s="4"/>
      <c r="AA375" s="4"/>
      <c r="AB375" s="4"/>
      <c r="AC375" s="4"/>
      <c r="AD375" s="4"/>
      <c r="AE375" s="4"/>
      <c r="AF375" s="4"/>
      <c r="AG375" s="4"/>
      <c r="AH375" s="4"/>
      <c r="AI375" s="4"/>
      <c r="AJ375" s="4"/>
      <c r="AK375" s="4"/>
      <c r="BF375" s="1"/>
      <c r="BG375" s="1"/>
      <c r="BH375" s="1"/>
    </row>
    <row r="376" spans="15:60" ht="20.5" hidden="1" customHeight="1" x14ac:dyDescent="0.3">
      <c r="O376" s="4"/>
      <c r="P376" s="4"/>
      <c r="Q376" s="4"/>
      <c r="R376" s="4"/>
      <c r="S376" s="4"/>
      <c r="T376" s="4"/>
      <c r="Z376" s="4"/>
      <c r="AA376" s="4"/>
      <c r="AB376" s="4"/>
      <c r="AC376" s="4"/>
      <c r="AD376" s="4"/>
      <c r="AE376" s="4"/>
      <c r="AF376" s="4"/>
      <c r="AG376" s="4"/>
      <c r="AH376" s="4"/>
      <c r="AI376" s="4"/>
      <c r="AJ376" s="4"/>
      <c r="AK376" s="4"/>
      <c r="BF376" s="1"/>
      <c r="BG376" s="1"/>
      <c r="BH376" s="1"/>
    </row>
    <row r="377" spans="15:60" ht="20.5" hidden="1" customHeight="1" x14ac:dyDescent="0.3">
      <c r="O377" s="4"/>
      <c r="P377" s="4"/>
      <c r="Q377" s="4"/>
      <c r="R377" s="4"/>
      <c r="S377" s="4"/>
      <c r="T377" s="4"/>
      <c r="Z377" s="4"/>
      <c r="AA377" s="4"/>
      <c r="AB377" s="4"/>
      <c r="AC377" s="4"/>
      <c r="AD377" s="4"/>
      <c r="AE377" s="4"/>
      <c r="AF377" s="4"/>
      <c r="AG377" s="4"/>
      <c r="AH377" s="4"/>
      <c r="AI377" s="4"/>
      <c r="AJ377" s="4"/>
      <c r="AK377" s="4"/>
      <c r="BF377" s="1"/>
      <c r="BG377" s="1"/>
      <c r="BH377" s="1"/>
    </row>
    <row r="378" spans="15:60" ht="20.5" hidden="1" customHeight="1" x14ac:dyDescent="0.3">
      <c r="O378" s="4"/>
      <c r="P378" s="4"/>
      <c r="Q378" s="4"/>
      <c r="R378" s="4"/>
      <c r="S378" s="4"/>
      <c r="T378" s="4"/>
      <c r="Z378" s="4"/>
      <c r="AA378" s="4"/>
      <c r="AB378" s="4"/>
      <c r="AC378" s="4"/>
      <c r="AD378" s="4"/>
      <c r="AE378" s="4"/>
      <c r="AF378" s="4"/>
      <c r="AG378" s="4"/>
      <c r="AH378" s="4"/>
      <c r="AI378" s="4"/>
      <c r="AJ378" s="4"/>
      <c r="AK378" s="4"/>
      <c r="BF378" s="1"/>
      <c r="BG378" s="1"/>
      <c r="BH378" s="1"/>
    </row>
    <row r="379" spans="15:60" ht="20.5" hidden="1" customHeight="1" x14ac:dyDescent="0.3">
      <c r="O379" s="4"/>
      <c r="P379" s="4"/>
      <c r="Q379" s="4"/>
      <c r="R379" s="4"/>
      <c r="S379" s="4"/>
      <c r="T379" s="4"/>
      <c r="Z379" s="4"/>
      <c r="AA379" s="4"/>
      <c r="AB379" s="4"/>
      <c r="AC379" s="4"/>
      <c r="AD379" s="4"/>
      <c r="AE379" s="4"/>
      <c r="AF379" s="4"/>
      <c r="AG379" s="4"/>
      <c r="AH379" s="4"/>
      <c r="AI379" s="4"/>
      <c r="AJ379" s="4"/>
      <c r="AK379" s="4"/>
      <c r="BF379" s="1"/>
      <c r="BG379" s="1"/>
      <c r="BH379" s="1"/>
    </row>
    <row r="380" spans="15:60" ht="20.5" hidden="1" customHeight="1" x14ac:dyDescent="0.3">
      <c r="O380" s="4"/>
      <c r="P380" s="4"/>
      <c r="Q380" s="4"/>
      <c r="R380" s="4"/>
      <c r="S380" s="4"/>
      <c r="T380" s="4"/>
      <c r="Z380" s="4"/>
      <c r="AA380" s="4"/>
      <c r="AB380" s="4"/>
      <c r="AC380" s="4"/>
      <c r="AD380" s="4"/>
      <c r="AE380" s="4"/>
      <c r="AF380" s="4"/>
      <c r="AG380" s="4"/>
      <c r="AH380" s="4"/>
      <c r="AI380" s="4"/>
      <c r="AJ380" s="4"/>
      <c r="AK380" s="4"/>
      <c r="BF380" s="1"/>
      <c r="BG380" s="1"/>
      <c r="BH380" s="1"/>
    </row>
    <row r="381" spans="15:60" ht="20.5" hidden="1" customHeight="1" x14ac:dyDescent="0.3">
      <c r="O381" s="4"/>
      <c r="P381" s="4"/>
      <c r="Q381" s="4"/>
      <c r="R381" s="4"/>
      <c r="S381" s="4"/>
      <c r="T381" s="4"/>
      <c r="Z381" s="4"/>
      <c r="AA381" s="4"/>
      <c r="AB381" s="4"/>
      <c r="AC381" s="4"/>
      <c r="AD381" s="4"/>
      <c r="AE381" s="4"/>
      <c r="AF381" s="4"/>
      <c r="AG381" s="4"/>
      <c r="AH381" s="4"/>
      <c r="AI381" s="4"/>
      <c r="AJ381" s="4"/>
      <c r="AK381" s="4"/>
      <c r="BF381" s="1"/>
      <c r="BG381" s="1"/>
      <c r="BH381" s="1"/>
    </row>
    <row r="382" spans="15:60" ht="20.5" hidden="1" customHeight="1" x14ac:dyDescent="0.3">
      <c r="O382" s="4"/>
      <c r="P382" s="4"/>
      <c r="Q382" s="4"/>
      <c r="R382" s="4"/>
      <c r="S382" s="4"/>
      <c r="T382" s="4"/>
      <c r="BF382" s="1"/>
      <c r="BG382" s="1"/>
      <c r="BH382" s="1"/>
    </row>
    <row r="383" spans="15:60" ht="20.5" hidden="1" customHeight="1" x14ac:dyDescent="0.3">
      <c r="O383" s="4"/>
      <c r="P383" s="4"/>
      <c r="Q383" s="4"/>
      <c r="R383" s="4"/>
      <c r="S383" s="4"/>
      <c r="T383" s="4"/>
      <c r="BF383" s="1"/>
      <c r="BG383" s="1"/>
      <c r="BH383" s="1"/>
    </row>
    <row r="384" spans="15:60" ht="20.5" hidden="1" customHeight="1" x14ac:dyDescent="0.3">
      <c r="O384" s="4"/>
      <c r="P384" s="4"/>
      <c r="Q384" s="4"/>
      <c r="R384" s="4"/>
      <c r="S384" s="4"/>
      <c r="T384" s="4"/>
      <c r="BF384" s="1"/>
      <c r="BG384" s="1"/>
      <c r="BH384" s="1"/>
    </row>
    <row r="385" spans="15:60" ht="20.5" hidden="1" customHeight="1" x14ac:dyDescent="0.3">
      <c r="O385" s="4"/>
      <c r="P385" s="4"/>
      <c r="Q385" s="4"/>
      <c r="R385" s="4"/>
      <c r="S385" s="4"/>
      <c r="T385" s="4"/>
      <c r="BF385" s="1"/>
      <c r="BG385" s="1"/>
      <c r="BH385" s="1"/>
    </row>
    <row r="386" spans="15:60" ht="20.5" hidden="1" customHeight="1" x14ac:dyDescent="0.3">
      <c r="O386" s="4"/>
      <c r="P386" s="4"/>
      <c r="Q386" s="4"/>
      <c r="R386" s="4"/>
      <c r="S386" s="4"/>
      <c r="T386" s="4"/>
      <c r="BF386" s="1"/>
      <c r="BG386" s="1"/>
      <c r="BH386" s="1"/>
    </row>
    <row r="387" spans="15:60" ht="20.5" hidden="1" customHeight="1" x14ac:dyDescent="0.3">
      <c r="O387" s="4"/>
      <c r="P387" s="4"/>
      <c r="Q387" s="4"/>
      <c r="R387" s="4"/>
      <c r="S387" s="4"/>
      <c r="T387" s="4"/>
      <c r="Z387" s="4"/>
      <c r="AA387" s="4"/>
      <c r="AB387" s="4"/>
      <c r="AC387" s="4"/>
      <c r="AD387" s="4"/>
      <c r="AE387" s="4"/>
      <c r="AF387" s="4"/>
      <c r="AG387" s="4"/>
      <c r="AH387" s="4"/>
      <c r="AI387" s="4"/>
      <c r="AJ387" s="4"/>
      <c r="AK387" s="4"/>
      <c r="BF387" s="1"/>
      <c r="BG387" s="1"/>
      <c r="BH387" s="1"/>
    </row>
    <row r="388" spans="15:60" ht="20.5" hidden="1" customHeight="1" x14ac:dyDescent="0.3">
      <c r="O388" s="4"/>
      <c r="P388" s="4"/>
      <c r="Q388" s="4"/>
      <c r="R388" s="4"/>
      <c r="S388" s="4"/>
      <c r="T388" s="4"/>
      <c r="Z388" s="4"/>
      <c r="AA388" s="4"/>
      <c r="AB388" s="4"/>
      <c r="AC388" s="4"/>
      <c r="AD388" s="4"/>
      <c r="AE388" s="4"/>
      <c r="AF388" s="4"/>
      <c r="AG388" s="4"/>
      <c r="AH388" s="4"/>
      <c r="AI388" s="4"/>
      <c r="AJ388" s="4"/>
      <c r="AK388" s="4"/>
      <c r="BF388" s="1"/>
      <c r="BG388" s="1"/>
      <c r="BH388" s="1"/>
    </row>
    <row r="389" spans="15:60" ht="20.5" hidden="1" customHeight="1" x14ac:dyDescent="0.3">
      <c r="O389" s="4"/>
      <c r="P389" s="4"/>
      <c r="Q389" s="4"/>
      <c r="R389" s="4"/>
      <c r="S389" s="4"/>
      <c r="T389" s="4"/>
      <c r="Z389" s="4"/>
      <c r="AA389" s="4"/>
      <c r="AB389" s="4"/>
      <c r="AC389" s="4"/>
      <c r="AD389" s="4"/>
      <c r="AE389" s="4"/>
      <c r="AF389" s="4"/>
      <c r="AG389" s="4"/>
      <c r="AH389" s="4"/>
      <c r="AI389" s="4"/>
      <c r="AJ389" s="4"/>
      <c r="AK389" s="4"/>
      <c r="BF389" s="1"/>
      <c r="BG389" s="1"/>
      <c r="BH389" s="1"/>
    </row>
    <row r="390" spans="15:60" ht="20.5" hidden="1" customHeight="1" x14ac:dyDescent="0.3">
      <c r="O390" s="4"/>
      <c r="P390" s="4"/>
      <c r="Q390" s="4"/>
      <c r="R390" s="4"/>
      <c r="S390" s="4"/>
      <c r="T390" s="4"/>
      <c r="Z390" s="4"/>
      <c r="AA390" s="4"/>
      <c r="AB390" s="4"/>
      <c r="AC390" s="4"/>
      <c r="AD390" s="4"/>
      <c r="AE390" s="4"/>
      <c r="AF390" s="4"/>
      <c r="AG390" s="4"/>
      <c r="AH390" s="4"/>
      <c r="AI390" s="4"/>
      <c r="AJ390" s="4"/>
      <c r="AK390" s="4"/>
      <c r="BF390" s="1"/>
      <c r="BG390" s="1"/>
      <c r="BH390" s="1"/>
    </row>
    <row r="391" spans="15:60" ht="20.5" hidden="1" customHeight="1" x14ac:dyDescent="0.3">
      <c r="O391" s="4"/>
      <c r="P391" s="4"/>
      <c r="Q391" s="4"/>
      <c r="R391" s="4"/>
      <c r="S391" s="4"/>
      <c r="T391" s="4"/>
      <c r="Z391" s="4"/>
      <c r="AA391" s="4"/>
      <c r="AB391" s="4"/>
      <c r="AC391" s="4"/>
      <c r="AD391" s="4"/>
      <c r="AE391" s="4"/>
      <c r="AF391" s="4"/>
      <c r="AG391" s="4"/>
      <c r="AH391" s="4"/>
      <c r="AI391" s="4"/>
      <c r="AJ391" s="4"/>
      <c r="AK391" s="4"/>
      <c r="BF391" s="1"/>
      <c r="BG391" s="1"/>
      <c r="BH391" s="1"/>
    </row>
    <row r="392" spans="15:60" ht="20.5" hidden="1" customHeight="1" x14ac:dyDescent="0.3">
      <c r="O392" s="4"/>
      <c r="P392" s="4"/>
      <c r="Q392" s="4"/>
      <c r="R392" s="4"/>
      <c r="S392" s="4"/>
      <c r="T392" s="4"/>
      <c r="Z392" s="4"/>
      <c r="AA392" s="4"/>
      <c r="AB392" s="4"/>
      <c r="AC392" s="4"/>
      <c r="AD392" s="4"/>
      <c r="AE392" s="4"/>
      <c r="AF392" s="4"/>
      <c r="AG392" s="4"/>
      <c r="AH392" s="4"/>
      <c r="AI392" s="4"/>
      <c r="AJ392" s="4"/>
      <c r="AK392" s="4"/>
      <c r="BF392" s="1"/>
      <c r="BG392" s="1"/>
      <c r="BH392" s="1"/>
    </row>
    <row r="393" spans="15:60" ht="20.5" hidden="1" customHeight="1" x14ac:dyDescent="0.3">
      <c r="O393" s="4"/>
      <c r="P393" s="4"/>
      <c r="Q393" s="4"/>
      <c r="R393" s="4"/>
      <c r="S393" s="4"/>
      <c r="T393" s="4"/>
      <c r="Z393" s="4"/>
      <c r="AA393" s="4"/>
      <c r="AB393" s="4"/>
      <c r="AC393" s="4"/>
      <c r="AD393" s="4"/>
      <c r="AE393" s="4"/>
      <c r="AF393" s="4"/>
      <c r="AG393" s="4"/>
      <c r="AH393" s="4"/>
      <c r="AI393" s="4"/>
      <c r="AJ393" s="4"/>
      <c r="AK393" s="4"/>
      <c r="BF393" s="1"/>
      <c r="BG393" s="1"/>
      <c r="BH393" s="1"/>
    </row>
    <row r="394" spans="15:60" ht="20.5" hidden="1" customHeight="1" x14ac:dyDescent="0.3">
      <c r="O394" s="4"/>
      <c r="P394" s="4"/>
      <c r="Q394" s="4"/>
      <c r="R394" s="4"/>
      <c r="S394" s="4"/>
      <c r="T394" s="4"/>
      <c r="Z394" s="4"/>
      <c r="AA394" s="4"/>
      <c r="AB394" s="4"/>
      <c r="AC394" s="4"/>
      <c r="AD394" s="4"/>
      <c r="AE394" s="4"/>
      <c r="AF394" s="4"/>
      <c r="AG394" s="4"/>
      <c r="AH394" s="4"/>
      <c r="AI394" s="4"/>
      <c r="AJ394" s="4"/>
      <c r="AK394" s="4"/>
      <c r="BF394" s="1"/>
      <c r="BG394" s="1"/>
      <c r="BH394" s="1"/>
    </row>
    <row r="395" spans="15:60" ht="20.5" hidden="1" customHeight="1" x14ac:dyDescent="0.3">
      <c r="O395" s="4"/>
      <c r="P395" s="4"/>
      <c r="Q395" s="4"/>
      <c r="R395" s="4"/>
      <c r="S395" s="4"/>
      <c r="T395" s="4"/>
      <c r="Z395" s="4"/>
      <c r="AA395" s="4"/>
      <c r="AB395" s="4"/>
      <c r="AC395" s="4"/>
      <c r="AD395" s="4"/>
      <c r="AE395" s="4"/>
      <c r="AF395" s="4"/>
      <c r="AG395" s="4"/>
      <c r="AH395" s="4"/>
      <c r="AI395" s="4"/>
      <c r="AJ395" s="4"/>
      <c r="AK395" s="4"/>
      <c r="BF395" s="1"/>
      <c r="BG395" s="1"/>
      <c r="BH395" s="1"/>
    </row>
    <row r="396" spans="15:60" ht="20.5" hidden="1" customHeight="1" x14ac:dyDescent="0.3">
      <c r="O396" s="4"/>
      <c r="P396" s="4"/>
      <c r="Q396" s="4"/>
      <c r="R396" s="4"/>
      <c r="S396" s="4"/>
      <c r="T396" s="4"/>
      <c r="Z396" s="4"/>
      <c r="AA396" s="4"/>
      <c r="AB396" s="4"/>
      <c r="AC396" s="4"/>
      <c r="AD396" s="4"/>
      <c r="AE396" s="4"/>
      <c r="AF396" s="4"/>
      <c r="AG396" s="4"/>
      <c r="AH396" s="4"/>
      <c r="AI396" s="4"/>
      <c r="AJ396" s="4"/>
      <c r="AK396" s="4"/>
      <c r="BF396" s="1"/>
      <c r="BG396" s="1"/>
      <c r="BH396" s="1"/>
    </row>
    <row r="397" spans="15:60" ht="20.5" hidden="1" customHeight="1" x14ac:dyDescent="0.3">
      <c r="O397" s="4"/>
      <c r="P397" s="4"/>
      <c r="Q397" s="4"/>
      <c r="R397" s="4"/>
      <c r="S397" s="4"/>
      <c r="T397" s="4"/>
      <c r="Z397" s="4"/>
      <c r="AA397" s="4"/>
      <c r="AB397" s="4"/>
      <c r="AC397" s="4"/>
      <c r="AD397" s="4"/>
      <c r="AE397" s="4"/>
      <c r="AF397" s="4"/>
      <c r="AG397" s="4"/>
      <c r="AH397" s="4"/>
      <c r="AI397" s="4"/>
      <c r="AJ397" s="4"/>
      <c r="AK397" s="4"/>
      <c r="BF397" s="1"/>
      <c r="BG397" s="1"/>
      <c r="BH397" s="1"/>
    </row>
    <row r="398" spans="15:60" ht="20.5" hidden="1" customHeight="1" x14ac:dyDescent="0.3">
      <c r="O398" s="4"/>
      <c r="P398" s="4"/>
      <c r="Q398" s="4"/>
      <c r="R398" s="4"/>
      <c r="S398" s="4"/>
      <c r="T398" s="4"/>
      <c r="Z398" s="4"/>
      <c r="AA398" s="4"/>
      <c r="AB398" s="4"/>
      <c r="AC398" s="4"/>
      <c r="AD398" s="4"/>
      <c r="AE398" s="4"/>
      <c r="AF398" s="4"/>
      <c r="AG398" s="4"/>
      <c r="AH398" s="4"/>
      <c r="AI398" s="4"/>
      <c r="AJ398" s="4"/>
      <c r="AK398" s="4"/>
      <c r="BF398" s="1"/>
      <c r="BG398" s="1"/>
      <c r="BH398" s="1"/>
    </row>
    <row r="399" spans="15:60" ht="20.5" hidden="1" customHeight="1" x14ac:dyDescent="0.3">
      <c r="O399" s="4"/>
      <c r="P399" s="4"/>
      <c r="Q399" s="4"/>
      <c r="R399" s="4"/>
      <c r="S399" s="4"/>
      <c r="T399" s="4"/>
      <c r="Z399" s="4"/>
      <c r="AA399" s="4"/>
      <c r="AB399" s="4"/>
      <c r="AC399" s="4"/>
      <c r="AD399" s="4"/>
      <c r="AE399" s="4"/>
      <c r="AF399" s="4"/>
      <c r="AG399" s="4"/>
      <c r="AH399" s="4"/>
      <c r="AI399" s="4"/>
      <c r="AJ399" s="4"/>
      <c r="AK399" s="4"/>
      <c r="BF399" s="1"/>
      <c r="BG399" s="1"/>
      <c r="BH399" s="1"/>
    </row>
    <row r="400" spans="15:60" ht="20.5" hidden="1" customHeight="1" x14ac:dyDescent="0.3">
      <c r="O400" s="4"/>
      <c r="P400" s="4"/>
      <c r="Q400" s="4"/>
      <c r="R400" s="4"/>
      <c r="S400" s="4"/>
      <c r="T400" s="4"/>
      <c r="BF400" s="1"/>
      <c r="BG400" s="1"/>
      <c r="BH400" s="1"/>
    </row>
    <row r="401" spans="15:60" ht="20.5" hidden="1" customHeight="1" x14ac:dyDescent="0.3">
      <c r="O401" s="4"/>
      <c r="P401" s="4"/>
      <c r="Q401" s="4"/>
      <c r="R401" s="4"/>
      <c r="S401" s="4"/>
      <c r="T401" s="4"/>
      <c r="BF401" s="1"/>
      <c r="BG401" s="1"/>
      <c r="BH401" s="1"/>
    </row>
    <row r="402" spans="15:60" ht="20.5" hidden="1" customHeight="1" x14ac:dyDescent="0.3">
      <c r="O402" s="4"/>
      <c r="P402" s="4"/>
      <c r="Q402" s="4"/>
      <c r="R402" s="4"/>
      <c r="S402" s="4"/>
      <c r="T402" s="4"/>
      <c r="BF402" s="1"/>
      <c r="BG402" s="1"/>
      <c r="BH402" s="1"/>
    </row>
    <row r="403" spans="15:60" ht="20.5" hidden="1" customHeight="1" x14ac:dyDescent="0.3">
      <c r="O403" s="4"/>
      <c r="P403" s="4"/>
      <c r="Q403" s="4"/>
      <c r="R403" s="4"/>
      <c r="S403" s="4"/>
      <c r="T403" s="4"/>
      <c r="BF403" s="1"/>
      <c r="BG403" s="1"/>
      <c r="BH403" s="1"/>
    </row>
    <row r="404" spans="15:60" ht="20.5" hidden="1" customHeight="1" x14ac:dyDescent="0.3">
      <c r="O404" s="4"/>
      <c r="P404" s="4"/>
      <c r="Q404" s="4"/>
      <c r="R404" s="4"/>
      <c r="S404" s="4"/>
      <c r="T404" s="4"/>
      <c r="BF404" s="1"/>
      <c r="BG404" s="1"/>
      <c r="BH404" s="1"/>
    </row>
    <row r="405" spans="15:60" ht="20.5" hidden="1" customHeight="1" x14ac:dyDescent="0.3">
      <c r="O405" s="4"/>
      <c r="P405" s="4"/>
      <c r="Q405" s="4"/>
      <c r="R405" s="4"/>
      <c r="S405" s="4"/>
      <c r="T405" s="4"/>
      <c r="Z405" s="4"/>
      <c r="AA405" s="4"/>
      <c r="AB405" s="4"/>
      <c r="AC405" s="4"/>
      <c r="AD405" s="4"/>
      <c r="AE405" s="4"/>
      <c r="AF405" s="4"/>
      <c r="AG405" s="4"/>
      <c r="AH405" s="4"/>
      <c r="AI405" s="4"/>
      <c r="AJ405" s="4"/>
      <c r="AK405" s="4"/>
      <c r="BF405" s="1"/>
      <c r="BG405" s="1"/>
      <c r="BH405" s="1"/>
    </row>
    <row r="406" spans="15:60" ht="20.5" hidden="1" customHeight="1" x14ac:dyDescent="0.3">
      <c r="O406" s="4"/>
      <c r="P406" s="4"/>
      <c r="Q406" s="4"/>
      <c r="R406" s="4"/>
      <c r="S406" s="4"/>
      <c r="T406" s="4"/>
      <c r="Z406" s="4"/>
      <c r="AA406" s="4"/>
      <c r="AB406" s="4"/>
      <c r="AC406" s="4"/>
      <c r="AD406" s="4"/>
      <c r="AE406" s="4"/>
      <c r="AF406" s="4"/>
      <c r="AG406" s="4"/>
      <c r="AH406" s="4"/>
      <c r="AI406" s="4"/>
      <c r="AJ406" s="4"/>
      <c r="AK406" s="4"/>
      <c r="BF406" s="1"/>
      <c r="BG406" s="1"/>
      <c r="BH406" s="1"/>
    </row>
    <row r="407" spans="15:60" ht="20.5" hidden="1" customHeight="1" x14ac:dyDescent="0.3">
      <c r="O407" s="4"/>
      <c r="P407" s="4"/>
      <c r="Q407" s="4"/>
      <c r="R407" s="4"/>
      <c r="S407" s="4"/>
      <c r="T407" s="4"/>
      <c r="Z407" s="4"/>
      <c r="AA407" s="4"/>
      <c r="AB407" s="4"/>
      <c r="AC407" s="4"/>
      <c r="AD407" s="4"/>
      <c r="AE407" s="4"/>
      <c r="AF407" s="4"/>
      <c r="AG407" s="4"/>
      <c r="AH407" s="4"/>
      <c r="AI407" s="4"/>
      <c r="AJ407" s="4"/>
      <c r="AK407" s="4"/>
      <c r="BF407" s="1"/>
      <c r="BG407" s="1"/>
      <c r="BH407" s="1"/>
    </row>
    <row r="408" spans="15:60" ht="20.5" hidden="1" customHeight="1" x14ac:dyDescent="0.3">
      <c r="O408" s="4"/>
      <c r="P408" s="4"/>
      <c r="Q408" s="4"/>
      <c r="R408" s="4"/>
      <c r="S408" s="4"/>
      <c r="T408" s="4"/>
      <c r="Z408" s="4"/>
      <c r="AA408" s="4"/>
      <c r="AB408" s="4"/>
      <c r="AC408" s="4"/>
      <c r="AD408" s="4"/>
      <c r="AE408" s="4"/>
      <c r="AF408" s="4"/>
      <c r="AG408" s="4"/>
      <c r="AH408" s="4"/>
      <c r="AI408" s="4"/>
      <c r="AJ408" s="4"/>
      <c r="AK408" s="4"/>
      <c r="BF408" s="1"/>
      <c r="BG408" s="1"/>
      <c r="BH408" s="1"/>
    </row>
    <row r="409" spans="15:60" ht="20.5" hidden="1" customHeight="1" x14ac:dyDescent="0.3">
      <c r="O409" s="4"/>
      <c r="P409" s="4"/>
      <c r="Q409" s="4"/>
      <c r="R409" s="4"/>
      <c r="S409" s="4"/>
      <c r="T409" s="4"/>
      <c r="Z409" s="4"/>
      <c r="AA409" s="4"/>
      <c r="AB409" s="4"/>
      <c r="AC409" s="4"/>
      <c r="AD409" s="4"/>
      <c r="AE409" s="4"/>
      <c r="AF409" s="4"/>
      <c r="AG409" s="4"/>
      <c r="AH409" s="4"/>
      <c r="AI409" s="4"/>
      <c r="AJ409" s="4"/>
      <c r="AK409" s="4"/>
      <c r="BF409" s="1"/>
      <c r="BG409" s="1"/>
      <c r="BH409" s="1"/>
    </row>
    <row r="410" spans="15:60" ht="20.5" hidden="1" customHeight="1" x14ac:dyDescent="0.3">
      <c r="O410" s="4"/>
      <c r="P410" s="4"/>
      <c r="Q410" s="4"/>
      <c r="R410" s="4"/>
      <c r="S410" s="4"/>
      <c r="T410" s="4"/>
      <c r="Z410" s="4"/>
      <c r="AA410" s="4"/>
      <c r="AB410" s="4"/>
      <c r="AC410" s="4"/>
      <c r="AD410" s="4"/>
      <c r="AE410" s="4"/>
      <c r="AF410" s="4"/>
      <c r="AG410" s="4"/>
      <c r="AH410" s="4"/>
      <c r="AI410" s="4"/>
      <c r="AJ410" s="4"/>
      <c r="AK410" s="4"/>
      <c r="BF410" s="1"/>
      <c r="BG410" s="1"/>
      <c r="BH410" s="1"/>
    </row>
    <row r="411" spans="15:60" ht="20.5" hidden="1" customHeight="1" x14ac:dyDescent="0.3">
      <c r="O411" s="4"/>
      <c r="P411" s="4"/>
      <c r="Q411" s="4"/>
      <c r="R411" s="4"/>
      <c r="S411" s="4"/>
      <c r="T411" s="4"/>
      <c r="Z411" s="4"/>
      <c r="AA411" s="4"/>
      <c r="AB411" s="4"/>
      <c r="AC411" s="4"/>
      <c r="AD411" s="4"/>
      <c r="AE411" s="4"/>
      <c r="AF411" s="4"/>
      <c r="AG411" s="4"/>
      <c r="AH411" s="4"/>
      <c r="AI411" s="4"/>
      <c r="AJ411" s="4"/>
      <c r="AK411" s="4"/>
      <c r="BF411" s="1"/>
      <c r="BG411" s="1"/>
      <c r="BH411" s="1"/>
    </row>
    <row r="412" spans="15:60" ht="20.5" hidden="1" customHeight="1" x14ac:dyDescent="0.3">
      <c r="O412" s="4"/>
      <c r="P412" s="4"/>
      <c r="Q412" s="4"/>
      <c r="R412" s="4"/>
      <c r="S412" s="4"/>
      <c r="T412" s="4"/>
      <c r="Z412" s="4"/>
      <c r="AA412" s="4"/>
      <c r="AB412" s="4"/>
      <c r="AC412" s="4"/>
      <c r="AD412" s="4"/>
      <c r="AE412" s="4"/>
      <c r="AF412" s="4"/>
      <c r="AG412" s="4"/>
      <c r="AH412" s="4"/>
      <c r="AI412" s="4"/>
      <c r="AJ412" s="4"/>
      <c r="AK412" s="4"/>
      <c r="BF412" s="1"/>
      <c r="BG412" s="1"/>
      <c r="BH412" s="1"/>
    </row>
    <row r="413" spans="15:60" ht="20.5" hidden="1" customHeight="1" x14ac:dyDescent="0.3">
      <c r="O413" s="4"/>
      <c r="P413" s="4"/>
      <c r="Q413" s="4"/>
      <c r="R413" s="4"/>
      <c r="S413" s="4"/>
      <c r="T413" s="4"/>
      <c r="Z413" s="4"/>
      <c r="AA413" s="4"/>
      <c r="AB413" s="4"/>
      <c r="AC413" s="4"/>
      <c r="AD413" s="4"/>
      <c r="AE413" s="4"/>
      <c r="AF413" s="4"/>
      <c r="AG413" s="4"/>
      <c r="AH413" s="4"/>
      <c r="AI413" s="4"/>
      <c r="AJ413" s="4"/>
      <c r="AK413" s="4"/>
      <c r="BF413" s="1"/>
      <c r="BG413" s="1"/>
      <c r="BH413" s="1"/>
    </row>
    <row r="414" spans="15:60" ht="20.5" hidden="1" customHeight="1" x14ac:dyDescent="0.3">
      <c r="O414" s="4"/>
      <c r="P414" s="4"/>
      <c r="Q414" s="4"/>
      <c r="R414" s="4"/>
      <c r="S414" s="4"/>
      <c r="T414" s="4"/>
      <c r="Z414" s="4"/>
      <c r="AA414" s="4"/>
      <c r="AB414" s="4"/>
      <c r="AC414" s="4"/>
      <c r="AD414" s="4"/>
      <c r="AE414" s="4"/>
      <c r="AF414" s="4"/>
      <c r="AG414" s="4"/>
      <c r="AH414" s="4"/>
      <c r="AI414" s="4"/>
      <c r="AJ414" s="4"/>
      <c r="AK414" s="4"/>
      <c r="BF414" s="1"/>
      <c r="BG414" s="1"/>
      <c r="BH414" s="1"/>
    </row>
    <row r="415" spans="15:60" ht="20.5" hidden="1" customHeight="1" x14ac:dyDescent="0.3">
      <c r="O415" s="4"/>
      <c r="P415" s="4"/>
      <c r="Q415" s="4"/>
      <c r="R415" s="4"/>
      <c r="S415" s="4"/>
      <c r="T415" s="4"/>
      <c r="Z415" s="4"/>
      <c r="AA415" s="4"/>
      <c r="AB415" s="4"/>
      <c r="AC415" s="4"/>
      <c r="AD415" s="4"/>
      <c r="AE415" s="4"/>
      <c r="AF415" s="4"/>
      <c r="AG415" s="4"/>
      <c r="AH415" s="4"/>
      <c r="AI415" s="4"/>
      <c r="AJ415" s="4"/>
      <c r="AK415" s="4"/>
      <c r="BF415" s="1"/>
      <c r="BG415" s="1"/>
      <c r="BH415" s="1"/>
    </row>
    <row r="416" spans="15:60" ht="20.5" hidden="1" customHeight="1" x14ac:dyDescent="0.3">
      <c r="O416" s="4"/>
      <c r="P416" s="4"/>
      <c r="Q416" s="4"/>
      <c r="R416" s="4"/>
      <c r="S416" s="4"/>
      <c r="T416" s="4"/>
      <c r="Z416" s="4"/>
      <c r="AA416" s="4"/>
      <c r="AB416" s="4"/>
      <c r="AC416" s="4"/>
      <c r="AD416" s="4"/>
      <c r="AE416" s="4"/>
      <c r="AF416" s="4"/>
      <c r="AG416" s="4"/>
      <c r="AH416" s="4"/>
      <c r="AI416" s="4"/>
      <c r="AJ416" s="4"/>
      <c r="AK416" s="4"/>
      <c r="BF416" s="1"/>
      <c r="BG416" s="1"/>
      <c r="BH416" s="1"/>
    </row>
    <row r="417" spans="15:60" ht="20.5" hidden="1" customHeight="1" x14ac:dyDescent="0.3">
      <c r="O417" s="4"/>
      <c r="P417" s="4"/>
      <c r="Q417" s="4"/>
      <c r="R417" s="4"/>
      <c r="S417" s="4"/>
      <c r="T417" s="4"/>
      <c r="Z417" s="4"/>
      <c r="AA417" s="4"/>
      <c r="AB417" s="4"/>
      <c r="AC417" s="4"/>
      <c r="AD417" s="4"/>
      <c r="AE417" s="4"/>
      <c r="AF417" s="4"/>
      <c r="AG417" s="4"/>
      <c r="AH417" s="4"/>
      <c r="AI417" s="4"/>
      <c r="AJ417" s="4"/>
      <c r="AK417" s="4"/>
      <c r="BF417" s="1"/>
      <c r="BG417" s="1"/>
      <c r="BH417" s="1"/>
    </row>
    <row r="418" spans="15:60" ht="20.5" hidden="1" customHeight="1" x14ac:dyDescent="0.3">
      <c r="O418" s="4"/>
      <c r="P418" s="4"/>
      <c r="Q418" s="4"/>
      <c r="R418" s="4"/>
      <c r="S418" s="4"/>
      <c r="T418" s="4"/>
      <c r="BF418" s="1"/>
      <c r="BG418" s="1"/>
      <c r="BH418" s="1"/>
    </row>
    <row r="419" spans="15:60" ht="20.5" hidden="1" customHeight="1" x14ac:dyDescent="0.3">
      <c r="O419" s="4"/>
      <c r="P419" s="4"/>
      <c r="Q419" s="4"/>
      <c r="R419" s="4"/>
      <c r="S419" s="4"/>
      <c r="T419" s="4"/>
      <c r="BF419" s="1"/>
      <c r="BG419" s="1"/>
      <c r="BH419" s="1"/>
    </row>
    <row r="420" spans="15:60" ht="20.5" hidden="1" customHeight="1" x14ac:dyDescent="0.3">
      <c r="O420" s="4"/>
      <c r="P420" s="4"/>
      <c r="Q420" s="4"/>
      <c r="R420" s="4"/>
      <c r="S420" s="4"/>
      <c r="T420" s="4"/>
      <c r="BF420" s="1"/>
      <c r="BG420" s="1"/>
      <c r="BH420" s="1"/>
    </row>
    <row r="421" spans="15:60" ht="20.5" hidden="1" customHeight="1" x14ac:dyDescent="0.3">
      <c r="O421" s="4"/>
      <c r="P421" s="4"/>
      <c r="Q421" s="4"/>
      <c r="R421" s="4"/>
      <c r="S421" s="4"/>
      <c r="T421" s="4"/>
      <c r="BF421" s="1"/>
      <c r="BG421" s="1"/>
      <c r="BH421" s="1"/>
    </row>
    <row r="422" spans="15:60" ht="20.5" hidden="1" customHeight="1" x14ac:dyDescent="0.3">
      <c r="O422" s="4"/>
      <c r="P422" s="4"/>
      <c r="Q422" s="4"/>
      <c r="R422" s="4"/>
      <c r="S422" s="4"/>
      <c r="T422" s="4"/>
      <c r="BF422" s="1"/>
      <c r="BG422" s="1"/>
      <c r="BH422" s="1"/>
    </row>
    <row r="423" spans="15:60" ht="20.5" hidden="1" customHeight="1" x14ac:dyDescent="0.3">
      <c r="O423" s="4"/>
      <c r="P423" s="4"/>
      <c r="Q423" s="4"/>
      <c r="R423" s="4"/>
      <c r="S423" s="4"/>
      <c r="T423" s="4"/>
      <c r="Z423" s="4"/>
      <c r="AA423" s="4"/>
      <c r="AB423" s="4"/>
      <c r="AC423" s="4"/>
      <c r="AD423" s="4"/>
      <c r="AE423" s="4"/>
      <c r="AF423" s="4"/>
      <c r="AG423" s="4"/>
      <c r="AH423" s="4"/>
      <c r="AI423" s="4"/>
      <c r="AJ423" s="4"/>
      <c r="AK423" s="4"/>
      <c r="BF423" s="1"/>
      <c r="BG423" s="1"/>
      <c r="BH423" s="1"/>
    </row>
    <row r="424" spans="15:60" ht="20.5" hidden="1" customHeight="1" x14ac:dyDescent="0.3">
      <c r="O424" s="4"/>
      <c r="P424" s="4"/>
      <c r="Q424" s="4"/>
      <c r="R424" s="4"/>
      <c r="S424" s="4"/>
      <c r="T424" s="4"/>
      <c r="Z424" s="4"/>
      <c r="AA424" s="4"/>
      <c r="AB424" s="4"/>
      <c r="AC424" s="4"/>
      <c r="AD424" s="4"/>
      <c r="AE424" s="4"/>
      <c r="AF424" s="4"/>
      <c r="AG424" s="4"/>
      <c r="AH424" s="4"/>
      <c r="AI424" s="4"/>
      <c r="AJ424" s="4"/>
      <c r="AK424" s="4"/>
      <c r="BF424" s="1"/>
      <c r="BG424" s="1"/>
      <c r="BH424" s="1"/>
    </row>
    <row r="425" spans="15:60" ht="20.5" hidden="1" customHeight="1" x14ac:dyDescent="0.3">
      <c r="O425" s="4"/>
      <c r="P425" s="4"/>
      <c r="Q425" s="4"/>
      <c r="R425" s="4"/>
      <c r="S425" s="4"/>
      <c r="T425" s="4"/>
      <c r="Z425" s="4"/>
      <c r="AA425" s="4"/>
      <c r="AB425" s="4"/>
      <c r="AC425" s="4"/>
      <c r="AD425" s="4"/>
      <c r="AE425" s="4"/>
      <c r="AF425" s="4"/>
      <c r="AG425" s="4"/>
      <c r="AH425" s="4"/>
      <c r="AI425" s="4"/>
      <c r="AJ425" s="4"/>
      <c r="AK425" s="4"/>
      <c r="BF425" s="1"/>
      <c r="BG425" s="1"/>
      <c r="BH425" s="1"/>
    </row>
    <row r="426" spans="15:60" ht="20.5" hidden="1" customHeight="1" x14ac:dyDescent="0.3">
      <c r="O426" s="4"/>
      <c r="P426" s="4"/>
      <c r="Q426" s="4"/>
      <c r="R426" s="4"/>
      <c r="S426" s="4"/>
      <c r="T426" s="4"/>
      <c r="Z426" s="4"/>
      <c r="AA426" s="4"/>
      <c r="AB426" s="4"/>
      <c r="AC426" s="4"/>
      <c r="AD426" s="4"/>
      <c r="AE426" s="4"/>
      <c r="AF426" s="4"/>
      <c r="AG426" s="4"/>
      <c r="AH426" s="4"/>
      <c r="AI426" s="4"/>
      <c r="AJ426" s="4"/>
      <c r="AK426" s="4"/>
      <c r="BF426" s="1"/>
      <c r="BG426" s="1"/>
      <c r="BH426" s="1"/>
    </row>
    <row r="427" spans="15:60" ht="20.5" hidden="1" customHeight="1" x14ac:dyDescent="0.3">
      <c r="O427" s="4"/>
      <c r="P427" s="4"/>
      <c r="Q427" s="4"/>
      <c r="R427" s="4"/>
      <c r="S427" s="4"/>
      <c r="T427" s="4"/>
      <c r="Z427" s="4"/>
      <c r="AA427" s="4"/>
      <c r="AB427" s="4"/>
      <c r="AC427" s="4"/>
      <c r="AD427" s="4"/>
      <c r="AE427" s="4"/>
      <c r="AF427" s="4"/>
      <c r="AG427" s="4"/>
      <c r="AH427" s="4"/>
      <c r="AI427" s="4"/>
      <c r="AJ427" s="4"/>
      <c r="AK427" s="4"/>
      <c r="BF427" s="1"/>
      <c r="BG427" s="1"/>
      <c r="BH427" s="1"/>
    </row>
    <row r="428" spans="15:60" ht="20.5" hidden="1" customHeight="1" x14ac:dyDescent="0.3">
      <c r="O428" s="4"/>
      <c r="P428" s="4"/>
      <c r="Q428" s="4"/>
      <c r="R428" s="4"/>
      <c r="S428" s="4"/>
      <c r="T428" s="4"/>
      <c r="Z428" s="4"/>
      <c r="AA428" s="4"/>
      <c r="AB428" s="4"/>
      <c r="AC428" s="4"/>
      <c r="AD428" s="4"/>
      <c r="AE428" s="4"/>
      <c r="AF428" s="4"/>
      <c r="AG428" s="4"/>
      <c r="AH428" s="4"/>
      <c r="AI428" s="4"/>
      <c r="AJ428" s="4"/>
      <c r="AK428" s="4"/>
      <c r="BF428" s="1"/>
      <c r="BG428" s="1"/>
      <c r="BH428" s="1"/>
    </row>
    <row r="429" spans="15:60" ht="20.5" hidden="1" customHeight="1" x14ac:dyDescent="0.3">
      <c r="O429" s="4"/>
      <c r="P429" s="4"/>
      <c r="Q429" s="4"/>
      <c r="R429" s="4"/>
      <c r="S429" s="4"/>
      <c r="T429" s="4"/>
      <c r="Z429" s="4"/>
      <c r="AA429" s="4"/>
      <c r="AB429" s="4"/>
      <c r="AC429" s="4"/>
      <c r="AD429" s="4"/>
      <c r="AE429" s="4"/>
      <c r="AF429" s="4"/>
      <c r="AG429" s="4"/>
      <c r="AH429" s="4"/>
      <c r="AI429" s="4"/>
      <c r="AJ429" s="4"/>
      <c r="AK429" s="4"/>
      <c r="BF429" s="1"/>
      <c r="BG429" s="1"/>
      <c r="BH429" s="1"/>
    </row>
    <row r="430" spans="15:60" ht="20.5" hidden="1" customHeight="1" x14ac:dyDescent="0.3">
      <c r="O430" s="4"/>
      <c r="P430" s="4"/>
      <c r="Q430" s="4"/>
      <c r="R430" s="4"/>
      <c r="S430" s="4"/>
      <c r="T430" s="4"/>
      <c r="Z430" s="4"/>
      <c r="AA430" s="4"/>
      <c r="AB430" s="4"/>
      <c r="AC430" s="4"/>
      <c r="AD430" s="4"/>
      <c r="AE430" s="4"/>
      <c r="AF430" s="4"/>
      <c r="AG430" s="4"/>
      <c r="AH430" s="4"/>
      <c r="AI430" s="4"/>
      <c r="AJ430" s="4"/>
      <c r="AK430" s="4"/>
      <c r="BF430" s="1"/>
      <c r="BG430" s="1"/>
      <c r="BH430" s="1"/>
    </row>
    <row r="431" spans="15:60" ht="20.5" hidden="1" customHeight="1" x14ac:dyDescent="0.3">
      <c r="O431" s="4"/>
      <c r="P431" s="4"/>
      <c r="Q431" s="4"/>
      <c r="R431" s="4"/>
      <c r="S431" s="4"/>
      <c r="T431" s="4"/>
      <c r="Z431" s="4"/>
      <c r="AA431" s="4"/>
      <c r="AB431" s="4"/>
      <c r="AC431" s="4"/>
      <c r="AD431" s="4"/>
      <c r="AE431" s="4"/>
      <c r="AF431" s="4"/>
      <c r="AG431" s="4"/>
      <c r="AH431" s="4"/>
      <c r="AI431" s="4"/>
      <c r="AJ431" s="4"/>
      <c r="AK431" s="4"/>
      <c r="BF431" s="1"/>
      <c r="BG431" s="1"/>
      <c r="BH431" s="1"/>
    </row>
    <row r="432" spans="15:60" ht="20.5" hidden="1" customHeight="1" x14ac:dyDescent="0.3">
      <c r="O432" s="4"/>
      <c r="P432" s="4"/>
      <c r="Q432" s="4"/>
      <c r="R432" s="4"/>
      <c r="S432" s="4"/>
      <c r="T432" s="4"/>
      <c r="Z432" s="4"/>
      <c r="AA432" s="4"/>
      <c r="AB432" s="4"/>
      <c r="AC432" s="4"/>
      <c r="AD432" s="4"/>
      <c r="AE432" s="4"/>
      <c r="AF432" s="4"/>
      <c r="AG432" s="4"/>
      <c r="AH432" s="4"/>
      <c r="AI432" s="4"/>
      <c r="AJ432" s="4"/>
      <c r="AK432" s="4"/>
      <c r="BF432" s="1"/>
      <c r="BG432" s="1"/>
      <c r="BH432" s="1"/>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j4Ye61I0palksYREM74Ta3BOhyzhwzSq2tvHKK2PDYxSz+na8K3ulVWDDtwoKAfnJ4VTWSrXmGQSrBAJWkYxZw==" saltValue="4Lw2htlQqjiPJqWJ+ylNrw==" spinCount="100000" sheet="1" selectLockedCells="1"/>
  <mergeCells count="37">
    <mergeCell ref="J31:M31"/>
    <mergeCell ref="L26:M26"/>
    <mergeCell ref="L30:M30"/>
    <mergeCell ref="L19:M19"/>
    <mergeCell ref="L20:M20"/>
    <mergeCell ref="L17:M17"/>
    <mergeCell ref="L18:M18"/>
    <mergeCell ref="L27:M27"/>
    <mergeCell ref="L24:M24"/>
    <mergeCell ref="L25:M25"/>
    <mergeCell ref="Z10:AC10"/>
    <mergeCell ref="J10:L10"/>
    <mergeCell ref="L11:M11"/>
    <mergeCell ref="C15:H16"/>
    <mergeCell ref="L15:M15"/>
    <mergeCell ref="L16:M16"/>
    <mergeCell ref="L13:M13"/>
    <mergeCell ref="L14:M14"/>
    <mergeCell ref="C12:H12"/>
    <mergeCell ref="L12:M12"/>
    <mergeCell ref="Z11:AC11"/>
    <mergeCell ref="C17:H18"/>
    <mergeCell ref="C13:H14"/>
    <mergeCell ref="L29:M29"/>
    <mergeCell ref="J3:R4"/>
    <mergeCell ref="D2:G2"/>
    <mergeCell ref="C4:H5"/>
    <mergeCell ref="C6:D6"/>
    <mergeCell ref="F6:F7"/>
    <mergeCell ref="G6:G7"/>
    <mergeCell ref="H6:H7"/>
    <mergeCell ref="N6:Q6"/>
    <mergeCell ref="B3:H3"/>
    <mergeCell ref="B7:B11"/>
    <mergeCell ref="J8:M8"/>
    <mergeCell ref="J9:M9"/>
    <mergeCell ref="L23:M23"/>
  </mergeCells>
  <conditionalFormatting sqref="H8:H11">
    <cfRule type="containsText" dxfId="29" priority="7" operator="containsText" text="Strength">
      <formula>NOT(ISERROR(SEARCH("Strength",H8)))</formula>
    </cfRule>
    <cfRule type="containsText" dxfId="28" priority="8" operator="containsText" text="Weakness">
      <formula>NOT(ISERROR(SEARCH("Weakness",H8)))</formula>
    </cfRule>
  </conditionalFormatting>
  <conditionalFormatting sqref="G8:G11">
    <cfRule type="containsText" dxfId="27" priority="9" operator="containsText" text="Strength">
      <formula>NOT(ISERROR(SEARCH("Strength",G8)))</formula>
    </cfRule>
    <cfRule type="containsText" dxfId="26" priority="10" operator="containsText" text="Weakness">
      <formula>NOT(ISERROR(SEARCH("Weakness",G8)))</formula>
    </cfRule>
  </conditionalFormatting>
  <conditionalFormatting sqref="D8:D11">
    <cfRule type="cellIs" dxfId="25" priority="5" operator="lessThan">
      <formula>90</formula>
    </cfRule>
    <cfRule type="cellIs" dxfId="24" priority="6" operator="greaterThanOrEqual">
      <formula>90</formula>
    </cfRule>
  </conditionalFormatting>
  <conditionalFormatting sqref="K11:K30">
    <cfRule type="cellIs" dxfId="23" priority="3" operator="between">
      <formula>90</formula>
      <formula>160</formula>
    </cfRule>
    <cfRule type="cellIs" dxfId="22" priority="4" operator="between">
      <formula>40</formula>
      <formula>89</formula>
    </cfRule>
  </conditionalFormatting>
  <conditionalFormatting sqref="J11:J30">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rgb="FFFFFFCC"/>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2695312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26953125" style="2" customWidth="1"/>
    <col min="19" max="19" width="7.72656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86" hidden="1" customWidth="1"/>
    <col min="61" max="166" width="0" style="1" hidden="1" customWidth="1"/>
    <col min="167" max="16384" width="8.81640625" style="1" hidden="1"/>
  </cols>
  <sheetData>
    <row r="1" spans="2:166" ht="20.5" customHeight="1" x14ac:dyDescent="0.3">
      <c r="B1" s="1"/>
      <c r="J1" s="205"/>
      <c r="K1" s="205"/>
      <c r="L1" s="205"/>
      <c r="M1" s="205"/>
      <c r="N1" s="1"/>
      <c r="O1" s="1"/>
      <c r="P1" s="1"/>
      <c r="Q1" s="1"/>
      <c r="R1" s="1"/>
      <c r="S1" s="1"/>
      <c r="T1" s="1"/>
      <c r="U1" s="1"/>
      <c r="V1" s="1"/>
      <c r="W1" s="1"/>
      <c r="X1" s="1"/>
      <c r="Y1" s="1"/>
      <c r="Z1" s="1"/>
      <c r="AA1" s="1"/>
      <c r="AB1" s="1"/>
      <c r="AC1" s="1"/>
      <c r="BF1" s="1"/>
      <c r="BG1" s="1"/>
      <c r="BH1" s="1"/>
    </row>
    <row r="2" spans="2:166" s="2" customFormat="1" ht="20.5" customHeight="1" thickBot="1" x14ac:dyDescent="0.4">
      <c r="D2" s="168" t="s">
        <v>4</v>
      </c>
      <c r="E2" s="168"/>
      <c r="F2" s="168"/>
      <c r="G2" s="168"/>
      <c r="I2" s="4"/>
      <c r="T2" s="60"/>
      <c r="U2" s="61"/>
      <c r="V2" s="60"/>
      <c r="W2" s="60"/>
      <c r="X2" s="60"/>
      <c r="Y2" s="60"/>
      <c r="Z2" s="60"/>
      <c r="AB2" s="60"/>
      <c r="AC2" s="61"/>
      <c r="AD2" s="60"/>
      <c r="AE2" s="60"/>
      <c r="AF2" s="60"/>
      <c r="AG2" s="6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8" t="s">
        <v>152</v>
      </c>
      <c r="C3" s="219"/>
      <c r="D3" s="219"/>
      <c r="E3" s="219"/>
      <c r="F3" s="219"/>
      <c r="G3" s="219"/>
      <c r="H3" s="220"/>
      <c r="I3" s="4"/>
      <c r="J3" s="241" t="s">
        <v>170</v>
      </c>
      <c r="K3" s="242"/>
      <c r="L3" s="242"/>
      <c r="M3" s="242"/>
      <c r="N3" s="242"/>
      <c r="O3" s="242"/>
      <c r="P3" s="242"/>
      <c r="Q3" s="242"/>
      <c r="R3" s="243"/>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1" t="s">
        <v>148</v>
      </c>
      <c r="D4" s="231"/>
      <c r="E4" s="231"/>
      <c r="F4" s="231"/>
      <c r="G4" s="231"/>
      <c r="H4" s="232"/>
      <c r="I4" s="4"/>
      <c r="J4" s="244"/>
      <c r="K4" s="245"/>
      <c r="L4" s="245"/>
      <c r="M4" s="245"/>
      <c r="N4" s="245"/>
      <c r="O4" s="245"/>
      <c r="P4" s="245"/>
      <c r="Q4" s="245"/>
      <c r="R4" s="246"/>
      <c r="BF4" s="1"/>
      <c r="BG4" s="1"/>
      <c r="BH4" s="1"/>
    </row>
    <row r="5" spans="2:166" ht="20.5" customHeight="1" thickBot="1" x14ac:dyDescent="0.35">
      <c r="B5" s="5"/>
      <c r="C5" s="233"/>
      <c r="D5" s="233"/>
      <c r="E5" s="233"/>
      <c r="F5" s="233"/>
      <c r="G5" s="233"/>
      <c r="H5" s="234"/>
      <c r="I5" s="4"/>
      <c r="J5" s="9"/>
      <c r="K5" s="10"/>
      <c r="L5" s="11"/>
      <c r="M5" s="10"/>
      <c r="N5" s="12"/>
      <c r="O5" s="12"/>
      <c r="P5" s="12"/>
      <c r="Q5" s="12"/>
      <c r="R5" s="13"/>
      <c r="BB5" s="94" t="s">
        <v>142</v>
      </c>
      <c r="BC5" s="95"/>
      <c r="BD5" s="95"/>
      <c r="BE5" s="95"/>
      <c r="BF5" s="95"/>
      <c r="BG5" s="95"/>
      <c r="BH5" s="96"/>
    </row>
    <row r="6" spans="2:166" ht="28.15" customHeight="1" x14ac:dyDescent="0.4">
      <c r="B6" s="5"/>
      <c r="C6" s="235" t="s">
        <v>57</v>
      </c>
      <c r="D6" s="236"/>
      <c r="E6" s="14" t="s">
        <v>74</v>
      </c>
      <c r="F6" s="237" t="s">
        <v>58</v>
      </c>
      <c r="G6" s="196" t="s">
        <v>59</v>
      </c>
      <c r="H6" s="239" t="s">
        <v>60</v>
      </c>
      <c r="I6" s="4"/>
      <c r="J6" s="5"/>
      <c r="N6" s="200" t="s">
        <v>151</v>
      </c>
      <c r="O6" s="201"/>
      <c r="P6" s="201"/>
      <c r="Q6" s="202"/>
      <c r="R6" s="15"/>
      <c r="V6" s="7"/>
      <c r="BB6" s="87" t="s">
        <v>61</v>
      </c>
      <c r="BC6" s="88"/>
      <c r="BD6" s="88"/>
      <c r="BE6" s="88"/>
      <c r="BF6" s="88" t="s">
        <v>61</v>
      </c>
      <c r="BG6" s="88"/>
      <c r="BH6" s="89"/>
    </row>
    <row r="7" spans="2:166" ht="27" customHeight="1" x14ac:dyDescent="0.3">
      <c r="B7" s="186"/>
      <c r="C7" s="24" t="s">
        <v>62</v>
      </c>
      <c r="D7" s="97" t="s">
        <v>63</v>
      </c>
      <c r="E7" s="17" t="str">
        <f>IF(D8&gt;0,(AVERAGE(D8:D11)),"")</f>
        <v/>
      </c>
      <c r="F7" s="238"/>
      <c r="G7" s="197"/>
      <c r="H7" s="240"/>
      <c r="I7" s="4"/>
      <c r="J7" s="18"/>
      <c r="K7" s="19"/>
      <c r="L7" s="20"/>
      <c r="M7" s="19"/>
      <c r="N7" s="21" t="s">
        <v>66</v>
      </c>
      <c r="O7" s="22" t="s">
        <v>67</v>
      </c>
      <c r="P7" s="22" t="s">
        <v>68</v>
      </c>
      <c r="Q7" s="23" t="s">
        <v>69</v>
      </c>
      <c r="R7" s="15"/>
      <c r="V7" s="7"/>
      <c r="BB7" s="87" t="s">
        <v>94</v>
      </c>
      <c r="BC7" s="88" t="s">
        <v>64</v>
      </c>
      <c r="BD7" s="88"/>
      <c r="BE7" s="88"/>
      <c r="BF7" s="88" t="str">
        <f>BB7</f>
        <v>Ages 5-18</v>
      </c>
      <c r="BG7" s="88" t="s">
        <v>64</v>
      </c>
      <c r="BH7" s="89" t="s">
        <v>65</v>
      </c>
    </row>
    <row r="8" spans="2:166" ht="20.5" customHeight="1" thickBot="1" x14ac:dyDescent="0.35">
      <c r="B8" s="186"/>
      <c r="C8" s="24" t="s">
        <v>66</v>
      </c>
      <c r="D8" s="45"/>
      <c r="E8" s="25" t="str">
        <f>IF(D8&gt;0,(D8-E$7),"")</f>
        <v/>
      </c>
      <c r="F8" s="26" t="str">
        <f>IFERROR((IF((E8^2^0.5)&gt;BC8,"yes","no")),"")</f>
        <v/>
      </c>
      <c r="G8" s="27" t="str">
        <f>IF(AND(D8&gt;109,E8&gt;0,F8="yes"),"Strength","")</f>
        <v/>
      </c>
      <c r="H8" s="28" t="str">
        <f>IF(AND(D8&lt;E$7,D8&lt;90,F8="yes"),"Weakness","")</f>
        <v/>
      </c>
      <c r="I8" s="4"/>
      <c r="J8" s="169"/>
      <c r="K8" s="170"/>
      <c r="L8" s="170"/>
      <c r="M8" s="170"/>
      <c r="N8" s="82" t="str">
        <f>IF(D8&gt;22,D8,"")</f>
        <v/>
      </c>
      <c r="O8" s="83" t="str">
        <f>IF(D9&gt;22,D9,"")</f>
        <v/>
      </c>
      <c r="P8" s="83" t="str">
        <f>IF(D10&gt;22,D10,"")</f>
        <v/>
      </c>
      <c r="Q8" s="84" t="str">
        <f>IF(D11&gt;22,D11,"")</f>
        <v/>
      </c>
      <c r="R8" s="85"/>
      <c r="V8" s="7"/>
      <c r="AE8" s="2"/>
      <c r="BB8" s="87" t="s">
        <v>66</v>
      </c>
      <c r="BC8" s="88">
        <f>BC26</f>
        <v>9.4</v>
      </c>
      <c r="BD8" s="88"/>
      <c r="BE8" s="88"/>
      <c r="BF8" s="88" t="s">
        <v>66</v>
      </c>
      <c r="BG8" s="88">
        <f>BG26</f>
        <v>10.7</v>
      </c>
      <c r="BH8" s="89"/>
    </row>
    <row r="9" spans="2:166" ht="20.5" customHeight="1" thickBot="1" x14ac:dyDescent="0.45">
      <c r="B9" s="186"/>
      <c r="C9" s="24" t="s">
        <v>67</v>
      </c>
      <c r="D9" s="45"/>
      <c r="E9" s="25" t="str">
        <f>IF(D9&gt;0,(D9-E$7),"")</f>
        <v/>
      </c>
      <c r="F9" s="26" t="str">
        <f>IFERROR((IF((E9^2^0.5)&gt;BC9,"yes","no")),"")</f>
        <v/>
      </c>
      <c r="G9" s="27" t="str">
        <f>IF(AND(D9&gt;109,E9&gt;0,F9="yes"),"Strength","")</f>
        <v/>
      </c>
      <c r="H9" s="28" t="str">
        <f>IF(AND(D9&lt;E$7,D9&lt;90,F9="yes"),"Weakness","")</f>
        <v/>
      </c>
      <c r="I9" s="4"/>
      <c r="J9" s="228" t="s">
        <v>14</v>
      </c>
      <c r="K9" s="229"/>
      <c r="L9" s="230"/>
      <c r="M9" s="230"/>
      <c r="N9" s="19"/>
      <c r="O9" s="19"/>
      <c r="P9" s="19"/>
      <c r="Q9" s="29"/>
      <c r="R9" s="15"/>
      <c r="V9" s="7"/>
      <c r="W9" s="3"/>
      <c r="X9" s="4"/>
      <c r="Z9" s="165" t="s">
        <v>89</v>
      </c>
      <c r="AA9" s="165"/>
      <c r="AB9" s="165"/>
      <c r="AC9" s="165"/>
      <c r="AD9" s="2"/>
      <c r="BB9" s="87" t="s">
        <v>67</v>
      </c>
      <c r="BC9" s="88">
        <f t="shared" ref="BC9:BC11" si="0">BC27</f>
        <v>8.8000000000000007</v>
      </c>
      <c r="BD9" s="88"/>
      <c r="BE9" s="88"/>
      <c r="BF9" s="88" t="s">
        <v>67</v>
      </c>
      <c r="BG9" s="88">
        <f t="shared" ref="BG9:BG11" si="1">BG27</f>
        <v>9.6</v>
      </c>
      <c r="BH9" s="89"/>
    </row>
    <row r="10" spans="2:166" ht="20.5" customHeight="1" x14ac:dyDescent="0.4">
      <c r="B10" s="186"/>
      <c r="C10" s="24" t="s">
        <v>68</v>
      </c>
      <c r="D10" s="4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X10" s="3"/>
      <c r="Z10" s="165" t="s">
        <v>90</v>
      </c>
      <c r="AA10" s="165"/>
      <c r="AB10" s="165"/>
      <c r="AC10" s="165"/>
      <c r="BB10" s="87" t="s">
        <v>68</v>
      </c>
      <c r="BC10" s="88">
        <f t="shared" si="0"/>
        <v>8.75</v>
      </c>
      <c r="BD10" s="88"/>
      <c r="BE10" s="88"/>
      <c r="BF10" s="88" t="s">
        <v>68</v>
      </c>
      <c r="BG10" s="88">
        <f t="shared" si="1"/>
        <v>9.9499999999999993</v>
      </c>
      <c r="BH10" s="89"/>
    </row>
    <row r="11" spans="2:166" ht="20.5" customHeight="1" thickBot="1" x14ac:dyDescent="0.35">
      <c r="B11" s="186"/>
      <c r="C11" s="31" t="s">
        <v>69</v>
      </c>
      <c r="D11" s="46"/>
      <c r="E11" s="32" t="str">
        <f>IF(D11&gt;0,(D11-E$7),"")</f>
        <v/>
      </c>
      <c r="F11" s="33" t="str">
        <f>IFERROR((IF((E11^2^0.5)&gt;BC11,"yes","no")),"")</f>
        <v/>
      </c>
      <c r="G11" s="34" t="str">
        <f>IF(AND(D11&gt;109,E11&gt;0,F11="yes"),"Strength","")</f>
        <v/>
      </c>
      <c r="H11" s="35" t="str">
        <f>IF(AND(D11&lt;E$7,D11&lt;90,F11="yes"),"Weakness","")</f>
        <v/>
      </c>
      <c r="I11" s="4"/>
      <c r="J11" s="47"/>
      <c r="K11" s="73" t="str">
        <f>V!C33</f>
        <v>PI</v>
      </c>
      <c r="L11" s="208" t="str">
        <f>V!B33</f>
        <v>Procedural Index</v>
      </c>
      <c r="M11" s="209"/>
      <c r="N11" s="69" t="str">
        <f>IF(ISBLANK($J11),"",IF(AND($J11&lt;86,N$8&lt;86),"Consistent",IF(AND(ABS(N$8-$J11)&gt;V!F33,$J11&lt;86),"Discrepant","")))</f>
        <v/>
      </c>
      <c r="O11" s="69" t="str">
        <f>IF(ISBLANK($J11),"",IF(AND($J11&lt;86,O$8&lt;86),"Consistent",IF(AND(ABS(O$8-$J11)&gt;V!G33,$J11&lt;86),"Discrepant","")))</f>
        <v/>
      </c>
      <c r="P11" s="69" t="str">
        <f>IF(ISBLANK($J11),"",IF(AND($J11&lt;86,P$8&lt;86),"Consistent",IF(AND(ABS(P$8-$J11)&gt;V!H33,$J11&lt;86),"Discrepant","")))</f>
        <v/>
      </c>
      <c r="Q11" s="69" t="str">
        <f>IF(ISBLANK($J11),"",IF(AND($J11&lt;86,Q$8&lt;86),"Consistent",IF(AND(ABS(Q$8-$J11)&gt;V!I33,$J11&lt;86),"Discrepant","")))</f>
        <v/>
      </c>
      <c r="R11" s="36" t="str">
        <f>IF(J11&gt;1,(RANK(J11,J$11:J$33,1)),"")</f>
        <v/>
      </c>
      <c r="X11" s="3"/>
      <c r="BB11" s="87" t="s">
        <v>69</v>
      </c>
      <c r="BC11" s="88">
        <f t="shared" si="0"/>
        <v>9.25</v>
      </c>
      <c r="BD11" s="88"/>
      <c r="BE11" s="88"/>
      <c r="BF11" s="88" t="s">
        <v>69</v>
      </c>
      <c r="BG11" s="88">
        <f t="shared" si="1"/>
        <v>10.55</v>
      </c>
      <c r="BH11" s="89"/>
    </row>
    <row r="12" spans="2:166" ht="20.5" customHeight="1" x14ac:dyDescent="0.3">
      <c r="B12" s="5"/>
      <c r="C12" s="187" t="s">
        <v>70</v>
      </c>
      <c r="D12" s="187"/>
      <c r="E12" s="187"/>
      <c r="F12" s="187"/>
      <c r="G12" s="187"/>
      <c r="H12" s="188"/>
      <c r="I12" s="4"/>
      <c r="J12" s="47"/>
      <c r="K12" s="73" t="str">
        <f>V!C34</f>
        <v>FNC</v>
      </c>
      <c r="L12" s="223" t="str">
        <f>V!B34</f>
        <v>Forward Number Count</v>
      </c>
      <c r="M12" s="224"/>
      <c r="N12" s="69" t="str">
        <f>IF(ISBLANK($J12),"",IF(AND($J12&lt;86,N$8&lt;86),"Consistent",IF(AND(ABS(N$8-$J12)&gt;V!F34,$J12&lt;86),"Discrepant","")))</f>
        <v/>
      </c>
      <c r="O12" s="69" t="str">
        <f>IF(ISBLANK($J12),"",IF(AND($J12&lt;86,O$8&lt;86),"Consistent",IF(AND(ABS(O$8-$J12)&gt;V!G34,$J12&lt;86),"Discrepant","")))</f>
        <v/>
      </c>
      <c r="P12" s="69" t="str">
        <f>IF(ISBLANK($J12),"",IF(AND($J12&lt;86,P$8&lt;86),"Consistent",IF(AND(ABS(P$8-$J12)&gt;V!H34,$J12&lt;86),"Discrepant","")))</f>
        <v/>
      </c>
      <c r="Q12" s="69" t="str">
        <f>IF(ISBLANK($J12),"",IF(AND($J12&lt;86,Q$8&lt;86),"Consistent",IF(AND(ABS(Q$8-$J12)&gt;V!I34,$J12&lt;86),"Discrepant","")))</f>
        <v/>
      </c>
      <c r="R12" s="36" t="str">
        <f t="shared" ref="R12:R32" si="2">IF(J12&gt;1,(RANK(J12,J$11:J$33,1)),"")</f>
        <v/>
      </c>
      <c r="X12" s="3"/>
      <c r="Z12" s="37" t="str">
        <f>IF(G8="Strength","Strength","")</f>
        <v/>
      </c>
      <c r="AC12" s="37" t="str">
        <f>IF(OR(G8="Strength",D8&gt;89),C8,"")</f>
        <v/>
      </c>
      <c r="AD12" s="38" t="str">
        <f>IF(OR(G8="Strength",D8&gt;89),D8,"")</f>
        <v/>
      </c>
      <c r="BB12" s="87"/>
      <c r="BC12" s="88"/>
      <c r="BD12" s="88"/>
      <c r="BE12" s="88"/>
      <c r="BF12" s="88"/>
      <c r="BG12" s="88"/>
      <c r="BH12" s="89"/>
    </row>
    <row r="13" spans="2:166" s="2" customFormat="1" ht="20.5" customHeight="1" x14ac:dyDescent="0.3">
      <c r="B13" s="5"/>
      <c r="C13" s="187" t="s">
        <v>158</v>
      </c>
      <c r="D13" s="187"/>
      <c r="E13" s="187"/>
      <c r="F13" s="187"/>
      <c r="G13" s="187"/>
      <c r="H13" s="188"/>
      <c r="I13" s="4"/>
      <c r="J13" s="47"/>
      <c r="K13" s="73" t="str">
        <f>V!C35</f>
        <v>BNC</v>
      </c>
      <c r="L13" s="223" t="str">
        <f>V!B35</f>
        <v>Backward Number Count</v>
      </c>
      <c r="M13" s="224"/>
      <c r="N13" s="69" t="str">
        <f>IF(ISBLANK($J13),"",IF(AND($J13&lt;86,N$8&lt;86),"Consistent",IF(AND(ABS(N$8-$J13)&gt;V!F35,$J13&lt;86),"Discrepant","")))</f>
        <v/>
      </c>
      <c r="O13" s="69" t="str">
        <f>IF(ISBLANK($J13),"",IF(AND($J13&lt;86,O$8&lt;86),"Consistent",IF(AND(ABS(O$8-$J13)&gt;V!G35,$J13&lt;86),"Discrepant","")))</f>
        <v/>
      </c>
      <c r="P13" s="69" t="str">
        <f>IF(ISBLANK($J13),"",IF(AND($J13&lt;86,P$8&lt;86),"Consistent",IF(AND(ABS(P$8-$J13)&gt;V!H35,$J13&lt;86),"Discrepant","")))</f>
        <v/>
      </c>
      <c r="Q13" s="69" t="str">
        <f>IF(ISBLANK($J13),"",IF(AND($J13&lt;86,Q$8&lt;86),"Consistent",IF(AND(ABS(Q$8-$J13)&gt;V!I35,$J13&lt;86),"Discrepant","")))</f>
        <v/>
      </c>
      <c r="R13" s="36" t="str">
        <f t="shared" si="2"/>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7"/>
      <c r="BC13" s="88"/>
      <c r="BD13" s="88"/>
      <c r="BE13" s="88"/>
      <c r="BF13" s="88"/>
      <c r="BG13" s="88"/>
      <c r="BH13" s="89"/>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7"/>
      <c r="D14" s="187"/>
      <c r="E14" s="187"/>
      <c r="F14" s="187"/>
      <c r="G14" s="187"/>
      <c r="H14" s="188"/>
      <c r="I14" s="4"/>
      <c r="J14" s="47"/>
      <c r="K14" s="73" t="str">
        <f>V!C36</f>
        <v>NCA</v>
      </c>
      <c r="L14" s="223" t="str">
        <f>V!B36</f>
        <v>Numeric Capacity</v>
      </c>
      <c r="M14" s="224"/>
      <c r="N14" s="69" t="str">
        <f>IF(ISBLANK($J14),"",IF(AND($J14&lt;86,N$8&lt;86),"Consistent",IF(AND(ABS(N$8-$J14)&gt;V!F36,$J14&lt;86),"Discrepant","")))</f>
        <v/>
      </c>
      <c r="O14" s="69" t="str">
        <f>IF(ISBLANK($J14),"",IF(AND($J14&lt;86,O$8&lt;86),"Consistent",IF(AND(ABS(O$8-$J14)&gt;V!G36,$J14&lt;86),"Discrepant","")))</f>
        <v/>
      </c>
      <c r="P14" s="69" t="str">
        <f>IF(ISBLANK($J14),"",IF(AND($J14&lt;86,P$8&lt;86),"Consistent",IF(AND(ABS(P$8-$J14)&gt;V!H36,$J14&lt;86),"Discrepant","")))</f>
        <v/>
      </c>
      <c r="Q14" s="69" t="str">
        <f>IF(ISBLANK($J14),"",IF(AND($J14&lt;86,Q$8&lt;86),"Consistent",IF(AND(ABS(Q$8-$J14)&gt;V!I36,$J14&lt;86),"Discrepant","")))</f>
        <v/>
      </c>
      <c r="R14" s="36" t="str">
        <f t="shared" si="2"/>
        <v/>
      </c>
      <c r="X14" s="3"/>
      <c r="Z14" s="37" t="str">
        <f>IF(G10="Strength","Strength","")</f>
        <v/>
      </c>
      <c r="AC14" s="37" t="str">
        <f>IF(OR(G10="Strength",D10&gt;89),C10,"")</f>
        <v/>
      </c>
      <c r="AD14" s="38" t="str">
        <f>IF(OR(G10="Strength",D10&gt;89),D10,"")</f>
        <v/>
      </c>
      <c r="AH14" s="1"/>
      <c r="AI14" s="1"/>
      <c r="AT14" s="1"/>
      <c r="AU14" s="1"/>
      <c r="AV14" s="1"/>
      <c r="AW14" s="1"/>
      <c r="AX14" s="1"/>
      <c r="AY14" s="1"/>
      <c r="AZ14" s="1"/>
      <c r="BA14" s="1"/>
      <c r="BB14" s="87" t="s">
        <v>97</v>
      </c>
      <c r="BC14" s="88"/>
      <c r="BD14" s="88"/>
      <c r="BE14" s="88"/>
      <c r="BF14" s="88" t="s">
        <v>98</v>
      </c>
      <c r="BG14" s="88"/>
      <c r="BH14" s="89"/>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7" t="s">
        <v>73</v>
      </c>
      <c r="D15" s="187"/>
      <c r="E15" s="187"/>
      <c r="F15" s="187"/>
      <c r="G15" s="187"/>
      <c r="H15" s="188"/>
      <c r="I15" s="4"/>
      <c r="J15" s="47"/>
      <c r="K15" s="73" t="str">
        <f>V!C37</f>
        <v>SEQ</v>
      </c>
      <c r="L15" s="223" t="str">
        <f>V!B37</f>
        <v xml:space="preserve">Sequences </v>
      </c>
      <c r="M15" s="224"/>
      <c r="N15" s="69" t="str">
        <f>IF(ISBLANK($J15),"",IF(AND($J15&lt;86,N$8&lt;86),"Consistent",IF(AND(ABS(N$8-$J15)&gt;V!F37,$J15&lt;86),"Discrepant","")))</f>
        <v/>
      </c>
      <c r="O15" s="69" t="str">
        <f>IF(ISBLANK($J15),"",IF(AND($J15&lt;86,O$8&lt;86),"Consistent",IF(AND(ABS(O$8-$J15)&gt;V!G37,$J15&lt;86),"Discrepant","")))</f>
        <v/>
      </c>
      <c r="P15" s="69" t="str">
        <f>IF(ISBLANK($J15),"",IF(AND($J15&lt;86,P$8&lt;86),"Consistent",IF(AND(ABS(P$8-$J15)&gt;V!H37,$J15&lt;86),"Discrepant","")))</f>
        <v/>
      </c>
      <c r="Q15" s="69" t="str">
        <f>IF(ISBLANK($J15),"",IF(AND($J15&lt;86,Q$8&lt;86),"Consistent",IF(AND(ABS(Q$8-$J15)&gt;V!I37,$J15&lt;86),"Discrepant","")))</f>
        <v/>
      </c>
      <c r="R15" s="36" t="str">
        <f t="shared" si="2"/>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7" t="s">
        <v>95</v>
      </c>
      <c r="BC15" s="88">
        <v>0.05</v>
      </c>
      <c r="BD15" s="88"/>
      <c r="BE15" s="88"/>
      <c r="BF15" s="88" t="s">
        <v>95</v>
      </c>
      <c r="BG15" s="88">
        <v>0.05</v>
      </c>
      <c r="BH15" s="89"/>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7"/>
      <c r="D16" s="187"/>
      <c r="E16" s="187"/>
      <c r="F16" s="187"/>
      <c r="G16" s="187"/>
      <c r="H16" s="188"/>
      <c r="I16" s="4"/>
      <c r="J16" s="47"/>
      <c r="K16" s="73" t="str">
        <f>V!C38</f>
        <v>OC</v>
      </c>
      <c r="L16" s="223" t="str">
        <f>V!B38</f>
        <v>Object Counting</v>
      </c>
      <c r="M16" s="224"/>
      <c r="N16" s="69" t="str">
        <f>IF(ISBLANK($J16),"",IF(AND($J16&lt;86,N$8&lt;86),"Consistent",IF(AND(ABS(N$8-$J16)&gt;V!F38,$J16&lt;86),"Discrepant","")))</f>
        <v/>
      </c>
      <c r="O16" s="69" t="str">
        <f>IF(ISBLANK($J16),"",IF(AND($J16&lt;86,O$8&lt;86),"Consistent",IF(AND(ABS(O$8-$J16)&gt;V!G38,$J16&lt;86),"Discrepant","")))</f>
        <v/>
      </c>
      <c r="P16" s="69" t="str">
        <f>IF(ISBLANK($J16),"",IF(AND($J16&lt;86,P$8&lt;86),"Consistent",IF(AND(ABS(P$8-$J16)&gt;V!H38,$J16&lt;86),"Discrepant","")))</f>
        <v/>
      </c>
      <c r="Q16" s="69" t="str">
        <f>IF(ISBLANK($J16),"",IF(AND($J16&lt;86,Q$8&lt;86),"Consistent",IF(AND(ABS(Q$8-$J16)&gt;V!I38,$J16&lt;86),"Discrepant","")))</f>
        <v/>
      </c>
      <c r="R16" s="36" t="str">
        <f t="shared" si="2"/>
        <v/>
      </c>
      <c r="AA16" s="42"/>
      <c r="AG16" s="1"/>
      <c r="AH16" s="1"/>
      <c r="AI16" s="1"/>
      <c r="AT16" s="1"/>
      <c r="AU16" s="1"/>
      <c r="AV16" s="1"/>
      <c r="AW16" s="1"/>
      <c r="AX16" s="1"/>
      <c r="AY16" s="1"/>
      <c r="AZ16" s="1"/>
      <c r="BA16" s="1"/>
      <c r="BB16" s="87" t="s">
        <v>66</v>
      </c>
      <c r="BC16" s="88">
        <v>9.5</v>
      </c>
      <c r="BD16" s="88"/>
      <c r="BE16" s="88"/>
      <c r="BF16" s="88" t="s">
        <v>66</v>
      </c>
      <c r="BG16" s="88">
        <v>11.2</v>
      </c>
      <c r="BH16" s="89"/>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7" t="s">
        <v>171</v>
      </c>
      <c r="D17" s="187"/>
      <c r="E17" s="187"/>
      <c r="F17" s="187"/>
      <c r="G17" s="187"/>
      <c r="H17" s="188"/>
      <c r="I17" s="4"/>
      <c r="J17" s="47"/>
      <c r="K17" s="73" t="str">
        <f>V!C39</f>
        <v>VI</v>
      </c>
      <c r="L17" s="208" t="str">
        <f>V!B39</f>
        <v>Verbal Index</v>
      </c>
      <c r="M17" s="209"/>
      <c r="N17" s="69" t="str">
        <f>IF(ISBLANK($J17),"",IF(AND($J17&lt;86,N$8&lt;86),"Consistent",IF(AND(ABS(N$8-$J17)&gt;V!F39,$J17&lt;86),"Discrepant","")))</f>
        <v/>
      </c>
      <c r="O17" s="69" t="str">
        <f>IF(ISBLANK($J17),"",IF(AND($J17&lt;86,O$8&lt;86),"Consistent",IF(AND(ABS(O$8-$J17)&gt;V!G39,$J17&lt;86),"Discrepant","")))</f>
        <v/>
      </c>
      <c r="P17" s="69" t="str">
        <f>IF(ISBLANK($J17),"",IF(AND($J17&lt;86,P$8&lt;86),"Consistent",IF(AND(ABS(P$8-$J17)&gt;V!H39,$J17&lt;86),"Discrepant","")))</f>
        <v/>
      </c>
      <c r="Q17" s="69" t="str">
        <f>IF(ISBLANK($J17),"",IF(AND($J17&lt;86,Q$8&lt;86),"Consistent",IF(AND(ABS(Q$8-$J17)&gt;V!I39,$J17&lt;86),"Discrepant","")))</f>
        <v/>
      </c>
      <c r="R17" s="36" t="str">
        <f t="shared" si="2"/>
        <v/>
      </c>
      <c r="AA17" s="42"/>
      <c r="AG17" s="1"/>
      <c r="AH17" s="1"/>
      <c r="AI17" s="1"/>
      <c r="AT17" s="1"/>
      <c r="AU17" s="1"/>
      <c r="AV17" s="1"/>
      <c r="AW17" s="1"/>
      <c r="AX17" s="1"/>
      <c r="AY17" s="1"/>
      <c r="AZ17" s="1"/>
      <c r="BA17" s="1"/>
      <c r="BB17" s="87" t="s">
        <v>67</v>
      </c>
      <c r="BC17" s="88">
        <v>9.3000000000000007</v>
      </c>
      <c r="BD17" s="88"/>
      <c r="BE17" s="88"/>
      <c r="BF17" s="88" t="s">
        <v>67</v>
      </c>
      <c r="BG17" s="88">
        <v>10.1</v>
      </c>
      <c r="BH17" s="89"/>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203"/>
      <c r="D18" s="203"/>
      <c r="E18" s="203"/>
      <c r="F18" s="203"/>
      <c r="G18" s="203"/>
      <c r="H18" s="204"/>
      <c r="I18" s="4"/>
      <c r="J18" s="47"/>
      <c r="K18" s="73" t="str">
        <f>V!C40</f>
        <v>RNN</v>
      </c>
      <c r="L18" s="223" t="str">
        <f>V!B40</f>
        <v xml:space="preserve">Rapid Number Naming </v>
      </c>
      <c r="M18" s="224"/>
      <c r="N18" s="69" t="str">
        <f>IF(ISBLANK($J18),"",IF(AND($J18&lt;86,N$8&lt;86),"Consistent",IF(AND(ABS(N$8-$J18)&gt;V!F40,$J18&lt;86),"Discrepant","")))</f>
        <v/>
      </c>
      <c r="O18" s="69" t="str">
        <f>IF(ISBLANK($J18),"",IF(AND($J18&lt;86,O$8&lt;86),"Consistent",IF(AND(ABS(O$8-$J18)&gt;V!G40,$J18&lt;86),"Discrepant","")))</f>
        <v/>
      </c>
      <c r="P18" s="69" t="str">
        <f>IF(ISBLANK($J18),"",IF(AND($J18&lt;86,P$8&lt;86),"Consistent",IF(AND(ABS(P$8-$J18)&gt;V!H40,$J18&lt;86),"Discrepant","")))</f>
        <v/>
      </c>
      <c r="Q18" s="69" t="str">
        <f>IF(ISBLANK($J18),"",IF(AND($J18&lt;86,Q$8&lt;86),"Consistent",IF(AND(ABS(Q$8-$J18)&gt;V!I40,$J18&lt;86),"Discrepant","")))</f>
        <v/>
      </c>
      <c r="R18" s="36" t="str">
        <f t="shared" si="2"/>
        <v/>
      </c>
      <c r="Y18" s="40" t="str">
        <f t="shared" ref="Y18:Y32" si="3">IF(AND(J11&gt;33,Z18&lt;86),K11,"")</f>
        <v/>
      </c>
      <c r="Z18" s="41" t="str">
        <f t="shared" ref="Z18:Z32" si="4">IF(ISBLANK(J11),"",IF(J11&gt;85,"",IF(OR(R11=1,R11=2,R11=3,R11=4,R11=5,J11&lt;85),J11,"")))</f>
        <v/>
      </c>
      <c r="AG18" s="1"/>
      <c r="AH18" s="1"/>
      <c r="AI18" s="1"/>
      <c r="AT18" s="1"/>
      <c r="AU18" s="1"/>
      <c r="AV18" s="1"/>
      <c r="AW18" s="1"/>
      <c r="AX18" s="1"/>
      <c r="AY18" s="1"/>
      <c r="AZ18" s="1"/>
      <c r="BA18" s="1"/>
      <c r="BB18" s="87" t="s">
        <v>68</v>
      </c>
      <c r="BC18" s="88">
        <v>8</v>
      </c>
      <c r="BD18" s="88"/>
      <c r="BE18" s="88"/>
      <c r="BF18" s="88" t="s">
        <v>68</v>
      </c>
      <c r="BG18" s="88">
        <v>9</v>
      </c>
      <c r="BH18" s="89"/>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7"/>
      <c r="K19" s="73" t="str">
        <f>V!C41</f>
        <v>AF</v>
      </c>
      <c r="L19" s="223" t="str">
        <f>V!B41</f>
        <v>Addition Fluency</v>
      </c>
      <c r="M19" s="224"/>
      <c r="N19" s="69" t="str">
        <f>IF(ISBLANK($J19),"",IF(AND($J19&lt;86,N$8&lt;86),"Consistent",IF(AND(ABS(N$8-$J19)&gt;V!F41,$J19&lt;86),"Discrepant","")))</f>
        <v/>
      </c>
      <c r="O19" s="69" t="str">
        <f>IF(ISBLANK($J19),"",IF(AND($J19&lt;86,O$8&lt;86),"Consistent",IF(AND(ABS(O$8-$J19)&gt;V!G41,$J19&lt;86),"Discrepant","")))</f>
        <v/>
      </c>
      <c r="P19" s="69" t="str">
        <f>IF(ISBLANK($J19),"",IF(AND($J19&lt;86,P$8&lt;86),"Consistent",IF(AND(ABS(P$8-$J19)&gt;V!H41,$J19&lt;86),"Discrepant","")))</f>
        <v/>
      </c>
      <c r="Q19" s="69" t="str">
        <f>IF(ISBLANK($J19),"",IF(AND($J19&lt;86,Q$8&lt;86),"Consistent",IF(AND(ABS(Q$8-$J19)&gt;V!I41,$J19&lt;86),"Discrepant","")))</f>
        <v/>
      </c>
      <c r="R19" s="36" t="str">
        <f t="shared" si="2"/>
        <v/>
      </c>
      <c r="S19" s="90"/>
      <c r="Y19" s="40" t="str">
        <f t="shared" si="3"/>
        <v/>
      </c>
      <c r="Z19" s="41" t="str">
        <f t="shared" si="4"/>
        <v/>
      </c>
      <c r="AA19" s="42"/>
      <c r="AH19" s="1"/>
      <c r="AI19" s="1"/>
      <c r="AT19" s="1"/>
      <c r="AU19" s="1"/>
      <c r="AV19" s="1"/>
      <c r="AW19" s="1"/>
      <c r="AX19" s="1"/>
      <c r="AY19" s="1"/>
      <c r="AZ19" s="1"/>
      <c r="BA19" s="1"/>
      <c r="BB19" s="87" t="s">
        <v>69</v>
      </c>
      <c r="BC19" s="88">
        <v>9.4</v>
      </c>
      <c r="BD19" s="88"/>
      <c r="BE19" s="88"/>
      <c r="BF19" s="88" t="s">
        <v>69</v>
      </c>
      <c r="BG19" s="88">
        <v>10.7</v>
      </c>
      <c r="BH19" s="89"/>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7"/>
      <c r="K20" s="73" t="str">
        <f>V!C42</f>
        <v>SF</v>
      </c>
      <c r="L20" s="223" t="str">
        <f>V!B42</f>
        <v>Subtraction Fluency</v>
      </c>
      <c r="M20" s="224"/>
      <c r="N20" s="69" t="str">
        <f>IF(ISBLANK($J20),"",IF(AND($J20&lt;86,N$8&lt;86),"Consistent",IF(AND(ABS(N$8-$J20)&gt;V!F42,$J20&lt;86),"Discrepant","")))</f>
        <v/>
      </c>
      <c r="O20" s="69" t="str">
        <f>IF(ISBLANK($J20),"",IF(AND($J20&lt;86,O$8&lt;86),"Consistent",IF(AND(ABS(O$8-$J20)&gt;V!G42,$J20&lt;86),"Discrepant","")))</f>
        <v/>
      </c>
      <c r="P20" s="69" t="str">
        <f>IF(ISBLANK($J20),"",IF(AND($J20&lt;86,P$8&lt;86),"Consistent",IF(AND(ABS(P$8-$J20)&gt;V!H42,$J20&lt;86),"Discrepant","")))</f>
        <v/>
      </c>
      <c r="Q20" s="69" t="str">
        <f>IF(ISBLANK($J20),"",IF(AND($J20&lt;86,Q$8&lt;86),"Consistent",IF(AND(ABS(Q$8-$J20)&gt;V!I42,$J20&lt;86),"Discrepant","")))</f>
        <v/>
      </c>
      <c r="R20" s="36" t="str">
        <f t="shared" si="2"/>
        <v/>
      </c>
      <c r="Y20" s="40" t="str">
        <f t="shared" si="3"/>
        <v/>
      </c>
      <c r="Z20" s="41" t="str">
        <f t="shared" si="4"/>
        <v/>
      </c>
      <c r="AA20" s="42"/>
      <c r="AE20" s="4"/>
      <c r="AH20" s="1"/>
      <c r="AI20" s="1"/>
      <c r="AT20" s="1"/>
      <c r="AU20" s="1"/>
      <c r="AV20" s="1"/>
      <c r="AW20" s="1"/>
      <c r="AX20" s="1"/>
      <c r="AY20" s="1"/>
      <c r="AZ20" s="1"/>
      <c r="BA20" s="1"/>
      <c r="BB20" s="87" t="s">
        <v>96</v>
      </c>
      <c r="BC20" s="88"/>
      <c r="BD20" s="88"/>
      <c r="BE20" s="88"/>
      <c r="BF20" s="88" t="s">
        <v>96</v>
      </c>
      <c r="BG20" s="88"/>
      <c r="BH20" s="89"/>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7"/>
      <c r="K21" s="73" t="str">
        <f>V!C43</f>
        <v>MF</v>
      </c>
      <c r="L21" s="223" t="str">
        <f>V!B43</f>
        <v>Multiplication Fluency</v>
      </c>
      <c r="M21" s="224"/>
      <c r="N21" s="69" t="str">
        <f>IF(ISBLANK($J21),"",IF(AND($J21&lt;86,N$8&lt;86),"Consistent",IF(AND(ABS(N$8-$J21)&gt;V!F43,$J21&lt;86),"Discrepant","")))</f>
        <v/>
      </c>
      <c r="O21" s="69" t="str">
        <f>IF(ISBLANK($J21),"",IF(AND($J21&lt;86,O$8&lt;86),"Consistent",IF(AND(ABS(O$8-$J21)&gt;V!G43,$J21&lt;86),"Discrepant","")))</f>
        <v/>
      </c>
      <c r="P21" s="69" t="str">
        <f>IF(ISBLANK($J21),"",IF(AND($J21&lt;86,P$8&lt;86),"Consistent",IF(AND(ABS(P$8-$J21)&gt;V!H43,$J21&lt;86),"Discrepant","")))</f>
        <v/>
      </c>
      <c r="Q21" s="69" t="str">
        <f>IF(ISBLANK($J21),"",IF(AND($J21&lt;86,Q$8&lt;86),"Consistent",IF(AND(ABS(Q$8-$J21)&gt;V!I43,$J21&lt;86),"Discrepant","")))</f>
        <v/>
      </c>
      <c r="R21" s="36" t="str">
        <f t="shared" si="2"/>
        <v/>
      </c>
      <c r="T21" s="2"/>
      <c r="U21" s="2"/>
      <c r="V21" s="2"/>
      <c r="W21" s="2"/>
      <c r="X21" s="2"/>
      <c r="Y21" s="40" t="str">
        <f t="shared" si="3"/>
        <v/>
      </c>
      <c r="Z21" s="41" t="str">
        <f t="shared" si="4"/>
        <v/>
      </c>
      <c r="AA21" s="42"/>
      <c r="AB21" s="54"/>
      <c r="AC21" s="59"/>
      <c r="AD21" s="39"/>
      <c r="AF21" s="2"/>
      <c r="AG21" s="2"/>
      <c r="AH21" s="1"/>
      <c r="AI21" s="1"/>
      <c r="AT21" s="1"/>
      <c r="AU21" s="1"/>
      <c r="AV21" s="1"/>
      <c r="AW21" s="1"/>
      <c r="AX21" s="1"/>
      <c r="AY21" s="1"/>
      <c r="AZ21" s="1"/>
      <c r="BA21" s="1"/>
      <c r="BB21" s="87" t="s">
        <v>66</v>
      </c>
      <c r="BC21" s="88">
        <v>9.3000000000000007</v>
      </c>
      <c r="BD21" s="88"/>
      <c r="BE21" s="88"/>
      <c r="BF21" s="88" t="s">
        <v>66</v>
      </c>
      <c r="BG21" s="88">
        <v>10.199999999999999</v>
      </c>
      <c r="BH21" s="89"/>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7"/>
      <c r="K22" s="73" t="str">
        <f>V!C44</f>
        <v>DF</v>
      </c>
      <c r="L22" s="223" t="str">
        <f>V!B44</f>
        <v>Division Fluency</v>
      </c>
      <c r="M22" s="224"/>
      <c r="N22" s="69" t="str">
        <f>IF(ISBLANK($J22),"",IF(AND($J22&lt;86,N$8&lt;86),"Consistent",IF(AND(ABS(N$8-$J22)&gt;V!F44,$J22&lt;86),"Discrepant","")))</f>
        <v/>
      </c>
      <c r="O22" s="69" t="str">
        <f>IF(ISBLANK($J22),"",IF(AND($J22&lt;86,O$8&lt;86),"Consistent",IF(AND(ABS(O$8-$J22)&gt;V!G44,$J22&lt;86),"Discrepant","")))</f>
        <v/>
      </c>
      <c r="P22" s="69" t="str">
        <f>IF(ISBLANK($J22),"",IF(AND($J22&lt;86,P$8&lt;86),"Consistent",IF(AND(ABS(P$8-$J22)&gt;V!H44,$J22&lt;86),"Discrepant","")))</f>
        <v/>
      </c>
      <c r="Q22" s="69" t="str">
        <f>IF(ISBLANK($J22),"",IF(AND($J22&lt;86,Q$8&lt;86),"Consistent",IF(AND(ABS(Q$8-$J22)&gt;V!I44,$J22&lt;86),"Discrepant","")))</f>
        <v/>
      </c>
      <c r="R22" s="36" t="str">
        <f t="shared" si="2"/>
        <v/>
      </c>
      <c r="U22" s="2"/>
      <c r="V22" s="2"/>
      <c r="W22" s="2"/>
      <c r="Y22" s="40" t="str">
        <f t="shared" si="3"/>
        <v/>
      </c>
      <c r="Z22" s="41" t="str">
        <f t="shared" si="4"/>
        <v/>
      </c>
      <c r="AA22" s="42"/>
      <c r="AF22" s="2"/>
      <c r="AG22" s="2"/>
      <c r="AH22" s="1"/>
      <c r="AI22" s="1"/>
      <c r="AT22" s="1"/>
      <c r="AU22" s="1"/>
      <c r="AV22" s="1"/>
      <c r="AW22" s="1"/>
      <c r="AX22" s="1"/>
      <c r="AY22" s="1"/>
      <c r="AZ22" s="1"/>
      <c r="BA22" s="1"/>
      <c r="BB22" s="87" t="s">
        <v>67</v>
      </c>
      <c r="BC22" s="88">
        <v>8.3000000000000007</v>
      </c>
      <c r="BD22" s="88"/>
      <c r="BE22" s="88"/>
      <c r="BF22" s="88" t="s">
        <v>67</v>
      </c>
      <c r="BG22" s="88">
        <v>9.1</v>
      </c>
      <c r="BH22" s="89"/>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7"/>
      <c r="K23" s="73" t="str">
        <f>V!C45</f>
        <v>LMC</v>
      </c>
      <c r="L23" s="223" t="str">
        <f>V!B45</f>
        <v xml:space="preserve">Linguistic Math Concepts </v>
      </c>
      <c r="M23" s="224"/>
      <c r="N23" s="69" t="str">
        <f>IF(ISBLANK($J23),"",IF(AND($J23&lt;86,N$8&lt;86),"Consistent",IF(AND(ABS(N$8-$J23)&gt;V!F45,$J23&lt;86),"Discrepant","")))</f>
        <v/>
      </c>
      <c r="O23" s="69" t="str">
        <f>IF(ISBLANK($J23),"",IF(AND($J23&lt;86,O$8&lt;86),"Consistent",IF(AND(ABS(O$8-$J23)&gt;V!G45,$J23&lt;86),"Discrepant","")))</f>
        <v/>
      </c>
      <c r="P23" s="69" t="str">
        <f>IF(ISBLANK($J23),"",IF(AND($J23&lt;86,P$8&lt;86),"Consistent",IF(AND(ABS(P$8-$J23)&gt;V!H45,$J23&lt;86),"Discrepant","")))</f>
        <v/>
      </c>
      <c r="Q23" s="69" t="str">
        <f>IF(ISBLANK($J23),"",IF(AND($J23&lt;86,Q$8&lt;86),"Consistent",IF(AND(ABS(Q$8-$J23)&gt;V!I45,$J23&lt;86),"Discrepant","")))</f>
        <v/>
      </c>
      <c r="R23" s="36" t="str">
        <f t="shared" si="2"/>
        <v/>
      </c>
      <c r="U23" s="2"/>
      <c r="V23" s="2"/>
      <c r="W23" s="2"/>
      <c r="Y23" s="40" t="str">
        <f t="shared" si="3"/>
        <v/>
      </c>
      <c r="Z23" s="41" t="str">
        <f t="shared" si="4"/>
        <v/>
      </c>
      <c r="AA23" s="42"/>
      <c r="AB23" s="54"/>
      <c r="AF23" s="2"/>
      <c r="AG23" s="2"/>
      <c r="AH23" s="1"/>
      <c r="AI23" s="1"/>
      <c r="AT23" s="1"/>
      <c r="AU23" s="1"/>
      <c r="AV23" s="1"/>
      <c r="AW23" s="1"/>
      <c r="AX23" s="1"/>
      <c r="AY23" s="1"/>
      <c r="AZ23" s="1"/>
      <c r="BA23" s="1"/>
      <c r="BB23" s="87" t="s">
        <v>68</v>
      </c>
      <c r="BC23" s="88">
        <v>9.5</v>
      </c>
      <c r="BD23" s="88"/>
      <c r="BE23" s="88"/>
      <c r="BF23" s="88" t="s">
        <v>68</v>
      </c>
      <c r="BG23" s="88">
        <v>10.9</v>
      </c>
      <c r="BH23" s="89"/>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7"/>
      <c r="K24" s="73" t="str">
        <f>V!C46</f>
        <v>SI</v>
      </c>
      <c r="L24" s="208" t="str">
        <f>V!B46</f>
        <v xml:space="preserve">Semantic Index </v>
      </c>
      <c r="M24" s="209"/>
      <c r="N24" s="69" t="str">
        <f>IF(ISBLANK($J24),"",IF(AND($J24&lt;86,N$8&lt;86),"Consistent",IF(AND(ABS(N$8-$J24)&gt;V!F46,$J24&lt;86),"Discrepant","")))</f>
        <v/>
      </c>
      <c r="O24" s="69" t="str">
        <f>IF(ISBLANK($J24),"",IF(AND($J24&lt;86,O$8&lt;86),"Consistent",IF(AND(ABS(O$8-$J24)&gt;V!G46,$J24&lt;86),"Discrepant","")))</f>
        <v/>
      </c>
      <c r="P24" s="69" t="str">
        <f>IF(ISBLANK($J24),"",IF(AND($J24&lt;86,P$8&lt;86),"Consistent",IF(AND(ABS(P$8-$J24)&gt;V!H46,$J24&lt;86),"Discrepant","")))</f>
        <v/>
      </c>
      <c r="Q24" s="69" t="str">
        <f>IF(ISBLANK($J24),"",IF(AND($J24&lt;86,Q$8&lt;86),"Consistent",IF(AND(ABS(Q$8-$J24)&gt;V!I46,$J24&lt;86),"Discrepant","")))</f>
        <v/>
      </c>
      <c r="R24" s="36" t="str">
        <f t="shared" si="2"/>
        <v/>
      </c>
      <c r="U24" s="2"/>
      <c r="V24" s="2"/>
      <c r="W24" s="2"/>
      <c r="Y24" s="40" t="str">
        <f t="shared" si="3"/>
        <v/>
      </c>
      <c r="Z24" s="41" t="str">
        <f t="shared" si="4"/>
        <v/>
      </c>
      <c r="AA24" s="42"/>
      <c r="AB24" s="54"/>
      <c r="AD24" s="3"/>
      <c r="AE24" s="37" t="str">
        <f>IF(H11="Weakness",C11,"")</f>
        <v/>
      </c>
      <c r="AF24" s="37" t="str">
        <f>IF(H11="Weakness",D11,"")</f>
        <v/>
      </c>
      <c r="AG24" s="2"/>
      <c r="AH24" s="1"/>
      <c r="AI24" s="1"/>
      <c r="AT24" s="1"/>
      <c r="AU24" s="1"/>
      <c r="AV24" s="1"/>
      <c r="AW24" s="1"/>
      <c r="AX24" s="1"/>
      <c r="AY24" s="1"/>
      <c r="AZ24" s="1"/>
      <c r="BA24" s="1"/>
      <c r="BB24" s="87" t="s">
        <v>69</v>
      </c>
      <c r="BC24" s="88">
        <v>9.1</v>
      </c>
      <c r="BD24" s="88"/>
      <c r="BE24" s="88"/>
      <c r="BF24" s="88" t="s">
        <v>69</v>
      </c>
      <c r="BG24" s="88">
        <v>10.4</v>
      </c>
      <c r="BH24" s="89"/>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7"/>
      <c r="K25" s="73" t="str">
        <f>V!C47</f>
        <v>SM</v>
      </c>
      <c r="L25" s="223" t="str">
        <f>V!B47</f>
        <v>Spatial Memory</v>
      </c>
      <c r="M25" s="224"/>
      <c r="N25" s="69" t="str">
        <f>IF(ISBLANK($J25),"",IF(AND($J25&lt;86,N$8&lt;86),"Consistent",IF(AND(ABS(N$8-$J25)&gt;V!F47,$J25&lt;86),"Discrepant","")))</f>
        <v/>
      </c>
      <c r="O25" s="69" t="str">
        <f>IF(ISBLANK($J25),"",IF(AND($J25&lt;86,O$8&lt;86),"Consistent",IF(AND(ABS(O$8-$J25)&gt;V!G47,$J25&lt;86),"Discrepant","")))</f>
        <v/>
      </c>
      <c r="P25" s="69" t="str">
        <f>IF(ISBLANK($J25),"",IF(AND($J25&lt;86,P$8&lt;86),"Consistent",IF(AND(ABS(P$8-$J25)&gt;V!H47,$J25&lt;86),"Discrepant","")))</f>
        <v/>
      </c>
      <c r="Q25" s="69" t="str">
        <f>IF(ISBLANK($J25),"",IF(AND($J25&lt;86,Q$8&lt;86),"Consistent",IF(AND(ABS(Q$8-$J25)&gt;V!I47,$J25&lt;86),"Discrepant","")))</f>
        <v/>
      </c>
      <c r="R25" s="36" t="str">
        <f t="shared" si="2"/>
        <v/>
      </c>
      <c r="U25" s="2"/>
      <c r="V25" s="40" t="str">
        <f t="shared" ref="V25:V32" si="5">IF(AND(J26&gt;33,W25&lt;86),K26,"")</f>
        <v/>
      </c>
      <c r="W25" s="41" t="str">
        <f t="shared" ref="W25:W32" si="6">IF(ISBLANK(J26),"",IF(J26&gt;85,"",IF(OR(R26=1,R26=2,R26=3,R26=4,R26=5,J26&lt;85),J26,"")))</f>
        <v/>
      </c>
      <c r="Y25" s="40" t="str">
        <f t="shared" si="3"/>
        <v/>
      </c>
      <c r="Z25" s="41" t="str">
        <f t="shared" si="4"/>
        <v/>
      </c>
      <c r="AA25" s="42"/>
      <c r="AB25" s="54"/>
      <c r="AD25" s="3"/>
      <c r="AE25" s="37"/>
      <c r="AF25" s="63"/>
      <c r="AG25" s="2"/>
      <c r="AH25" s="1"/>
      <c r="AI25" s="1"/>
      <c r="AT25" s="1"/>
      <c r="AU25" s="1"/>
      <c r="AV25" s="1"/>
      <c r="AW25" s="1"/>
      <c r="AX25" s="1"/>
      <c r="AY25" s="1"/>
      <c r="AZ25" s="1"/>
      <c r="BA25" s="1"/>
      <c r="BB25" s="87"/>
      <c r="BC25" s="88"/>
      <c r="BD25" s="88"/>
      <c r="BE25" s="88"/>
      <c r="BF25" s="88"/>
      <c r="BG25" s="88"/>
      <c r="BH25" s="89"/>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7"/>
      <c r="K26" s="73" t="str">
        <f>V!C48</f>
        <v>EB</v>
      </c>
      <c r="L26" s="223" t="str">
        <f>V!B48</f>
        <v>Equation Building</v>
      </c>
      <c r="M26" s="224"/>
      <c r="N26" s="69" t="str">
        <f>IF(ISBLANK($J26),"",IF(AND($J26&lt;86,N$8&lt;86),"Consistent",IF(AND(ABS(N$8-$J26)&gt;V!F48,$J26&lt;86),"Discrepant","")))</f>
        <v/>
      </c>
      <c r="O26" s="69" t="str">
        <f>IF(ISBLANK($J26),"",IF(AND($J26&lt;86,O$8&lt;86),"Consistent",IF(AND(ABS(O$8-$J26)&gt;V!G48,$J26&lt;86),"Discrepant","")))</f>
        <v/>
      </c>
      <c r="P26" s="69" t="str">
        <f>IF(ISBLANK($J26),"",IF(AND($J26&lt;86,P$8&lt;86),"Consistent",IF(AND(ABS(P$8-$J26)&gt;V!H48,$J26&lt;86),"Discrepant","")))</f>
        <v/>
      </c>
      <c r="Q26" s="69" t="str">
        <f>IF(ISBLANK($J26),"",IF(AND($J26&lt;86,Q$8&lt;86),"Consistent",IF(AND(ABS(Q$8-$J26)&gt;V!I48,$J26&lt;86),"Discrepant","")))</f>
        <v/>
      </c>
      <c r="R26" s="36" t="str">
        <f t="shared" si="2"/>
        <v/>
      </c>
      <c r="U26" s="2"/>
      <c r="V26" s="40" t="str">
        <f t="shared" si="5"/>
        <v/>
      </c>
      <c r="W26" s="41" t="str">
        <f t="shared" si="6"/>
        <v/>
      </c>
      <c r="Y26" s="40" t="str">
        <f t="shared" si="3"/>
        <v/>
      </c>
      <c r="Z26" s="41" t="str">
        <f t="shared" si="4"/>
        <v/>
      </c>
      <c r="AA26" s="42"/>
      <c r="AB26" s="54"/>
      <c r="AE26" s="37" t="str">
        <f>IF(H9="Weakness",C9,"")</f>
        <v/>
      </c>
      <c r="AF26" s="37" t="str">
        <f>IF(H9="Weakness",D9,"")</f>
        <v/>
      </c>
      <c r="AG26" s="2"/>
      <c r="AH26" s="1"/>
      <c r="AI26" s="1"/>
      <c r="AT26" s="1"/>
      <c r="AU26" s="1"/>
      <c r="AV26" s="1"/>
      <c r="AW26" s="1"/>
      <c r="AX26" s="1"/>
      <c r="AY26" s="1"/>
      <c r="AZ26" s="1"/>
      <c r="BA26" s="1"/>
      <c r="BB26" s="87"/>
      <c r="BC26" s="88">
        <f>(BC16+BC21)/2</f>
        <v>9.4</v>
      </c>
      <c r="BD26" s="88"/>
      <c r="BE26" s="88"/>
      <c r="BF26" s="88"/>
      <c r="BG26" s="88">
        <f>(BG16+BG21)/2</f>
        <v>10.7</v>
      </c>
      <c r="BH26" s="89"/>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7"/>
      <c r="K27" s="73" t="str">
        <f>V!C49</f>
        <v>PE</v>
      </c>
      <c r="L27" s="223" t="str">
        <f>V!B49</f>
        <v>Perceptual Estimation</v>
      </c>
      <c r="M27" s="224"/>
      <c r="N27" s="69" t="str">
        <f>IF(ISBLANK($J27),"",IF(AND($J27&lt;86,N$8&lt;86),"Consistent",IF(AND(ABS(N$8-$J27)&gt;V!F49,$J27&lt;86),"Discrepant","")))</f>
        <v/>
      </c>
      <c r="O27" s="69" t="str">
        <f>IF(ISBLANK($J27),"",IF(AND($J27&lt;86,O$8&lt;86),"Consistent",IF(AND(ABS(O$8-$J27)&gt;V!G49,$J27&lt;86),"Discrepant","")))</f>
        <v/>
      </c>
      <c r="P27" s="69" t="str">
        <f>IF(ISBLANK($J27),"",IF(AND($J27&lt;86,P$8&lt;86),"Consistent",IF(AND(ABS(P$8-$J27)&gt;V!H49,$J27&lt;86),"Discrepant","")))</f>
        <v/>
      </c>
      <c r="Q27" s="69" t="str">
        <f>IF(ISBLANK($J27),"",IF(AND($J27&lt;86,Q$8&lt;86),"Consistent",IF(AND(ABS(Q$8-$J27)&gt;V!I49,$J27&lt;86),"Discrepant","")))</f>
        <v/>
      </c>
      <c r="R27" s="36" t="str">
        <f t="shared" si="2"/>
        <v/>
      </c>
      <c r="U27" s="2"/>
      <c r="V27" s="40" t="str">
        <f t="shared" si="5"/>
        <v/>
      </c>
      <c r="W27" s="41" t="str">
        <f t="shared" si="6"/>
        <v/>
      </c>
      <c r="Y27" s="40" t="str">
        <f t="shared" si="3"/>
        <v/>
      </c>
      <c r="Z27" s="41" t="str">
        <f t="shared" si="4"/>
        <v/>
      </c>
      <c r="AA27" s="42"/>
      <c r="AD27" s="3"/>
      <c r="AE27" s="37"/>
      <c r="AF27" s="63"/>
      <c r="AH27" s="1"/>
      <c r="AI27" s="1"/>
      <c r="AT27" s="1"/>
      <c r="AU27" s="1"/>
      <c r="AV27" s="1"/>
      <c r="AW27" s="1"/>
      <c r="AX27" s="1"/>
      <c r="AY27" s="1"/>
      <c r="AZ27" s="1"/>
      <c r="BA27" s="1"/>
      <c r="BB27" s="87"/>
      <c r="BC27" s="88">
        <f t="shared" ref="BC27:BC28" si="7">(BC17+BC22)/2</f>
        <v>8.8000000000000007</v>
      </c>
      <c r="BD27" s="88"/>
      <c r="BE27" s="88"/>
      <c r="BF27" s="88"/>
      <c r="BG27" s="88">
        <f t="shared" ref="BG27:BG28" si="8">(BG17+BG22)/2</f>
        <v>9.6</v>
      </c>
      <c r="BH27" s="89"/>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7"/>
      <c r="K28" s="73" t="str">
        <f>V!C50</f>
        <v>NCO</v>
      </c>
      <c r="L28" s="223" t="str">
        <f>V!B50</f>
        <v>Number Comparison</v>
      </c>
      <c r="M28" s="224"/>
      <c r="N28" s="69" t="str">
        <f>IF(ISBLANK($J28),"",IF(AND($J28&lt;86,N$8&lt;86),"Consistent",IF(AND(ABS(N$8-$J28)&gt;V!F50,$J28&lt;86),"Discrepant","")))</f>
        <v/>
      </c>
      <c r="O28" s="69" t="str">
        <f>IF(ISBLANK($J28),"",IF(AND($J28&lt;86,O$8&lt;86),"Consistent",IF(AND(ABS(O$8-$J28)&gt;V!G50,$J28&lt;86),"Discrepant","")))</f>
        <v/>
      </c>
      <c r="P28" s="69" t="str">
        <f>IF(ISBLANK($J28),"",IF(AND($J28&lt;86,P$8&lt;86),"Consistent",IF(AND(ABS(P$8-$J28)&gt;V!H50,$J28&lt;86),"Discrepant","")))</f>
        <v/>
      </c>
      <c r="Q28" s="69" t="str">
        <f>IF(ISBLANK($J28),"",IF(AND($J28&lt;86,Q$8&lt;86),"Consistent",IF(AND(ABS(Q$8-$J28)&gt;V!I50,$J28&lt;86),"Discrepant","")))</f>
        <v/>
      </c>
      <c r="R28" s="36" t="str">
        <f t="shared" si="2"/>
        <v/>
      </c>
      <c r="U28" s="2"/>
      <c r="V28" s="40" t="str">
        <f t="shared" si="5"/>
        <v/>
      </c>
      <c r="W28" s="41" t="str">
        <f t="shared" si="6"/>
        <v/>
      </c>
      <c r="Y28" s="40" t="str">
        <f t="shared" si="3"/>
        <v/>
      </c>
      <c r="Z28" s="41" t="str">
        <f t="shared" si="4"/>
        <v/>
      </c>
      <c r="AA28" s="42"/>
      <c r="AB28" s="54"/>
      <c r="AE28" s="37" t="str">
        <f>IF(H8="Weakness",C8,"")</f>
        <v/>
      </c>
      <c r="AF28" s="37" t="str">
        <f>IF(H8="Weakness",D8,"")</f>
        <v/>
      </c>
      <c r="AH28" s="1"/>
      <c r="AI28" s="1"/>
      <c r="AT28" s="1"/>
      <c r="AU28" s="1"/>
      <c r="AV28" s="1"/>
      <c r="AW28" s="1"/>
      <c r="AX28" s="1"/>
      <c r="AY28" s="1"/>
      <c r="AZ28" s="1"/>
      <c r="BA28" s="1"/>
      <c r="BB28" s="87"/>
      <c r="BC28" s="88">
        <f t="shared" si="7"/>
        <v>8.75</v>
      </c>
      <c r="BD28" s="88"/>
      <c r="BE28" s="88"/>
      <c r="BF28" s="88"/>
      <c r="BG28" s="88">
        <f t="shared" si="8"/>
        <v>9.9499999999999993</v>
      </c>
      <c r="BH28" s="89"/>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J29" s="47"/>
      <c r="K29" s="73" t="str">
        <f>V!C51</f>
        <v>AK</v>
      </c>
      <c r="L29" s="223" t="str">
        <f>V!B51</f>
        <v>Addition Knowledge</v>
      </c>
      <c r="M29" s="224"/>
      <c r="N29" s="69" t="str">
        <f>IF(ISBLANK($J29),"",IF(AND($J29&lt;86,N$8&lt;86),"Consistent",IF(AND(ABS(N$8-$J29)&gt;V!F51,$J29&lt;86),"Discrepant","")))</f>
        <v/>
      </c>
      <c r="O29" s="69" t="str">
        <f>IF(ISBLANK($J29),"",IF(AND($J29&lt;86,O$8&lt;86),"Consistent",IF(AND(ABS(O$8-$J29)&gt;V!G51,$J29&lt;86),"Discrepant","")))</f>
        <v/>
      </c>
      <c r="P29" s="69" t="str">
        <f>IF(ISBLANK($J29),"",IF(AND($J29&lt;86,P$8&lt;86),"Consistent",IF(AND(ABS(P$8-$J29)&gt;V!H51,$J29&lt;86),"Discrepant","")))</f>
        <v/>
      </c>
      <c r="Q29" s="69" t="str">
        <f>IF(ISBLANK($J29),"",IF(AND($J29&lt;86,Q$8&lt;86),"Consistent",IF(AND(ABS(Q$8-$J29)&gt;V!I51,$J29&lt;86),"Discrepant","")))</f>
        <v/>
      </c>
      <c r="R29" s="36" t="str">
        <f t="shared" si="2"/>
        <v/>
      </c>
      <c r="U29" s="2"/>
      <c r="V29" s="40" t="str">
        <f t="shared" si="5"/>
        <v/>
      </c>
      <c r="W29" s="41" t="str">
        <f t="shared" si="6"/>
        <v/>
      </c>
      <c r="Y29" s="40" t="str">
        <f t="shared" si="3"/>
        <v/>
      </c>
      <c r="Z29" s="41" t="str">
        <f t="shared" si="4"/>
        <v/>
      </c>
      <c r="AA29" s="42"/>
      <c r="AB29" s="54"/>
      <c r="AE29" s="37"/>
      <c r="AF29" s="63"/>
      <c r="AH29" s="1"/>
      <c r="AI29" s="1"/>
      <c r="AT29" s="1"/>
      <c r="AU29" s="1"/>
      <c r="AV29" s="1"/>
      <c r="AW29" s="1"/>
      <c r="AX29" s="1"/>
      <c r="AY29" s="1"/>
      <c r="AZ29" s="1"/>
      <c r="BA29" s="1"/>
      <c r="BB29" s="87"/>
      <c r="BC29" s="88">
        <f>(BC19+BC24)/2</f>
        <v>9.25</v>
      </c>
      <c r="BD29" s="88"/>
      <c r="BE29" s="88"/>
      <c r="BF29" s="88"/>
      <c r="BG29" s="88">
        <f>(BG19+BG24)/2</f>
        <v>10.55</v>
      </c>
      <c r="BH29" s="89"/>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J30" s="47"/>
      <c r="K30" s="73" t="str">
        <f>V!C52</f>
        <v>SK</v>
      </c>
      <c r="L30" s="226" t="str">
        <f>V!B52</f>
        <v xml:space="preserve">Subtraction Knowledge </v>
      </c>
      <c r="M30" s="227"/>
      <c r="N30" s="69" t="str">
        <f>IF(ISBLANK($J30),"",IF(AND($J30&lt;86,N$8&lt;86),"Consistent",IF(AND(ABS(N$8-$J30)&gt;V!F52,$J30&lt;86),"Discrepant","")))</f>
        <v/>
      </c>
      <c r="O30" s="69" t="str">
        <f>IF(ISBLANK($J30),"",IF(AND($J30&lt;86,O$8&lt;86),"Consistent",IF(AND(ABS(O$8-$J30)&gt;V!G52,$J30&lt;86),"Discrepant","")))</f>
        <v/>
      </c>
      <c r="P30" s="69" t="str">
        <f>IF(ISBLANK($J30),"",IF(AND($J30&lt;86,P$8&lt;86),"Consistent",IF(AND(ABS(P$8-$J30)&gt;V!H52,$J30&lt;86),"Discrepant","")))</f>
        <v/>
      </c>
      <c r="Q30" s="69" t="str">
        <f>IF(ISBLANK($J30),"",IF(AND($J30&lt;86,Q$8&lt;86),"Consistent",IF(AND(ABS(Q$8-$J30)&gt;V!I52,$J30&lt;86),"Discrepant","")))</f>
        <v/>
      </c>
      <c r="R30" s="36" t="str">
        <f t="shared" si="2"/>
        <v/>
      </c>
      <c r="U30" s="2"/>
      <c r="V30" s="40" t="str">
        <f t="shared" si="5"/>
        <v/>
      </c>
      <c r="W30" s="41" t="str">
        <f t="shared" si="6"/>
        <v/>
      </c>
      <c r="Y30" s="40" t="str">
        <f t="shared" si="3"/>
        <v/>
      </c>
      <c r="Z30" s="41" t="str">
        <f t="shared" si="4"/>
        <v/>
      </c>
      <c r="AA30" s="42"/>
      <c r="AB30" s="54"/>
      <c r="AE30" s="37" t="str">
        <f>IF(H10="Weakness",C10,"")</f>
        <v/>
      </c>
      <c r="AF30" s="37" t="str">
        <f>IF(H10="Weakness",D10,"")</f>
        <v/>
      </c>
      <c r="AH30" s="1"/>
      <c r="AI30" s="1"/>
      <c r="AT30" s="1"/>
      <c r="AU30" s="1"/>
      <c r="AV30" s="1"/>
      <c r="AW30" s="1"/>
      <c r="AX30" s="1"/>
      <c r="AY30" s="1"/>
      <c r="AZ30" s="1"/>
      <c r="BA30" s="1"/>
      <c r="BB30" s="91"/>
      <c r="BC30" s="92"/>
      <c r="BD30" s="92"/>
      <c r="BE30" s="92"/>
      <c r="BF30" s="92"/>
      <c r="BG30" s="92"/>
      <c r="BH30" s="93"/>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47"/>
      <c r="K31" s="73" t="str">
        <f>V!C53</f>
        <v>MK</v>
      </c>
      <c r="L31" s="223" t="str">
        <f>V!B53</f>
        <v xml:space="preserve">Multiplication Knowledge </v>
      </c>
      <c r="M31" s="224"/>
      <c r="N31" s="69" t="str">
        <f>IF(ISBLANK($J31),"",IF(AND($J31&lt;86,N$8&lt;86),"Consistent",IF(AND(ABS(N$8-$J31)&gt;V!F53,$J31&lt;86),"Discrepant","")))</f>
        <v/>
      </c>
      <c r="O31" s="69" t="str">
        <f>IF(ISBLANK($J31),"",IF(AND($J31&lt;86,O$8&lt;86),"Consistent",IF(AND(ABS(O$8-$J31)&gt;V!G53,$J31&lt;86),"Discrepant","")))</f>
        <v/>
      </c>
      <c r="P31" s="69" t="str">
        <f>IF(ISBLANK($J31),"",IF(AND($J31&lt;86,P$8&lt;86),"Consistent",IF(AND(ABS(P$8-$J31)&gt;V!H53,$J31&lt;86),"Discrepant","")))</f>
        <v/>
      </c>
      <c r="Q31" s="69" t="str">
        <f>IF(ISBLANK($J31),"",IF(AND($J31&lt;86,Q$8&lt;86),"Consistent",IF(AND(ABS(Q$8-$J31)&gt;V!I53,$J31&lt;86),"Discrepant","")))</f>
        <v/>
      </c>
      <c r="R31" s="36" t="str">
        <f t="shared" si="2"/>
        <v/>
      </c>
      <c r="U31" s="2"/>
      <c r="V31" s="40" t="str">
        <f t="shared" si="5"/>
        <v/>
      </c>
      <c r="W31" s="41" t="str">
        <f t="shared" si="6"/>
        <v/>
      </c>
      <c r="Y31" s="40" t="str">
        <f t="shared" si="3"/>
        <v/>
      </c>
      <c r="Z31" s="41" t="str">
        <f t="shared" si="4"/>
        <v/>
      </c>
      <c r="AA31" s="42"/>
      <c r="AB31" s="54"/>
      <c r="AC31" s="5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J32" s="47"/>
      <c r="K32" s="73" t="str">
        <f>V!C54</f>
        <v>DK</v>
      </c>
      <c r="L32" s="223" t="str">
        <f>V!B54</f>
        <v xml:space="preserve">Division Knowledge </v>
      </c>
      <c r="M32" s="224"/>
      <c r="N32" s="69" t="str">
        <f>IF(ISBLANK($J32),"",IF(AND($J32&lt;86,N$8&lt;86),"Consistent",IF(AND(ABS(N$8-$J32)&gt;V!F54,$J32&lt;86),"Discrepant","")))</f>
        <v/>
      </c>
      <c r="O32" s="69" t="str">
        <f>IF(ISBLANK($J32),"",IF(AND($J32&lt;86,O$8&lt;86),"Consistent",IF(AND(ABS(O$8-$J32)&gt;V!G54,$J32&lt;86),"Discrepant","")))</f>
        <v/>
      </c>
      <c r="P32" s="69" t="str">
        <f>IF(ISBLANK($J32),"",IF(AND($J32&lt;86,P$8&lt;86),"Consistent",IF(AND(ABS(P$8-$J32)&gt;V!H54,$J32&lt;86),"Discrepant","")))</f>
        <v/>
      </c>
      <c r="Q32" s="69" t="str">
        <f>IF(ISBLANK($J32),"",IF(AND($J32&lt;86,Q$8&lt;86),"Consistent",IF(AND(ABS(Q$8-$J32)&gt;V!I54,$J32&lt;86),"Discrepant","")))</f>
        <v/>
      </c>
      <c r="R32" s="36" t="str">
        <f t="shared" si="2"/>
        <v/>
      </c>
      <c r="V32" s="40" t="str">
        <f t="shared" si="5"/>
        <v/>
      </c>
      <c r="W32" s="41" t="str">
        <f t="shared" si="6"/>
        <v/>
      </c>
      <c r="Y32" s="40" t="str">
        <f t="shared" si="3"/>
        <v/>
      </c>
      <c r="Z32" s="41" t="str">
        <f t="shared" si="4"/>
        <v/>
      </c>
      <c r="AA32" s="42"/>
      <c r="AC32" s="5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5" customHeight="1" thickBot="1" x14ac:dyDescent="0.45">
      <c r="J33" s="100"/>
      <c r="K33" s="74" t="str">
        <f>V!C55</f>
        <v>TI</v>
      </c>
      <c r="L33" s="206" t="str">
        <f>V!B55</f>
        <v xml:space="preserve">FAM Total Index </v>
      </c>
      <c r="M33" s="207"/>
      <c r="N33" s="75" t="str">
        <f>IF(ISBLANK($J33),"",IF(AND($J33&lt;86,N$8&lt;86),"Consistent",IF(AND(ABS(N$8-$J33)&gt;V!F55,$J33&lt;86),"Discrepant","")))</f>
        <v/>
      </c>
      <c r="O33" s="75" t="str">
        <f>IF(ISBLANK($J33),"",IF(AND($J33&lt;86,O$8&lt;86),"Consistent",IF(AND(ABS(O$8-$J33)&gt;V!G55,$J33&lt;86),"Discrepant","")))</f>
        <v/>
      </c>
      <c r="P33" s="75" t="str">
        <f>IF(ISBLANK($J33),"",IF(AND($J33&lt;86,P$8&lt;86),"Consistent",IF(AND(ABS(P$8-$J33)&gt;V!H55,$J33&lt;86),"Discrepant","")))</f>
        <v/>
      </c>
      <c r="Q33" s="75" t="str">
        <f>IF(ISBLANK($J33),"",IF(AND($J33&lt;86,Q$8&lt;86),"Consistent",IF(AND(ABS(Q$8-$J33)&gt;V!I55,$J33&lt;86),"Discrepant","")))</f>
        <v/>
      </c>
      <c r="R33" s="44" t="str">
        <f>IF(J33&gt;1,(RANK(J33,J$11:J$33,1)),"")</f>
        <v/>
      </c>
      <c r="T33" s="225" t="s">
        <v>174</v>
      </c>
      <c r="U33" s="225"/>
      <c r="V33" s="225"/>
      <c r="W33" s="225"/>
      <c r="X33" s="225"/>
      <c r="Y33" s="225"/>
      <c r="Z33" s="225"/>
      <c r="AA33" s="42"/>
      <c r="AB33" s="54"/>
      <c r="AC33" s="59"/>
      <c r="AH33" s="62"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20.5"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0.5" hidden="1" customHeight="1" x14ac:dyDescent="0.3">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5"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GpbNjrN46AYRdVgN56sNTKqekFele4dWA4IuJ1hujitsSvwzar4lb8Da0jW00ox5eO1yaKxEhuTBt8WlxyIkww==" saltValue="AomXxYTZAOyFxcpTNCGMfw==" spinCount="100000" sheet="1" selectLockedCells="1"/>
  <mergeCells count="44">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J9:M9"/>
    <mergeCell ref="C15:H16"/>
    <mergeCell ref="L15:M15"/>
    <mergeCell ref="L16:M16"/>
    <mergeCell ref="L13:M13"/>
    <mergeCell ref="L14:M14"/>
    <mergeCell ref="C17:H18"/>
    <mergeCell ref="C13:H14"/>
    <mergeCell ref="J1:M1"/>
    <mergeCell ref="L26:M26"/>
    <mergeCell ref="L27:M27"/>
    <mergeCell ref="L24:M24"/>
    <mergeCell ref="L25:M25"/>
    <mergeCell ref="L18:M18"/>
    <mergeCell ref="L32:M32"/>
    <mergeCell ref="L33:M33"/>
    <mergeCell ref="T33:Z33"/>
    <mergeCell ref="L19:M19"/>
    <mergeCell ref="L20:M20"/>
    <mergeCell ref="L21:M21"/>
    <mergeCell ref="L22:M22"/>
    <mergeCell ref="L23:M23"/>
    <mergeCell ref="L28:M28"/>
    <mergeCell ref="L29:M29"/>
    <mergeCell ref="L30:M30"/>
    <mergeCell ref="L31:M31"/>
  </mergeCells>
  <conditionalFormatting sqref="H8:H11">
    <cfRule type="containsText" dxfId="19" priority="9" operator="containsText" text="Strength">
      <formula>NOT(ISERROR(SEARCH("Strength",H8)))</formula>
    </cfRule>
    <cfRule type="containsText" dxfId="18" priority="10" operator="containsText" text="Weakness">
      <formula>NOT(ISERROR(SEARCH("Weakness",H8)))</formula>
    </cfRule>
  </conditionalFormatting>
  <conditionalFormatting sqref="G8:G11">
    <cfRule type="containsText" dxfId="17" priority="11" operator="containsText" text="Strength">
      <formula>NOT(ISERROR(SEARCH("Strength",G8)))</formula>
    </cfRule>
    <cfRule type="containsText" dxfId="16" priority="12" operator="containsText" text="Weakness">
      <formula>NOT(ISERROR(SEARCH("Weakness",G8)))</formula>
    </cfRule>
  </conditionalFormatting>
  <conditionalFormatting sqref="D8:D11">
    <cfRule type="cellIs" dxfId="15" priority="7" operator="lessThan">
      <formula>90</formula>
    </cfRule>
    <cfRule type="cellIs" dxfId="14" priority="8" operator="greaterThanOrEqual">
      <formula>90</formula>
    </cfRule>
  </conditionalFormatting>
  <conditionalFormatting sqref="K11:K33">
    <cfRule type="cellIs" dxfId="13" priority="5" operator="between">
      <formula>90</formula>
      <formula>160</formula>
    </cfRule>
    <cfRule type="cellIs" dxfId="12" priority="6" operator="between">
      <formula>40</formula>
      <formula>89</formula>
    </cfRule>
  </conditionalFormatting>
  <conditionalFormatting sqref="J11:J33">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rgb="FFFFFFCC"/>
  </sheetPr>
  <dimension ref="A1:FJ631"/>
  <sheetViews>
    <sheetView zoomScale="70" zoomScaleNormal="70" workbookViewId="0">
      <selection activeCell="J11" activeCellId="1" sqref="D8:D11 J11:J33"/>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179687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1796875" style="2" customWidth="1"/>
    <col min="19" max="19" width="7.7265625" style="2" customWidth="1"/>
    <col min="20" max="20" width="6.1796875" style="2" customWidth="1"/>
    <col min="21" max="21" width="6.1796875" style="6" customWidth="1"/>
    <col min="22" max="23" width="6.1796875" style="8" customWidth="1"/>
    <col min="24" max="29" width="6.1796875" style="2" customWidth="1"/>
    <col min="30" max="35" width="6.1796875" style="1" customWidth="1"/>
    <col min="36" max="53" width="8.81640625" style="1" hidden="1" customWidth="1"/>
    <col min="54" max="56" width="14.7265625" style="1" hidden="1" customWidth="1"/>
    <col min="57" max="57" width="4.1796875" style="1" hidden="1" customWidth="1"/>
    <col min="58" max="60" width="14.7265625" style="86" hidden="1" customWidth="1"/>
    <col min="61" max="166" width="0" style="1" hidden="1" customWidth="1"/>
    <col min="167" max="16384" width="8.81640625" style="1" hidden="1"/>
  </cols>
  <sheetData>
    <row r="1" spans="2:166" ht="20.5" customHeight="1" x14ac:dyDescent="0.3">
      <c r="B1" s="1"/>
      <c r="J1" s="205"/>
      <c r="K1" s="205"/>
      <c r="L1" s="205"/>
      <c r="M1" s="205"/>
      <c r="N1" s="1"/>
      <c r="O1" s="1"/>
      <c r="P1" s="1"/>
      <c r="Q1" s="1"/>
      <c r="R1" s="1"/>
      <c r="S1" s="1"/>
      <c r="T1" s="1"/>
      <c r="U1" s="1"/>
      <c r="V1" s="1"/>
      <c r="W1" s="1"/>
      <c r="X1" s="1"/>
      <c r="Y1" s="1"/>
      <c r="Z1" s="1"/>
      <c r="AA1" s="1"/>
      <c r="AB1" s="1"/>
      <c r="AC1" s="1"/>
      <c r="BF1" s="1"/>
      <c r="BG1" s="1"/>
      <c r="BH1" s="1"/>
    </row>
    <row r="2" spans="2:166" s="2" customFormat="1" ht="20.5" customHeight="1" thickBot="1" x14ac:dyDescent="0.4">
      <c r="D2" s="168" t="s">
        <v>210</v>
      </c>
      <c r="E2" s="168"/>
      <c r="F2" s="168"/>
      <c r="G2" s="168"/>
      <c r="I2" s="4"/>
      <c r="T2" s="60"/>
      <c r="U2" s="61"/>
      <c r="V2" s="60"/>
      <c r="W2" s="60"/>
      <c r="X2" s="60"/>
      <c r="Y2" s="60"/>
      <c r="Z2" s="60"/>
      <c r="AB2" s="60"/>
      <c r="AC2" s="61"/>
      <c r="AD2" s="60"/>
      <c r="AE2" s="60"/>
      <c r="AF2" s="60"/>
      <c r="AG2" s="60"/>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18" t="s">
        <v>152</v>
      </c>
      <c r="C3" s="219"/>
      <c r="D3" s="219"/>
      <c r="E3" s="219"/>
      <c r="F3" s="219"/>
      <c r="G3" s="219"/>
      <c r="H3" s="220"/>
      <c r="I3" s="4"/>
      <c r="J3" s="241" t="s">
        <v>170</v>
      </c>
      <c r="K3" s="242"/>
      <c r="L3" s="242"/>
      <c r="M3" s="242"/>
      <c r="N3" s="242"/>
      <c r="O3" s="242"/>
      <c r="P3" s="242"/>
      <c r="Q3" s="242"/>
      <c r="R3" s="243"/>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31" t="s">
        <v>211</v>
      </c>
      <c r="D4" s="231"/>
      <c r="E4" s="231"/>
      <c r="F4" s="231"/>
      <c r="G4" s="231"/>
      <c r="H4" s="232"/>
      <c r="I4" s="4"/>
      <c r="J4" s="244"/>
      <c r="K4" s="245"/>
      <c r="L4" s="245"/>
      <c r="M4" s="245"/>
      <c r="N4" s="245"/>
      <c r="O4" s="245"/>
      <c r="P4" s="245"/>
      <c r="Q4" s="245"/>
      <c r="R4" s="246"/>
      <c r="BF4" s="1"/>
      <c r="BG4" s="1"/>
      <c r="BH4" s="1"/>
    </row>
    <row r="5" spans="2:166" ht="20.5" customHeight="1" thickBot="1" x14ac:dyDescent="0.35">
      <c r="B5" s="5"/>
      <c r="C5" s="233"/>
      <c r="D5" s="233"/>
      <c r="E5" s="233"/>
      <c r="F5" s="233"/>
      <c r="G5" s="233"/>
      <c r="H5" s="234"/>
      <c r="I5" s="4"/>
      <c r="J5" s="9"/>
      <c r="K5" s="10"/>
      <c r="L5" s="11"/>
      <c r="M5" s="10"/>
      <c r="N5" s="12"/>
      <c r="O5" s="12"/>
      <c r="P5" s="12"/>
      <c r="Q5" s="12"/>
      <c r="R5" s="13"/>
      <c r="BB5" s="94" t="s">
        <v>99</v>
      </c>
      <c r="BC5" s="95"/>
      <c r="BD5" s="95"/>
      <c r="BE5" s="95"/>
      <c r="BF5" s="95"/>
      <c r="BG5" s="95"/>
      <c r="BH5" s="96"/>
    </row>
    <row r="6" spans="2:166" ht="28.15" customHeight="1" x14ac:dyDescent="0.4">
      <c r="B6" s="5"/>
      <c r="C6" s="235" t="s">
        <v>57</v>
      </c>
      <c r="D6" s="247"/>
      <c r="E6" s="14" t="s">
        <v>74</v>
      </c>
      <c r="F6" s="237" t="s">
        <v>58</v>
      </c>
      <c r="G6" s="196" t="s">
        <v>59</v>
      </c>
      <c r="H6" s="239" t="s">
        <v>60</v>
      </c>
      <c r="I6" s="4"/>
      <c r="J6" s="5"/>
      <c r="N6" s="200" t="s">
        <v>151</v>
      </c>
      <c r="O6" s="201"/>
      <c r="P6" s="201"/>
      <c r="Q6" s="202"/>
      <c r="R6" s="15"/>
      <c r="V6" s="7"/>
      <c r="BB6" s="87" t="s">
        <v>61</v>
      </c>
      <c r="BC6" s="88"/>
      <c r="BD6" s="88"/>
      <c r="BE6" s="88"/>
      <c r="BF6" s="88" t="s">
        <v>61</v>
      </c>
      <c r="BG6" s="88"/>
      <c r="BH6" s="89"/>
    </row>
    <row r="7" spans="2:166" ht="27" customHeight="1" x14ac:dyDescent="0.3">
      <c r="B7" s="186"/>
      <c r="C7" s="24" t="s">
        <v>62</v>
      </c>
      <c r="D7" s="97" t="s">
        <v>63</v>
      </c>
      <c r="E7" s="17" t="str">
        <f>IF(D8&gt;0,(AVERAGE(D8:D11)),"")</f>
        <v/>
      </c>
      <c r="F7" s="238"/>
      <c r="G7" s="197"/>
      <c r="H7" s="240"/>
      <c r="I7" s="4"/>
      <c r="J7" s="18"/>
      <c r="K7" s="19"/>
      <c r="L7" s="20"/>
      <c r="M7" s="19"/>
      <c r="N7" s="21" t="s">
        <v>66</v>
      </c>
      <c r="O7" s="22" t="s">
        <v>67</v>
      </c>
      <c r="P7" s="22" t="s">
        <v>68</v>
      </c>
      <c r="Q7" s="23" t="s">
        <v>69</v>
      </c>
      <c r="R7" s="15"/>
      <c r="V7" s="7"/>
      <c r="BB7" s="87" t="s">
        <v>94</v>
      </c>
      <c r="BC7" s="88" t="s">
        <v>64</v>
      </c>
      <c r="BD7" s="88"/>
      <c r="BE7" s="88"/>
      <c r="BF7" s="88" t="str">
        <f>BB7</f>
        <v>Ages 5-18</v>
      </c>
      <c r="BG7" s="88" t="s">
        <v>64</v>
      </c>
      <c r="BH7" s="89" t="s">
        <v>65</v>
      </c>
    </row>
    <row r="8" spans="2:166" ht="20.5" customHeight="1" thickBot="1" x14ac:dyDescent="0.35">
      <c r="B8" s="186"/>
      <c r="C8" s="24" t="s">
        <v>66</v>
      </c>
      <c r="D8" s="45"/>
      <c r="E8" s="25" t="str">
        <f>IF(D8&gt;0,(D8-E$7),"")</f>
        <v/>
      </c>
      <c r="F8" s="26" t="str">
        <f>IFERROR((IF((E8^2^0.5)&gt;BC8,"yes","no")),"")</f>
        <v/>
      </c>
      <c r="G8" s="27" t="str">
        <f>IF(AND(D8&gt;109,E8&gt;0,F8="yes"),"Strength","")</f>
        <v/>
      </c>
      <c r="H8" s="28" t="str">
        <f>IF(AND(D8&lt;E$7,D8&lt;90,F8="yes"),"Weakness","")</f>
        <v/>
      </c>
      <c r="I8" s="4"/>
      <c r="J8" s="169"/>
      <c r="K8" s="170"/>
      <c r="L8" s="170"/>
      <c r="M8" s="170"/>
      <c r="N8" s="82" t="str">
        <f>IF(D8&gt;22,D8,"")</f>
        <v/>
      </c>
      <c r="O8" s="83" t="str">
        <f>IF(D9&gt;22,D9,"")</f>
        <v/>
      </c>
      <c r="P8" s="83" t="str">
        <f>IF(D10&gt;22,D10,"")</f>
        <v/>
      </c>
      <c r="Q8" s="84" t="str">
        <f>IF(D11&gt;22,D11,"")</f>
        <v/>
      </c>
      <c r="R8" s="85"/>
      <c r="V8" s="7"/>
      <c r="AE8" s="2"/>
      <c r="BB8" s="87" t="s">
        <v>66</v>
      </c>
      <c r="BC8" s="88">
        <f>BG26</f>
        <v>10.7</v>
      </c>
      <c r="BD8" s="88"/>
      <c r="BE8" s="88"/>
      <c r="BF8" s="88" t="s">
        <v>66</v>
      </c>
      <c r="BG8" s="88">
        <f>BG26</f>
        <v>10.7</v>
      </c>
      <c r="BH8" s="89"/>
    </row>
    <row r="9" spans="2:166" ht="20.5" customHeight="1" thickBot="1" x14ac:dyDescent="0.45">
      <c r="B9" s="186"/>
      <c r="C9" s="24" t="s">
        <v>67</v>
      </c>
      <c r="D9" s="45"/>
      <c r="E9" s="25" t="str">
        <f t="shared" ref="E9" si="0">IF(D9&gt;0,(D9-E$7),"")</f>
        <v/>
      </c>
      <c r="F9" s="26" t="str">
        <f>IFERROR((IF((E9^2^0.5)&gt;BC9,"yes","no")),"")</f>
        <v/>
      </c>
      <c r="G9" s="27" t="str">
        <f>IF(AND(D9&gt;109,E9&gt;0,F9="yes"),"Strength","")</f>
        <v/>
      </c>
      <c r="H9" s="28" t="str">
        <f>IF(AND(D9&lt;E$7,D9&lt;90,F9="yes"),"Weakness","")</f>
        <v/>
      </c>
      <c r="I9" s="4"/>
      <c r="J9" s="228" t="s">
        <v>14</v>
      </c>
      <c r="K9" s="229"/>
      <c r="L9" s="230"/>
      <c r="M9" s="230"/>
      <c r="N9" s="19"/>
      <c r="O9" s="19"/>
      <c r="P9" s="19"/>
      <c r="Q9" s="29"/>
      <c r="R9" s="15"/>
      <c r="V9" s="7"/>
      <c r="W9" s="3"/>
      <c r="X9" s="4"/>
      <c r="Z9" s="165" t="s">
        <v>89</v>
      </c>
      <c r="AA9" s="165"/>
      <c r="AB9" s="165"/>
      <c r="AC9" s="165"/>
      <c r="AD9" s="2"/>
      <c r="BB9" s="87" t="s">
        <v>67</v>
      </c>
      <c r="BC9" s="88">
        <f t="shared" ref="BC9:BC11" si="1">BG27</f>
        <v>9.6</v>
      </c>
      <c r="BD9" s="88"/>
      <c r="BE9" s="88"/>
      <c r="BF9" s="88" t="s">
        <v>67</v>
      </c>
      <c r="BG9" s="88">
        <f t="shared" ref="BG9:BG11" si="2">BG27</f>
        <v>9.6</v>
      </c>
      <c r="BH9" s="89"/>
    </row>
    <row r="10" spans="2:166" ht="20.5" customHeight="1" x14ac:dyDescent="0.4">
      <c r="B10" s="186"/>
      <c r="C10" s="24" t="s">
        <v>68</v>
      </c>
      <c r="D10" s="45"/>
      <c r="E10" s="25" t="str">
        <f>IF(D10&gt;0,(D10-E$7),"")</f>
        <v/>
      </c>
      <c r="F10" s="26" t="str">
        <f>IFERROR((IF((E10^2^0.5)&gt;BC10,"yes","no")),"")</f>
        <v/>
      </c>
      <c r="G10" s="27" t="str">
        <f>IF(AND(D10&gt;109,E10&gt;0,F10="yes"),"Strength","")</f>
        <v/>
      </c>
      <c r="H10" s="28" t="str">
        <f>IF(AND(D10&lt;E$7,D10&lt;90,F10="yes"),"Weakness","")</f>
        <v/>
      </c>
      <c r="I10" s="4"/>
      <c r="J10" s="175" t="s">
        <v>54</v>
      </c>
      <c r="K10" s="176"/>
      <c r="L10" s="176"/>
      <c r="M10" s="12"/>
      <c r="N10" s="10"/>
      <c r="O10" s="10"/>
      <c r="P10" s="10"/>
      <c r="Q10" s="30"/>
      <c r="R10" s="13"/>
      <c r="X10" s="3"/>
      <c r="Z10" s="165" t="s">
        <v>90</v>
      </c>
      <c r="AA10" s="165"/>
      <c r="AB10" s="165"/>
      <c r="AC10" s="165"/>
      <c r="BB10" s="87" t="s">
        <v>68</v>
      </c>
      <c r="BC10" s="88">
        <f t="shared" si="1"/>
        <v>9.9499999999999993</v>
      </c>
      <c r="BD10" s="88"/>
      <c r="BE10" s="88"/>
      <c r="BF10" s="88" t="s">
        <v>68</v>
      </c>
      <c r="BG10" s="88">
        <f t="shared" si="2"/>
        <v>9.9499999999999993</v>
      </c>
      <c r="BH10" s="89"/>
    </row>
    <row r="11" spans="2:166" ht="20.5" customHeight="1" thickBot="1" x14ac:dyDescent="0.35">
      <c r="B11" s="186"/>
      <c r="C11" s="31" t="s">
        <v>69</v>
      </c>
      <c r="D11" s="46"/>
      <c r="E11" s="32" t="str">
        <f>IF(D11&gt;0,(D11-E$7),"")</f>
        <v/>
      </c>
      <c r="F11" s="33" t="str">
        <f>IFERROR((IF((E11^2^0.5)&gt;BC11,"yes","no")),"")</f>
        <v/>
      </c>
      <c r="G11" s="34" t="str">
        <f>IF(AND(D11&gt;109,E11&gt;0,F11="yes"),"Strength","")</f>
        <v/>
      </c>
      <c r="H11" s="35" t="str">
        <f>IF(AND(D11&lt;E$7,D11&lt;90,F11="yes"),"Weakness","")</f>
        <v/>
      </c>
      <c r="I11" s="4"/>
      <c r="J11" s="47"/>
      <c r="K11" s="73" t="str">
        <f>V!C33</f>
        <v>PI</v>
      </c>
      <c r="L11" s="208" t="str">
        <f>V!B33</f>
        <v>Procedural Index</v>
      </c>
      <c r="M11" s="209"/>
      <c r="N11" s="69" t="str">
        <f>IF(ISBLANK($J11),"",IF(AND($J11&lt;86,N$8&lt;86),"Consistent",IF(AND(ABS(N$8-$J11)&gt;V!Q33,$J11&lt;86),"Discrepant","")))</f>
        <v/>
      </c>
      <c r="O11" s="69" t="str">
        <f>IF(ISBLANK($J11),"",IF(AND($J11&lt;86,O$8&lt;86),"Consistent",IF(AND(ABS(O$8-$J11)&gt;V!R33,$J11&lt;86),"Discrepant","")))</f>
        <v/>
      </c>
      <c r="P11" s="69" t="str">
        <f>IF(ISBLANK($J11),"",IF(AND($J11&lt;86,P$8&lt;86),"Consistent",IF(AND(ABS(P$8-$J11)&gt;V!S33,$J11&lt;86),"Discrepant","")))</f>
        <v/>
      </c>
      <c r="Q11" s="69" t="str">
        <f>IF(ISBLANK($J11),"",IF(AND($J11&lt;86,Q$8&lt;86),"Consistent",IF(AND(ABS(Q$8-$J11)&gt;V!T33,$J11&lt;86),"Discrepant","")))</f>
        <v/>
      </c>
      <c r="R11" s="36" t="str">
        <f>IF(J11&gt;1,(RANK(J11,J$11:J$33,1)),"")</f>
        <v/>
      </c>
      <c r="X11" s="3"/>
      <c r="BB11" s="87" t="s">
        <v>69</v>
      </c>
      <c r="BC11" s="88">
        <f t="shared" si="1"/>
        <v>10.55</v>
      </c>
      <c r="BD11" s="88"/>
      <c r="BE11" s="88"/>
      <c r="BF11" s="88" t="s">
        <v>69</v>
      </c>
      <c r="BG11" s="88">
        <f t="shared" si="2"/>
        <v>10.55</v>
      </c>
      <c r="BH11" s="89"/>
    </row>
    <row r="12" spans="2:166" ht="20.5" customHeight="1" x14ac:dyDescent="0.3">
      <c r="B12" s="5"/>
      <c r="C12" s="187" t="s">
        <v>70</v>
      </c>
      <c r="D12" s="187"/>
      <c r="E12" s="187"/>
      <c r="F12" s="187"/>
      <c r="G12" s="187"/>
      <c r="H12" s="188"/>
      <c r="I12" s="4"/>
      <c r="J12" s="47"/>
      <c r="K12" s="73" t="str">
        <f>V!C34</f>
        <v>FNC</v>
      </c>
      <c r="L12" s="223" t="str">
        <f>V!B34</f>
        <v>Forward Number Count</v>
      </c>
      <c r="M12" s="224"/>
      <c r="N12" s="69" t="str">
        <f>IF(ISBLANK($J12),"",IF(AND($J12&lt;86,N$8&lt;86),"Consistent",IF(AND(ABS(N$8-$J12)&gt;V!Q34,$J12&lt;86),"Discrepant","")))</f>
        <v/>
      </c>
      <c r="O12" s="69" t="str">
        <f>IF(ISBLANK($J12),"",IF(AND($J12&lt;86,O$8&lt;86),"Consistent",IF(AND(ABS(O$8-$J12)&gt;V!R34,$J12&lt;86),"Discrepant","")))</f>
        <v/>
      </c>
      <c r="P12" s="69" t="str">
        <f>IF(ISBLANK($J12),"",IF(AND($J12&lt;86,P$8&lt;86),"Consistent",IF(AND(ABS(P$8-$J12)&gt;V!S34,$J12&lt;86),"Discrepant","")))</f>
        <v/>
      </c>
      <c r="Q12" s="69" t="str">
        <f>IF(ISBLANK($J12),"",IF(AND($J12&lt;86,Q$8&lt;86),"Consistent",IF(AND(ABS(Q$8-$J12)&gt;V!T34,$J12&lt;86),"Discrepant","")))</f>
        <v/>
      </c>
      <c r="R12" s="36" t="str">
        <f t="shared" ref="R12:R32" si="3">IF(J12&gt;1,(RANK(J12,J$11:J$33,1)),"")</f>
        <v/>
      </c>
      <c r="X12" s="3"/>
      <c r="Z12" s="37" t="str">
        <f>IF(G8="Strength","Strength","")</f>
        <v/>
      </c>
      <c r="AC12" s="37" t="str">
        <f>IF(OR(G8="Strength",D8&gt;89),C8,"")</f>
        <v/>
      </c>
      <c r="AD12" s="38" t="str">
        <f>IF(OR(G8="Strength",D8&gt;89),D8,"")</f>
        <v/>
      </c>
      <c r="BB12" s="87"/>
      <c r="BC12" s="88"/>
      <c r="BD12" s="88"/>
      <c r="BE12" s="88"/>
      <c r="BF12" s="88"/>
      <c r="BG12" s="88"/>
      <c r="BH12" s="89"/>
    </row>
    <row r="13" spans="2:166" s="2" customFormat="1" ht="20.5" customHeight="1" x14ac:dyDescent="0.3">
      <c r="B13" s="5"/>
      <c r="C13" s="187" t="s">
        <v>158</v>
      </c>
      <c r="D13" s="187"/>
      <c r="E13" s="187"/>
      <c r="F13" s="187"/>
      <c r="G13" s="187"/>
      <c r="H13" s="188"/>
      <c r="I13" s="4"/>
      <c r="J13" s="47"/>
      <c r="K13" s="73" t="str">
        <f>V!C35</f>
        <v>BNC</v>
      </c>
      <c r="L13" s="223" t="str">
        <f>V!B35</f>
        <v>Backward Number Count</v>
      </c>
      <c r="M13" s="224"/>
      <c r="N13" s="69" t="str">
        <f>IF(ISBLANK($J13),"",IF(AND($J13&lt;86,N$8&lt;86),"Consistent",IF(AND(ABS(N$8-$J13)&gt;V!Q35,$J13&lt;86),"Discrepant","")))</f>
        <v/>
      </c>
      <c r="O13" s="69" t="str">
        <f>IF(ISBLANK($J13),"",IF(AND($J13&lt;86,O$8&lt;86),"Consistent",IF(AND(ABS(O$8-$J13)&gt;V!R35,$J13&lt;86),"Discrepant","")))</f>
        <v/>
      </c>
      <c r="P13" s="69" t="str">
        <f>IF(ISBLANK($J13),"",IF(AND($J13&lt;86,P$8&lt;86),"Consistent",IF(AND(ABS(P$8-$J13)&gt;V!S35,$J13&lt;86),"Discrepant","")))</f>
        <v/>
      </c>
      <c r="Q13" s="69" t="str">
        <f>IF(ISBLANK($J13),"",IF(AND($J13&lt;86,Q$8&lt;86),"Consistent",IF(AND(ABS(Q$8-$J13)&gt;V!T35,$J13&lt;86),"Discrepant","")))</f>
        <v/>
      </c>
      <c r="R13" s="36" t="str">
        <f t="shared" si="3"/>
        <v/>
      </c>
      <c r="U13" s="6"/>
      <c r="V13" s="8"/>
      <c r="W13" s="8"/>
      <c r="X13" s="3"/>
      <c r="Z13" s="37" t="str">
        <f>IF(G9="Strength","Strength","")</f>
        <v/>
      </c>
      <c r="AC13" s="37" t="str">
        <f>IF(OR(G9="Strength",D9&gt;89),C9,"")</f>
        <v/>
      </c>
      <c r="AD13" s="38" t="str">
        <f>IF(OR(G9="Strength",D9&gt;89),D9,"")</f>
        <v/>
      </c>
      <c r="AE13" s="1"/>
      <c r="AF13" s="1"/>
      <c r="AG13" s="1"/>
      <c r="AH13" s="1"/>
      <c r="AI13" s="1"/>
      <c r="AT13" s="1"/>
      <c r="AU13" s="1"/>
      <c r="AV13" s="1"/>
      <c r="AW13" s="1"/>
      <c r="AX13" s="1"/>
      <c r="AY13" s="1"/>
      <c r="AZ13" s="1"/>
      <c r="BA13" s="1"/>
      <c r="BB13" s="87"/>
      <c r="BC13" s="88"/>
      <c r="BD13" s="88"/>
      <c r="BE13" s="88"/>
      <c r="BF13" s="88"/>
      <c r="BG13" s="88"/>
      <c r="BH13" s="89"/>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7"/>
      <c r="D14" s="187"/>
      <c r="E14" s="187"/>
      <c r="F14" s="187"/>
      <c r="G14" s="187"/>
      <c r="H14" s="188"/>
      <c r="I14" s="4"/>
      <c r="J14" s="47"/>
      <c r="K14" s="73" t="str">
        <f>V!C36</f>
        <v>NCA</v>
      </c>
      <c r="L14" s="223" t="str">
        <f>V!B36</f>
        <v>Numeric Capacity</v>
      </c>
      <c r="M14" s="224"/>
      <c r="N14" s="69" t="str">
        <f>IF(ISBLANK($J14),"",IF(AND($J14&lt;86,N$8&lt;86),"Consistent",IF(AND(ABS(N$8-$J14)&gt;V!Q36,$J14&lt;86),"Discrepant","")))</f>
        <v/>
      </c>
      <c r="O14" s="69" t="str">
        <f>IF(ISBLANK($J14),"",IF(AND($J14&lt;86,O$8&lt;86),"Consistent",IF(AND(ABS(O$8-$J14)&gt;V!R36,$J14&lt;86),"Discrepant","")))</f>
        <v/>
      </c>
      <c r="P14" s="69" t="str">
        <f>IF(ISBLANK($J14),"",IF(AND($J14&lt;86,P$8&lt;86),"Consistent",IF(AND(ABS(P$8-$J14)&gt;V!S36,$J14&lt;86),"Discrepant","")))</f>
        <v/>
      </c>
      <c r="Q14" s="69" t="str">
        <f>IF(ISBLANK($J14),"",IF(AND($J14&lt;86,Q$8&lt;86),"Consistent",IF(AND(ABS(Q$8-$J14)&gt;V!T36,$J14&lt;86),"Discrepant","")))</f>
        <v/>
      </c>
      <c r="R14" s="36" t="str">
        <f t="shared" si="3"/>
        <v/>
      </c>
      <c r="X14" s="3"/>
      <c r="Z14" s="37" t="str">
        <f>IF(G10="Strength","Strength","")</f>
        <v/>
      </c>
      <c r="AC14" s="37" t="str">
        <f>IF(OR(G10="Strength",D10&gt;89),C10,"")</f>
        <v/>
      </c>
      <c r="AD14" s="38" t="str">
        <f>IF(OR(G10="Strength",D10&gt;89),D10,"")</f>
        <v/>
      </c>
      <c r="AH14" s="1"/>
      <c r="AI14" s="1"/>
      <c r="AT14" s="1"/>
      <c r="AU14" s="1"/>
      <c r="AV14" s="1"/>
      <c r="AW14" s="1"/>
      <c r="AX14" s="1"/>
      <c r="AY14" s="1"/>
      <c r="AZ14" s="1"/>
      <c r="BA14" s="1"/>
      <c r="BB14" s="87" t="s">
        <v>97</v>
      </c>
      <c r="BC14" s="88"/>
      <c r="BD14" s="88"/>
      <c r="BE14" s="88"/>
      <c r="BF14" s="88" t="s">
        <v>98</v>
      </c>
      <c r="BG14" s="88"/>
      <c r="BH14" s="89"/>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7" t="s">
        <v>73</v>
      </c>
      <c r="D15" s="187"/>
      <c r="E15" s="187"/>
      <c r="F15" s="187"/>
      <c r="G15" s="187"/>
      <c r="H15" s="188"/>
      <c r="I15" s="4"/>
      <c r="J15" s="47"/>
      <c r="K15" s="73" t="str">
        <f>V!C37</f>
        <v>SEQ</v>
      </c>
      <c r="L15" s="223" t="str">
        <f>V!B37</f>
        <v xml:space="preserve">Sequences </v>
      </c>
      <c r="M15" s="224"/>
      <c r="N15" s="69" t="str">
        <f>IF(ISBLANK($J15),"",IF(AND($J15&lt;86,N$8&lt;86),"Consistent",IF(AND(ABS(N$8-$J15)&gt;V!Q37,$J15&lt;86),"Discrepant","")))</f>
        <v/>
      </c>
      <c r="O15" s="69" t="str">
        <f>IF(ISBLANK($J15),"",IF(AND($J15&lt;86,O$8&lt;86),"Consistent",IF(AND(ABS(O$8-$J15)&gt;V!R37,$J15&lt;86),"Discrepant","")))</f>
        <v/>
      </c>
      <c r="P15" s="69" t="str">
        <f>IF(ISBLANK($J15),"",IF(AND($J15&lt;86,P$8&lt;86),"Consistent",IF(AND(ABS(P$8-$J15)&gt;V!S37,$J15&lt;86),"Discrepant","")))</f>
        <v/>
      </c>
      <c r="Q15" s="69" t="str">
        <f>IF(ISBLANK($J15),"",IF(AND($J15&lt;86,Q$8&lt;86),"Consistent",IF(AND(ABS(Q$8-$J15)&gt;V!T37,$J15&lt;86),"Discrepant","")))</f>
        <v/>
      </c>
      <c r="R15" s="36" t="str">
        <f t="shared" si="3"/>
        <v/>
      </c>
      <c r="X15" s="6"/>
      <c r="Z15" s="37" t="str">
        <f>IF(G11="Strength","Strength","")</f>
        <v/>
      </c>
      <c r="AC15" s="37" t="str">
        <f>IF(OR(G11="Strength",D11&gt;89),C11,"")</f>
        <v/>
      </c>
      <c r="AD15" s="38" t="str">
        <f>IF(OR(G11="Strength",D11&gt;89),D11,"")</f>
        <v/>
      </c>
      <c r="AG15" s="1"/>
      <c r="AH15" s="1"/>
      <c r="AI15" s="1"/>
      <c r="AT15" s="1"/>
      <c r="AU15" s="1"/>
      <c r="AV15" s="1"/>
      <c r="AW15" s="1"/>
      <c r="AX15" s="1"/>
      <c r="AY15" s="1"/>
      <c r="AZ15" s="1"/>
      <c r="BA15" s="1"/>
      <c r="BB15" s="87" t="s">
        <v>95</v>
      </c>
      <c r="BC15" s="88">
        <v>0.05</v>
      </c>
      <c r="BD15" s="88"/>
      <c r="BE15" s="88"/>
      <c r="BF15" s="88" t="s">
        <v>95</v>
      </c>
      <c r="BG15" s="88">
        <v>0.05</v>
      </c>
      <c r="BH15" s="89"/>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7"/>
      <c r="D16" s="187"/>
      <c r="E16" s="187"/>
      <c r="F16" s="187"/>
      <c r="G16" s="187"/>
      <c r="H16" s="188"/>
      <c r="I16" s="4"/>
      <c r="J16" s="47"/>
      <c r="K16" s="73" t="str">
        <f>V!C38</f>
        <v>OC</v>
      </c>
      <c r="L16" s="223" t="str">
        <f>V!B38</f>
        <v>Object Counting</v>
      </c>
      <c r="M16" s="224"/>
      <c r="N16" s="69" t="str">
        <f>IF(ISBLANK($J16),"",IF(AND($J16&lt;86,N$8&lt;86),"Consistent",IF(AND(ABS(N$8-$J16)&gt;V!Q38,$J16&lt;86),"Discrepant","")))</f>
        <v/>
      </c>
      <c r="O16" s="69" t="str">
        <f>IF(ISBLANK($J16),"",IF(AND($J16&lt;86,O$8&lt;86),"Consistent",IF(AND(ABS(O$8-$J16)&gt;V!R38,$J16&lt;86),"Discrepant","")))</f>
        <v/>
      </c>
      <c r="P16" s="69" t="str">
        <f>IF(ISBLANK($J16),"",IF(AND($J16&lt;86,P$8&lt;86),"Consistent",IF(AND(ABS(P$8-$J16)&gt;V!S38,$J16&lt;86),"Discrepant","")))</f>
        <v/>
      </c>
      <c r="Q16" s="69" t="str">
        <f>IF(ISBLANK($J16),"",IF(AND($J16&lt;86,Q$8&lt;86),"Consistent",IF(AND(ABS(Q$8-$J16)&gt;V!T38,$J16&lt;86),"Discrepant","")))</f>
        <v/>
      </c>
      <c r="R16" s="36" t="str">
        <f t="shared" si="3"/>
        <v/>
      </c>
      <c r="AA16" s="42"/>
      <c r="AG16" s="1"/>
      <c r="AH16" s="1"/>
      <c r="AI16" s="1"/>
      <c r="AT16" s="1"/>
      <c r="AU16" s="1"/>
      <c r="AV16" s="1"/>
      <c r="AW16" s="1"/>
      <c r="AX16" s="1"/>
      <c r="AY16" s="1"/>
      <c r="AZ16" s="1"/>
      <c r="BA16" s="1"/>
      <c r="BB16" s="87" t="s">
        <v>66</v>
      </c>
      <c r="BC16" s="88">
        <v>9.5</v>
      </c>
      <c r="BD16" s="88"/>
      <c r="BE16" s="88"/>
      <c r="BF16" s="88" t="s">
        <v>66</v>
      </c>
      <c r="BG16" s="88">
        <v>11.2</v>
      </c>
      <c r="BH16" s="89"/>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7" t="s">
        <v>171</v>
      </c>
      <c r="D17" s="187"/>
      <c r="E17" s="187"/>
      <c r="F17" s="187"/>
      <c r="G17" s="187"/>
      <c r="H17" s="188"/>
      <c r="I17" s="4"/>
      <c r="J17" s="47"/>
      <c r="K17" s="73" t="str">
        <f>V!C39</f>
        <v>VI</v>
      </c>
      <c r="L17" s="208" t="str">
        <f>V!B39</f>
        <v>Verbal Index</v>
      </c>
      <c r="M17" s="209"/>
      <c r="N17" s="69" t="str">
        <f>IF(ISBLANK($J17),"",IF(AND($J17&lt;86,N$8&lt;86),"Consistent",IF(AND(ABS(N$8-$J17)&gt;V!Q39,$J17&lt;86),"Discrepant","")))</f>
        <v/>
      </c>
      <c r="O17" s="69" t="str">
        <f>IF(ISBLANK($J17),"",IF(AND($J17&lt;86,O$8&lt;86),"Consistent",IF(AND(ABS(O$8-$J17)&gt;V!R39,$J17&lt;86),"Discrepant","")))</f>
        <v/>
      </c>
      <c r="P17" s="69" t="str">
        <f>IF(ISBLANK($J17),"",IF(AND($J17&lt;86,P$8&lt;86),"Consistent",IF(AND(ABS(P$8-$J17)&gt;V!S39,$J17&lt;86),"Discrepant","")))</f>
        <v/>
      </c>
      <c r="Q17" s="69" t="str">
        <f>IF(ISBLANK($J17),"",IF(AND($J17&lt;86,Q$8&lt;86),"Consistent",IF(AND(ABS(Q$8-$J17)&gt;V!T39,$J17&lt;86),"Discrepant","")))</f>
        <v/>
      </c>
      <c r="R17" s="36" t="str">
        <f t="shared" si="3"/>
        <v/>
      </c>
      <c r="AA17" s="42"/>
      <c r="AG17" s="1"/>
      <c r="AH17" s="1"/>
      <c r="AI17" s="1"/>
      <c r="AT17" s="1"/>
      <c r="AU17" s="1"/>
      <c r="AV17" s="1"/>
      <c r="AW17" s="1"/>
      <c r="AX17" s="1"/>
      <c r="AY17" s="1"/>
      <c r="AZ17" s="1"/>
      <c r="BA17" s="1"/>
      <c r="BB17" s="87" t="s">
        <v>67</v>
      </c>
      <c r="BC17" s="88">
        <v>9.3000000000000007</v>
      </c>
      <c r="BD17" s="88"/>
      <c r="BE17" s="88"/>
      <c r="BF17" s="88" t="s">
        <v>67</v>
      </c>
      <c r="BG17" s="88">
        <v>10.1</v>
      </c>
      <c r="BH17" s="89"/>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3"/>
      <c r="C18" s="203"/>
      <c r="D18" s="203"/>
      <c r="E18" s="203"/>
      <c r="F18" s="203"/>
      <c r="G18" s="203"/>
      <c r="H18" s="204"/>
      <c r="I18" s="4"/>
      <c r="J18" s="47"/>
      <c r="K18" s="73" t="str">
        <f>V!C40</f>
        <v>RNN</v>
      </c>
      <c r="L18" s="223" t="str">
        <f>V!B40</f>
        <v xml:space="preserve">Rapid Number Naming </v>
      </c>
      <c r="M18" s="224"/>
      <c r="N18" s="69" t="str">
        <f>IF(ISBLANK($J18),"",IF(AND($J18&lt;86,N$8&lt;86),"Consistent",IF(AND(ABS(N$8-$J18)&gt;V!Q40,$J18&lt;86),"Discrepant","")))</f>
        <v/>
      </c>
      <c r="O18" s="69" t="str">
        <f>IF(ISBLANK($J18),"",IF(AND($J18&lt;86,O$8&lt;86),"Consistent",IF(AND(ABS(O$8-$J18)&gt;V!R40,$J18&lt;86),"Discrepant","")))</f>
        <v/>
      </c>
      <c r="P18" s="69" t="str">
        <f>IF(ISBLANK($J18),"",IF(AND($J18&lt;86,P$8&lt;86),"Consistent",IF(AND(ABS(P$8-$J18)&gt;V!S40,$J18&lt;86),"Discrepant","")))</f>
        <v/>
      </c>
      <c r="Q18" s="69" t="str">
        <f>IF(ISBLANK($J18),"",IF(AND($J18&lt;86,Q$8&lt;86),"Consistent",IF(AND(ABS(Q$8-$J18)&gt;V!T40,$J18&lt;86),"Discrepant","")))</f>
        <v/>
      </c>
      <c r="R18" s="36" t="str">
        <f t="shared" si="3"/>
        <v/>
      </c>
      <c r="Y18" s="40" t="str">
        <f t="shared" ref="Y18:Y32" si="4">IF(AND(J11&gt;33,Z18&lt;86),K11,"")</f>
        <v/>
      </c>
      <c r="Z18" s="41" t="str">
        <f t="shared" ref="Z18:Z32" si="5">IF(ISBLANK(J11),"",IF(J11&gt;85,"",IF(OR(R11=1,R11=2,R11=3,R11=4,R11=5,J11&lt;85),J11,"")))</f>
        <v/>
      </c>
      <c r="AG18" s="1"/>
      <c r="AH18" s="1"/>
      <c r="AI18" s="1"/>
      <c r="AT18" s="1"/>
      <c r="AU18" s="1"/>
      <c r="AV18" s="1"/>
      <c r="AW18" s="1"/>
      <c r="AX18" s="1"/>
      <c r="AY18" s="1"/>
      <c r="AZ18" s="1"/>
      <c r="BA18" s="1"/>
      <c r="BB18" s="87" t="s">
        <v>68</v>
      </c>
      <c r="BC18" s="88">
        <v>8</v>
      </c>
      <c r="BD18" s="88"/>
      <c r="BE18" s="88"/>
      <c r="BF18" s="88" t="s">
        <v>68</v>
      </c>
      <c r="BG18" s="88">
        <v>9</v>
      </c>
      <c r="BH18" s="89"/>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7"/>
      <c r="K19" s="73" t="str">
        <f>V!C41</f>
        <v>AF</v>
      </c>
      <c r="L19" s="223" t="str">
        <f>V!B41</f>
        <v>Addition Fluency</v>
      </c>
      <c r="M19" s="224"/>
      <c r="N19" s="69" t="str">
        <f>IF(ISBLANK($J19),"",IF(AND($J19&lt;86,N$8&lt;86),"Consistent",IF(AND(ABS(N$8-$J19)&gt;V!Q41,$J19&lt;86),"Discrepant","")))</f>
        <v/>
      </c>
      <c r="O19" s="69" t="str">
        <f>IF(ISBLANK($J19),"",IF(AND($J19&lt;86,O$8&lt;86),"Consistent",IF(AND(ABS(O$8-$J19)&gt;V!R41,$J19&lt;86),"Discrepant","")))</f>
        <v/>
      </c>
      <c r="P19" s="69" t="str">
        <f>IF(ISBLANK($J19),"",IF(AND($J19&lt;86,P$8&lt;86),"Consistent",IF(AND(ABS(P$8-$J19)&gt;V!S41,$J19&lt;86),"Discrepant","")))</f>
        <v/>
      </c>
      <c r="Q19" s="69" t="str">
        <f>IF(ISBLANK($J19),"",IF(AND($J19&lt;86,Q$8&lt;86),"Consistent",IF(AND(ABS(Q$8-$J19)&gt;V!T41,$J19&lt;86),"Discrepant","")))</f>
        <v/>
      </c>
      <c r="R19" s="36" t="str">
        <f t="shared" si="3"/>
        <v/>
      </c>
      <c r="S19" s="90"/>
      <c r="Y19" s="40" t="str">
        <f t="shared" si="4"/>
        <v/>
      </c>
      <c r="Z19" s="41" t="str">
        <f t="shared" si="5"/>
        <v/>
      </c>
      <c r="AA19" s="42"/>
      <c r="AH19" s="1"/>
      <c r="AI19" s="1"/>
      <c r="AT19" s="1"/>
      <c r="AU19" s="1"/>
      <c r="AV19" s="1"/>
      <c r="AW19" s="1"/>
      <c r="AX19" s="1"/>
      <c r="AY19" s="1"/>
      <c r="AZ19" s="1"/>
      <c r="BA19" s="1"/>
      <c r="BB19" s="87" t="s">
        <v>69</v>
      </c>
      <c r="BC19" s="88">
        <v>9.4</v>
      </c>
      <c r="BD19" s="88"/>
      <c r="BE19" s="88"/>
      <c r="BF19" s="88" t="s">
        <v>69</v>
      </c>
      <c r="BG19" s="88">
        <v>10.7</v>
      </c>
      <c r="BH19" s="89"/>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7"/>
      <c r="K20" s="73" t="str">
        <f>V!C42</f>
        <v>SF</v>
      </c>
      <c r="L20" s="223" t="str">
        <f>V!B42</f>
        <v>Subtraction Fluency</v>
      </c>
      <c r="M20" s="224"/>
      <c r="N20" s="69" t="str">
        <f>IF(ISBLANK($J20),"",IF(AND($J20&lt;86,N$8&lt;86),"Consistent",IF(AND(ABS(N$8-$J20)&gt;V!Q42,$J20&lt;86),"Discrepant","")))</f>
        <v/>
      </c>
      <c r="O20" s="69" t="str">
        <f>IF(ISBLANK($J20),"",IF(AND($J20&lt;86,O$8&lt;86),"Consistent",IF(AND(ABS(O$8-$J20)&gt;V!R42,$J20&lt;86),"Discrepant","")))</f>
        <v/>
      </c>
      <c r="P20" s="69" t="str">
        <f>IF(ISBLANK($J20),"",IF(AND($J20&lt;86,P$8&lt;86),"Consistent",IF(AND(ABS(P$8-$J20)&gt;V!S42,$J20&lt;86),"Discrepant","")))</f>
        <v/>
      </c>
      <c r="Q20" s="69" t="str">
        <f>IF(ISBLANK($J20),"",IF(AND($J20&lt;86,Q$8&lt;86),"Consistent",IF(AND(ABS(Q$8-$J20)&gt;V!T42,$J20&lt;86),"Discrepant","")))</f>
        <v/>
      </c>
      <c r="R20" s="36" t="str">
        <f t="shared" si="3"/>
        <v/>
      </c>
      <c r="Y20" s="40" t="str">
        <f t="shared" si="4"/>
        <v/>
      </c>
      <c r="Z20" s="41" t="str">
        <f t="shared" si="5"/>
        <v/>
      </c>
      <c r="AA20" s="42"/>
      <c r="AE20" s="4"/>
      <c r="AH20" s="1"/>
      <c r="AI20" s="1"/>
      <c r="AT20" s="1"/>
      <c r="AU20" s="1"/>
      <c r="AV20" s="1"/>
      <c r="AW20" s="1"/>
      <c r="AX20" s="1"/>
      <c r="AY20" s="1"/>
      <c r="AZ20" s="1"/>
      <c r="BA20" s="1"/>
      <c r="BB20" s="87" t="s">
        <v>96</v>
      </c>
      <c r="BC20" s="88"/>
      <c r="BD20" s="88"/>
      <c r="BE20" s="88"/>
      <c r="BF20" s="88" t="s">
        <v>96</v>
      </c>
      <c r="BG20" s="88"/>
      <c r="BH20" s="89"/>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7"/>
      <c r="K21" s="73" t="str">
        <f>V!C43</f>
        <v>MF</v>
      </c>
      <c r="L21" s="223" t="str">
        <f>V!B43</f>
        <v>Multiplication Fluency</v>
      </c>
      <c r="M21" s="224"/>
      <c r="N21" s="69" t="str">
        <f>IF(ISBLANK($J21),"",IF(AND($J21&lt;86,N$8&lt;86),"Consistent",IF(AND(ABS(N$8-$J21)&gt;V!Q43,$J21&lt;86),"Discrepant","")))</f>
        <v/>
      </c>
      <c r="O21" s="69" t="str">
        <f>IF(ISBLANK($J21),"",IF(AND($J21&lt;86,O$8&lt;86),"Consistent",IF(AND(ABS(O$8-$J21)&gt;V!R43,$J21&lt;86),"Discrepant","")))</f>
        <v/>
      </c>
      <c r="P21" s="69" t="str">
        <f>IF(ISBLANK($J21),"",IF(AND($J21&lt;86,P$8&lt;86),"Consistent",IF(AND(ABS(P$8-$J21)&gt;V!S43,$J21&lt;86),"Discrepant","")))</f>
        <v/>
      </c>
      <c r="Q21" s="69" t="str">
        <f>IF(ISBLANK($J21),"",IF(AND($J21&lt;86,Q$8&lt;86),"Consistent",IF(AND(ABS(Q$8-$J21)&gt;V!T43,$J21&lt;86),"Discrepant","")))</f>
        <v/>
      </c>
      <c r="R21" s="36" t="str">
        <f t="shared" si="3"/>
        <v/>
      </c>
      <c r="T21" s="2"/>
      <c r="U21" s="2"/>
      <c r="V21" s="2"/>
      <c r="W21" s="2"/>
      <c r="X21" s="2"/>
      <c r="Y21" s="40" t="str">
        <f t="shared" si="4"/>
        <v/>
      </c>
      <c r="Z21" s="41" t="str">
        <f t="shared" si="5"/>
        <v/>
      </c>
      <c r="AA21" s="42"/>
      <c r="AB21" s="54"/>
      <c r="AC21" s="59"/>
      <c r="AD21" s="39"/>
      <c r="AF21" s="2"/>
      <c r="AG21" s="2"/>
      <c r="AH21" s="1"/>
      <c r="AI21" s="1"/>
      <c r="AT21" s="1"/>
      <c r="AU21" s="1"/>
      <c r="AV21" s="1"/>
      <c r="AW21" s="1"/>
      <c r="AX21" s="1"/>
      <c r="AY21" s="1"/>
      <c r="AZ21" s="1"/>
      <c r="BA21" s="1"/>
      <c r="BB21" s="87" t="s">
        <v>66</v>
      </c>
      <c r="BC21" s="88">
        <v>9.3000000000000007</v>
      </c>
      <c r="BD21" s="88"/>
      <c r="BE21" s="88"/>
      <c r="BF21" s="88" t="s">
        <v>66</v>
      </c>
      <c r="BG21" s="88">
        <v>10.199999999999999</v>
      </c>
      <c r="BH21" s="89"/>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7"/>
      <c r="K22" s="73" t="str">
        <f>V!C44</f>
        <v>DF</v>
      </c>
      <c r="L22" s="223" t="str">
        <f>V!B44</f>
        <v>Division Fluency</v>
      </c>
      <c r="M22" s="224"/>
      <c r="N22" s="69" t="str">
        <f>IF(ISBLANK($J22),"",IF(AND($J22&lt;86,N$8&lt;86),"Consistent",IF(AND(ABS(N$8-$J22)&gt;V!Q44,$J22&lt;86),"Discrepant","")))</f>
        <v/>
      </c>
      <c r="O22" s="69" t="str">
        <f>IF(ISBLANK($J22),"",IF(AND($J22&lt;86,O$8&lt;86),"Consistent",IF(AND(ABS(O$8-$J22)&gt;V!R44,$J22&lt;86),"Discrepant","")))</f>
        <v/>
      </c>
      <c r="P22" s="69" t="str">
        <f>IF(ISBLANK($J22),"",IF(AND($J22&lt;86,P$8&lt;86),"Consistent",IF(AND(ABS(P$8-$J22)&gt;V!S44,$J22&lt;86),"Discrepant","")))</f>
        <v/>
      </c>
      <c r="Q22" s="69" t="str">
        <f>IF(ISBLANK($J22),"",IF(AND($J22&lt;86,Q$8&lt;86),"Consistent",IF(AND(ABS(Q$8-$J22)&gt;V!T44,$J22&lt;86),"Discrepant","")))</f>
        <v/>
      </c>
      <c r="R22" s="36" t="str">
        <f t="shared" si="3"/>
        <v/>
      </c>
      <c r="U22" s="2"/>
      <c r="V22" s="2"/>
      <c r="W22" s="2"/>
      <c r="Y22" s="40" t="str">
        <f t="shared" si="4"/>
        <v/>
      </c>
      <c r="Z22" s="41" t="str">
        <f t="shared" si="5"/>
        <v/>
      </c>
      <c r="AA22" s="42"/>
      <c r="AF22" s="2"/>
      <c r="AG22" s="2"/>
      <c r="AH22" s="1"/>
      <c r="AI22" s="1"/>
      <c r="AT22" s="1"/>
      <c r="AU22" s="1"/>
      <c r="AV22" s="1"/>
      <c r="AW22" s="1"/>
      <c r="AX22" s="1"/>
      <c r="AY22" s="1"/>
      <c r="AZ22" s="1"/>
      <c r="BA22" s="1"/>
      <c r="BB22" s="87" t="s">
        <v>67</v>
      </c>
      <c r="BC22" s="88">
        <v>8.3000000000000007</v>
      </c>
      <c r="BD22" s="88"/>
      <c r="BE22" s="88"/>
      <c r="BF22" s="88" t="s">
        <v>67</v>
      </c>
      <c r="BG22" s="88">
        <v>9.1</v>
      </c>
      <c r="BH22" s="89"/>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7"/>
      <c r="K23" s="73" t="str">
        <f>V!C45</f>
        <v>LMC</v>
      </c>
      <c r="L23" s="223" t="str">
        <f>V!B45</f>
        <v xml:space="preserve">Linguistic Math Concepts </v>
      </c>
      <c r="M23" s="224"/>
      <c r="N23" s="69" t="str">
        <f>IF(ISBLANK($J23),"",IF(AND($J23&lt;86,N$8&lt;86),"Consistent",IF(AND(ABS(N$8-$J23)&gt;V!Q45,$J23&lt;86),"Discrepant","")))</f>
        <v/>
      </c>
      <c r="O23" s="69" t="str">
        <f>IF(ISBLANK($J23),"",IF(AND($J23&lt;86,O$8&lt;86),"Consistent",IF(AND(ABS(O$8-$J23)&gt;V!R45,$J23&lt;86),"Discrepant","")))</f>
        <v/>
      </c>
      <c r="P23" s="69" t="str">
        <f>IF(ISBLANK($J23),"",IF(AND($J23&lt;86,P$8&lt;86),"Consistent",IF(AND(ABS(P$8-$J23)&gt;V!S45,$J23&lt;86),"Discrepant","")))</f>
        <v/>
      </c>
      <c r="Q23" s="69" t="str">
        <f>IF(ISBLANK($J23),"",IF(AND($J23&lt;86,Q$8&lt;86),"Consistent",IF(AND(ABS(Q$8-$J23)&gt;V!T45,$J23&lt;86),"Discrepant","")))</f>
        <v/>
      </c>
      <c r="R23" s="36" t="str">
        <f t="shared" si="3"/>
        <v/>
      </c>
      <c r="U23" s="2"/>
      <c r="V23" s="2"/>
      <c r="W23" s="2"/>
      <c r="Y23" s="40" t="str">
        <f t="shared" si="4"/>
        <v/>
      </c>
      <c r="Z23" s="41" t="str">
        <f t="shared" si="5"/>
        <v/>
      </c>
      <c r="AA23" s="42"/>
      <c r="AB23" s="54"/>
      <c r="AF23" s="2"/>
      <c r="AG23" s="2"/>
      <c r="AH23" s="1"/>
      <c r="AI23" s="1"/>
      <c r="AT23" s="1"/>
      <c r="AU23" s="1"/>
      <c r="AV23" s="1"/>
      <c r="AW23" s="1"/>
      <c r="AX23" s="1"/>
      <c r="AY23" s="1"/>
      <c r="AZ23" s="1"/>
      <c r="BA23" s="1"/>
      <c r="BB23" s="87" t="s">
        <v>68</v>
      </c>
      <c r="BC23" s="88">
        <v>9.5</v>
      </c>
      <c r="BD23" s="88"/>
      <c r="BE23" s="88"/>
      <c r="BF23" s="88" t="s">
        <v>68</v>
      </c>
      <c r="BG23" s="88">
        <v>10.9</v>
      </c>
      <c r="BH23" s="89"/>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7"/>
      <c r="K24" s="73" t="str">
        <f>V!C46</f>
        <v>SI</v>
      </c>
      <c r="L24" s="208" t="str">
        <f>V!B46</f>
        <v xml:space="preserve">Semantic Index </v>
      </c>
      <c r="M24" s="209"/>
      <c r="N24" s="69" t="str">
        <f>IF(ISBLANK($J24),"",IF(AND($J24&lt;86,N$8&lt;86),"Consistent",IF(AND(ABS(N$8-$J24)&gt;V!Q46,$J24&lt;86),"Discrepant","")))</f>
        <v/>
      </c>
      <c r="O24" s="69" t="str">
        <f>IF(ISBLANK($J24),"",IF(AND($J24&lt;86,O$8&lt;86),"Consistent",IF(AND(ABS(O$8-$J24)&gt;V!R46,$J24&lt;86),"Discrepant","")))</f>
        <v/>
      </c>
      <c r="P24" s="69" t="str">
        <f>IF(ISBLANK($J24),"",IF(AND($J24&lt;86,P$8&lt;86),"Consistent",IF(AND(ABS(P$8-$J24)&gt;V!S46,$J24&lt;86),"Discrepant","")))</f>
        <v/>
      </c>
      <c r="Q24" s="69" t="str">
        <f>IF(ISBLANK($J24),"",IF(AND($J24&lt;86,Q$8&lt;86),"Consistent",IF(AND(ABS(Q$8-$J24)&gt;V!T46,$J24&lt;86),"Discrepant","")))</f>
        <v/>
      </c>
      <c r="R24" s="36" t="str">
        <f t="shared" si="3"/>
        <v/>
      </c>
      <c r="U24" s="2"/>
      <c r="V24" s="2"/>
      <c r="W24" s="2"/>
      <c r="Y24" s="40" t="str">
        <f t="shared" si="4"/>
        <v/>
      </c>
      <c r="Z24" s="41" t="str">
        <f t="shared" si="5"/>
        <v/>
      </c>
      <c r="AA24" s="42"/>
      <c r="AB24" s="54"/>
      <c r="AD24" s="3"/>
      <c r="AE24" s="37" t="str">
        <f>IF(H11="Weakness",C11,"")</f>
        <v/>
      </c>
      <c r="AF24" s="37" t="str">
        <f>IF(H11="Weakness",D11,"")</f>
        <v/>
      </c>
      <c r="AG24" s="2"/>
      <c r="AH24" s="1"/>
      <c r="AI24" s="1"/>
      <c r="AT24" s="1"/>
      <c r="AU24" s="1"/>
      <c r="AV24" s="1"/>
      <c r="AW24" s="1"/>
      <c r="AX24" s="1"/>
      <c r="AY24" s="1"/>
      <c r="AZ24" s="1"/>
      <c r="BA24" s="1"/>
      <c r="BB24" s="87" t="s">
        <v>69</v>
      </c>
      <c r="BC24" s="88">
        <v>9.1</v>
      </c>
      <c r="BD24" s="88"/>
      <c r="BE24" s="88"/>
      <c r="BF24" s="88" t="s">
        <v>69</v>
      </c>
      <c r="BG24" s="88">
        <v>10.4</v>
      </c>
      <c r="BH24" s="89"/>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7"/>
      <c r="K25" s="73" t="str">
        <f>V!C47</f>
        <v>SM</v>
      </c>
      <c r="L25" s="223" t="str">
        <f>V!B47</f>
        <v>Spatial Memory</v>
      </c>
      <c r="M25" s="224"/>
      <c r="N25" s="69" t="str">
        <f>IF(ISBLANK($J25),"",IF(AND($J25&lt;86,N$8&lt;86),"Consistent",IF(AND(ABS(N$8-$J25)&gt;V!Q47,$J25&lt;86),"Discrepant","")))</f>
        <v/>
      </c>
      <c r="O25" s="69" t="str">
        <f>IF(ISBLANK($J25),"",IF(AND($J25&lt;86,O$8&lt;86),"Consistent",IF(AND(ABS(O$8-$J25)&gt;V!R47,$J25&lt;86),"Discrepant","")))</f>
        <v/>
      </c>
      <c r="P25" s="69" t="str">
        <f>IF(ISBLANK($J25),"",IF(AND($J25&lt;86,P$8&lt;86),"Consistent",IF(AND(ABS(P$8-$J25)&gt;V!S47,$J25&lt;86),"Discrepant","")))</f>
        <v/>
      </c>
      <c r="Q25" s="69" t="str">
        <f>IF(ISBLANK($J25),"",IF(AND($J25&lt;86,Q$8&lt;86),"Consistent",IF(AND(ABS(Q$8-$J25)&gt;V!T47,$J25&lt;86),"Discrepant","")))</f>
        <v/>
      </c>
      <c r="R25" s="36" t="str">
        <f t="shared" si="3"/>
        <v/>
      </c>
      <c r="U25" s="2"/>
      <c r="V25" s="40" t="str">
        <f t="shared" ref="V25:V32" si="6">IF(AND(J26&gt;33,W25&lt;86),K26,"")</f>
        <v/>
      </c>
      <c r="W25" s="41" t="str">
        <f t="shared" ref="W25:W32" si="7">IF(ISBLANK(J26),"",IF(J26&gt;85,"",IF(OR(R26=1,R26=2,R26=3,R26=4,R26=5,J26&lt;85),J26,"")))</f>
        <v/>
      </c>
      <c r="Y25" s="40" t="str">
        <f t="shared" si="4"/>
        <v/>
      </c>
      <c r="Z25" s="41" t="str">
        <f t="shared" si="5"/>
        <v/>
      </c>
      <c r="AA25" s="42"/>
      <c r="AB25" s="54"/>
      <c r="AD25" s="3"/>
      <c r="AE25" s="37"/>
      <c r="AF25" s="63"/>
      <c r="AG25" s="2"/>
      <c r="AH25" s="1"/>
      <c r="AI25" s="1"/>
      <c r="AT25" s="1"/>
      <c r="AU25" s="1"/>
      <c r="AV25" s="1"/>
      <c r="AW25" s="1"/>
      <c r="AX25" s="1"/>
      <c r="AY25" s="1"/>
      <c r="AZ25" s="1"/>
      <c r="BA25" s="1"/>
      <c r="BB25" s="87"/>
      <c r="BC25" s="88"/>
      <c r="BD25" s="88"/>
      <c r="BE25" s="88"/>
      <c r="BF25" s="88"/>
      <c r="BG25" s="88"/>
      <c r="BH25" s="89"/>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7"/>
      <c r="K26" s="73" t="str">
        <f>V!C48</f>
        <v>EB</v>
      </c>
      <c r="L26" s="223" t="str">
        <f>V!B48</f>
        <v>Equation Building</v>
      </c>
      <c r="M26" s="224"/>
      <c r="N26" s="69" t="str">
        <f>IF(ISBLANK($J26),"",IF(AND($J26&lt;86,N$8&lt;86),"Consistent",IF(AND(ABS(N$8-$J26)&gt;V!Q48,$J26&lt;86),"Discrepant","")))</f>
        <v/>
      </c>
      <c r="O26" s="69" t="str">
        <f>IF(ISBLANK($J26),"",IF(AND($J26&lt;86,O$8&lt;86),"Consistent",IF(AND(ABS(O$8-$J26)&gt;V!R48,$J26&lt;86),"Discrepant","")))</f>
        <v/>
      </c>
      <c r="P26" s="69" t="str">
        <f>IF(ISBLANK($J26),"",IF(AND($J26&lt;86,P$8&lt;86),"Consistent",IF(AND(ABS(P$8-$J26)&gt;V!S48,$J26&lt;86),"Discrepant","")))</f>
        <v/>
      </c>
      <c r="Q26" s="69" t="str">
        <f>IF(ISBLANK($J26),"",IF(AND($J26&lt;86,Q$8&lt;86),"Consistent",IF(AND(ABS(Q$8-$J26)&gt;V!T48,$J26&lt;86),"Discrepant","")))</f>
        <v/>
      </c>
      <c r="R26" s="36" t="str">
        <f t="shared" si="3"/>
        <v/>
      </c>
      <c r="U26" s="2"/>
      <c r="V26" s="40" t="str">
        <f t="shared" si="6"/>
        <v/>
      </c>
      <c r="W26" s="41" t="str">
        <f t="shared" si="7"/>
        <v/>
      </c>
      <c r="Y26" s="40" t="str">
        <f t="shared" si="4"/>
        <v/>
      </c>
      <c r="Z26" s="41" t="str">
        <f t="shared" si="5"/>
        <v/>
      </c>
      <c r="AA26" s="42"/>
      <c r="AB26" s="54"/>
      <c r="AE26" s="37" t="str">
        <f>IF(H9="Weakness",C9,"")</f>
        <v/>
      </c>
      <c r="AF26" s="37" t="str">
        <f>IF(H9="Weakness",D9,"")</f>
        <v/>
      </c>
      <c r="AG26" s="2"/>
      <c r="AH26" s="1"/>
      <c r="AI26" s="1"/>
      <c r="AT26" s="1"/>
      <c r="AU26" s="1"/>
      <c r="AV26" s="1"/>
      <c r="AW26" s="1"/>
      <c r="AX26" s="1"/>
      <c r="AY26" s="1"/>
      <c r="AZ26" s="1"/>
      <c r="BA26" s="1"/>
      <c r="BB26" s="87"/>
      <c r="BC26" s="88">
        <f>(BC16+BC21)/2</f>
        <v>9.4</v>
      </c>
      <c r="BD26" s="88"/>
      <c r="BE26" s="88"/>
      <c r="BF26" s="88"/>
      <c r="BG26" s="88">
        <f>(BG16+BG21)/2</f>
        <v>10.7</v>
      </c>
      <c r="BH26" s="89"/>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7"/>
      <c r="K27" s="73" t="str">
        <f>V!C49</f>
        <v>PE</v>
      </c>
      <c r="L27" s="223" t="str">
        <f>V!B49</f>
        <v>Perceptual Estimation</v>
      </c>
      <c r="M27" s="224"/>
      <c r="N27" s="69" t="str">
        <f>IF(ISBLANK($J27),"",IF(AND($J27&lt;86,N$8&lt;86),"Consistent",IF(AND(ABS(N$8-$J27)&gt;V!Q49,$J27&lt;86),"Discrepant","")))</f>
        <v/>
      </c>
      <c r="O27" s="69" t="str">
        <f>IF(ISBLANK($J27),"",IF(AND($J27&lt;86,O$8&lt;86),"Consistent",IF(AND(ABS(O$8-$J27)&gt;V!R49,$J27&lt;86),"Discrepant","")))</f>
        <v/>
      </c>
      <c r="P27" s="69" t="str">
        <f>IF(ISBLANK($J27),"",IF(AND($J27&lt;86,P$8&lt;86),"Consistent",IF(AND(ABS(P$8-$J27)&gt;V!S49,$J27&lt;86),"Discrepant","")))</f>
        <v/>
      </c>
      <c r="Q27" s="69" t="str">
        <f>IF(ISBLANK($J27),"",IF(AND($J27&lt;86,Q$8&lt;86),"Consistent",IF(AND(ABS(Q$8-$J27)&gt;V!T49,$J27&lt;86),"Discrepant","")))</f>
        <v/>
      </c>
      <c r="R27" s="36" t="str">
        <f t="shared" si="3"/>
        <v/>
      </c>
      <c r="U27" s="2"/>
      <c r="V27" s="40" t="str">
        <f t="shared" si="6"/>
        <v/>
      </c>
      <c r="W27" s="41" t="str">
        <f t="shared" si="7"/>
        <v/>
      </c>
      <c r="Y27" s="40" t="str">
        <f t="shared" si="4"/>
        <v/>
      </c>
      <c r="Z27" s="41" t="str">
        <f t="shared" si="5"/>
        <v/>
      </c>
      <c r="AA27" s="42"/>
      <c r="AD27" s="3"/>
      <c r="AE27" s="37"/>
      <c r="AF27" s="63"/>
      <c r="AH27" s="1"/>
      <c r="AI27" s="1"/>
      <c r="AT27" s="1"/>
      <c r="AU27" s="1"/>
      <c r="AV27" s="1"/>
      <c r="AW27" s="1"/>
      <c r="AX27" s="1"/>
      <c r="AY27" s="1"/>
      <c r="AZ27" s="1"/>
      <c r="BA27" s="1"/>
      <c r="BB27" s="87"/>
      <c r="BC27" s="88">
        <f t="shared" ref="BC27:BC28" si="8">(BC17+BC22)/2</f>
        <v>8.8000000000000007</v>
      </c>
      <c r="BD27" s="88"/>
      <c r="BE27" s="88"/>
      <c r="BF27" s="88"/>
      <c r="BG27" s="88">
        <f t="shared" ref="BG27:BG28" si="9">(BG17+BG22)/2</f>
        <v>9.6</v>
      </c>
      <c r="BH27" s="89"/>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7"/>
      <c r="K28" s="73" t="str">
        <f>V!C50</f>
        <v>NCO</v>
      </c>
      <c r="L28" s="223" t="str">
        <f>V!B50</f>
        <v>Number Comparison</v>
      </c>
      <c r="M28" s="224"/>
      <c r="N28" s="69" t="str">
        <f>IF(ISBLANK($J28),"",IF(AND($J28&lt;86,N$8&lt;86),"Consistent",IF(AND(ABS(N$8-$J28)&gt;V!Q50,$J28&lt;86),"Discrepant","")))</f>
        <v/>
      </c>
      <c r="O28" s="69" t="str">
        <f>IF(ISBLANK($J28),"",IF(AND($J28&lt;86,O$8&lt;86),"Consistent",IF(AND(ABS(O$8-$J28)&gt;V!R50,$J28&lt;86),"Discrepant","")))</f>
        <v/>
      </c>
      <c r="P28" s="69" t="str">
        <f>IF(ISBLANK($J28),"",IF(AND($J28&lt;86,P$8&lt;86),"Consistent",IF(AND(ABS(P$8-$J28)&gt;V!S50,$J28&lt;86),"Discrepant","")))</f>
        <v/>
      </c>
      <c r="Q28" s="69" t="str">
        <f>IF(ISBLANK($J28),"",IF(AND($J28&lt;86,Q$8&lt;86),"Consistent",IF(AND(ABS(Q$8-$J28)&gt;V!T50,$J28&lt;86),"Discrepant","")))</f>
        <v/>
      </c>
      <c r="R28" s="36" t="str">
        <f t="shared" si="3"/>
        <v/>
      </c>
      <c r="U28" s="2"/>
      <c r="V28" s="40" t="str">
        <f t="shared" si="6"/>
        <v/>
      </c>
      <c r="W28" s="41" t="str">
        <f t="shared" si="7"/>
        <v/>
      </c>
      <c r="Y28" s="40" t="str">
        <f t="shared" si="4"/>
        <v/>
      </c>
      <c r="Z28" s="41" t="str">
        <f t="shared" si="5"/>
        <v/>
      </c>
      <c r="AA28" s="42"/>
      <c r="AB28" s="54"/>
      <c r="AE28" s="37" t="str">
        <f>IF(H8="Weakness",C8,"")</f>
        <v/>
      </c>
      <c r="AF28" s="37" t="str">
        <f>IF(H8="Weakness",D8,"")</f>
        <v/>
      </c>
      <c r="AH28" s="1"/>
      <c r="AI28" s="1"/>
      <c r="AT28" s="1"/>
      <c r="AU28" s="1"/>
      <c r="AV28" s="1"/>
      <c r="AW28" s="1"/>
      <c r="AX28" s="1"/>
      <c r="AY28" s="1"/>
      <c r="AZ28" s="1"/>
      <c r="BA28" s="1"/>
      <c r="BB28" s="87"/>
      <c r="BC28" s="88">
        <f t="shared" si="8"/>
        <v>8.75</v>
      </c>
      <c r="BD28" s="88"/>
      <c r="BE28" s="88"/>
      <c r="BF28" s="88"/>
      <c r="BG28" s="88">
        <f t="shared" si="9"/>
        <v>9.9499999999999993</v>
      </c>
      <c r="BH28" s="89"/>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J29" s="47"/>
      <c r="K29" s="73" t="str">
        <f>V!C51</f>
        <v>AK</v>
      </c>
      <c r="L29" s="223" t="str">
        <f>V!B51</f>
        <v>Addition Knowledge</v>
      </c>
      <c r="M29" s="224"/>
      <c r="N29" s="69" t="str">
        <f>IF(ISBLANK($J29),"",IF(AND($J29&lt;86,N$8&lt;86),"Consistent",IF(AND(ABS(N$8-$J29)&gt;V!Q51,$J29&lt;86),"Discrepant","")))</f>
        <v/>
      </c>
      <c r="O29" s="69" t="str">
        <f>IF(ISBLANK($J29),"",IF(AND($J29&lt;86,O$8&lt;86),"Consistent",IF(AND(ABS(O$8-$J29)&gt;V!R51,$J29&lt;86),"Discrepant","")))</f>
        <v/>
      </c>
      <c r="P29" s="69" t="str">
        <f>IF(ISBLANK($J29),"",IF(AND($J29&lt;86,P$8&lt;86),"Consistent",IF(AND(ABS(P$8-$J29)&gt;V!S51,$J29&lt;86),"Discrepant","")))</f>
        <v/>
      </c>
      <c r="Q29" s="69" t="str">
        <f>IF(ISBLANK($J29),"",IF(AND($J29&lt;86,Q$8&lt;86),"Consistent",IF(AND(ABS(Q$8-$J29)&gt;V!T51,$J29&lt;86),"Discrepant","")))</f>
        <v/>
      </c>
      <c r="R29" s="36" t="str">
        <f t="shared" si="3"/>
        <v/>
      </c>
      <c r="U29" s="2"/>
      <c r="V29" s="40" t="str">
        <f t="shared" si="6"/>
        <v/>
      </c>
      <c r="W29" s="41" t="str">
        <f t="shared" si="7"/>
        <v/>
      </c>
      <c r="Y29" s="40" t="str">
        <f t="shared" si="4"/>
        <v/>
      </c>
      <c r="Z29" s="41" t="str">
        <f t="shared" si="5"/>
        <v/>
      </c>
      <c r="AA29" s="42"/>
      <c r="AB29" s="54"/>
      <c r="AE29" s="37"/>
      <c r="AF29" s="63"/>
      <c r="AH29" s="1"/>
      <c r="AI29" s="1"/>
      <c r="AT29" s="1"/>
      <c r="AU29" s="1"/>
      <c r="AV29" s="1"/>
      <c r="AW29" s="1"/>
      <c r="AX29" s="1"/>
      <c r="AY29" s="1"/>
      <c r="AZ29" s="1"/>
      <c r="BA29" s="1"/>
      <c r="BB29" s="87"/>
      <c r="BC29" s="88">
        <f>(BC19+BC24)/2</f>
        <v>9.25</v>
      </c>
      <c r="BD29" s="88"/>
      <c r="BE29" s="88"/>
      <c r="BF29" s="88"/>
      <c r="BG29" s="88">
        <f>(BG19+BG24)/2</f>
        <v>10.55</v>
      </c>
      <c r="BH29" s="89"/>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J30" s="47"/>
      <c r="K30" s="73" t="str">
        <f>V!C52</f>
        <v>SK</v>
      </c>
      <c r="L30" s="226" t="str">
        <f>V!B52</f>
        <v xml:space="preserve">Subtraction Knowledge </v>
      </c>
      <c r="M30" s="227"/>
      <c r="N30" s="69" t="str">
        <f>IF(ISBLANK($J30),"",IF(AND($J30&lt;86,N$8&lt;86),"Consistent",IF(AND(ABS(N$8-$J30)&gt;V!Q52,$J30&lt;86),"Discrepant","")))</f>
        <v/>
      </c>
      <c r="O30" s="69" t="str">
        <f>IF(ISBLANK($J30),"",IF(AND($J30&lt;86,O$8&lt;86),"Consistent",IF(AND(ABS(O$8-$J30)&gt;V!R52,$J30&lt;86),"Discrepant","")))</f>
        <v/>
      </c>
      <c r="P30" s="69" t="str">
        <f>IF(ISBLANK($J30),"",IF(AND($J30&lt;86,P$8&lt;86),"Consistent",IF(AND(ABS(P$8-$J30)&gt;V!S52,$J30&lt;86),"Discrepant","")))</f>
        <v/>
      </c>
      <c r="Q30" s="69" t="str">
        <f>IF(ISBLANK($J30),"",IF(AND($J30&lt;86,Q$8&lt;86),"Consistent",IF(AND(ABS(Q$8-$J30)&gt;V!T52,$J30&lt;86),"Discrepant","")))</f>
        <v/>
      </c>
      <c r="R30" s="36" t="str">
        <f t="shared" si="3"/>
        <v/>
      </c>
      <c r="U30" s="2"/>
      <c r="V30" s="40" t="str">
        <f t="shared" si="6"/>
        <v/>
      </c>
      <c r="W30" s="41" t="str">
        <f t="shared" si="7"/>
        <v/>
      </c>
      <c r="Y30" s="40" t="str">
        <f t="shared" si="4"/>
        <v/>
      </c>
      <c r="Z30" s="41" t="str">
        <f t="shared" si="5"/>
        <v/>
      </c>
      <c r="AA30" s="42"/>
      <c r="AB30" s="54"/>
      <c r="AE30" s="37" t="str">
        <f>IF(H10="Weakness",C10,"")</f>
        <v/>
      </c>
      <c r="AF30" s="37" t="str">
        <f>IF(H10="Weakness",D10,"")</f>
        <v/>
      </c>
      <c r="AH30" s="1"/>
      <c r="AI30" s="1"/>
      <c r="AT30" s="1"/>
      <c r="AU30" s="1"/>
      <c r="AV30" s="1"/>
      <c r="AW30" s="1"/>
      <c r="AX30" s="1"/>
      <c r="AY30" s="1"/>
      <c r="AZ30" s="1"/>
      <c r="BA30" s="1"/>
      <c r="BB30" s="91"/>
      <c r="BC30" s="92"/>
      <c r="BD30" s="92"/>
      <c r="BE30" s="92"/>
      <c r="BF30" s="92"/>
      <c r="BG30" s="92"/>
      <c r="BH30" s="93"/>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47"/>
      <c r="K31" s="73" t="str">
        <f>V!C53</f>
        <v>MK</v>
      </c>
      <c r="L31" s="223" t="str">
        <f>V!B53</f>
        <v xml:space="preserve">Multiplication Knowledge </v>
      </c>
      <c r="M31" s="224"/>
      <c r="N31" s="69" t="str">
        <f>IF(ISBLANK($J31),"",IF(AND($J31&lt;86,N$8&lt;86),"Consistent",IF(AND(ABS(N$8-$J31)&gt;V!Q53,$J31&lt;86),"Discrepant","")))</f>
        <v/>
      </c>
      <c r="O31" s="69" t="str">
        <f>IF(ISBLANK($J31),"",IF(AND($J31&lt;86,O$8&lt;86),"Consistent",IF(AND(ABS(O$8-$J31)&gt;V!R53,$J31&lt;86),"Discrepant","")))</f>
        <v/>
      </c>
      <c r="P31" s="69" t="str">
        <f>IF(ISBLANK($J31),"",IF(AND($J31&lt;86,P$8&lt;86),"Consistent",IF(AND(ABS(P$8-$J31)&gt;V!S53,$J31&lt;86),"Discrepant","")))</f>
        <v/>
      </c>
      <c r="Q31" s="69" t="str">
        <f>IF(ISBLANK($J31),"",IF(AND($J31&lt;86,Q$8&lt;86),"Consistent",IF(AND(ABS(Q$8-$J31)&gt;V!T53,$J31&lt;86),"Discrepant","")))</f>
        <v/>
      </c>
      <c r="R31" s="36" t="str">
        <f t="shared" si="3"/>
        <v/>
      </c>
      <c r="U31" s="2"/>
      <c r="V31" s="40" t="str">
        <f t="shared" si="6"/>
        <v/>
      </c>
      <c r="W31" s="41" t="str">
        <f t="shared" si="7"/>
        <v/>
      </c>
      <c r="Y31" s="40" t="str">
        <f t="shared" si="4"/>
        <v/>
      </c>
      <c r="Z31" s="41" t="str">
        <f t="shared" si="5"/>
        <v/>
      </c>
      <c r="AA31" s="42"/>
      <c r="AB31" s="54"/>
      <c r="AC31" s="59"/>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J32" s="47"/>
      <c r="K32" s="73" t="str">
        <f>V!C54</f>
        <v>DK</v>
      </c>
      <c r="L32" s="223" t="str">
        <f>V!B54</f>
        <v xml:space="preserve">Division Knowledge </v>
      </c>
      <c r="M32" s="224"/>
      <c r="N32" s="69" t="str">
        <f>IF(ISBLANK($J32),"",IF(AND($J32&lt;86,N$8&lt;86),"Consistent",IF(AND(ABS(N$8-$J32)&gt;V!Q54,$J32&lt;86),"Discrepant","")))</f>
        <v/>
      </c>
      <c r="O32" s="69" t="str">
        <f>IF(ISBLANK($J32),"",IF(AND($J32&lt;86,O$8&lt;86),"Consistent",IF(AND(ABS(O$8-$J32)&gt;V!R54,$J32&lt;86),"Discrepant","")))</f>
        <v/>
      </c>
      <c r="P32" s="69" t="str">
        <f>IF(ISBLANK($J32),"",IF(AND($J32&lt;86,P$8&lt;86),"Consistent",IF(AND(ABS(P$8-$J32)&gt;V!S54,$J32&lt;86),"Discrepant","")))</f>
        <v/>
      </c>
      <c r="Q32" s="69" t="str">
        <f>IF(ISBLANK($J32),"",IF(AND($J32&lt;86,Q$8&lt;86),"Consistent",IF(AND(ABS(Q$8-$J32)&gt;V!T54,$J32&lt;86),"Discrepant","")))</f>
        <v/>
      </c>
      <c r="R32" s="36" t="str">
        <f t="shared" si="3"/>
        <v/>
      </c>
      <c r="V32" s="40" t="str">
        <f t="shared" si="6"/>
        <v/>
      </c>
      <c r="W32" s="41" t="str">
        <f t="shared" si="7"/>
        <v/>
      </c>
      <c r="Y32" s="40" t="str">
        <f t="shared" si="4"/>
        <v/>
      </c>
      <c r="Z32" s="41" t="str">
        <f t="shared" si="5"/>
        <v/>
      </c>
      <c r="AA32" s="42"/>
      <c r="AC32" s="59"/>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5" customHeight="1" thickBot="1" x14ac:dyDescent="0.45">
      <c r="J33" s="100"/>
      <c r="K33" s="74" t="str">
        <f>V!C55</f>
        <v>TI</v>
      </c>
      <c r="L33" s="206" t="str">
        <f>V!B55</f>
        <v xml:space="preserve">FAM Total Index </v>
      </c>
      <c r="M33" s="207"/>
      <c r="N33" s="75" t="str">
        <f>IF(ISBLANK($J33),"",IF(AND($J33&lt;86,N$8&lt;86),"Consistent",IF(AND(ABS(N$8-$J33)&gt;V!Q55,$J33&lt;86),"Discrepant","")))</f>
        <v/>
      </c>
      <c r="O33" s="75" t="str">
        <f>IF(ISBLANK($J33),"",IF(AND($J33&lt;86,O$8&lt;86),"Consistent",IF(AND(ABS(O$8-$J33)&gt;V!R55,$J33&lt;86),"Discrepant","")))</f>
        <v/>
      </c>
      <c r="P33" s="75" t="str">
        <f>IF(ISBLANK($J33),"",IF(AND($J33&lt;86,P$8&lt;86),"Consistent",IF(AND(ABS(P$8-$J33)&gt;V!S55,$J33&lt;86),"Discrepant","")))</f>
        <v/>
      </c>
      <c r="Q33" s="75" t="str">
        <f>IF(ISBLANK($J33),"",IF(AND($J33&lt;86,Q$8&lt;86),"Consistent",IF(AND(ABS(Q$8-$J33)&gt;V!T55,$J33&lt;86),"Discrepant","")))</f>
        <v/>
      </c>
      <c r="R33" s="44" t="str">
        <f>IF(J33&gt;1,(RANK(J33,J$11:J$33,1)),"")</f>
        <v/>
      </c>
      <c r="T33" s="225" t="s">
        <v>174</v>
      </c>
      <c r="U33" s="225"/>
      <c r="V33" s="225"/>
      <c r="W33" s="225"/>
      <c r="X33" s="225"/>
      <c r="Y33" s="225"/>
      <c r="Z33" s="225"/>
      <c r="AA33" s="42"/>
      <c r="AB33" s="54"/>
      <c r="AC33" s="59"/>
      <c r="AH33" s="62" t="s">
        <v>72</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oADY3Qk26o44reKGYRTsrTenDaZOkQHjMB8gCYetY9VCqHDlOCvsaD1jQ2dzjeBoETzxPCyTYeD4zbbJDvb6/Q==" saltValue="BT0O49x0nGjlqZT8N/B9FQ==" spinCount="100000" sheet="1" selectLockedCells="1"/>
  <mergeCells count="44">
    <mergeCell ref="J8:M8"/>
    <mergeCell ref="J9:M9"/>
    <mergeCell ref="J10:L10"/>
    <mergeCell ref="D2:G2"/>
    <mergeCell ref="C4:H5"/>
    <mergeCell ref="C6:D6"/>
    <mergeCell ref="F6:F7"/>
    <mergeCell ref="G6:G7"/>
    <mergeCell ref="H6:H7"/>
    <mergeCell ref="B3:H3"/>
    <mergeCell ref="B7:B11"/>
    <mergeCell ref="C15:H16"/>
    <mergeCell ref="L15:M15"/>
    <mergeCell ref="L16:M16"/>
    <mergeCell ref="C17:H18"/>
    <mergeCell ref="L11:M11"/>
    <mergeCell ref="C13:H14"/>
    <mergeCell ref="C12:H12"/>
    <mergeCell ref="L12:M12"/>
    <mergeCell ref="L13:M13"/>
    <mergeCell ref="L14:M14"/>
    <mergeCell ref="L24:M24"/>
    <mergeCell ref="L25:M25"/>
    <mergeCell ref="L23:M23"/>
    <mergeCell ref="L19:M19"/>
    <mergeCell ref="L20:M20"/>
    <mergeCell ref="L21:M21"/>
    <mergeCell ref="L22:M22"/>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3">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7F16D-B199-44FD-B107-12285650F206}">
  <sheetPr>
    <tabColor theme="9" tint="0.59999389629810485"/>
  </sheetPr>
  <dimension ref="A1:H36"/>
  <sheetViews>
    <sheetView workbookViewId="0">
      <selection activeCell="B31" sqref="B31:F34"/>
    </sheetView>
  </sheetViews>
  <sheetFormatPr defaultColWidth="0" defaultRowHeight="14.5" zeroHeight="1" x14ac:dyDescent="0.35"/>
  <cols>
    <col min="1" max="1" width="4.54296875" style="55" customWidth="1"/>
    <col min="2" max="2" width="57.453125" customWidth="1"/>
    <col min="3" max="6" width="17.453125" customWidth="1"/>
    <col min="7" max="7" width="8.81640625" style="55" customWidth="1"/>
    <col min="8" max="8" width="0" style="55" hidden="1" customWidth="1"/>
    <col min="9" max="16384" width="8.81640625" hidden="1"/>
  </cols>
  <sheetData>
    <row r="1" spans="2:6" s="55" customFormat="1" ht="15" thickBot="1" x14ac:dyDescent="0.4"/>
    <row r="2" spans="2:6" ht="15" thickBot="1" x14ac:dyDescent="0.4">
      <c r="B2" s="56" t="s">
        <v>149</v>
      </c>
      <c r="C2" s="57" t="s">
        <v>66</v>
      </c>
      <c r="D2" s="57" t="s">
        <v>68</v>
      </c>
      <c r="E2" s="57" t="s">
        <v>67</v>
      </c>
      <c r="F2" s="57" t="s">
        <v>69</v>
      </c>
    </row>
    <row r="3" spans="2:6" x14ac:dyDescent="0.35">
      <c r="B3" s="248" t="s">
        <v>153</v>
      </c>
      <c r="C3" s="250"/>
      <c r="D3" s="250"/>
      <c r="E3" s="250"/>
      <c r="F3" s="252" t="s">
        <v>91</v>
      </c>
    </row>
    <row r="4" spans="2:6" ht="15" thickBot="1" x14ac:dyDescent="0.4">
      <c r="B4" s="249"/>
      <c r="C4" s="251"/>
      <c r="D4" s="251"/>
      <c r="E4" s="251"/>
      <c r="F4" s="253"/>
    </row>
    <row r="5" spans="2:6" x14ac:dyDescent="0.35">
      <c r="B5" s="248" t="s">
        <v>154</v>
      </c>
      <c r="C5" s="250"/>
      <c r="D5" s="250"/>
      <c r="E5" s="250"/>
      <c r="F5" s="252" t="s">
        <v>91</v>
      </c>
    </row>
    <row r="6" spans="2:6" ht="15" thickBot="1" x14ac:dyDescent="0.4">
      <c r="B6" s="249"/>
      <c r="C6" s="251"/>
      <c r="D6" s="251"/>
      <c r="E6" s="251"/>
      <c r="F6" s="253"/>
    </row>
    <row r="7" spans="2:6" x14ac:dyDescent="0.35">
      <c r="B7" s="248" t="s">
        <v>155</v>
      </c>
      <c r="C7" s="250"/>
      <c r="D7" s="250"/>
      <c r="E7" s="250"/>
      <c r="F7" s="252" t="s">
        <v>91</v>
      </c>
    </row>
    <row r="8" spans="2:6" ht="15" thickBot="1" x14ac:dyDescent="0.4">
      <c r="B8" s="249"/>
      <c r="C8" s="251"/>
      <c r="D8" s="251"/>
      <c r="E8" s="251"/>
      <c r="F8" s="253"/>
    </row>
    <row r="9" spans="2:6" x14ac:dyDescent="0.35">
      <c r="B9" s="248" t="s">
        <v>156</v>
      </c>
      <c r="C9" s="250"/>
      <c r="D9" s="250"/>
      <c r="E9" s="250" t="s">
        <v>91</v>
      </c>
      <c r="F9" s="252" t="s">
        <v>91</v>
      </c>
    </row>
    <row r="10" spans="2:6" ht="15" thickBot="1" x14ac:dyDescent="0.4">
      <c r="B10" s="249"/>
      <c r="C10" s="251"/>
      <c r="D10" s="251"/>
      <c r="E10" s="251"/>
      <c r="F10" s="253"/>
    </row>
    <row r="11" spans="2:6" x14ac:dyDescent="0.35">
      <c r="B11" s="248" t="s">
        <v>157</v>
      </c>
      <c r="C11" s="250"/>
      <c r="D11" s="250"/>
      <c r="E11" s="250" t="s">
        <v>91</v>
      </c>
      <c r="F11" s="252" t="s">
        <v>91</v>
      </c>
    </row>
    <row r="12" spans="2:6" ht="15" thickBot="1" x14ac:dyDescent="0.4">
      <c r="B12" s="249"/>
      <c r="C12" s="251"/>
      <c r="D12" s="251"/>
      <c r="E12" s="251"/>
      <c r="F12" s="253"/>
    </row>
    <row r="13" spans="2:6" x14ac:dyDescent="0.35">
      <c r="B13" s="248" t="s">
        <v>159</v>
      </c>
      <c r="C13" s="250"/>
      <c r="D13" s="250"/>
      <c r="E13" s="250" t="s">
        <v>91</v>
      </c>
      <c r="F13" s="252"/>
    </row>
    <row r="14" spans="2:6" ht="15" thickBot="1" x14ac:dyDescent="0.4">
      <c r="B14" s="254"/>
      <c r="C14" s="255"/>
      <c r="D14" s="255"/>
      <c r="E14" s="255"/>
      <c r="F14" s="256"/>
    </row>
    <row r="15" spans="2:6" x14ac:dyDescent="0.35">
      <c r="B15" s="248" t="s">
        <v>160</v>
      </c>
      <c r="C15" s="250"/>
      <c r="D15" s="250" t="s">
        <v>91</v>
      </c>
      <c r="E15" s="250" t="s">
        <v>91</v>
      </c>
      <c r="F15" s="252"/>
    </row>
    <row r="16" spans="2:6" ht="15" thickBot="1" x14ac:dyDescent="0.4">
      <c r="B16" s="254"/>
      <c r="C16" s="255"/>
      <c r="D16" s="255"/>
      <c r="E16" s="255"/>
      <c r="F16" s="256"/>
    </row>
    <row r="17" spans="2:6" x14ac:dyDescent="0.35">
      <c r="B17" s="248" t="s">
        <v>161</v>
      </c>
      <c r="C17" s="250" t="s">
        <v>91</v>
      </c>
      <c r="D17" s="250" t="s">
        <v>91</v>
      </c>
      <c r="E17" s="250"/>
      <c r="F17" s="252"/>
    </row>
    <row r="18" spans="2:6" ht="15" thickBot="1" x14ac:dyDescent="0.4">
      <c r="B18" s="254"/>
      <c r="C18" s="255"/>
      <c r="D18" s="255"/>
      <c r="E18" s="255"/>
      <c r="F18" s="256"/>
    </row>
    <row r="19" spans="2:6" x14ac:dyDescent="0.35">
      <c r="B19" s="248" t="s">
        <v>162</v>
      </c>
      <c r="C19" s="250"/>
      <c r="D19" s="250" t="s">
        <v>91</v>
      </c>
      <c r="E19" s="250" t="s">
        <v>91</v>
      </c>
      <c r="F19" s="252"/>
    </row>
    <row r="20" spans="2:6" ht="15" thickBot="1" x14ac:dyDescent="0.4">
      <c r="B20" s="254"/>
      <c r="C20" s="255"/>
      <c r="D20" s="255"/>
      <c r="E20" s="255"/>
      <c r="F20" s="256"/>
    </row>
    <row r="21" spans="2:6" x14ac:dyDescent="0.35">
      <c r="B21" s="248" t="s">
        <v>163</v>
      </c>
      <c r="C21" s="250"/>
      <c r="D21" s="250"/>
      <c r="E21" s="250" t="s">
        <v>91</v>
      </c>
      <c r="F21" s="252"/>
    </row>
    <row r="22" spans="2:6" ht="15" thickBot="1" x14ac:dyDescent="0.4">
      <c r="B22" s="254"/>
      <c r="C22" s="255"/>
      <c r="D22" s="255"/>
      <c r="E22" s="255"/>
      <c r="F22" s="256"/>
    </row>
    <row r="23" spans="2:6" x14ac:dyDescent="0.35">
      <c r="B23" s="248" t="s">
        <v>164</v>
      </c>
      <c r="C23" s="250" t="s">
        <v>91</v>
      </c>
      <c r="D23" s="250"/>
      <c r="E23" s="250" t="s">
        <v>91</v>
      </c>
      <c r="F23" s="252"/>
    </row>
    <row r="24" spans="2:6" ht="15" thickBot="1" x14ac:dyDescent="0.4">
      <c r="B24" s="254"/>
      <c r="C24" s="255"/>
      <c r="D24" s="255"/>
      <c r="E24" s="255"/>
      <c r="F24" s="256"/>
    </row>
    <row r="25" spans="2:6" x14ac:dyDescent="0.35">
      <c r="B25" s="248" t="s">
        <v>165</v>
      </c>
      <c r="C25" s="250" t="s">
        <v>91</v>
      </c>
      <c r="D25" s="250" t="s">
        <v>91</v>
      </c>
      <c r="E25" s="250"/>
      <c r="F25" s="252"/>
    </row>
    <row r="26" spans="2:6" ht="15" thickBot="1" x14ac:dyDescent="0.4">
      <c r="B26" s="254"/>
      <c r="C26" s="255"/>
      <c r="D26" s="255"/>
      <c r="E26" s="255"/>
      <c r="F26" s="256"/>
    </row>
    <row r="27" spans="2:6" x14ac:dyDescent="0.35">
      <c r="B27" s="248" t="s">
        <v>166</v>
      </c>
      <c r="C27" s="250"/>
      <c r="D27" s="250"/>
      <c r="E27" s="250"/>
      <c r="F27" s="252" t="s">
        <v>91</v>
      </c>
    </row>
    <row r="28" spans="2:6" ht="15" thickBot="1" x14ac:dyDescent="0.4">
      <c r="B28" s="254"/>
      <c r="C28" s="255"/>
      <c r="D28" s="255"/>
      <c r="E28" s="255"/>
      <c r="F28" s="256"/>
    </row>
    <row r="29" spans="2:6" x14ac:dyDescent="0.35">
      <c r="B29" s="258" t="s">
        <v>167</v>
      </c>
      <c r="C29" s="250" t="s">
        <v>91</v>
      </c>
      <c r="D29" s="250" t="s">
        <v>91</v>
      </c>
      <c r="E29" s="250" t="s">
        <v>91</v>
      </c>
      <c r="F29" s="252" t="s">
        <v>91</v>
      </c>
    </row>
    <row r="30" spans="2:6" ht="15" thickBot="1" x14ac:dyDescent="0.4">
      <c r="B30" s="249"/>
      <c r="C30" s="251"/>
      <c r="D30" s="251"/>
      <c r="E30" s="251"/>
      <c r="F30" s="253"/>
    </row>
    <row r="31" spans="2:6" x14ac:dyDescent="0.35">
      <c r="B31" s="257" t="s">
        <v>168</v>
      </c>
      <c r="C31" s="257"/>
      <c r="D31" s="257"/>
      <c r="E31" s="257"/>
      <c r="F31" s="257"/>
    </row>
    <row r="32" spans="2:6" x14ac:dyDescent="0.35">
      <c r="B32" s="257"/>
      <c r="C32" s="257"/>
      <c r="D32" s="257"/>
      <c r="E32" s="257"/>
      <c r="F32" s="257"/>
    </row>
    <row r="33" spans="2:6" x14ac:dyDescent="0.35">
      <c r="B33" s="257"/>
      <c r="C33" s="257"/>
      <c r="D33" s="257"/>
      <c r="E33" s="257"/>
      <c r="F33" s="257"/>
    </row>
    <row r="34" spans="2:6" x14ac:dyDescent="0.35">
      <c r="B34" s="257"/>
      <c r="C34" s="257"/>
      <c r="D34" s="257"/>
      <c r="E34" s="257"/>
      <c r="F34" s="257"/>
    </row>
    <row r="35" spans="2:6" s="55" customFormat="1" x14ac:dyDescent="0.35"/>
    <row r="36" spans="2:6" s="55" customFormat="1" hidden="1" x14ac:dyDescent="0.35"/>
  </sheetData>
  <sheetProtection selectLockedCells="1" selectUnlockedCells="1"/>
  <mergeCells count="71">
    <mergeCell ref="B31:F34"/>
    <mergeCell ref="B27:B28"/>
    <mergeCell ref="C27:C28"/>
    <mergeCell ref="D27:D28"/>
    <mergeCell ref="E27:E28"/>
    <mergeCell ref="F27:F28"/>
    <mergeCell ref="B29:B30"/>
    <mergeCell ref="C29:C30"/>
    <mergeCell ref="D29:D30"/>
    <mergeCell ref="E29:E30"/>
    <mergeCell ref="F29:F30"/>
    <mergeCell ref="B23:B24"/>
    <mergeCell ref="C23:C24"/>
    <mergeCell ref="D23:D24"/>
    <mergeCell ref="E23:E24"/>
    <mergeCell ref="F23:F24"/>
    <mergeCell ref="B25:B26"/>
    <mergeCell ref="C25:C26"/>
    <mergeCell ref="D25:D26"/>
    <mergeCell ref="E25:E26"/>
    <mergeCell ref="F25:F26"/>
    <mergeCell ref="B19:B20"/>
    <mergeCell ref="C19:C20"/>
    <mergeCell ref="D19:D20"/>
    <mergeCell ref="E19:E20"/>
    <mergeCell ref="F19:F20"/>
    <mergeCell ref="B21:B22"/>
    <mergeCell ref="C21:C22"/>
    <mergeCell ref="D21:D22"/>
    <mergeCell ref="E21:E22"/>
    <mergeCell ref="F21:F22"/>
    <mergeCell ref="B15:B16"/>
    <mergeCell ref="C15:C16"/>
    <mergeCell ref="D15:D16"/>
    <mergeCell ref="E15:E16"/>
    <mergeCell ref="F15:F16"/>
    <mergeCell ref="B17:B18"/>
    <mergeCell ref="C17:C18"/>
    <mergeCell ref="D17:D18"/>
    <mergeCell ref="E17:E18"/>
    <mergeCell ref="F17:F18"/>
    <mergeCell ref="B11:B12"/>
    <mergeCell ref="C11:C12"/>
    <mergeCell ref="D11:D12"/>
    <mergeCell ref="E11:E12"/>
    <mergeCell ref="F11:F12"/>
    <mergeCell ref="B13:B14"/>
    <mergeCell ref="C13:C14"/>
    <mergeCell ref="D13:D14"/>
    <mergeCell ref="E13:E14"/>
    <mergeCell ref="F13:F14"/>
    <mergeCell ref="B7:B8"/>
    <mergeCell ref="C7:C8"/>
    <mergeCell ref="D7:D8"/>
    <mergeCell ref="E7:E8"/>
    <mergeCell ref="F7:F8"/>
    <mergeCell ref="B9:B10"/>
    <mergeCell ref="C9:C10"/>
    <mergeCell ref="D9:D10"/>
    <mergeCell ref="E9:E10"/>
    <mergeCell ref="F9:F10"/>
    <mergeCell ref="B3:B4"/>
    <mergeCell ref="C3:C4"/>
    <mergeCell ref="D3:D4"/>
    <mergeCell ref="E3:E4"/>
    <mergeCell ref="F3:F4"/>
    <mergeCell ref="B5:B6"/>
    <mergeCell ref="C5:C6"/>
    <mergeCell ref="D5:D6"/>
    <mergeCell ref="E5:E6"/>
    <mergeCell ref="F5:F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9297E-7B2A-4EDF-9B9B-7C8B5A2F6A58}">
  <sheetPr>
    <tabColor rgb="FFFFFFCC"/>
  </sheetPr>
  <dimension ref="A1:G36"/>
  <sheetViews>
    <sheetView tabSelected="1" workbookViewId="0">
      <selection activeCell="G29" sqref="G29"/>
    </sheetView>
  </sheetViews>
  <sheetFormatPr defaultColWidth="0" defaultRowHeight="14.5" zeroHeight="1" x14ac:dyDescent="0.35"/>
  <cols>
    <col min="1" max="1" width="5.1796875" style="55" customWidth="1"/>
    <col min="2" max="2" width="50.54296875" customWidth="1"/>
    <col min="3" max="6" width="16.26953125" customWidth="1"/>
    <col min="7" max="7" width="8.81640625" style="55" customWidth="1"/>
    <col min="8" max="16384" width="8.81640625" hidden="1"/>
  </cols>
  <sheetData>
    <row r="1" spans="2:6" s="55" customFormat="1" ht="15" thickBot="1" x14ac:dyDescent="0.4"/>
    <row r="2" spans="2:6" ht="15" thickBot="1" x14ac:dyDescent="0.4">
      <c r="B2" s="58" t="s">
        <v>150</v>
      </c>
      <c r="C2" s="137" t="s">
        <v>66</v>
      </c>
      <c r="D2" s="137" t="s">
        <v>68</v>
      </c>
      <c r="E2" s="137" t="s">
        <v>67</v>
      </c>
      <c r="F2" s="137" t="s">
        <v>69</v>
      </c>
    </row>
    <row r="3" spans="2:6" ht="18.5" thickBot="1" x14ac:dyDescent="0.4">
      <c r="B3" s="138" t="s">
        <v>119</v>
      </c>
      <c r="C3" s="140" t="s">
        <v>213</v>
      </c>
      <c r="D3" s="140" t="s">
        <v>213</v>
      </c>
      <c r="E3" s="140"/>
      <c r="F3" s="140" t="s">
        <v>214</v>
      </c>
    </row>
    <row r="4" spans="2:6" ht="18.5" thickBot="1" x14ac:dyDescent="0.4">
      <c r="B4" s="139" t="s">
        <v>120</v>
      </c>
      <c r="C4" s="140"/>
      <c r="D4" s="140" t="s">
        <v>214</v>
      </c>
      <c r="E4" s="140"/>
      <c r="F4" s="140" t="s">
        <v>214</v>
      </c>
    </row>
    <row r="5" spans="2:6" ht="18.5" thickBot="1" x14ac:dyDescent="0.4">
      <c r="B5" s="139" t="s">
        <v>121</v>
      </c>
      <c r="C5" s="140"/>
      <c r="D5" s="140" t="s">
        <v>214</v>
      </c>
      <c r="E5" s="140"/>
      <c r="F5" s="140" t="s">
        <v>214</v>
      </c>
    </row>
    <row r="6" spans="2:6" ht="18.5" thickBot="1" x14ac:dyDescent="0.4">
      <c r="B6" s="139" t="s">
        <v>122</v>
      </c>
      <c r="C6" s="140"/>
      <c r="D6" s="140" t="s">
        <v>214</v>
      </c>
      <c r="E6" s="140"/>
      <c r="F6" s="140" t="s">
        <v>214</v>
      </c>
    </row>
    <row r="7" spans="2:6" ht="18.5" thickBot="1" x14ac:dyDescent="0.4">
      <c r="B7" s="139" t="s">
        <v>215</v>
      </c>
      <c r="C7" s="140" t="s">
        <v>214</v>
      </c>
      <c r="D7" s="140"/>
      <c r="E7" s="140"/>
      <c r="F7" s="140" t="s">
        <v>214</v>
      </c>
    </row>
    <row r="8" spans="2:6" ht="18.5" thickBot="1" x14ac:dyDescent="0.4">
      <c r="B8" s="139" t="s">
        <v>124</v>
      </c>
      <c r="C8" s="140"/>
      <c r="D8" s="140" t="s">
        <v>214</v>
      </c>
      <c r="E8" s="140"/>
      <c r="F8" s="140" t="s">
        <v>214</v>
      </c>
    </row>
    <row r="9" spans="2:6" ht="18.5" thickBot="1" x14ac:dyDescent="0.4">
      <c r="B9" s="138" t="s">
        <v>141</v>
      </c>
      <c r="C9" s="140"/>
      <c r="D9" s="140"/>
      <c r="E9" s="140" t="s">
        <v>214</v>
      </c>
      <c r="F9" s="140"/>
    </row>
    <row r="10" spans="2:6" ht="18.5" thickBot="1" x14ac:dyDescent="0.4">
      <c r="B10" s="139" t="s">
        <v>216</v>
      </c>
      <c r="C10" s="140"/>
      <c r="D10" s="140"/>
      <c r="E10" s="140" t="s">
        <v>214</v>
      </c>
      <c r="F10" s="140"/>
    </row>
    <row r="11" spans="2:6" ht="18.5" thickBot="1" x14ac:dyDescent="0.4">
      <c r="B11" s="139" t="s">
        <v>126</v>
      </c>
      <c r="C11" s="140"/>
      <c r="D11" s="140" t="s">
        <v>214</v>
      </c>
      <c r="E11" s="140" t="s">
        <v>214</v>
      </c>
      <c r="F11" s="140"/>
    </row>
    <row r="12" spans="2:6" ht="18.5" thickBot="1" x14ac:dyDescent="0.4">
      <c r="B12" s="139" t="s">
        <v>127</v>
      </c>
      <c r="C12" s="140"/>
      <c r="D12" s="140" t="s">
        <v>214</v>
      </c>
      <c r="E12" s="140" t="s">
        <v>214</v>
      </c>
      <c r="F12" s="140"/>
    </row>
    <row r="13" spans="2:6" ht="18.5" thickBot="1" x14ac:dyDescent="0.4">
      <c r="B13" s="139" t="s">
        <v>128</v>
      </c>
      <c r="C13" s="140"/>
      <c r="D13" s="140" t="s">
        <v>214</v>
      </c>
      <c r="E13" s="140" t="s">
        <v>214</v>
      </c>
      <c r="F13" s="140"/>
    </row>
    <row r="14" spans="2:6" ht="18.5" thickBot="1" x14ac:dyDescent="0.4">
      <c r="B14" s="139" t="s">
        <v>129</v>
      </c>
      <c r="C14" s="140"/>
      <c r="D14" s="140" t="s">
        <v>214</v>
      </c>
      <c r="E14" s="140" t="s">
        <v>214</v>
      </c>
      <c r="F14" s="140"/>
    </row>
    <row r="15" spans="2:6" ht="18.5" thickBot="1" x14ac:dyDescent="0.4">
      <c r="B15" s="139" t="s">
        <v>217</v>
      </c>
      <c r="C15" s="140" t="s">
        <v>214</v>
      </c>
      <c r="D15" s="140"/>
      <c r="E15" s="140" t="s">
        <v>214</v>
      </c>
      <c r="F15" s="140"/>
    </row>
    <row r="16" spans="2:6" ht="18.5" thickBot="1" x14ac:dyDescent="0.4">
      <c r="B16" s="138" t="s">
        <v>218</v>
      </c>
      <c r="C16" s="140" t="s">
        <v>214</v>
      </c>
      <c r="D16" s="140"/>
      <c r="E16" s="140" t="s">
        <v>214</v>
      </c>
      <c r="F16" s="140"/>
    </row>
    <row r="17" spans="2:6" ht="18.5" thickBot="1" x14ac:dyDescent="0.4">
      <c r="B17" s="139" t="s">
        <v>132</v>
      </c>
      <c r="C17" s="140"/>
      <c r="D17" s="140" t="s">
        <v>214</v>
      </c>
      <c r="E17" s="140" t="s">
        <v>214</v>
      </c>
      <c r="F17" s="140"/>
    </row>
    <row r="18" spans="2:6" ht="18.5" thickBot="1" x14ac:dyDescent="0.4">
      <c r="B18" s="139" t="s">
        <v>133</v>
      </c>
      <c r="C18" s="140" t="s">
        <v>214</v>
      </c>
      <c r="D18" s="140"/>
      <c r="E18" s="140" t="s">
        <v>214</v>
      </c>
      <c r="F18" s="140" t="s">
        <v>214</v>
      </c>
    </row>
    <row r="19" spans="2:6" ht="18.5" thickBot="1" x14ac:dyDescent="0.4">
      <c r="B19" s="139" t="s">
        <v>134</v>
      </c>
      <c r="C19" s="140" t="s">
        <v>214</v>
      </c>
      <c r="D19" s="140"/>
      <c r="E19" s="140" t="s">
        <v>214</v>
      </c>
      <c r="F19" s="140"/>
    </row>
    <row r="20" spans="2:6" ht="18.5" thickBot="1" x14ac:dyDescent="0.4">
      <c r="B20" s="139" t="s">
        <v>135</v>
      </c>
      <c r="C20" s="140"/>
      <c r="D20" s="140" t="s">
        <v>214</v>
      </c>
      <c r="E20" s="140" t="s">
        <v>214</v>
      </c>
      <c r="F20" s="140"/>
    </row>
    <row r="21" spans="2:6" ht="18.5" thickBot="1" x14ac:dyDescent="0.4">
      <c r="B21" s="139" t="s">
        <v>136</v>
      </c>
      <c r="C21" s="140" t="s">
        <v>214</v>
      </c>
      <c r="D21" s="140" t="s">
        <v>214</v>
      </c>
      <c r="E21" s="140"/>
      <c r="F21" s="140"/>
    </row>
    <row r="22" spans="2:6" ht="18.5" thickBot="1" x14ac:dyDescent="0.4">
      <c r="B22" s="139" t="s">
        <v>219</v>
      </c>
      <c r="C22" s="140" t="s">
        <v>214</v>
      </c>
      <c r="D22" s="140" t="s">
        <v>214</v>
      </c>
      <c r="E22" s="140"/>
      <c r="F22" s="140"/>
    </row>
    <row r="23" spans="2:6" ht="18.5" thickBot="1" x14ac:dyDescent="0.4">
      <c r="B23" s="139" t="s">
        <v>220</v>
      </c>
      <c r="C23" s="140" t="s">
        <v>214</v>
      </c>
      <c r="D23" s="140" t="s">
        <v>214</v>
      </c>
      <c r="E23" s="140"/>
      <c r="F23" s="140"/>
    </row>
    <row r="24" spans="2:6" ht="18.5" thickBot="1" x14ac:dyDescent="0.4">
      <c r="B24" s="139" t="s">
        <v>221</v>
      </c>
      <c r="C24" s="140" t="s">
        <v>214</v>
      </c>
      <c r="D24" s="140" t="s">
        <v>214</v>
      </c>
      <c r="E24" s="140"/>
      <c r="F24" s="140"/>
    </row>
    <row r="25" spans="2:6" ht="16.5" customHeight="1" x14ac:dyDescent="0.35">
      <c r="B25" s="257" t="s">
        <v>168</v>
      </c>
      <c r="C25" s="257"/>
      <c r="D25" s="257"/>
      <c r="E25" s="257"/>
      <c r="F25" s="257"/>
    </row>
    <row r="26" spans="2:6" ht="11" customHeight="1" x14ac:dyDescent="0.35">
      <c r="B26" s="257"/>
      <c r="C26" s="257"/>
      <c r="D26" s="257"/>
      <c r="E26" s="257"/>
      <c r="F26" s="257"/>
    </row>
    <row r="27" spans="2:6" ht="12.5" customHeight="1" x14ac:dyDescent="0.35">
      <c r="B27" s="257"/>
      <c r="C27" s="257"/>
      <c r="D27" s="257"/>
      <c r="E27" s="257"/>
      <c r="F27" s="257"/>
    </row>
    <row r="28" spans="2:6" ht="12.5" customHeight="1" x14ac:dyDescent="0.35">
      <c r="B28" s="257"/>
      <c r="C28" s="257"/>
      <c r="D28" s="257"/>
      <c r="E28" s="257"/>
      <c r="F28" s="257"/>
    </row>
    <row r="29" spans="2:6" s="55" customFormat="1" x14ac:dyDescent="0.35"/>
    <row r="30" spans="2:6" s="55" customFormat="1" hidden="1" x14ac:dyDescent="0.35"/>
    <row r="31" spans="2:6" x14ac:dyDescent="0.35"/>
    <row r="32" spans="2:6" x14ac:dyDescent="0.35"/>
    <row r="33" x14ac:dyDescent="0.35"/>
    <row r="34" x14ac:dyDescent="0.35"/>
    <row r="35" x14ac:dyDescent="0.35"/>
    <row r="36" x14ac:dyDescent="0.35"/>
  </sheetData>
  <sheetProtection algorithmName="SHA-512" hashValue="po2zcvd6IvcFNg1VIIUr//LNGJCesIVDKe7D9cs0apSjEzoOkuF7yi1TPEfQXkGERmC1EJJ+Lcsd/pGKvh6n5g==" saltValue="VldqMpFZB1K4IQ96sbxPyA==" spinCount="100000" sheet="1" objects="1" selectLockedCells="1" selectUnlockedCells="1"/>
  <mergeCells count="1">
    <mergeCell ref="B25:F2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workbookViewId="0"/>
  </sheetViews>
  <sheetFormatPr defaultColWidth="0" defaultRowHeight="14.5" zeroHeight="1" x14ac:dyDescent="0.35"/>
  <cols>
    <col min="1" max="1" width="1.7265625" style="102" customWidth="1"/>
    <col min="2" max="2" width="85.1796875" style="103" customWidth="1"/>
    <col min="3" max="12" width="8.81640625" style="102" customWidth="1"/>
    <col min="13" max="16384" width="0" style="102" hidden="1"/>
  </cols>
  <sheetData>
    <row r="1" spans="2:2" ht="9.65" customHeight="1" x14ac:dyDescent="0.35"/>
    <row r="2" spans="2:2" x14ac:dyDescent="0.35">
      <c r="B2" s="103" t="s">
        <v>176</v>
      </c>
    </row>
    <row r="3" spans="2:2" ht="7.15" customHeight="1" x14ac:dyDescent="0.35"/>
    <row r="4" spans="2:2" x14ac:dyDescent="0.35">
      <c r="B4" s="105" t="s">
        <v>179</v>
      </c>
    </row>
    <row r="5" spans="2:2" ht="133.9" customHeight="1" x14ac:dyDescent="0.35">
      <c r="B5" s="104" t="s">
        <v>181</v>
      </c>
    </row>
    <row r="6" spans="2:2" ht="7.15" customHeight="1" x14ac:dyDescent="0.35"/>
    <row r="7" spans="2:2" x14ac:dyDescent="0.35">
      <c r="B7" s="105" t="s">
        <v>182</v>
      </c>
    </row>
    <row r="8" spans="2:2" ht="105.65" customHeight="1" x14ac:dyDescent="0.35">
      <c r="B8" s="104" t="s">
        <v>183</v>
      </c>
    </row>
    <row r="9" spans="2:2" ht="6.65" customHeight="1" x14ac:dyDescent="0.35"/>
    <row r="10" spans="2:2" x14ac:dyDescent="0.35">
      <c r="B10" s="105" t="s">
        <v>177</v>
      </c>
    </row>
    <row r="11" spans="2:2" ht="115.15" customHeight="1" x14ac:dyDescent="0.35">
      <c r="B11" s="104" t="s">
        <v>184</v>
      </c>
    </row>
    <row r="12" spans="2:2" ht="7.9" customHeight="1" x14ac:dyDescent="0.35"/>
    <row r="13" spans="2:2" x14ac:dyDescent="0.35">
      <c r="B13" s="105" t="s">
        <v>178</v>
      </c>
    </row>
    <row r="14" spans="2:2" ht="58.15" customHeight="1" x14ac:dyDescent="0.35">
      <c r="B14" s="104" t="s">
        <v>180</v>
      </c>
    </row>
    <row r="15" spans="2:2" ht="7.15" customHeight="1" x14ac:dyDescent="0.35"/>
    <row r="16" spans="2:2" ht="114" customHeight="1" x14ac:dyDescent="0.35">
      <c r="B16" s="104" t="s">
        <v>185</v>
      </c>
    </row>
    <row r="17" x14ac:dyDescent="0.35"/>
    <row r="18" x14ac:dyDescent="0.35"/>
  </sheetData>
  <sheetProtection algorithmName="SHA-512" hashValue="9UqYDN65V0gANz2FRzlKNewls/0zzIb+XxleCtjA0pXNiZ2vWO71n2bTHa2BEW6TvTj83QZomE4ETdCz9NPVdg==" saltValue="PHHE65tMvFElkQyNq34wgQ==" spinCount="100000" sheet="1" objects="1" scenarios="1" selectLockedCells="1" selectUnlockedCells="1"/>
  <pageMargins left="0.7" right="0.7" top="0.75" bottom="0.75" header="0.3" footer="0.3"/>
  <pageSetup pageOrder="overThenDown"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5:AT101"/>
  <sheetViews>
    <sheetView workbookViewId="0">
      <selection activeCell="G35" sqref="G35"/>
    </sheetView>
  </sheetViews>
  <sheetFormatPr defaultColWidth="8.81640625" defaultRowHeight="14.5" x14ac:dyDescent="0.35"/>
  <cols>
    <col min="1" max="1" width="12.1796875" style="114" customWidth="1"/>
    <col min="2" max="2" width="33.7265625" style="115" customWidth="1"/>
    <col min="3" max="3" width="5.453125" style="115" customWidth="1"/>
    <col min="4" max="4" width="9.54296875" style="115" customWidth="1"/>
    <col min="5" max="9" width="5.7265625" style="116" customWidth="1"/>
    <col min="10" max="14" width="5.7265625" style="115" customWidth="1"/>
    <col min="15" max="15" width="2.54296875" style="115" customWidth="1"/>
    <col min="16" max="20" width="5.7265625" style="116" customWidth="1"/>
    <col min="21" max="25" width="5.7265625" style="115" customWidth="1"/>
    <col min="26" max="16384" width="8.81640625" style="115"/>
  </cols>
  <sheetData>
    <row r="5" spans="1:28" x14ac:dyDescent="0.35">
      <c r="B5" s="262"/>
      <c r="C5" s="262"/>
      <c r="D5" s="262"/>
      <c r="E5" s="262"/>
      <c r="F5" s="262"/>
      <c r="G5" s="262"/>
      <c r="H5" s="262"/>
      <c r="I5" s="262"/>
      <c r="J5" s="262"/>
      <c r="K5" s="262"/>
      <c r="L5" s="262"/>
      <c r="M5" s="262"/>
      <c r="N5" s="262"/>
      <c r="O5" s="262"/>
      <c r="P5" s="262"/>
      <c r="Q5" s="262"/>
      <c r="R5" s="262"/>
      <c r="S5" s="262"/>
      <c r="T5" s="262"/>
      <c r="U5" s="262"/>
      <c r="V5" s="262"/>
      <c r="W5" s="262"/>
      <c r="X5" s="262"/>
      <c r="Y5" s="262"/>
      <c r="Z5" s="117"/>
      <c r="AA5" s="117"/>
      <c r="AB5" s="117"/>
    </row>
    <row r="6" spans="1:28" x14ac:dyDescent="0.35">
      <c r="B6" s="118"/>
      <c r="C6" s="118"/>
      <c r="D6" s="118"/>
      <c r="E6" s="118"/>
      <c r="F6" s="118"/>
      <c r="G6" s="118"/>
      <c r="H6" s="118"/>
      <c r="I6" s="118"/>
      <c r="J6" s="118"/>
      <c r="K6" s="118"/>
      <c r="L6" s="118"/>
      <c r="M6" s="118"/>
      <c r="N6" s="118"/>
      <c r="O6" s="118"/>
      <c r="P6" s="118"/>
      <c r="Q6" s="118"/>
      <c r="R6" s="118"/>
      <c r="S6" s="118"/>
      <c r="T6" s="118"/>
      <c r="U6" s="118"/>
      <c r="V6" s="118"/>
      <c r="W6" s="118"/>
      <c r="X6" s="118"/>
      <c r="Y6" s="118"/>
      <c r="Z6" s="117"/>
      <c r="AA6" s="117"/>
      <c r="AB6" s="117"/>
    </row>
    <row r="7" spans="1:28" x14ac:dyDescent="0.35">
      <c r="E7" s="265" t="s">
        <v>4</v>
      </c>
      <c r="F7" s="265"/>
      <c r="G7" s="265"/>
      <c r="H7" s="265"/>
      <c r="I7" s="265"/>
      <c r="J7" s="265"/>
      <c r="K7" s="265"/>
      <c r="L7" s="265"/>
      <c r="M7" s="265"/>
      <c r="N7" s="265"/>
      <c r="P7" s="265" t="s">
        <v>5</v>
      </c>
      <c r="Q7" s="265"/>
      <c r="R7" s="265"/>
      <c r="S7" s="265"/>
      <c r="T7" s="265"/>
      <c r="U7" s="265"/>
      <c r="V7" s="265"/>
      <c r="W7" s="265"/>
      <c r="X7" s="265"/>
      <c r="Y7" s="265"/>
    </row>
    <row r="8" spans="1:28" x14ac:dyDescent="0.35">
      <c r="A8" s="114" t="s">
        <v>7</v>
      </c>
      <c r="F8" s="119"/>
      <c r="G8" s="120" t="s">
        <v>6</v>
      </c>
      <c r="H8" s="121">
        <v>0.05</v>
      </c>
      <c r="I8" s="119"/>
      <c r="L8" s="120" t="s">
        <v>6</v>
      </c>
      <c r="M8" s="121">
        <v>0.01</v>
      </c>
      <c r="Q8" s="119"/>
      <c r="R8" s="120" t="s">
        <v>6</v>
      </c>
      <c r="S8" s="121">
        <v>0.05</v>
      </c>
      <c r="T8" s="119"/>
      <c r="W8" s="120" t="s">
        <v>6</v>
      </c>
      <c r="X8" s="121">
        <v>0.01</v>
      </c>
    </row>
    <row r="9" spans="1:28" x14ac:dyDescent="0.35">
      <c r="A9" s="114" t="s">
        <v>13</v>
      </c>
      <c r="E9" s="116" t="s">
        <v>8</v>
      </c>
      <c r="F9" s="116" t="s">
        <v>9</v>
      </c>
      <c r="G9" s="116" t="s">
        <v>10</v>
      </c>
      <c r="H9" s="116" t="s">
        <v>11</v>
      </c>
      <c r="I9" s="116" t="s">
        <v>12</v>
      </c>
      <c r="J9" s="116" t="str">
        <f>E9</f>
        <v>FS</v>
      </c>
      <c r="K9" s="116" t="str">
        <f>F9</f>
        <v>Plan</v>
      </c>
      <c r="L9" s="116" t="str">
        <f t="shared" ref="L9:N9" si="0">G9</f>
        <v>Sim</v>
      </c>
      <c r="M9" s="116" t="str">
        <f t="shared" si="0"/>
        <v>Att</v>
      </c>
      <c r="N9" s="116" t="str">
        <f t="shared" si="0"/>
        <v>Suc</v>
      </c>
      <c r="P9" s="116" t="s">
        <v>8</v>
      </c>
      <c r="Q9" s="116" t="s">
        <v>9</v>
      </c>
      <c r="R9" s="116" t="s">
        <v>10</v>
      </c>
      <c r="S9" s="116" t="s">
        <v>11</v>
      </c>
      <c r="T9" s="116" t="s">
        <v>12</v>
      </c>
      <c r="U9" s="116" t="str">
        <f>P9</f>
        <v>FS</v>
      </c>
      <c r="V9" s="116" t="str">
        <f>Q9</f>
        <v>Plan</v>
      </c>
      <c r="W9" s="116" t="str">
        <f t="shared" ref="W9:Y9" si="1">R9</f>
        <v>Sim</v>
      </c>
      <c r="X9" s="116" t="str">
        <f t="shared" si="1"/>
        <v>Att</v>
      </c>
      <c r="Y9" s="116" t="str">
        <f t="shared" si="1"/>
        <v>Suc</v>
      </c>
    </row>
    <row r="10" spans="1:28" x14ac:dyDescent="0.35">
      <c r="B10" s="115" t="s">
        <v>56</v>
      </c>
      <c r="J10" s="116"/>
      <c r="K10" s="116"/>
      <c r="L10" s="116"/>
      <c r="M10" s="116"/>
      <c r="N10" s="116"/>
      <c r="U10" s="116"/>
      <c r="V10" s="116"/>
      <c r="W10" s="116"/>
      <c r="X10" s="116"/>
      <c r="Y10" s="116"/>
    </row>
    <row r="11" spans="1:28" x14ac:dyDescent="0.35">
      <c r="A11" s="122">
        <v>0.97</v>
      </c>
      <c r="B11" s="117" t="s">
        <v>15</v>
      </c>
      <c r="C11" s="117"/>
      <c r="D11" s="117"/>
      <c r="E11" s="123">
        <f t="shared" ref="E11:E20" si="2">$E$98*15*(SQRT(2-E$97-$A11))</f>
        <v>9.7508768836448798</v>
      </c>
      <c r="F11" s="123">
        <f t="shared" ref="F11:I30" si="3">$E$98*15*(SQRT(2-F$99-$A11))</f>
        <v>8.8200000000000038</v>
      </c>
      <c r="G11" s="123">
        <f t="shared" si="3"/>
        <v>10.600320749864132</v>
      </c>
      <c r="H11" s="123">
        <f t="shared" si="3"/>
        <v>9.7508768836448798</v>
      </c>
      <c r="I11" s="123">
        <f t="shared" si="3"/>
        <v>7.2014998437825462</v>
      </c>
      <c r="J11" s="123">
        <f t="shared" ref="J11:M30" si="4">$J$100*15*(SQRT(2-J$99-$A11))</f>
        <v>12.835337938675405</v>
      </c>
      <c r="K11" s="123">
        <f t="shared" si="4"/>
        <v>11.610000000000007</v>
      </c>
      <c r="L11" s="123">
        <f t="shared" si="4"/>
        <v>13.953483436045644</v>
      </c>
      <c r="M11" s="123">
        <f t="shared" si="4"/>
        <v>12.835337938675405</v>
      </c>
      <c r="N11" s="123">
        <f t="shared" ref="N11:N30" si="5">$J$100*15*(SQRT(2-N$97-$A11))</f>
        <v>9.4795253045709043</v>
      </c>
      <c r="O11" s="124"/>
      <c r="P11" s="123">
        <f t="shared" ref="P11:T20" si="6">$E$98*15*(SQRT(2-P$97-$A11))</f>
        <v>10.600320749864132</v>
      </c>
      <c r="Q11" s="123">
        <f t="shared" si="6"/>
        <v>9.2970963208950277</v>
      </c>
      <c r="R11" s="123">
        <f t="shared" si="6"/>
        <v>12.121930539315926</v>
      </c>
      <c r="S11" s="123">
        <f t="shared" si="6"/>
        <v>11.000472717115382</v>
      </c>
      <c r="T11" s="123">
        <f t="shared" si="6"/>
        <v>8.315575746753801</v>
      </c>
      <c r="U11" s="123">
        <f t="shared" ref="U11:Y20" si="7">$J$100*15*(SQRT(2-U$97-$A11))</f>
        <v>13.953483436045644</v>
      </c>
      <c r="V11" s="123">
        <f t="shared" si="7"/>
        <v>12.238014544851621</v>
      </c>
      <c r="W11" s="123">
        <f t="shared" si="7"/>
        <v>15.956418771140354</v>
      </c>
      <c r="X11" s="123">
        <f t="shared" si="7"/>
        <v>14.480214086815149</v>
      </c>
      <c r="Y11" s="123">
        <f t="shared" si="7"/>
        <v>10.946012972767761</v>
      </c>
    </row>
    <row r="12" spans="1:28" x14ac:dyDescent="0.35">
      <c r="A12" s="122">
        <v>0.95</v>
      </c>
      <c r="B12" s="125" t="s">
        <v>16</v>
      </c>
      <c r="C12" s="125"/>
      <c r="D12" s="125"/>
      <c r="E12" s="123">
        <f t="shared" si="2"/>
        <v>10.600320749864132</v>
      </c>
      <c r="F12" s="123">
        <f t="shared" si="3"/>
        <v>9.7508768836448798</v>
      </c>
      <c r="G12" s="123">
        <f t="shared" si="3"/>
        <v>11.38657103784981</v>
      </c>
      <c r="H12" s="123">
        <f t="shared" si="3"/>
        <v>10.600320749864132</v>
      </c>
      <c r="I12" s="123">
        <f t="shared" si="3"/>
        <v>8.315575746753801</v>
      </c>
      <c r="J12" s="123">
        <f t="shared" si="4"/>
        <v>13.953483436045644</v>
      </c>
      <c r="K12" s="123">
        <f t="shared" si="4"/>
        <v>12.835337938675405</v>
      </c>
      <c r="L12" s="123">
        <f t="shared" si="4"/>
        <v>14.988445549822712</v>
      </c>
      <c r="M12" s="123">
        <f t="shared" si="4"/>
        <v>13.953483436045644</v>
      </c>
      <c r="N12" s="123">
        <f t="shared" si="5"/>
        <v>10.946012972767761</v>
      </c>
      <c r="O12" s="124"/>
      <c r="P12" s="123">
        <f t="shared" si="6"/>
        <v>11.38657103784981</v>
      </c>
      <c r="Q12" s="123">
        <f t="shared" si="6"/>
        <v>10.184458748504992</v>
      </c>
      <c r="R12" s="123">
        <f t="shared" si="6"/>
        <v>12.815162894009585</v>
      </c>
      <c r="S12" s="123">
        <f t="shared" si="6"/>
        <v>11.759999999999996</v>
      </c>
      <c r="T12" s="123">
        <f t="shared" si="6"/>
        <v>9.2970963208950383</v>
      </c>
      <c r="U12" s="123">
        <f t="shared" si="7"/>
        <v>14.988445549822712</v>
      </c>
      <c r="V12" s="123">
        <f t="shared" si="7"/>
        <v>13.406073250583106</v>
      </c>
      <c r="W12" s="123">
        <f t="shared" si="7"/>
        <v>16.868938911502415</v>
      </c>
      <c r="X12" s="123">
        <f t="shared" si="7"/>
        <v>15.479999999999997</v>
      </c>
      <c r="Y12" s="123">
        <f t="shared" si="7"/>
        <v>12.238014544851634</v>
      </c>
    </row>
    <row r="13" spans="1:28" x14ac:dyDescent="0.35">
      <c r="A13" s="122">
        <v>0.89</v>
      </c>
      <c r="B13" s="125" t="s">
        <v>17</v>
      </c>
      <c r="C13" s="125"/>
      <c r="D13" s="125"/>
      <c r="E13" s="123">
        <f t="shared" si="2"/>
        <v>12.815162894009582</v>
      </c>
      <c r="F13" s="123">
        <f t="shared" si="3"/>
        <v>12.121930539315924</v>
      </c>
      <c r="G13" s="123">
        <f t="shared" si="3"/>
        <v>13.472772543170173</v>
      </c>
      <c r="H13" s="123">
        <f t="shared" si="3"/>
        <v>12.815162894009582</v>
      </c>
      <c r="I13" s="123">
        <f t="shared" si="3"/>
        <v>11.000472717115388</v>
      </c>
      <c r="J13" s="123">
        <f t="shared" si="4"/>
        <v>16.868938911502411</v>
      </c>
      <c r="K13" s="123">
        <f t="shared" si="4"/>
        <v>15.956418771140351</v>
      </c>
      <c r="L13" s="123">
        <f t="shared" si="4"/>
        <v>17.734567939479106</v>
      </c>
      <c r="M13" s="123">
        <f t="shared" si="4"/>
        <v>16.868938911502411</v>
      </c>
      <c r="N13" s="123">
        <f t="shared" si="5"/>
        <v>14.480214086815156</v>
      </c>
      <c r="O13" s="124"/>
      <c r="P13" s="123">
        <f t="shared" si="6"/>
        <v>13.472772543170173</v>
      </c>
      <c r="Q13" s="123">
        <f t="shared" si="6"/>
        <v>12.473363620130691</v>
      </c>
      <c r="R13" s="123">
        <f t="shared" si="6"/>
        <v>14.700000000000003</v>
      </c>
      <c r="S13" s="123">
        <f t="shared" si="6"/>
        <v>13.789822333880878</v>
      </c>
      <c r="T13" s="123">
        <f t="shared" si="6"/>
        <v>11.76</v>
      </c>
      <c r="U13" s="123">
        <f t="shared" si="7"/>
        <v>17.734567939479106</v>
      </c>
      <c r="V13" s="123">
        <f t="shared" si="7"/>
        <v>16.419019459151627</v>
      </c>
      <c r="W13" s="123">
        <f t="shared" si="7"/>
        <v>19.350000000000005</v>
      </c>
      <c r="X13" s="123">
        <f t="shared" si="7"/>
        <v>18.151908990516667</v>
      </c>
      <c r="Y13" s="123">
        <f t="shared" si="7"/>
        <v>15.480000000000002</v>
      </c>
    </row>
    <row r="14" spans="1:28" x14ac:dyDescent="0.35">
      <c r="A14" s="122">
        <v>0.9</v>
      </c>
      <c r="B14" s="125" t="s">
        <v>18</v>
      </c>
      <c r="C14" s="125"/>
      <c r="D14" s="125"/>
      <c r="E14" s="123">
        <f t="shared" si="2"/>
        <v>12.4733636201307</v>
      </c>
      <c r="F14" s="123">
        <f t="shared" si="3"/>
        <v>11.76</v>
      </c>
      <c r="G14" s="123">
        <f t="shared" si="3"/>
        <v>13.148079707698766</v>
      </c>
      <c r="H14" s="123">
        <f t="shared" si="3"/>
        <v>12.4733636201307</v>
      </c>
      <c r="I14" s="123">
        <f t="shared" si="3"/>
        <v>10.600320749864128</v>
      </c>
      <c r="J14" s="123">
        <f t="shared" si="4"/>
        <v>16.419019459151638</v>
      </c>
      <c r="K14" s="123">
        <f t="shared" si="4"/>
        <v>15.480000000000002</v>
      </c>
      <c r="L14" s="123">
        <f t="shared" si="4"/>
        <v>17.307166145848377</v>
      </c>
      <c r="M14" s="123">
        <f t="shared" si="4"/>
        <v>16.419019459151638</v>
      </c>
      <c r="N14" s="123">
        <f t="shared" si="5"/>
        <v>13.953483436045641</v>
      </c>
      <c r="O14" s="124"/>
      <c r="P14" s="123">
        <f t="shared" si="6"/>
        <v>13.148079707698766</v>
      </c>
      <c r="Q14" s="123">
        <f t="shared" si="6"/>
        <v>12.121930539315915</v>
      </c>
      <c r="R14" s="123">
        <f t="shared" si="6"/>
        <v>14.402999687565089</v>
      </c>
      <c r="S14" s="123">
        <f t="shared" si="6"/>
        <v>13.472772543170164</v>
      </c>
      <c r="T14" s="123">
        <f t="shared" si="6"/>
        <v>11.386571037849805</v>
      </c>
      <c r="U14" s="123">
        <f t="shared" si="7"/>
        <v>17.307166145848377</v>
      </c>
      <c r="V14" s="123">
        <f t="shared" si="7"/>
        <v>15.95641877114034</v>
      </c>
      <c r="W14" s="123">
        <f t="shared" si="7"/>
        <v>18.959050609141805</v>
      </c>
      <c r="X14" s="123">
        <f t="shared" si="7"/>
        <v>17.734567939479096</v>
      </c>
      <c r="Y14" s="123">
        <f t="shared" si="7"/>
        <v>14.988445549822705</v>
      </c>
    </row>
    <row r="15" spans="1:28" x14ac:dyDescent="0.35">
      <c r="A15" s="122">
        <v>0.94</v>
      </c>
      <c r="B15" s="125" t="s">
        <v>19</v>
      </c>
      <c r="C15" s="125"/>
      <c r="D15" s="125"/>
      <c r="E15" s="123">
        <f t="shared" si="2"/>
        <v>11.000472717115391</v>
      </c>
      <c r="F15" s="123">
        <f t="shared" si="3"/>
        <v>10.184458748505003</v>
      </c>
      <c r="G15" s="123">
        <f t="shared" si="3"/>
        <v>11.760000000000005</v>
      </c>
      <c r="H15" s="123">
        <f t="shared" si="3"/>
        <v>11.000472717115391</v>
      </c>
      <c r="I15" s="123">
        <f t="shared" si="3"/>
        <v>8.8200000000000038</v>
      </c>
      <c r="J15" s="123">
        <f t="shared" si="4"/>
        <v>14.48021408681516</v>
      </c>
      <c r="K15" s="123">
        <f t="shared" si="4"/>
        <v>13.406073250583118</v>
      </c>
      <c r="L15" s="123">
        <f t="shared" si="4"/>
        <v>15.480000000000009</v>
      </c>
      <c r="M15" s="123">
        <f t="shared" si="4"/>
        <v>14.48021408681516</v>
      </c>
      <c r="N15" s="123">
        <f t="shared" si="5"/>
        <v>11.610000000000007</v>
      </c>
      <c r="O15" s="124"/>
      <c r="P15" s="123">
        <f t="shared" si="6"/>
        <v>11.760000000000005</v>
      </c>
      <c r="Q15" s="123">
        <f t="shared" si="6"/>
        <v>10.600320749864125</v>
      </c>
      <c r="R15" s="123">
        <f t="shared" si="6"/>
        <v>13.148079707698768</v>
      </c>
      <c r="S15" s="123">
        <f t="shared" si="6"/>
        <v>12.121930539315919</v>
      </c>
      <c r="T15" s="123">
        <f t="shared" si="6"/>
        <v>9.7508768836448798</v>
      </c>
      <c r="U15" s="123">
        <f t="shared" si="7"/>
        <v>15.480000000000009</v>
      </c>
      <c r="V15" s="123">
        <f t="shared" si="7"/>
        <v>13.953483436045634</v>
      </c>
      <c r="W15" s="123">
        <f t="shared" si="7"/>
        <v>17.307166145848381</v>
      </c>
      <c r="X15" s="123">
        <f t="shared" si="7"/>
        <v>15.956418771140344</v>
      </c>
      <c r="Y15" s="123">
        <f t="shared" si="7"/>
        <v>12.835337938675405</v>
      </c>
    </row>
    <row r="16" spans="1:28" x14ac:dyDescent="0.35">
      <c r="A16" s="122">
        <v>0.93</v>
      </c>
      <c r="B16" s="125" t="s">
        <v>20</v>
      </c>
      <c r="C16" s="125"/>
      <c r="D16" s="125"/>
      <c r="E16" s="123">
        <f t="shared" si="2"/>
        <v>11.386571037849805</v>
      </c>
      <c r="F16" s="123">
        <f t="shared" si="3"/>
        <v>10.600320749864128</v>
      </c>
      <c r="G16" s="123">
        <f t="shared" si="3"/>
        <v>12.121930539315924</v>
      </c>
      <c r="H16" s="123">
        <f t="shared" si="3"/>
        <v>11.386571037849805</v>
      </c>
      <c r="I16" s="123">
        <f t="shared" si="3"/>
        <v>9.297096320895033</v>
      </c>
      <c r="J16" s="123">
        <f t="shared" si="4"/>
        <v>14.988445549822705</v>
      </c>
      <c r="K16" s="123">
        <f t="shared" si="4"/>
        <v>13.953483436045641</v>
      </c>
      <c r="L16" s="123">
        <f t="shared" si="4"/>
        <v>15.956418771140351</v>
      </c>
      <c r="M16" s="123">
        <f t="shared" si="4"/>
        <v>14.988445549822705</v>
      </c>
      <c r="N16" s="123">
        <f t="shared" si="5"/>
        <v>12.238014544851627</v>
      </c>
      <c r="O16" s="124"/>
      <c r="P16" s="123">
        <f t="shared" si="6"/>
        <v>12.121930539315924</v>
      </c>
      <c r="Q16" s="123">
        <f t="shared" si="6"/>
        <v>11.000472717115379</v>
      </c>
      <c r="R16" s="123">
        <f t="shared" si="6"/>
        <v>13.472772543170173</v>
      </c>
      <c r="S16" s="123">
        <f t="shared" si="6"/>
        <v>12.473363620130691</v>
      </c>
      <c r="T16" s="123">
        <f t="shared" si="6"/>
        <v>10.184458748504998</v>
      </c>
      <c r="U16" s="123">
        <f t="shared" si="7"/>
        <v>15.956418771140351</v>
      </c>
      <c r="V16" s="123">
        <f t="shared" si="7"/>
        <v>14.480214086815142</v>
      </c>
      <c r="W16" s="123">
        <f t="shared" si="7"/>
        <v>17.734567939479106</v>
      </c>
      <c r="X16" s="123">
        <f t="shared" si="7"/>
        <v>16.419019459151627</v>
      </c>
      <c r="Y16" s="123">
        <f t="shared" si="7"/>
        <v>13.406073250583111</v>
      </c>
    </row>
    <row r="17" spans="1:25" x14ac:dyDescent="0.35">
      <c r="A17" s="122">
        <v>0.93</v>
      </c>
      <c r="B17" s="117" t="s">
        <v>21</v>
      </c>
      <c r="C17" s="117"/>
      <c r="D17" s="117"/>
      <c r="E17" s="123">
        <f t="shared" si="2"/>
        <v>11.386571037849805</v>
      </c>
      <c r="F17" s="123">
        <f t="shared" si="3"/>
        <v>10.600320749864128</v>
      </c>
      <c r="G17" s="123">
        <f t="shared" si="3"/>
        <v>12.121930539315924</v>
      </c>
      <c r="H17" s="123">
        <f t="shared" si="3"/>
        <v>11.386571037849805</v>
      </c>
      <c r="I17" s="123">
        <f t="shared" si="3"/>
        <v>9.297096320895033</v>
      </c>
      <c r="J17" s="123">
        <f t="shared" si="4"/>
        <v>14.988445549822705</v>
      </c>
      <c r="K17" s="123">
        <f t="shared" si="4"/>
        <v>13.953483436045641</v>
      </c>
      <c r="L17" s="123">
        <f t="shared" si="4"/>
        <v>15.956418771140351</v>
      </c>
      <c r="M17" s="123">
        <f t="shared" si="4"/>
        <v>14.988445549822705</v>
      </c>
      <c r="N17" s="123">
        <f t="shared" si="5"/>
        <v>12.238014544851627</v>
      </c>
      <c r="O17" s="124"/>
      <c r="P17" s="123">
        <f t="shared" si="6"/>
        <v>12.121930539315924</v>
      </c>
      <c r="Q17" s="123">
        <f t="shared" si="6"/>
        <v>11.000472717115379</v>
      </c>
      <c r="R17" s="123">
        <f t="shared" si="6"/>
        <v>13.472772543170173</v>
      </c>
      <c r="S17" s="123">
        <f t="shared" si="6"/>
        <v>12.473363620130691</v>
      </c>
      <c r="T17" s="123">
        <f t="shared" si="6"/>
        <v>10.184458748504998</v>
      </c>
      <c r="U17" s="123">
        <f t="shared" si="7"/>
        <v>15.956418771140351</v>
      </c>
      <c r="V17" s="123">
        <f t="shared" si="7"/>
        <v>14.480214086815142</v>
      </c>
      <c r="W17" s="123">
        <f t="shared" si="7"/>
        <v>17.734567939479106</v>
      </c>
      <c r="X17" s="123">
        <f t="shared" si="7"/>
        <v>16.419019459151627</v>
      </c>
      <c r="Y17" s="123">
        <f t="shared" si="7"/>
        <v>13.406073250583111</v>
      </c>
    </row>
    <row r="18" spans="1:25" x14ac:dyDescent="0.35">
      <c r="A18" s="122">
        <v>0.88</v>
      </c>
      <c r="B18" s="125" t="s">
        <v>22</v>
      </c>
      <c r="C18" s="125"/>
      <c r="D18" s="125"/>
      <c r="E18" s="123">
        <f t="shared" si="2"/>
        <v>13.148079707698766</v>
      </c>
      <c r="F18" s="123">
        <f t="shared" si="3"/>
        <v>12.4733636201307</v>
      </c>
      <c r="G18" s="123">
        <f t="shared" si="3"/>
        <v>13.789822333880885</v>
      </c>
      <c r="H18" s="123">
        <f t="shared" si="3"/>
        <v>13.148079707698766</v>
      </c>
      <c r="I18" s="123">
        <f t="shared" si="3"/>
        <v>11.386571037849805</v>
      </c>
      <c r="J18" s="123">
        <f t="shared" si="4"/>
        <v>17.307166145848377</v>
      </c>
      <c r="K18" s="123">
        <f t="shared" si="4"/>
        <v>16.419019459151638</v>
      </c>
      <c r="L18" s="123">
        <f t="shared" si="4"/>
        <v>18.151908990516677</v>
      </c>
      <c r="M18" s="123">
        <f t="shared" si="4"/>
        <v>17.307166145848377</v>
      </c>
      <c r="N18" s="123">
        <f t="shared" si="5"/>
        <v>14.988445549822705</v>
      </c>
      <c r="O18" s="124"/>
      <c r="P18" s="123">
        <f t="shared" si="6"/>
        <v>13.789822333880885</v>
      </c>
      <c r="Q18" s="123">
        <f t="shared" si="6"/>
        <v>12.815162894009575</v>
      </c>
      <c r="R18" s="123">
        <f t="shared" si="6"/>
        <v>14.99111736996279</v>
      </c>
      <c r="S18" s="123">
        <f t="shared" si="6"/>
        <v>14.099744678539389</v>
      </c>
      <c r="T18" s="123">
        <f t="shared" si="6"/>
        <v>12.121930539315924</v>
      </c>
      <c r="U18" s="123">
        <f t="shared" si="7"/>
        <v>18.151908990516677</v>
      </c>
      <c r="V18" s="123">
        <f t="shared" si="7"/>
        <v>16.868938911502401</v>
      </c>
      <c r="W18" s="123">
        <f t="shared" si="7"/>
        <v>19.733205517604084</v>
      </c>
      <c r="X18" s="123">
        <f t="shared" si="7"/>
        <v>18.55986799522022</v>
      </c>
      <c r="Y18" s="123">
        <f t="shared" si="7"/>
        <v>15.956418771140351</v>
      </c>
    </row>
    <row r="19" spans="1:25" x14ac:dyDescent="0.35">
      <c r="A19" s="122">
        <v>0.81</v>
      </c>
      <c r="B19" s="125" t="s">
        <v>23</v>
      </c>
      <c r="C19" s="125"/>
      <c r="D19" s="125"/>
      <c r="E19" s="123">
        <f t="shared" si="2"/>
        <v>15.276688122757498</v>
      </c>
      <c r="F19" s="123">
        <f t="shared" si="3"/>
        <v>14.7</v>
      </c>
      <c r="G19" s="123">
        <f t="shared" si="3"/>
        <v>15.832384532975443</v>
      </c>
      <c r="H19" s="123">
        <f t="shared" si="3"/>
        <v>15.276688122757498</v>
      </c>
      <c r="I19" s="123">
        <f t="shared" si="3"/>
        <v>13.789822333880881</v>
      </c>
      <c r="J19" s="123">
        <f t="shared" si="4"/>
        <v>20.109109875874669</v>
      </c>
      <c r="K19" s="123">
        <f t="shared" si="4"/>
        <v>19.350000000000001</v>
      </c>
      <c r="L19" s="123">
        <f t="shared" si="4"/>
        <v>20.840587803610536</v>
      </c>
      <c r="M19" s="123">
        <f t="shared" si="4"/>
        <v>20.109109875874669</v>
      </c>
      <c r="N19" s="123">
        <f t="shared" si="5"/>
        <v>18.151908990516674</v>
      </c>
      <c r="O19" s="124"/>
      <c r="P19" s="123">
        <f t="shared" si="6"/>
        <v>15.832384532975443</v>
      </c>
      <c r="Q19" s="123">
        <f t="shared" si="6"/>
        <v>14.991117369962781</v>
      </c>
      <c r="R19" s="123">
        <f t="shared" si="6"/>
        <v>16.889014180821807</v>
      </c>
      <c r="S19" s="123">
        <f t="shared" si="6"/>
        <v>16.103043190651878</v>
      </c>
      <c r="T19" s="123">
        <f t="shared" si="6"/>
        <v>14.402999687565085</v>
      </c>
      <c r="U19" s="123">
        <f t="shared" si="7"/>
        <v>20.840587803610536</v>
      </c>
      <c r="V19" s="123">
        <f t="shared" si="7"/>
        <v>19.73320551760407</v>
      </c>
      <c r="W19" s="123">
        <f t="shared" si="7"/>
        <v>22.231457442102176</v>
      </c>
      <c r="X19" s="123">
        <f t="shared" si="7"/>
        <v>21.196862975449925</v>
      </c>
      <c r="Y19" s="123">
        <f t="shared" si="7"/>
        <v>18.959050609141798</v>
      </c>
    </row>
    <row r="20" spans="1:25" x14ac:dyDescent="0.35">
      <c r="A20" s="122">
        <v>0.88</v>
      </c>
      <c r="B20" s="125" t="s">
        <v>24</v>
      </c>
      <c r="C20" s="125"/>
      <c r="D20" s="125"/>
      <c r="E20" s="123">
        <f t="shared" si="2"/>
        <v>13.148079707698766</v>
      </c>
      <c r="F20" s="123">
        <f t="shared" si="3"/>
        <v>12.4733636201307</v>
      </c>
      <c r="G20" s="123">
        <f t="shared" si="3"/>
        <v>13.789822333880885</v>
      </c>
      <c r="H20" s="123">
        <f t="shared" si="3"/>
        <v>13.148079707698766</v>
      </c>
      <c r="I20" s="123">
        <f t="shared" si="3"/>
        <v>11.386571037849805</v>
      </c>
      <c r="J20" s="123">
        <f t="shared" si="4"/>
        <v>17.307166145848377</v>
      </c>
      <c r="K20" s="123">
        <f t="shared" si="4"/>
        <v>16.419019459151638</v>
      </c>
      <c r="L20" s="123">
        <f t="shared" si="4"/>
        <v>18.151908990516677</v>
      </c>
      <c r="M20" s="123">
        <f t="shared" si="4"/>
        <v>17.307166145848377</v>
      </c>
      <c r="N20" s="123">
        <f t="shared" si="5"/>
        <v>14.988445549822705</v>
      </c>
      <c r="O20" s="124"/>
      <c r="P20" s="123">
        <f t="shared" si="6"/>
        <v>13.789822333880885</v>
      </c>
      <c r="Q20" s="123">
        <f t="shared" si="6"/>
        <v>12.815162894009575</v>
      </c>
      <c r="R20" s="123">
        <f t="shared" si="6"/>
        <v>14.99111736996279</v>
      </c>
      <c r="S20" s="123">
        <f t="shared" si="6"/>
        <v>14.099744678539389</v>
      </c>
      <c r="T20" s="123">
        <f t="shared" si="6"/>
        <v>12.121930539315924</v>
      </c>
      <c r="U20" s="123">
        <f t="shared" si="7"/>
        <v>18.151908990516677</v>
      </c>
      <c r="V20" s="123">
        <f t="shared" si="7"/>
        <v>16.868938911502401</v>
      </c>
      <c r="W20" s="123">
        <f t="shared" si="7"/>
        <v>19.733205517604084</v>
      </c>
      <c r="X20" s="123">
        <f t="shared" si="7"/>
        <v>18.55986799522022</v>
      </c>
      <c r="Y20" s="123">
        <f t="shared" si="7"/>
        <v>15.956418771140351</v>
      </c>
    </row>
    <row r="21" spans="1:25" x14ac:dyDescent="0.35">
      <c r="A21" s="122">
        <v>0.92</v>
      </c>
      <c r="B21" s="125" t="s">
        <v>25</v>
      </c>
      <c r="C21" s="125"/>
      <c r="D21" s="125"/>
      <c r="E21" s="123">
        <f t="shared" ref="E21:E30" si="8">$E$98*15*(SQRT(2-E$97-$A21))</f>
        <v>11.76</v>
      </c>
      <c r="F21" s="123">
        <f t="shared" si="3"/>
        <v>11.000472717115388</v>
      </c>
      <c r="G21" s="123">
        <f t="shared" si="3"/>
        <v>12.4733636201307</v>
      </c>
      <c r="H21" s="123">
        <f t="shared" si="3"/>
        <v>11.76</v>
      </c>
      <c r="I21" s="123">
        <f t="shared" si="3"/>
        <v>9.7508768836448745</v>
      </c>
      <c r="J21" s="123">
        <f t="shared" si="4"/>
        <v>15.480000000000002</v>
      </c>
      <c r="K21" s="123">
        <f t="shared" si="4"/>
        <v>14.480214086815156</v>
      </c>
      <c r="L21" s="123">
        <f t="shared" si="4"/>
        <v>16.419019459151638</v>
      </c>
      <c r="M21" s="123">
        <f t="shared" si="4"/>
        <v>15.480000000000002</v>
      </c>
      <c r="N21" s="123">
        <f t="shared" si="5"/>
        <v>12.835337938675398</v>
      </c>
      <c r="O21" s="124"/>
      <c r="P21" s="123">
        <f t="shared" ref="P21:T30" si="9">$E$98*15*(SQRT(2-P$97-$A21))</f>
        <v>12.4733636201307</v>
      </c>
      <c r="Q21" s="123">
        <f t="shared" si="9"/>
        <v>11.386571037849798</v>
      </c>
      <c r="R21" s="123">
        <f t="shared" si="9"/>
        <v>13.789822333880885</v>
      </c>
      <c r="S21" s="123">
        <f t="shared" si="9"/>
        <v>12.815162894009575</v>
      </c>
      <c r="T21" s="123">
        <f t="shared" si="9"/>
        <v>10.600320749864128</v>
      </c>
      <c r="U21" s="123">
        <f t="shared" ref="U21:Y30" si="10">$J$100*15*(SQRT(2-U$97-$A21))</f>
        <v>16.419019459151638</v>
      </c>
      <c r="V21" s="123">
        <f t="shared" si="10"/>
        <v>14.988445549822695</v>
      </c>
      <c r="W21" s="123">
        <f t="shared" si="10"/>
        <v>18.151908990516677</v>
      </c>
      <c r="X21" s="123">
        <f t="shared" si="10"/>
        <v>16.868938911502401</v>
      </c>
      <c r="Y21" s="123">
        <f t="shared" si="10"/>
        <v>13.953483436045641</v>
      </c>
    </row>
    <row r="22" spans="1:25" x14ac:dyDescent="0.35">
      <c r="A22" s="122">
        <v>0.91</v>
      </c>
      <c r="B22" s="125" t="s">
        <v>26</v>
      </c>
      <c r="C22" s="125"/>
      <c r="D22" s="125"/>
      <c r="E22" s="123">
        <f t="shared" si="8"/>
        <v>12.121930539315924</v>
      </c>
      <c r="F22" s="123">
        <f t="shared" si="3"/>
        <v>11.386571037849805</v>
      </c>
      <c r="G22" s="123">
        <f t="shared" si="3"/>
        <v>12.815162894009582</v>
      </c>
      <c r="H22" s="123">
        <f t="shared" si="3"/>
        <v>12.121930539315924</v>
      </c>
      <c r="I22" s="123">
        <f t="shared" si="3"/>
        <v>10.184458748504998</v>
      </c>
      <c r="J22" s="123">
        <f t="shared" si="4"/>
        <v>15.956418771140351</v>
      </c>
      <c r="K22" s="123">
        <f t="shared" si="4"/>
        <v>14.988445549822705</v>
      </c>
      <c r="L22" s="123">
        <f t="shared" si="4"/>
        <v>16.868938911502411</v>
      </c>
      <c r="M22" s="123">
        <f t="shared" si="4"/>
        <v>15.956418771140351</v>
      </c>
      <c r="N22" s="123">
        <f t="shared" si="5"/>
        <v>13.406073250583111</v>
      </c>
      <c r="O22" s="124"/>
      <c r="P22" s="123">
        <f t="shared" si="9"/>
        <v>12.815162894009582</v>
      </c>
      <c r="Q22" s="123">
        <f t="shared" si="9"/>
        <v>11.759999999999993</v>
      </c>
      <c r="R22" s="123">
        <f t="shared" si="9"/>
        <v>14.099744678539398</v>
      </c>
      <c r="S22" s="123">
        <f t="shared" si="9"/>
        <v>13.148079707698757</v>
      </c>
      <c r="T22" s="123">
        <f t="shared" si="9"/>
        <v>11.000472717115388</v>
      </c>
      <c r="U22" s="123">
        <f t="shared" si="10"/>
        <v>16.868938911502411</v>
      </c>
      <c r="V22" s="123">
        <f t="shared" si="10"/>
        <v>15.479999999999992</v>
      </c>
      <c r="W22" s="123">
        <f t="shared" si="10"/>
        <v>18.55986799522023</v>
      </c>
      <c r="X22" s="123">
        <f t="shared" si="10"/>
        <v>17.307166145848367</v>
      </c>
      <c r="Y22" s="123">
        <f t="shared" si="10"/>
        <v>14.480214086815156</v>
      </c>
    </row>
    <row r="23" spans="1:25" x14ac:dyDescent="0.35">
      <c r="A23" s="122">
        <v>0.97</v>
      </c>
      <c r="B23" s="126" t="s">
        <v>33</v>
      </c>
      <c r="C23" s="126"/>
      <c r="D23" s="126"/>
      <c r="E23" s="123">
        <f t="shared" si="8"/>
        <v>9.7508768836448798</v>
      </c>
      <c r="F23" s="123">
        <f t="shared" si="3"/>
        <v>8.8200000000000038</v>
      </c>
      <c r="G23" s="123">
        <f t="shared" si="3"/>
        <v>10.600320749864132</v>
      </c>
      <c r="H23" s="123">
        <f t="shared" si="3"/>
        <v>9.7508768836448798</v>
      </c>
      <c r="I23" s="123">
        <f t="shared" si="3"/>
        <v>7.2014998437825462</v>
      </c>
      <c r="J23" s="123">
        <f t="shared" si="4"/>
        <v>12.835337938675405</v>
      </c>
      <c r="K23" s="123">
        <f t="shared" si="4"/>
        <v>11.610000000000007</v>
      </c>
      <c r="L23" s="123">
        <f t="shared" si="4"/>
        <v>13.953483436045644</v>
      </c>
      <c r="M23" s="123">
        <f t="shared" si="4"/>
        <v>12.835337938675405</v>
      </c>
      <c r="N23" s="123">
        <f t="shared" si="5"/>
        <v>9.4795253045709043</v>
      </c>
      <c r="O23" s="124"/>
      <c r="P23" s="123">
        <f t="shared" si="9"/>
        <v>10.600320749864132</v>
      </c>
      <c r="Q23" s="123">
        <f t="shared" si="9"/>
        <v>9.2970963208950277</v>
      </c>
      <c r="R23" s="123">
        <f t="shared" si="9"/>
        <v>12.121930539315926</v>
      </c>
      <c r="S23" s="123">
        <f t="shared" si="9"/>
        <v>11.000472717115382</v>
      </c>
      <c r="T23" s="123">
        <f t="shared" si="9"/>
        <v>8.315575746753801</v>
      </c>
      <c r="U23" s="123">
        <f t="shared" si="10"/>
        <v>13.953483436045644</v>
      </c>
      <c r="V23" s="123">
        <f t="shared" si="10"/>
        <v>12.238014544851621</v>
      </c>
      <c r="W23" s="123">
        <f t="shared" si="10"/>
        <v>15.956418771140354</v>
      </c>
      <c r="X23" s="123">
        <f t="shared" si="10"/>
        <v>14.480214086815149</v>
      </c>
      <c r="Y23" s="123">
        <f t="shared" si="10"/>
        <v>10.946012972767761</v>
      </c>
    </row>
    <row r="24" spans="1:25" x14ac:dyDescent="0.35">
      <c r="A24" s="122">
        <v>0.92</v>
      </c>
      <c r="B24" s="117" t="s">
        <v>27</v>
      </c>
      <c r="C24" s="117"/>
      <c r="D24" s="117"/>
      <c r="E24" s="123">
        <f t="shared" si="8"/>
        <v>11.76</v>
      </c>
      <c r="F24" s="123">
        <f t="shared" si="3"/>
        <v>11.000472717115388</v>
      </c>
      <c r="G24" s="123">
        <f t="shared" si="3"/>
        <v>12.4733636201307</v>
      </c>
      <c r="H24" s="123">
        <f t="shared" si="3"/>
        <v>11.76</v>
      </c>
      <c r="I24" s="123">
        <f t="shared" si="3"/>
        <v>9.7508768836448745</v>
      </c>
      <c r="J24" s="123">
        <f t="shared" si="4"/>
        <v>15.480000000000002</v>
      </c>
      <c r="K24" s="123">
        <f t="shared" si="4"/>
        <v>14.480214086815156</v>
      </c>
      <c r="L24" s="123">
        <f t="shared" si="4"/>
        <v>16.419019459151638</v>
      </c>
      <c r="M24" s="123">
        <f t="shared" si="4"/>
        <v>15.480000000000002</v>
      </c>
      <c r="N24" s="123">
        <f t="shared" si="5"/>
        <v>12.835337938675398</v>
      </c>
      <c r="O24" s="124"/>
      <c r="P24" s="123">
        <f t="shared" si="9"/>
        <v>12.4733636201307</v>
      </c>
      <c r="Q24" s="123">
        <f t="shared" si="9"/>
        <v>11.386571037849798</v>
      </c>
      <c r="R24" s="123">
        <f t="shared" si="9"/>
        <v>13.789822333880885</v>
      </c>
      <c r="S24" s="123">
        <f t="shared" si="9"/>
        <v>12.815162894009575</v>
      </c>
      <c r="T24" s="123">
        <f t="shared" si="9"/>
        <v>10.600320749864128</v>
      </c>
      <c r="U24" s="123">
        <f t="shared" si="10"/>
        <v>16.419019459151638</v>
      </c>
      <c r="V24" s="123">
        <f t="shared" si="10"/>
        <v>14.988445549822695</v>
      </c>
      <c r="W24" s="123">
        <f t="shared" si="10"/>
        <v>18.151908990516677</v>
      </c>
      <c r="X24" s="123">
        <f t="shared" si="10"/>
        <v>16.868938911502401</v>
      </c>
      <c r="Y24" s="123">
        <f t="shared" si="10"/>
        <v>13.953483436045641</v>
      </c>
    </row>
    <row r="25" spans="1:25" x14ac:dyDescent="0.35">
      <c r="A25" s="122">
        <v>0.91</v>
      </c>
      <c r="B25" s="125" t="s">
        <v>28</v>
      </c>
      <c r="C25" s="125"/>
      <c r="D25" s="125"/>
      <c r="E25" s="123">
        <f t="shared" si="8"/>
        <v>12.121930539315924</v>
      </c>
      <c r="F25" s="123">
        <f t="shared" si="3"/>
        <v>11.386571037849805</v>
      </c>
      <c r="G25" s="123">
        <f t="shared" si="3"/>
        <v>12.815162894009582</v>
      </c>
      <c r="H25" s="123">
        <f t="shared" si="3"/>
        <v>12.121930539315924</v>
      </c>
      <c r="I25" s="123">
        <f t="shared" si="3"/>
        <v>10.184458748504998</v>
      </c>
      <c r="J25" s="123">
        <f t="shared" si="4"/>
        <v>15.956418771140351</v>
      </c>
      <c r="K25" s="123">
        <f t="shared" si="4"/>
        <v>14.988445549822705</v>
      </c>
      <c r="L25" s="123">
        <f t="shared" si="4"/>
        <v>16.868938911502411</v>
      </c>
      <c r="M25" s="123">
        <f t="shared" si="4"/>
        <v>15.956418771140351</v>
      </c>
      <c r="N25" s="123">
        <f t="shared" si="5"/>
        <v>13.406073250583111</v>
      </c>
      <c r="O25" s="124"/>
      <c r="P25" s="123">
        <f t="shared" si="9"/>
        <v>12.815162894009582</v>
      </c>
      <c r="Q25" s="123">
        <f t="shared" si="9"/>
        <v>11.759999999999993</v>
      </c>
      <c r="R25" s="123">
        <f t="shared" si="9"/>
        <v>14.099744678539398</v>
      </c>
      <c r="S25" s="123">
        <f t="shared" si="9"/>
        <v>13.148079707698757</v>
      </c>
      <c r="T25" s="123">
        <f t="shared" si="9"/>
        <v>11.000472717115388</v>
      </c>
      <c r="U25" s="123">
        <f t="shared" si="10"/>
        <v>16.868938911502411</v>
      </c>
      <c r="V25" s="123">
        <f t="shared" si="10"/>
        <v>15.479999999999992</v>
      </c>
      <c r="W25" s="123">
        <f t="shared" si="10"/>
        <v>18.55986799522023</v>
      </c>
      <c r="X25" s="123">
        <f t="shared" si="10"/>
        <v>17.307166145848367</v>
      </c>
      <c r="Y25" s="123">
        <f t="shared" si="10"/>
        <v>14.480214086815156</v>
      </c>
    </row>
    <row r="26" spans="1:25" x14ac:dyDescent="0.35">
      <c r="A26" s="122">
        <v>0.67</v>
      </c>
      <c r="B26" s="125" t="s">
        <v>29</v>
      </c>
      <c r="C26" s="125"/>
      <c r="D26" s="125"/>
      <c r="E26" s="123">
        <f t="shared" si="8"/>
        <v>18.825185258052574</v>
      </c>
      <c r="F26" s="123">
        <f t="shared" si="3"/>
        <v>18.360294115291289</v>
      </c>
      <c r="G26" s="123">
        <f t="shared" si="3"/>
        <v>19.27886926144788</v>
      </c>
      <c r="H26" s="123">
        <f t="shared" si="3"/>
        <v>18.825185258052574</v>
      </c>
      <c r="I26" s="123">
        <f t="shared" si="3"/>
        <v>17.639999999999997</v>
      </c>
      <c r="J26" s="123">
        <f t="shared" si="4"/>
        <v>24.780090798865128</v>
      </c>
      <c r="K26" s="123">
        <f t="shared" si="4"/>
        <v>24.168142253801804</v>
      </c>
      <c r="L26" s="123">
        <f t="shared" si="4"/>
        <v>25.377287089048743</v>
      </c>
      <c r="M26" s="123">
        <f t="shared" si="4"/>
        <v>24.780090798865128</v>
      </c>
      <c r="N26" s="123">
        <f t="shared" si="5"/>
        <v>23.220000000000002</v>
      </c>
      <c r="O26" s="124"/>
      <c r="P26" s="123">
        <f t="shared" si="9"/>
        <v>19.27886926144788</v>
      </c>
      <c r="Q26" s="123">
        <f t="shared" si="9"/>
        <v>18.594192641790062</v>
      </c>
      <c r="R26" s="123">
        <f t="shared" si="9"/>
        <v>20.155624525179068</v>
      </c>
      <c r="S26" s="123">
        <f t="shared" si="9"/>
        <v>19.501753767289745</v>
      </c>
      <c r="T26" s="123">
        <f t="shared" si="9"/>
        <v>18.123377168728791</v>
      </c>
      <c r="U26" s="123">
        <f t="shared" si="10"/>
        <v>25.377287089048743</v>
      </c>
      <c r="V26" s="123">
        <f t="shared" si="10"/>
        <v>24.47602908970325</v>
      </c>
      <c r="W26" s="123">
        <f t="shared" si="10"/>
        <v>26.531383303552044</v>
      </c>
      <c r="X26" s="123">
        <f t="shared" si="10"/>
        <v>25.670675877350792</v>
      </c>
      <c r="Y26" s="123">
        <f t="shared" si="10"/>
        <v>23.856282191489942</v>
      </c>
    </row>
    <row r="27" spans="1:25" x14ac:dyDescent="0.35">
      <c r="A27" s="122">
        <v>0.95</v>
      </c>
      <c r="B27" s="125" t="s">
        <v>30</v>
      </c>
      <c r="C27" s="125"/>
      <c r="D27" s="125"/>
      <c r="E27" s="123">
        <f t="shared" si="8"/>
        <v>10.600320749864132</v>
      </c>
      <c r="F27" s="123">
        <f t="shared" si="3"/>
        <v>9.7508768836448798</v>
      </c>
      <c r="G27" s="123">
        <f t="shared" si="3"/>
        <v>11.38657103784981</v>
      </c>
      <c r="H27" s="123">
        <f t="shared" si="3"/>
        <v>10.600320749864132</v>
      </c>
      <c r="I27" s="123">
        <f t="shared" si="3"/>
        <v>8.315575746753801</v>
      </c>
      <c r="J27" s="123">
        <f t="shared" si="4"/>
        <v>13.953483436045644</v>
      </c>
      <c r="K27" s="123">
        <f t="shared" si="4"/>
        <v>12.835337938675405</v>
      </c>
      <c r="L27" s="123">
        <f t="shared" si="4"/>
        <v>14.988445549822712</v>
      </c>
      <c r="M27" s="123">
        <f t="shared" si="4"/>
        <v>13.953483436045644</v>
      </c>
      <c r="N27" s="123">
        <f t="shared" si="5"/>
        <v>10.946012972767761</v>
      </c>
      <c r="O27" s="124"/>
      <c r="P27" s="123">
        <f t="shared" si="9"/>
        <v>11.38657103784981</v>
      </c>
      <c r="Q27" s="123">
        <f t="shared" si="9"/>
        <v>10.184458748504992</v>
      </c>
      <c r="R27" s="123">
        <f t="shared" si="9"/>
        <v>12.815162894009585</v>
      </c>
      <c r="S27" s="123">
        <f t="shared" si="9"/>
        <v>11.759999999999996</v>
      </c>
      <c r="T27" s="123">
        <f t="shared" si="9"/>
        <v>9.2970963208950383</v>
      </c>
      <c r="U27" s="123">
        <f t="shared" si="10"/>
        <v>14.988445549822712</v>
      </c>
      <c r="V27" s="123">
        <f t="shared" si="10"/>
        <v>13.406073250583106</v>
      </c>
      <c r="W27" s="123">
        <f t="shared" si="10"/>
        <v>16.868938911502415</v>
      </c>
      <c r="X27" s="123">
        <f t="shared" si="10"/>
        <v>15.479999999999997</v>
      </c>
      <c r="Y27" s="123">
        <f t="shared" si="10"/>
        <v>12.238014544851634</v>
      </c>
    </row>
    <row r="28" spans="1:25" x14ac:dyDescent="0.35">
      <c r="A28" s="122">
        <v>0.93</v>
      </c>
      <c r="B28" s="125" t="s">
        <v>31</v>
      </c>
      <c r="C28" s="125"/>
      <c r="D28" s="125"/>
      <c r="E28" s="123">
        <f t="shared" si="8"/>
        <v>11.386571037849805</v>
      </c>
      <c r="F28" s="123">
        <f t="shared" si="3"/>
        <v>10.600320749864128</v>
      </c>
      <c r="G28" s="123">
        <f t="shared" si="3"/>
        <v>12.121930539315924</v>
      </c>
      <c r="H28" s="123">
        <f t="shared" si="3"/>
        <v>11.386571037849805</v>
      </c>
      <c r="I28" s="123">
        <f t="shared" si="3"/>
        <v>9.297096320895033</v>
      </c>
      <c r="J28" s="123">
        <f t="shared" si="4"/>
        <v>14.988445549822705</v>
      </c>
      <c r="K28" s="123">
        <f t="shared" si="4"/>
        <v>13.953483436045641</v>
      </c>
      <c r="L28" s="123">
        <f t="shared" si="4"/>
        <v>15.956418771140351</v>
      </c>
      <c r="M28" s="123">
        <f t="shared" si="4"/>
        <v>14.988445549822705</v>
      </c>
      <c r="N28" s="123">
        <f t="shared" si="5"/>
        <v>12.238014544851627</v>
      </c>
      <c r="O28" s="124"/>
      <c r="P28" s="123">
        <f t="shared" si="9"/>
        <v>12.121930539315924</v>
      </c>
      <c r="Q28" s="123">
        <f t="shared" si="9"/>
        <v>11.000472717115379</v>
      </c>
      <c r="R28" s="123">
        <f t="shared" si="9"/>
        <v>13.472772543170173</v>
      </c>
      <c r="S28" s="123">
        <f t="shared" si="9"/>
        <v>12.473363620130691</v>
      </c>
      <c r="T28" s="123">
        <f t="shared" si="9"/>
        <v>10.184458748504998</v>
      </c>
      <c r="U28" s="123">
        <f t="shared" si="10"/>
        <v>15.956418771140351</v>
      </c>
      <c r="V28" s="123">
        <f t="shared" si="10"/>
        <v>14.480214086815142</v>
      </c>
      <c r="W28" s="123">
        <f t="shared" si="10"/>
        <v>17.734567939479106</v>
      </c>
      <c r="X28" s="123">
        <f t="shared" si="10"/>
        <v>16.419019459151627</v>
      </c>
      <c r="Y28" s="123">
        <f t="shared" si="10"/>
        <v>13.406073250583111</v>
      </c>
    </row>
    <row r="29" spans="1:25" x14ac:dyDescent="0.35">
      <c r="A29" s="122">
        <v>0.78</v>
      </c>
      <c r="B29" s="125" t="s">
        <v>32</v>
      </c>
      <c r="C29" s="127"/>
      <c r="D29" s="125"/>
      <c r="E29" s="123">
        <f t="shared" si="8"/>
        <v>16.103043190651885</v>
      </c>
      <c r="F29" s="123">
        <f t="shared" si="3"/>
        <v>15.557017709059794</v>
      </c>
      <c r="G29" s="123">
        <f t="shared" si="3"/>
        <v>16.631151493507598</v>
      </c>
      <c r="H29" s="123">
        <f t="shared" si="3"/>
        <v>16.103043190651885</v>
      </c>
      <c r="I29" s="123">
        <f t="shared" si="3"/>
        <v>14.7</v>
      </c>
      <c r="J29" s="123">
        <f t="shared" si="4"/>
        <v>21.196862975449932</v>
      </c>
      <c r="K29" s="123">
        <f t="shared" si="4"/>
        <v>20.478115147639933</v>
      </c>
      <c r="L29" s="123">
        <f t="shared" si="4"/>
        <v>21.892025945535519</v>
      </c>
      <c r="M29" s="123">
        <f t="shared" si="4"/>
        <v>21.196862975449932</v>
      </c>
      <c r="N29" s="123">
        <f t="shared" si="5"/>
        <v>19.350000000000001</v>
      </c>
      <c r="O29" s="124"/>
      <c r="P29" s="123">
        <f t="shared" si="9"/>
        <v>16.631151493507598</v>
      </c>
      <c r="Q29" s="123">
        <f t="shared" si="9"/>
        <v>15.832384532975437</v>
      </c>
      <c r="R29" s="123">
        <f t="shared" si="9"/>
        <v>17.64</v>
      </c>
      <c r="S29" s="123">
        <f t="shared" si="9"/>
        <v>16.8890141808218</v>
      </c>
      <c r="T29" s="123">
        <f t="shared" si="9"/>
        <v>15.276688122757498</v>
      </c>
      <c r="U29" s="123">
        <f t="shared" si="10"/>
        <v>21.892025945535519</v>
      </c>
      <c r="V29" s="123">
        <f t="shared" si="10"/>
        <v>20.840587803610525</v>
      </c>
      <c r="W29" s="123">
        <f t="shared" si="10"/>
        <v>23.220000000000006</v>
      </c>
      <c r="X29" s="123">
        <f t="shared" si="10"/>
        <v>22.231457442102169</v>
      </c>
      <c r="Y29" s="123">
        <f t="shared" si="10"/>
        <v>20.109109875874669</v>
      </c>
    </row>
    <row r="30" spans="1:25" x14ac:dyDescent="0.35">
      <c r="A30" s="122">
        <v>0.98</v>
      </c>
      <c r="B30" s="126" t="s">
        <v>34</v>
      </c>
      <c r="C30" s="126"/>
      <c r="D30" s="126"/>
      <c r="E30" s="123">
        <f t="shared" si="8"/>
        <v>9.2970963208950383</v>
      </c>
      <c r="F30" s="123">
        <f t="shared" si="3"/>
        <v>8.315575746753801</v>
      </c>
      <c r="G30" s="123">
        <f t="shared" si="3"/>
        <v>10.184458748505003</v>
      </c>
      <c r="H30" s="123">
        <f t="shared" si="3"/>
        <v>9.2970963208950383</v>
      </c>
      <c r="I30" s="123">
        <f t="shared" si="3"/>
        <v>6.5740398538493841</v>
      </c>
      <c r="J30" s="123">
        <f t="shared" si="4"/>
        <v>12.238014544851634</v>
      </c>
      <c r="K30" s="123">
        <f t="shared" si="4"/>
        <v>10.946012972767761</v>
      </c>
      <c r="L30" s="123">
        <f t="shared" si="4"/>
        <v>13.406073250583118</v>
      </c>
      <c r="M30" s="123">
        <f t="shared" si="4"/>
        <v>12.238014544851634</v>
      </c>
      <c r="N30" s="123">
        <f t="shared" si="5"/>
        <v>8.6535830729241905</v>
      </c>
      <c r="O30" s="124"/>
      <c r="P30" s="123">
        <f t="shared" si="9"/>
        <v>10.184458748505003</v>
      </c>
      <c r="Q30" s="123">
        <f t="shared" si="9"/>
        <v>8.8199999999999932</v>
      </c>
      <c r="R30" s="123">
        <f t="shared" si="9"/>
        <v>11.760000000000005</v>
      </c>
      <c r="S30" s="123">
        <f t="shared" si="9"/>
        <v>10.600320749864125</v>
      </c>
      <c r="T30" s="123">
        <f t="shared" si="9"/>
        <v>7.7785088545298997</v>
      </c>
      <c r="U30" s="123">
        <f t="shared" si="10"/>
        <v>13.406073250583118</v>
      </c>
      <c r="V30" s="123">
        <f t="shared" si="10"/>
        <v>11.609999999999992</v>
      </c>
      <c r="W30" s="123">
        <f t="shared" si="10"/>
        <v>15.480000000000009</v>
      </c>
      <c r="X30" s="123">
        <f t="shared" si="10"/>
        <v>13.953483436045634</v>
      </c>
      <c r="Y30" s="123">
        <f t="shared" si="10"/>
        <v>10.239057573819972</v>
      </c>
    </row>
    <row r="31" spans="1:25" x14ac:dyDescent="0.35">
      <c r="A31" s="115"/>
      <c r="B31" s="125"/>
      <c r="C31" s="125"/>
      <c r="D31" s="125"/>
      <c r="E31" s="123"/>
      <c r="F31" s="123"/>
      <c r="G31" s="123"/>
      <c r="H31" s="123"/>
      <c r="I31" s="123"/>
      <c r="J31" s="123"/>
      <c r="K31" s="123"/>
      <c r="L31" s="123"/>
      <c r="M31" s="123"/>
      <c r="N31" s="123"/>
      <c r="O31" s="124"/>
      <c r="P31" s="123"/>
      <c r="Q31" s="123"/>
      <c r="R31" s="123"/>
      <c r="S31" s="123"/>
      <c r="T31" s="123"/>
      <c r="U31" s="123"/>
      <c r="V31" s="123"/>
      <c r="W31" s="123"/>
      <c r="X31" s="123"/>
      <c r="Y31" s="123"/>
    </row>
    <row r="32" spans="1:25" x14ac:dyDescent="0.35">
      <c r="A32" s="115"/>
      <c r="B32" s="115" t="s">
        <v>14</v>
      </c>
      <c r="E32" s="123"/>
      <c r="F32" s="123"/>
      <c r="G32" s="123"/>
      <c r="H32" s="123"/>
      <c r="I32" s="123"/>
      <c r="J32" s="123"/>
      <c r="K32" s="123"/>
      <c r="L32" s="123"/>
      <c r="M32" s="123"/>
      <c r="N32" s="123"/>
      <c r="O32" s="124"/>
      <c r="P32" s="123"/>
      <c r="Q32" s="123"/>
      <c r="R32" s="123"/>
      <c r="S32" s="123"/>
      <c r="T32" s="123"/>
      <c r="U32" s="123"/>
      <c r="V32" s="123"/>
      <c r="W32" s="123"/>
      <c r="X32" s="123"/>
      <c r="Y32" s="123"/>
    </row>
    <row r="33" spans="1:25" x14ac:dyDescent="0.35">
      <c r="A33" s="122">
        <f>J71</f>
        <v>0.93</v>
      </c>
      <c r="B33" s="117" t="s">
        <v>119</v>
      </c>
      <c r="C33" s="115" t="s">
        <v>48</v>
      </c>
      <c r="D33" s="117"/>
      <c r="E33" s="123">
        <f t="shared" ref="E33:E42" si="11">$E$98*15*(SQRT(2-E$97-$A33))</f>
        <v>11.386571037849805</v>
      </c>
      <c r="F33" s="123">
        <f t="shared" ref="F33:I55" si="12">$E$98*15*(SQRT(2-F$99-$A33))</f>
        <v>10.600320749864128</v>
      </c>
      <c r="G33" s="123">
        <f t="shared" si="12"/>
        <v>12.121930539315924</v>
      </c>
      <c r="H33" s="123">
        <f t="shared" si="12"/>
        <v>11.386571037849805</v>
      </c>
      <c r="I33" s="123">
        <f t="shared" si="12"/>
        <v>9.297096320895033</v>
      </c>
      <c r="J33" s="123">
        <f t="shared" ref="J33:M55" si="13">$J$100*15*(SQRT(2-J$99-$A33))</f>
        <v>14.988445549822705</v>
      </c>
      <c r="K33" s="123">
        <f t="shared" si="13"/>
        <v>13.953483436045641</v>
      </c>
      <c r="L33" s="123">
        <f t="shared" si="13"/>
        <v>15.956418771140351</v>
      </c>
      <c r="M33" s="123">
        <f t="shared" si="13"/>
        <v>14.988445549822705</v>
      </c>
      <c r="N33" s="123">
        <f t="shared" ref="N33:N55" si="14">$J$100*15*(SQRT(2-N$97-$A33))</f>
        <v>12.238014544851627</v>
      </c>
      <c r="O33" s="124"/>
      <c r="P33" s="123">
        <f t="shared" ref="P33:T42" si="15">$E$98*15*(SQRT(2-P$97-$A33))</f>
        <v>12.121930539315924</v>
      </c>
      <c r="Q33" s="123">
        <f t="shared" si="15"/>
        <v>11.000472717115379</v>
      </c>
      <c r="R33" s="123">
        <f t="shared" si="15"/>
        <v>13.472772543170173</v>
      </c>
      <c r="S33" s="123">
        <f t="shared" si="15"/>
        <v>12.473363620130691</v>
      </c>
      <c r="T33" s="123">
        <f t="shared" si="15"/>
        <v>10.184458748504998</v>
      </c>
      <c r="U33" s="123">
        <f t="shared" ref="U33:Y42" si="16">$J$100*15*(SQRT(2-U$97-$A33))</f>
        <v>15.956418771140351</v>
      </c>
      <c r="V33" s="123">
        <f t="shared" si="16"/>
        <v>14.480214086815142</v>
      </c>
      <c r="W33" s="123">
        <f t="shared" si="16"/>
        <v>17.734567939479106</v>
      </c>
      <c r="X33" s="123">
        <f t="shared" si="16"/>
        <v>16.419019459151627</v>
      </c>
      <c r="Y33" s="123">
        <f t="shared" si="16"/>
        <v>13.406073250583111</v>
      </c>
    </row>
    <row r="34" spans="1:25" x14ac:dyDescent="0.35">
      <c r="A34" s="122">
        <f>F64</f>
        <v>0.84610218254773395</v>
      </c>
      <c r="B34" s="125" t="s">
        <v>120</v>
      </c>
      <c r="C34" s="115" t="s">
        <v>100</v>
      </c>
      <c r="D34" s="125"/>
      <c r="E34" s="123">
        <f t="shared" si="11"/>
        <v>14.218717153563494</v>
      </c>
      <c r="F34" s="123">
        <f t="shared" si="12"/>
        <v>13.597231979084592</v>
      </c>
      <c r="G34" s="123">
        <f t="shared" si="12"/>
        <v>14.814152607997555</v>
      </c>
      <c r="H34" s="123">
        <f t="shared" si="12"/>
        <v>14.218717153563494</v>
      </c>
      <c r="I34" s="123">
        <f t="shared" si="12"/>
        <v>12.60769279023885</v>
      </c>
      <c r="J34" s="123">
        <f t="shared" si="13"/>
        <v>18.71647462050705</v>
      </c>
      <c r="K34" s="123">
        <f t="shared" si="13"/>
        <v>17.898397196958292</v>
      </c>
      <c r="L34" s="123">
        <f t="shared" si="13"/>
        <v>19.500262106445764</v>
      </c>
      <c r="M34" s="123">
        <f t="shared" si="13"/>
        <v>18.71647462050705</v>
      </c>
      <c r="N34" s="123">
        <f t="shared" si="14"/>
        <v>16.595840509600123</v>
      </c>
      <c r="O34" s="124"/>
      <c r="P34" s="123">
        <f t="shared" si="15"/>
        <v>14.814152607997555</v>
      </c>
      <c r="Q34" s="123">
        <f t="shared" si="15"/>
        <v>13.91144555727551</v>
      </c>
      <c r="R34" s="123">
        <f t="shared" si="15"/>
        <v>15.938428953100766</v>
      </c>
      <c r="S34" s="123">
        <f t="shared" si="15"/>
        <v>15.103069803620738</v>
      </c>
      <c r="T34" s="123">
        <f t="shared" si="15"/>
        <v>13.275583508570939</v>
      </c>
      <c r="U34" s="123">
        <f t="shared" si="16"/>
        <v>19.500262106445764</v>
      </c>
      <c r="V34" s="123">
        <f t="shared" si="16"/>
        <v>18.312004866209602</v>
      </c>
      <c r="W34" s="123">
        <f t="shared" si="16"/>
        <v>20.980176887244891</v>
      </c>
      <c r="X34" s="123">
        <f t="shared" si="16"/>
        <v>19.880571476194646</v>
      </c>
      <c r="Y34" s="123">
        <f t="shared" si="16"/>
        <v>17.475002781690321</v>
      </c>
    </row>
    <row r="35" spans="1:25" x14ac:dyDescent="0.35">
      <c r="A35" s="122">
        <f>F65</f>
        <v>0.86559248211077866</v>
      </c>
      <c r="B35" s="125" t="s">
        <v>121</v>
      </c>
      <c r="C35" s="115" t="s">
        <v>101</v>
      </c>
      <c r="D35" s="125"/>
      <c r="E35" s="123">
        <f t="shared" si="11"/>
        <v>13.613422867255958</v>
      </c>
      <c r="F35" s="123">
        <f t="shared" si="12"/>
        <v>12.962950364894846</v>
      </c>
      <c r="G35" s="123">
        <f t="shared" si="12"/>
        <v>14.234201142414962</v>
      </c>
      <c r="H35" s="123">
        <f t="shared" si="12"/>
        <v>13.613422867255958</v>
      </c>
      <c r="I35" s="123">
        <f t="shared" si="12"/>
        <v>11.920875897463549</v>
      </c>
      <c r="J35" s="123">
        <f t="shared" si="13"/>
        <v>17.919709692612436</v>
      </c>
      <c r="K35" s="123">
        <f t="shared" si="13"/>
        <v>17.063475480320768</v>
      </c>
      <c r="L35" s="123">
        <f t="shared" si="13"/>
        <v>18.736856605831942</v>
      </c>
      <c r="M35" s="123">
        <f t="shared" si="13"/>
        <v>17.919709692612436</v>
      </c>
      <c r="N35" s="123">
        <f t="shared" si="14"/>
        <v>15.691765211967326</v>
      </c>
      <c r="O35" s="124"/>
      <c r="P35" s="123">
        <f t="shared" si="15"/>
        <v>14.234201142414962</v>
      </c>
      <c r="Q35" s="123">
        <f t="shared" si="15"/>
        <v>13.292166195271831</v>
      </c>
      <c r="R35" s="123">
        <f t="shared" si="15"/>
        <v>15.400872772759582</v>
      </c>
      <c r="S35" s="123">
        <f t="shared" si="15"/>
        <v>14.534651085001222</v>
      </c>
      <c r="T35" s="123">
        <f t="shared" si="15"/>
        <v>12.625152757995737</v>
      </c>
      <c r="U35" s="123">
        <f t="shared" si="16"/>
        <v>18.736856605831942</v>
      </c>
      <c r="V35" s="123">
        <f t="shared" si="16"/>
        <v>17.496831012143534</v>
      </c>
      <c r="W35" s="123">
        <f t="shared" si="16"/>
        <v>20.27257742536721</v>
      </c>
      <c r="X35" s="123">
        <f t="shared" si="16"/>
        <v>19.132346836379163</v>
      </c>
      <c r="Y35" s="123">
        <f t="shared" si="16"/>
        <v>16.618823528382144</v>
      </c>
    </row>
    <row r="36" spans="1:25" x14ac:dyDescent="0.35">
      <c r="A36" s="122">
        <f>F66</f>
        <v>0.73934216942208586</v>
      </c>
      <c r="B36" s="125" t="s">
        <v>122</v>
      </c>
      <c r="C36" s="115" t="s">
        <v>102</v>
      </c>
      <c r="D36" s="125"/>
      <c r="E36" s="123">
        <f t="shared" si="11"/>
        <v>17.159574657849941</v>
      </c>
      <c r="F36" s="123">
        <f t="shared" si="12"/>
        <v>16.648237217144821</v>
      </c>
      <c r="G36" s="123">
        <f t="shared" si="12"/>
        <v>17.656109493269629</v>
      </c>
      <c r="H36" s="123">
        <f t="shared" si="12"/>
        <v>17.159574657849941</v>
      </c>
      <c r="I36" s="123">
        <f t="shared" si="12"/>
        <v>15.85033130374018</v>
      </c>
      <c r="J36" s="123">
        <f t="shared" si="13"/>
        <v>22.587603376149413</v>
      </c>
      <c r="K36" s="123">
        <f t="shared" si="13"/>
        <v>21.914516336853897</v>
      </c>
      <c r="L36" s="123">
        <f t="shared" si="13"/>
        <v>23.241205353385535</v>
      </c>
      <c r="M36" s="123">
        <f t="shared" si="13"/>
        <v>22.587603376149413</v>
      </c>
      <c r="N36" s="123">
        <f t="shared" si="14"/>
        <v>20.864211614106974</v>
      </c>
      <c r="O36" s="124"/>
      <c r="P36" s="123">
        <f t="shared" si="15"/>
        <v>17.656109493269629</v>
      </c>
      <c r="Q36" s="123">
        <f t="shared" si="15"/>
        <v>16.905839300026653</v>
      </c>
      <c r="R36" s="123">
        <f t="shared" si="15"/>
        <v>18.609476146262846</v>
      </c>
      <c r="S36" s="123">
        <f t="shared" si="15"/>
        <v>17.899212341282666</v>
      </c>
      <c r="T36" s="123">
        <f t="shared" si="15"/>
        <v>16.386586051961093</v>
      </c>
      <c r="U36" s="123">
        <f t="shared" si="16"/>
        <v>23.241205353385535</v>
      </c>
      <c r="V36" s="123">
        <f t="shared" si="16"/>
        <v>22.253604792892233</v>
      </c>
      <c r="W36" s="123">
        <f t="shared" si="16"/>
        <v>24.496147172121507</v>
      </c>
      <c r="X36" s="123">
        <f t="shared" si="16"/>
        <v>23.561208081892492</v>
      </c>
      <c r="Y36" s="123">
        <f t="shared" si="16"/>
        <v>21.570097966356954</v>
      </c>
    </row>
    <row r="37" spans="1:25" x14ac:dyDescent="0.35">
      <c r="A37" s="122">
        <f>F67</f>
        <v>0.85572446822262616</v>
      </c>
      <c r="B37" s="125" t="s">
        <v>123</v>
      </c>
      <c r="C37" s="115" t="s">
        <v>103</v>
      </c>
      <c r="D37" s="125"/>
      <c r="E37" s="123">
        <f t="shared" si="11"/>
        <v>13.923174876697157</v>
      </c>
      <c r="F37" s="123">
        <f t="shared" si="12"/>
        <v>13.287874120682016</v>
      </c>
      <c r="G37" s="123">
        <f t="shared" si="12"/>
        <v>14.530726019270025</v>
      </c>
      <c r="H37" s="123">
        <f t="shared" si="12"/>
        <v>13.923174876697157</v>
      </c>
      <c r="I37" s="123">
        <f t="shared" si="12"/>
        <v>12.273418376601152</v>
      </c>
      <c r="J37" s="123">
        <f t="shared" si="13"/>
        <v>18.327444480550341</v>
      </c>
      <c r="K37" s="123">
        <f t="shared" si="13"/>
        <v>17.491181240489595</v>
      </c>
      <c r="L37" s="123">
        <f t="shared" si="13"/>
        <v>19.12718016822279</v>
      </c>
      <c r="M37" s="123">
        <f t="shared" si="13"/>
        <v>18.327444480550341</v>
      </c>
      <c r="N37" s="123">
        <f t="shared" si="14"/>
        <v>16.155826230423969</v>
      </c>
      <c r="O37" s="124"/>
      <c r="P37" s="123">
        <f t="shared" si="15"/>
        <v>14.530726019270025</v>
      </c>
      <c r="Q37" s="123">
        <f t="shared" si="15"/>
        <v>13.609232110853672</v>
      </c>
      <c r="R37" s="123">
        <f t="shared" si="15"/>
        <v>15.675343653237428</v>
      </c>
      <c r="S37" s="123">
        <f t="shared" si="15"/>
        <v>14.825167744315433</v>
      </c>
      <c r="T37" s="123">
        <f t="shared" si="15"/>
        <v>12.958549249321502</v>
      </c>
      <c r="U37" s="123">
        <f t="shared" si="16"/>
        <v>19.12718016822279</v>
      </c>
      <c r="V37" s="123">
        <f t="shared" si="16"/>
        <v>17.914193288776776</v>
      </c>
      <c r="W37" s="123">
        <f t="shared" si="16"/>
        <v>20.6338707272207</v>
      </c>
      <c r="X37" s="123">
        <f t="shared" si="16"/>
        <v>19.514761622619297</v>
      </c>
      <c r="Y37" s="123">
        <f t="shared" si="16"/>
        <v>17.057682175127287</v>
      </c>
    </row>
    <row r="38" spans="1:25" x14ac:dyDescent="0.35">
      <c r="A38" s="122">
        <f>F68</f>
        <v>0.84869607380249046</v>
      </c>
      <c r="B38" s="125" t="s">
        <v>124</v>
      </c>
      <c r="C38" s="115" t="s">
        <v>104</v>
      </c>
      <c r="D38" s="125"/>
      <c r="E38" s="123">
        <f t="shared" si="11"/>
        <v>14.139655641071297</v>
      </c>
      <c r="F38" s="123">
        <f t="shared" si="12"/>
        <v>13.514535199113558</v>
      </c>
      <c r="G38" s="123">
        <f t="shared" si="12"/>
        <v>14.738285573569248</v>
      </c>
      <c r="H38" s="123">
        <f t="shared" si="12"/>
        <v>14.139655641071297</v>
      </c>
      <c r="I38" s="123">
        <f t="shared" si="12"/>
        <v>12.518460833827749</v>
      </c>
      <c r="J38" s="123">
        <f t="shared" si="13"/>
        <v>18.612403854063242</v>
      </c>
      <c r="K38" s="123">
        <f t="shared" si="13"/>
        <v>17.789541231486218</v>
      </c>
      <c r="L38" s="123">
        <f t="shared" si="13"/>
        <v>19.40039631622891</v>
      </c>
      <c r="M38" s="123">
        <f t="shared" si="13"/>
        <v>18.612403854063242</v>
      </c>
      <c r="N38" s="123">
        <f t="shared" si="14"/>
        <v>16.478382117997754</v>
      </c>
      <c r="O38" s="124"/>
      <c r="P38" s="123">
        <f t="shared" si="15"/>
        <v>14.738285573569248</v>
      </c>
      <c r="Q38" s="123">
        <f t="shared" si="15"/>
        <v>13.83062766645387</v>
      </c>
      <c r="R38" s="123">
        <f t="shared" si="15"/>
        <v>15.867938166254602</v>
      </c>
      <c r="S38" s="123">
        <f t="shared" si="15"/>
        <v>15.028661339190499</v>
      </c>
      <c r="T38" s="123">
        <f t="shared" si="15"/>
        <v>13.190870390087204</v>
      </c>
      <c r="U38" s="123">
        <f t="shared" si="16"/>
        <v>19.40039631622891</v>
      </c>
      <c r="V38" s="123">
        <f t="shared" si="16"/>
        <v>18.205622132372952</v>
      </c>
      <c r="W38" s="123">
        <f t="shared" si="16"/>
        <v>20.887387994355549</v>
      </c>
      <c r="X38" s="123">
        <f t="shared" si="16"/>
        <v>19.782625640363008</v>
      </c>
      <c r="Y38" s="123">
        <f t="shared" si="16"/>
        <v>17.363492656339282</v>
      </c>
    </row>
    <row r="39" spans="1:25" x14ac:dyDescent="0.35">
      <c r="A39" s="122">
        <f>K71</f>
        <v>0.93</v>
      </c>
      <c r="B39" s="117" t="s">
        <v>141</v>
      </c>
      <c r="C39" s="115" t="s">
        <v>49</v>
      </c>
      <c r="D39" s="117"/>
      <c r="E39" s="123">
        <f t="shared" si="11"/>
        <v>11.386571037849805</v>
      </c>
      <c r="F39" s="123">
        <f t="shared" si="12"/>
        <v>10.600320749864128</v>
      </c>
      <c r="G39" s="123">
        <f t="shared" si="12"/>
        <v>12.121930539315924</v>
      </c>
      <c r="H39" s="123">
        <f t="shared" si="12"/>
        <v>11.386571037849805</v>
      </c>
      <c r="I39" s="123">
        <f t="shared" si="12"/>
        <v>9.297096320895033</v>
      </c>
      <c r="J39" s="123">
        <f t="shared" si="13"/>
        <v>14.988445549822705</v>
      </c>
      <c r="K39" s="123">
        <f t="shared" si="13"/>
        <v>13.953483436045641</v>
      </c>
      <c r="L39" s="123">
        <f t="shared" si="13"/>
        <v>15.956418771140351</v>
      </c>
      <c r="M39" s="123">
        <f t="shared" si="13"/>
        <v>14.988445549822705</v>
      </c>
      <c r="N39" s="123">
        <f t="shared" si="14"/>
        <v>12.238014544851627</v>
      </c>
      <c r="O39" s="124"/>
      <c r="P39" s="123">
        <f t="shared" si="15"/>
        <v>12.121930539315924</v>
      </c>
      <c r="Q39" s="123">
        <f t="shared" si="15"/>
        <v>11.000472717115379</v>
      </c>
      <c r="R39" s="123">
        <f t="shared" si="15"/>
        <v>13.472772543170173</v>
      </c>
      <c r="S39" s="123">
        <f t="shared" si="15"/>
        <v>12.473363620130691</v>
      </c>
      <c r="T39" s="123">
        <f t="shared" si="15"/>
        <v>10.184458748504998</v>
      </c>
      <c r="U39" s="123">
        <f t="shared" si="16"/>
        <v>15.956418771140351</v>
      </c>
      <c r="V39" s="123">
        <f t="shared" si="16"/>
        <v>14.480214086815142</v>
      </c>
      <c r="W39" s="123">
        <f t="shared" si="16"/>
        <v>17.734567939479106</v>
      </c>
      <c r="X39" s="123">
        <f t="shared" si="16"/>
        <v>16.419019459151627</v>
      </c>
      <c r="Y39" s="123">
        <f t="shared" si="16"/>
        <v>13.406073250583111</v>
      </c>
    </row>
    <row r="40" spans="1:25" x14ac:dyDescent="0.35">
      <c r="A40" s="122">
        <f t="shared" ref="A40:A45" si="17">F69</f>
        <v>0.89</v>
      </c>
      <c r="B40" s="125" t="s">
        <v>125</v>
      </c>
      <c r="C40" s="115" t="s">
        <v>105</v>
      </c>
      <c r="D40" s="125"/>
      <c r="E40" s="123">
        <f t="shared" si="11"/>
        <v>12.815162894009582</v>
      </c>
      <c r="F40" s="123">
        <f t="shared" si="12"/>
        <v>12.121930539315924</v>
      </c>
      <c r="G40" s="123">
        <f t="shared" si="12"/>
        <v>13.472772543170173</v>
      </c>
      <c r="H40" s="123">
        <f t="shared" si="12"/>
        <v>12.815162894009582</v>
      </c>
      <c r="I40" s="123">
        <f t="shared" si="12"/>
        <v>11.000472717115388</v>
      </c>
      <c r="J40" s="123">
        <f t="shared" si="13"/>
        <v>16.868938911502411</v>
      </c>
      <c r="K40" s="123">
        <f t="shared" si="13"/>
        <v>15.956418771140351</v>
      </c>
      <c r="L40" s="123">
        <f t="shared" si="13"/>
        <v>17.734567939479106</v>
      </c>
      <c r="M40" s="123">
        <f t="shared" si="13"/>
        <v>16.868938911502411</v>
      </c>
      <c r="N40" s="123">
        <f t="shared" si="14"/>
        <v>14.480214086815156</v>
      </c>
      <c r="O40" s="124"/>
      <c r="P40" s="123">
        <f t="shared" si="15"/>
        <v>13.472772543170173</v>
      </c>
      <c r="Q40" s="123">
        <f t="shared" si="15"/>
        <v>12.473363620130691</v>
      </c>
      <c r="R40" s="123">
        <f t="shared" si="15"/>
        <v>14.700000000000003</v>
      </c>
      <c r="S40" s="123">
        <f t="shared" si="15"/>
        <v>13.789822333880878</v>
      </c>
      <c r="T40" s="123">
        <f t="shared" si="15"/>
        <v>11.76</v>
      </c>
      <c r="U40" s="123">
        <f t="shared" si="16"/>
        <v>17.734567939479106</v>
      </c>
      <c r="V40" s="123">
        <f t="shared" si="16"/>
        <v>16.419019459151627</v>
      </c>
      <c r="W40" s="123">
        <f t="shared" si="16"/>
        <v>19.350000000000005</v>
      </c>
      <c r="X40" s="123">
        <f t="shared" si="16"/>
        <v>18.151908990516667</v>
      </c>
      <c r="Y40" s="123">
        <f t="shared" si="16"/>
        <v>15.480000000000002</v>
      </c>
    </row>
    <row r="41" spans="1:25" x14ac:dyDescent="0.35">
      <c r="A41" s="122">
        <f t="shared" si="17"/>
        <v>0.93100000000000005</v>
      </c>
      <c r="B41" s="125" t="s">
        <v>126</v>
      </c>
      <c r="C41" s="115" t="s">
        <v>106</v>
      </c>
      <c r="D41" s="125"/>
      <c r="E41" s="123">
        <f t="shared" si="11"/>
        <v>11.348552330583844</v>
      </c>
      <c r="F41" s="123">
        <f t="shared" si="12"/>
        <v>10.559471577687967</v>
      </c>
      <c r="G41" s="123">
        <f t="shared" si="12"/>
        <v>12.086225217163546</v>
      </c>
      <c r="H41" s="123">
        <f t="shared" si="12"/>
        <v>11.348552330583844</v>
      </c>
      <c r="I41" s="123">
        <f t="shared" si="12"/>
        <v>9.250494040860735</v>
      </c>
      <c r="J41" s="123">
        <f t="shared" si="13"/>
        <v>14.938400516788938</v>
      </c>
      <c r="K41" s="123">
        <f t="shared" si="13"/>
        <v>13.89971258695661</v>
      </c>
      <c r="L41" s="123">
        <f t="shared" si="13"/>
        <v>15.909418908307121</v>
      </c>
      <c r="M41" s="123">
        <f t="shared" si="13"/>
        <v>14.938400516788938</v>
      </c>
      <c r="N41" s="123">
        <f t="shared" si="14"/>
        <v>12.176670727255459</v>
      </c>
      <c r="O41" s="124"/>
      <c r="P41" s="123">
        <f t="shared" si="15"/>
        <v>12.086225217163546</v>
      </c>
      <c r="Q41" s="123">
        <f t="shared" si="15"/>
        <v>10.961114906796652</v>
      </c>
      <c r="R41" s="123">
        <f t="shared" si="15"/>
        <v>13.440656233979055</v>
      </c>
      <c r="S41" s="123">
        <f t="shared" si="15"/>
        <v>12.438667131168026</v>
      </c>
      <c r="T41" s="123">
        <f t="shared" si="15"/>
        <v>10.141934726668278</v>
      </c>
      <c r="U41" s="123">
        <f t="shared" si="16"/>
        <v>15.909418908307121</v>
      </c>
      <c r="V41" s="123">
        <f t="shared" si="16"/>
        <v>14.4284063569058</v>
      </c>
      <c r="W41" s="123">
        <f t="shared" si="16"/>
        <v>17.692292389625493</v>
      </c>
      <c r="X41" s="123">
        <f t="shared" si="16"/>
        <v>16.373347550210976</v>
      </c>
      <c r="Y41" s="123">
        <f t="shared" si="16"/>
        <v>13.350097752451104</v>
      </c>
    </row>
    <row r="42" spans="1:25" x14ac:dyDescent="0.35">
      <c r="A42" s="122">
        <f t="shared" si="17"/>
        <v>0.92584138706640218</v>
      </c>
      <c r="B42" s="125" t="s">
        <v>127</v>
      </c>
      <c r="C42" s="115" t="s">
        <v>107</v>
      </c>
      <c r="D42" s="125"/>
      <c r="E42" s="123">
        <f t="shared" si="11"/>
        <v>11.543333083441917</v>
      </c>
      <c r="F42" s="123">
        <f t="shared" si="12"/>
        <v>10.768534657755653</v>
      </c>
      <c r="G42" s="123">
        <f t="shared" si="12"/>
        <v>12.269300659584664</v>
      </c>
      <c r="H42" s="123">
        <f t="shared" si="12"/>
        <v>11.543333083441917</v>
      </c>
      <c r="I42" s="123">
        <f t="shared" si="12"/>
        <v>9.4884423735028616</v>
      </c>
      <c r="J42" s="123">
        <f t="shared" si="13"/>
        <v>15.194795589428647</v>
      </c>
      <c r="K42" s="123">
        <f t="shared" si="13"/>
        <v>14.174907865821218</v>
      </c>
      <c r="L42" s="123">
        <f t="shared" si="13"/>
        <v>16.15040597026961</v>
      </c>
      <c r="M42" s="123">
        <f t="shared" si="13"/>
        <v>15.194795589428647</v>
      </c>
      <c r="N42" s="123">
        <f t="shared" si="14"/>
        <v>12.489888430427238</v>
      </c>
      <c r="O42" s="124"/>
      <c r="P42" s="123">
        <f t="shared" si="15"/>
        <v>12.269300659584664</v>
      </c>
      <c r="Q42" s="123">
        <f t="shared" si="15"/>
        <v>11.162658226214957</v>
      </c>
      <c r="R42" s="123">
        <f t="shared" si="15"/>
        <v>13.605518684536975</v>
      </c>
      <c r="S42" s="123">
        <f t="shared" si="15"/>
        <v>12.616629449868316</v>
      </c>
      <c r="T42" s="123">
        <f t="shared" si="15"/>
        <v>10.359427526426575</v>
      </c>
      <c r="U42" s="123">
        <f t="shared" si="16"/>
        <v>16.15040597026961</v>
      </c>
      <c r="V42" s="123">
        <f t="shared" si="16"/>
        <v>14.693703175323773</v>
      </c>
      <c r="W42" s="123">
        <f t="shared" si="16"/>
        <v>17.909305207196631</v>
      </c>
      <c r="X42" s="123">
        <f t="shared" si="16"/>
        <v>16.60760407176544</v>
      </c>
      <c r="Y42" s="123">
        <f t="shared" si="16"/>
        <v>13.636389294990087</v>
      </c>
    </row>
    <row r="43" spans="1:25" x14ac:dyDescent="0.35">
      <c r="A43" s="122">
        <f t="shared" si="17"/>
        <v>0.93068448114120272</v>
      </c>
      <c r="B43" s="125" t="s">
        <v>128</v>
      </c>
      <c r="C43" s="115" t="s">
        <v>108</v>
      </c>
      <c r="D43" s="125"/>
      <c r="E43" s="123">
        <f t="shared" ref="E43:E55" si="18">$E$98*15*(SQRT(2-E$97-$A43))</f>
        <v>11.360561688613378</v>
      </c>
      <c r="F43" s="123">
        <f t="shared" si="12"/>
        <v>10.572377305071459</v>
      </c>
      <c r="G43" s="123">
        <f t="shared" si="12"/>
        <v>12.097502299267815</v>
      </c>
      <c r="H43" s="123">
        <f t="shared" si="12"/>
        <v>11.360561688613378</v>
      </c>
      <c r="I43" s="123">
        <f t="shared" si="12"/>
        <v>9.2652232504559784</v>
      </c>
      <c r="J43" s="123">
        <f t="shared" si="13"/>
        <v>14.954208753378838</v>
      </c>
      <c r="K43" s="123">
        <f t="shared" si="13"/>
        <v>13.91670073830835</v>
      </c>
      <c r="L43" s="123">
        <f t="shared" si="13"/>
        <v>15.92426323066886</v>
      </c>
      <c r="M43" s="123">
        <f t="shared" si="13"/>
        <v>14.954208753378838</v>
      </c>
      <c r="N43" s="123">
        <f t="shared" si="14"/>
        <v>12.196059176620626</v>
      </c>
      <c r="O43" s="124"/>
      <c r="P43" s="123">
        <f t="shared" ref="P43:T55" si="19">$E$98*15*(SQRT(2-P$97-$A43))</f>
        <v>12.097502299267815</v>
      </c>
      <c r="Q43" s="123">
        <f t="shared" si="19"/>
        <v>10.973548281243851</v>
      </c>
      <c r="R43" s="123">
        <f t="shared" si="19"/>
        <v>13.450797815772495</v>
      </c>
      <c r="S43" s="123">
        <f t="shared" si="19"/>
        <v>12.449624969483615</v>
      </c>
      <c r="T43" s="123">
        <f t="shared" si="19"/>
        <v>10.155371085331646</v>
      </c>
      <c r="U43" s="123">
        <f t="shared" ref="U43:Y55" si="20">$J$100*15*(SQRT(2-U$97-$A43))</f>
        <v>15.92426323066886</v>
      </c>
      <c r="V43" s="123">
        <f t="shared" si="20"/>
        <v>14.444772737555683</v>
      </c>
      <c r="W43" s="123">
        <f t="shared" si="20"/>
        <v>17.705642022802571</v>
      </c>
      <c r="X43" s="123">
        <f t="shared" si="20"/>
        <v>16.387771643503942</v>
      </c>
      <c r="Y43" s="123">
        <f t="shared" si="20"/>
        <v>13.367784387834515</v>
      </c>
    </row>
    <row r="44" spans="1:25" x14ac:dyDescent="0.35">
      <c r="A44" s="122">
        <f t="shared" si="17"/>
        <v>0.92586659317651177</v>
      </c>
      <c r="B44" s="125" t="s">
        <v>129</v>
      </c>
      <c r="C44" s="115" t="s">
        <v>109</v>
      </c>
      <c r="D44" s="125"/>
      <c r="E44" s="123">
        <f t="shared" si="18"/>
        <v>11.542389333320477</v>
      </c>
      <c r="F44" s="123">
        <f t="shared" si="12"/>
        <v>10.767522998440743</v>
      </c>
      <c r="G44" s="123">
        <f t="shared" si="12"/>
        <v>12.268412754792299</v>
      </c>
      <c r="H44" s="123">
        <f t="shared" si="12"/>
        <v>11.542389333320477</v>
      </c>
      <c r="I44" s="123">
        <f t="shared" si="12"/>
        <v>9.4872942149988333</v>
      </c>
      <c r="J44" s="123">
        <f t="shared" si="13"/>
        <v>15.193553306105528</v>
      </c>
      <c r="K44" s="123">
        <f t="shared" si="13"/>
        <v>14.173576191825061</v>
      </c>
      <c r="L44" s="123">
        <f t="shared" si="13"/>
        <v>16.149237197634765</v>
      </c>
      <c r="M44" s="123">
        <f t="shared" si="13"/>
        <v>15.193553306105528</v>
      </c>
      <c r="N44" s="123">
        <f t="shared" si="14"/>
        <v>12.488377078927035</v>
      </c>
      <c r="O44" s="124"/>
      <c r="P44" s="123">
        <f t="shared" si="19"/>
        <v>12.268412754792299</v>
      </c>
      <c r="Q44" s="123">
        <f t="shared" si="19"/>
        <v>11.161682289061543</v>
      </c>
      <c r="R44" s="123">
        <f t="shared" si="19"/>
        <v>13.604717987593508</v>
      </c>
      <c r="S44" s="123">
        <f t="shared" si="19"/>
        <v>12.615765990297623</v>
      </c>
      <c r="T44" s="123">
        <f t="shared" si="19"/>
        <v>10.358375911403792</v>
      </c>
      <c r="U44" s="123">
        <f t="shared" si="20"/>
        <v>16.149237197634765</v>
      </c>
      <c r="V44" s="123">
        <f t="shared" si="20"/>
        <v>14.692418523356523</v>
      </c>
      <c r="W44" s="123">
        <f t="shared" si="20"/>
        <v>17.908251228566968</v>
      </c>
      <c r="X44" s="123">
        <f t="shared" si="20"/>
        <v>16.606467477024424</v>
      </c>
      <c r="Y44" s="123">
        <f t="shared" si="20"/>
        <v>13.635005026235605</v>
      </c>
    </row>
    <row r="45" spans="1:25" x14ac:dyDescent="0.35">
      <c r="A45" s="122">
        <f t="shared" si="17"/>
        <v>0.85266157690147004</v>
      </c>
      <c r="B45" s="125" t="s">
        <v>130</v>
      </c>
      <c r="C45" s="115" t="s">
        <v>110</v>
      </c>
      <c r="D45" s="125"/>
      <c r="E45" s="123">
        <f t="shared" si="18"/>
        <v>14.017925645024851</v>
      </c>
      <c r="F45" s="123">
        <f t="shared" si="12"/>
        <v>13.387122147401412</v>
      </c>
      <c r="G45" s="123">
        <f t="shared" si="12"/>
        <v>14.621540253661562</v>
      </c>
      <c r="H45" s="123">
        <f t="shared" si="12"/>
        <v>14.017925645024851</v>
      </c>
      <c r="I45" s="123">
        <f t="shared" si="12"/>
        <v>12.380801241819745</v>
      </c>
      <c r="J45" s="123">
        <f t="shared" si="13"/>
        <v>18.45216743069598</v>
      </c>
      <c r="K45" s="123">
        <f t="shared" si="13"/>
        <v>17.621824051171249</v>
      </c>
      <c r="L45" s="123">
        <f t="shared" si="13"/>
        <v>19.24672135430961</v>
      </c>
      <c r="M45" s="123">
        <f t="shared" si="13"/>
        <v>18.45216743069598</v>
      </c>
      <c r="N45" s="123">
        <f t="shared" si="14"/>
        <v>16.297177144844362</v>
      </c>
      <c r="O45" s="124"/>
      <c r="P45" s="123">
        <f t="shared" si="19"/>
        <v>14.621540253661562</v>
      </c>
      <c r="Q45" s="123">
        <f t="shared" si="19"/>
        <v>13.706153340359402</v>
      </c>
      <c r="R45" s="123">
        <f t="shared" si="19"/>
        <v>15.759563426359419</v>
      </c>
      <c r="S45" s="123">
        <f t="shared" si="19"/>
        <v>14.914189196515014</v>
      </c>
      <c r="T45" s="123">
        <f t="shared" si="19"/>
        <v>13.060300126315834</v>
      </c>
      <c r="U45" s="123">
        <f t="shared" si="20"/>
        <v>19.24672135430961</v>
      </c>
      <c r="V45" s="123">
        <f t="shared" si="20"/>
        <v>18.041773274554725</v>
      </c>
      <c r="W45" s="123">
        <f t="shared" si="20"/>
        <v>20.74473144898332</v>
      </c>
      <c r="X45" s="123">
        <f t="shared" si="20"/>
        <v>19.631942921943235</v>
      </c>
      <c r="Y45" s="123">
        <f t="shared" si="20"/>
        <v>17.191619554027987</v>
      </c>
    </row>
    <row r="46" spans="1:25" x14ac:dyDescent="0.35">
      <c r="A46" s="122">
        <f>L71</f>
        <v>0.97</v>
      </c>
      <c r="B46" s="117" t="s">
        <v>131</v>
      </c>
      <c r="C46" s="115" t="s">
        <v>50</v>
      </c>
      <c r="D46" s="117"/>
      <c r="E46" s="123">
        <f t="shared" si="18"/>
        <v>9.7508768836448798</v>
      </c>
      <c r="F46" s="123">
        <f t="shared" si="12"/>
        <v>8.8200000000000038</v>
      </c>
      <c r="G46" s="123">
        <f t="shared" si="12"/>
        <v>10.600320749864132</v>
      </c>
      <c r="H46" s="123">
        <f t="shared" si="12"/>
        <v>9.7508768836448798</v>
      </c>
      <c r="I46" s="123">
        <f t="shared" si="12"/>
        <v>7.2014998437825462</v>
      </c>
      <c r="J46" s="123">
        <f t="shared" si="13"/>
        <v>12.835337938675405</v>
      </c>
      <c r="K46" s="123">
        <f t="shared" si="13"/>
        <v>11.610000000000007</v>
      </c>
      <c r="L46" s="123">
        <f t="shared" si="13"/>
        <v>13.953483436045644</v>
      </c>
      <c r="M46" s="123">
        <f t="shared" si="13"/>
        <v>12.835337938675405</v>
      </c>
      <c r="N46" s="123">
        <f t="shared" si="14"/>
        <v>9.4795253045709043</v>
      </c>
      <c r="O46" s="124"/>
      <c r="P46" s="123">
        <f t="shared" si="19"/>
        <v>10.600320749864132</v>
      </c>
      <c r="Q46" s="123">
        <f t="shared" si="19"/>
        <v>9.2970963208950277</v>
      </c>
      <c r="R46" s="123">
        <f t="shared" si="19"/>
        <v>12.121930539315926</v>
      </c>
      <c r="S46" s="123">
        <f t="shared" si="19"/>
        <v>11.000472717115382</v>
      </c>
      <c r="T46" s="123">
        <f t="shared" si="19"/>
        <v>8.315575746753801</v>
      </c>
      <c r="U46" s="123">
        <f t="shared" si="20"/>
        <v>13.953483436045644</v>
      </c>
      <c r="V46" s="123">
        <f t="shared" si="20"/>
        <v>12.238014544851621</v>
      </c>
      <c r="W46" s="123">
        <f t="shared" si="20"/>
        <v>15.956418771140354</v>
      </c>
      <c r="X46" s="123">
        <f t="shared" si="20"/>
        <v>14.480214086815149</v>
      </c>
      <c r="Y46" s="123">
        <f t="shared" si="20"/>
        <v>10.946012972767761</v>
      </c>
    </row>
    <row r="47" spans="1:25" x14ac:dyDescent="0.35">
      <c r="A47" s="122">
        <f t="shared" ref="A47:A54" si="21">F75</f>
        <v>0.82449705313591393</v>
      </c>
      <c r="B47" s="125" t="s">
        <v>132</v>
      </c>
      <c r="C47" s="115" t="s">
        <v>111</v>
      </c>
      <c r="D47" s="125"/>
      <c r="E47" s="123">
        <f t="shared" si="18"/>
        <v>14.860906000356826</v>
      </c>
      <c r="F47" s="123">
        <f t="shared" si="12"/>
        <v>14.267421881736079</v>
      </c>
      <c r="G47" s="123">
        <f t="shared" si="12"/>
        <v>15.431582133774926</v>
      </c>
      <c r="H47" s="123">
        <f t="shared" si="12"/>
        <v>14.860906000356826</v>
      </c>
      <c r="I47" s="123">
        <f t="shared" si="12"/>
        <v>13.327735259654636</v>
      </c>
      <c r="J47" s="123">
        <f t="shared" si="13"/>
        <v>19.561804837204395</v>
      </c>
      <c r="K47" s="123">
        <f t="shared" si="13"/>
        <v>18.78058594636688</v>
      </c>
      <c r="L47" s="123">
        <f t="shared" si="13"/>
        <v>20.313000972009856</v>
      </c>
      <c r="M47" s="123">
        <f t="shared" si="13"/>
        <v>19.561804837204395</v>
      </c>
      <c r="N47" s="123">
        <f t="shared" si="14"/>
        <v>17.543651515259675</v>
      </c>
      <c r="O47" s="124"/>
      <c r="P47" s="123">
        <f t="shared" si="19"/>
        <v>15.431582133774926</v>
      </c>
      <c r="Q47" s="123">
        <f t="shared" si="19"/>
        <v>14.567186658769815</v>
      </c>
      <c r="R47" s="123">
        <f t="shared" si="19"/>
        <v>16.51387680562749</v>
      </c>
      <c r="S47" s="123">
        <f t="shared" si="19"/>
        <v>15.709147881137325</v>
      </c>
      <c r="T47" s="123">
        <f t="shared" si="19"/>
        <v>13.961222265670061</v>
      </c>
      <c r="U47" s="123">
        <f t="shared" si="20"/>
        <v>20.313000972009856</v>
      </c>
      <c r="V47" s="123">
        <f t="shared" si="20"/>
        <v>19.175174275319453</v>
      </c>
      <c r="W47" s="123">
        <f t="shared" si="20"/>
        <v>21.737654162509656</v>
      </c>
      <c r="X47" s="123">
        <f t="shared" si="20"/>
        <v>20.678368129252195</v>
      </c>
      <c r="Y47" s="123">
        <f t="shared" si="20"/>
        <v>18.377527268075898</v>
      </c>
    </row>
    <row r="48" spans="1:25" x14ac:dyDescent="0.35">
      <c r="A48" s="122">
        <f t="shared" si="21"/>
        <v>0.86732466918055162</v>
      </c>
      <c r="B48" s="125" t="s">
        <v>133</v>
      </c>
      <c r="C48" s="115" t="s">
        <v>112</v>
      </c>
      <c r="D48" s="125"/>
      <c r="E48" s="123">
        <f t="shared" si="18"/>
        <v>13.558320284869303</v>
      </c>
      <c r="F48" s="123">
        <f t="shared" si="12"/>
        <v>12.905070668039693</v>
      </c>
      <c r="G48" s="123">
        <f t="shared" si="12"/>
        <v>14.18151081327721</v>
      </c>
      <c r="H48" s="123">
        <f t="shared" si="12"/>
        <v>13.558320284869303</v>
      </c>
      <c r="I48" s="123">
        <f t="shared" si="12"/>
        <v>11.857910817133783</v>
      </c>
      <c r="J48" s="123">
        <f t="shared" si="13"/>
        <v>17.847176701511636</v>
      </c>
      <c r="K48" s="123">
        <f t="shared" si="13"/>
        <v>16.987286899766534</v>
      </c>
      <c r="L48" s="123">
        <f t="shared" si="13"/>
        <v>18.667498927681226</v>
      </c>
      <c r="M48" s="123">
        <f t="shared" si="13"/>
        <v>17.847176701511636</v>
      </c>
      <c r="N48" s="123">
        <f t="shared" si="14"/>
        <v>15.608882606227127</v>
      </c>
      <c r="O48" s="124"/>
      <c r="P48" s="123">
        <f t="shared" si="19"/>
        <v>14.18151081327721</v>
      </c>
      <c r="Q48" s="123">
        <f t="shared" si="19"/>
        <v>13.235726234215416</v>
      </c>
      <c r="R48" s="123">
        <f t="shared" si="19"/>
        <v>15.352187106308289</v>
      </c>
      <c r="S48" s="123">
        <f t="shared" si="19"/>
        <v>14.483053854318786</v>
      </c>
      <c r="T48" s="123">
        <f t="shared" si="19"/>
        <v>12.565717207827751</v>
      </c>
      <c r="U48" s="123">
        <f t="shared" si="20"/>
        <v>18.667498927681226</v>
      </c>
      <c r="V48" s="123">
        <f t="shared" si="20"/>
        <v>17.422537594018255</v>
      </c>
      <c r="W48" s="123">
        <f t="shared" si="20"/>
        <v>20.208491190956831</v>
      </c>
      <c r="X48" s="123">
        <f t="shared" si="20"/>
        <v>19.064428032725754</v>
      </c>
      <c r="Y48" s="123">
        <f t="shared" si="20"/>
        <v>16.54058693683449</v>
      </c>
    </row>
    <row r="49" spans="1:25" x14ac:dyDescent="0.35">
      <c r="A49" s="122">
        <f t="shared" si="21"/>
        <v>0.70627539804526829</v>
      </c>
      <c r="B49" s="125" t="s">
        <v>134</v>
      </c>
      <c r="C49" s="115" t="s">
        <v>113</v>
      </c>
      <c r="D49" s="125"/>
      <c r="E49" s="123">
        <f t="shared" si="18"/>
        <v>17.973107604017507</v>
      </c>
      <c r="F49" s="123">
        <f t="shared" si="12"/>
        <v>17.485576826218569</v>
      </c>
      <c r="G49" s="123">
        <f t="shared" si="12"/>
        <v>18.447758588663067</v>
      </c>
      <c r="H49" s="123">
        <f t="shared" si="12"/>
        <v>17.973107604017507</v>
      </c>
      <c r="I49" s="123">
        <f t="shared" si="12"/>
        <v>16.727659637426626</v>
      </c>
      <c r="J49" s="123">
        <f t="shared" si="13"/>
        <v>23.658478376716928</v>
      </c>
      <c r="K49" s="123">
        <f t="shared" si="13"/>
        <v>23.016728679410161</v>
      </c>
      <c r="L49" s="123">
        <f t="shared" si="13"/>
        <v>24.2832740605871</v>
      </c>
      <c r="M49" s="123">
        <f t="shared" si="13"/>
        <v>23.658478376716928</v>
      </c>
      <c r="N49" s="123">
        <f t="shared" si="14"/>
        <v>22.019062175796275</v>
      </c>
      <c r="O49" s="124"/>
      <c r="P49" s="123">
        <f t="shared" si="19"/>
        <v>18.447758588663067</v>
      </c>
      <c r="Q49" s="123">
        <f t="shared" si="19"/>
        <v>17.731017933147317</v>
      </c>
      <c r="R49" s="123">
        <f t="shared" si="19"/>
        <v>19.362184715201742</v>
      </c>
      <c r="S49" s="123">
        <f t="shared" si="19"/>
        <v>18.680562008290643</v>
      </c>
      <c r="T49" s="123">
        <f t="shared" si="19"/>
        <v>17.236641115530364</v>
      </c>
      <c r="U49" s="123">
        <f t="shared" si="20"/>
        <v>24.2832740605871</v>
      </c>
      <c r="V49" s="123">
        <f t="shared" si="20"/>
        <v>23.339809320163308</v>
      </c>
      <c r="W49" s="123">
        <f t="shared" si="20"/>
        <v>25.486957431234949</v>
      </c>
      <c r="X49" s="123">
        <f t="shared" si="20"/>
        <v>24.589719378260135</v>
      </c>
      <c r="Y49" s="123">
        <f t="shared" si="20"/>
        <v>22.689047999014463</v>
      </c>
    </row>
    <row r="50" spans="1:25" x14ac:dyDescent="0.35">
      <c r="A50" s="122">
        <f t="shared" si="21"/>
        <v>0.85199999999999998</v>
      </c>
      <c r="B50" s="125" t="s">
        <v>135</v>
      </c>
      <c r="C50" s="115" t="s">
        <v>114</v>
      </c>
      <c r="D50" s="125"/>
      <c r="E50" s="123">
        <f t="shared" si="18"/>
        <v>14.038307590304468</v>
      </c>
      <c r="F50" s="123">
        <f t="shared" si="12"/>
        <v>13.408462999165865</v>
      </c>
      <c r="G50" s="123">
        <f t="shared" si="12"/>
        <v>14.641081927234753</v>
      </c>
      <c r="H50" s="123">
        <f t="shared" si="12"/>
        <v>14.038307590304468</v>
      </c>
      <c r="I50" s="123">
        <f t="shared" si="12"/>
        <v>12.403873588520645</v>
      </c>
      <c r="J50" s="123">
        <f t="shared" si="13"/>
        <v>18.478996726013026</v>
      </c>
      <c r="K50" s="123">
        <f t="shared" si="13"/>
        <v>17.64991558053466</v>
      </c>
      <c r="L50" s="123">
        <f t="shared" si="13"/>
        <v>19.272444577686564</v>
      </c>
      <c r="M50" s="123">
        <f t="shared" si="13"/>
        <v>18.478996726013026</v>
      </c>
      <c r="N50" s="123">
        <f t="shared" si="14"/>
        <v>16.327547886930237</v>
      </c>
      <c r="O50" s="124"/>
      <c r="P50" s="123">
        <f t="shared" si="19"/>
        <v>14.641081927234753</v>
      </c>
      <c r="Q50" s="123">
        <f t="shared" si="19"/>
        <v>13.726998215196208</v>
      </c>
      <c r="R50" s="123">
        <f t="shared" si="19"/>
        <v>15.77769564923852</v>
      </c>
      <c r="S50" s="123">
        <f t="shared" si="19"/>
        <v>14.933347916659542</v>
      </c>
      <c r="T50" s="123">
        <f t="shared" si="19"/>
        <v>13.082174131236751</v>
      </c>
      <c r="U50" s="123">
        <f t="shared" si="20"/>
        <v>19.272444577686564</v>
      </c>
      <c r="V50" s="123">
        <f t="shared" si="20"/>
        <v>18.069211936329705</v>
      </c>
      <c r="W50" s="123">
        <f t="shared" si="20"/>
        <v>20.768599375018052</v>
      </c>
      <c r="X50" s="123">
        <f t="shared" si="20"/>
        <v>19.657162053562054</v>
      </c>
      <c r="Y50" s="123">
        <f t="shared" si="20"/>
        <v>17.220412887036133</v>
      </c>
    </row>
    <row r="51" spans="1:25" x14ac:dyDescent="0.35">
      <c r="A51" s="122">
        <f t="shared" si="21"/>
        <v>0.90721883395451008</v>
      </c>
      <c r="B51" s="125" t="s">
        <v>136</v>
      </c>
      <c r="C51" s="115" t="s">
        <v>115</v>
      </c>
      <c r="D51" s="125"/>
      <c r="E51" s="123">
        <f t="shared" si="18"/>
        <v>12.220684460498918</v>
      </c>
      <c r="F51" s="123">
        <f t="shared" si="12"/>
        <v>11.491646038887541</v>
      </c>
      <c r="G51" s="123">
        <f t="shared" si="12"/>
        <v>12.908614514465901</v>
      </c>
      <c r="H51" s="123">
        <f t="shared" si="12"/>
        <v>12.220684460498918</v>
      </c>
      <c r="I51" s="123">
        <f t="shared" si="12"/>
        <v>10.301802205589063</v>
      </c>
      <c r="J51" s="123">
        <f t="shared" si="13"/>
        <v>16.086411177595515</v>
      </c>
      <c r="K51" s="123">
        <f t="shared" si="13"/>
        <v>15.126758561392785</v>
      </c>
      <c r="L51" s="123">
        <f t="shared" si="13"/>
        <v>16.991951758837768</v>
      </c>
      <c r="M51" s="123">
        <f t="shared" si="13"/>
        <v>16.086411177595515</v>
      </c>
      <c r="N51" s="123">
        <f t="shared" si="14"/>
        <v>13.560535556336625</v>
      </c>
      <c r="O51" s="124"/>
      <c r="P51" s="123">
        <f t="shared" si="19"/>
        <v>12.908614514465901</v>
      </c>
      <c r="Q51" s="123">
        <f t="shared" si="19"/>
        <v>11.861767519348856</v>
      </c>
      <c r="R51" s="123">
        <f t="shared" si="19"/>
        <v>14.184735763597422</v>
      </c>
      <c r="S51" s="123">
        <f t="shared" si="19"/>
        <v>13.23918157149752</v>
      </c>
      <c r="T51" s="123">
        <f t="shared" si="19"/>
        <v>11.109200181969882</v>
      </c>
      <c r="U51" s="123">
        <f t="shared" si="20"/>
        <v>16.991951758837768</v>
      </c>
      <c r="V51" s="123">
        <f t="shared" si="20"/>
        <v>15.613959285673495</v>
      </c>
      <c r="W51" s="123">
        <f t="shared" si="20"/>
        <v>18.671744015347628</v>
      </c>
      <c r="X51" s="123">
        <f t="shared" si="20"/>
        <v>17.4270859461549</v>
      </c>
      <c r="Y51" s="123">
        <f t="shared" si="20"/>
        <v>14.623334933409337</v>
      </c>
    </row>
    <row r="52" spans="1:25" x14ac:dyDescent="0.35">
      <c r="A52" s="122">
        <f t="shared" si="21"/>
        <v>0.9065876058027621</v>
      </c>
      <c r="B52" s="125" t="s">
        <v>137</v>
      </c>
      <c r="C52" s="115" t="s">
        <v>116</v>
      </c>
      <c r="D52" s="125"/>
      <c r="E52" s="123">
        <f t="shared" si="18"/>
        <v>12.242987259991926</v>
      </c>
      <c r="F52" s="123">
        <f t="shared" si="12"/>
        <v>11.515360916980613</v>
      </c>
      <c r="G52" s="123">
        <f t="shared" si="12"/>
        <v>12.929730741524537</v>
      </c>
      <c r="H52" s="123">
        <f t="shared" si="12"/>
        <v>12.242987259991926</v>
      </c>
      <c r="I52" s="123">
        <f t="shared" si="12"/>
        <v>10.328249466793711</v>
      </c>
      <c r="J52" s="123">
        <f t="shared" si="13"/>
        <v>16.115768944275089</v>
      </c>
      <c r="K52" s="123">
        <f t="shared" si="13"/>
        <v>15.157975084596931</v>
      </c>
      <c r="L52" s="123">
        <f t="shared" si="13"/>
        <v>17.019747608741483</v>
      </c>
      <c r="M52" s="123">
        <f t="shared" si="13"/>
        <v>16.115768944275089</v>
      </c>
      <c r="N52" s="123">
        <f t="shared" si="14"/>
        <v>13.595348787922335</v>
      </c>
      <c r="O52" s="124"/>
      <c r="P52" s="123">
        <f t="shared" si="19"/>
        <v>12.929730741524537</v>
      </c>
      <c r="Q52" s="123">
        <f t="shared" si="19"/>
        <v>11.884743878112157</v>
      </c>
      <c r="R52" s="123">
        <f t="shared" si="19"/>
        <v>14.20395497910088</v>
      </c>
      <c r="S52" s="123">
        <f t="shared" si="19"/>
        <v>13.25977137994183</v>
      </c>
      <c r="T52" s="123">
        <f t="shared" si="19"/>
        <v>11.13372970070338</v>
      </c>
      <c r="U52" s="123">
        <f t="shared" si="20"/>
        <v>17.019747608741483</v>
      </c>
      <c r="V52" s="123">
        <f t="shared" si="20"/>
        <v>15.644203676290495</v>
      </c>
      <c r="W52" s="123">
        <f t="shared" si="20"/>
        <v>18.697042778612385</v>
      </c>
      <c r="X52" s="123">
        <f t="shared" si="20"/>
        <v>17.454188857270371</v>
      </c>
      <c r="Y52" s="123">
        <f t="shared" si="20"/>
        <v>14.655623789701389</v>
      </c>
    </row>
    <row r="53" spans="1:25" x14ac:dyDescent="0.35">
      <c r="A53" s="122">
        <f t="shared" si="21"/>
        <v>0.92224933927951325</v>
      </c>
      <c r="B53" s="125" t="s">
        <v>138</v>
      </c>
      <c r="C53" s="115" t="s">
        <v>117</v>
      </c>
      <c r="D53" s="125"/>
      <c r="E53" s="123">
        <f t="shared" si="18"/>
        <v>11.677044193645923</v>
      </c>
      <c r="F53" s="123">
        <f t="shared" si="12"/>
        <v>10.911744182318424</v>
      </c>
      <c r="G53" s="123">
        <f t="shared" si="12"/>
        <v>12.395182979704655</v>
      </c>
      <c r="H53" s="123">
        <f t="shared" si="12"/>
        <v>11.677044193645923</v>
      </c>
      <c r="I53" s="123">
        <f t="shared" si="12"/>
        <v>9.6506663552502907</v>
      </c>
      <c r="J53" s="123">
        <f t="shared" si="13"/>
        <v>15.370803071227799</v>
      </c>
      <c r="K53" s="123">
        <f t="shared" si="13"/>
        <v>14.363418362439559</v>
      </c>
      <c r="L53" s="123">
        <f t="shared" si="13"/>
        <v>16.31610820797858</v>
      </c>
      <c r="M53" s="123">
        <f t="shared" si="13"/>
        <v>15.370803071227799</v>
      </c>
      <c r="N53" s="123">
        <f t="shared" si="14"/>
        <v>12.703428161502936</v>
      </c>
      <c r="O53" s="124"/>
      <c r="P53" s="123">
        <f t="shared" si="19"/>
        <v>12.395182979704655</v>
      </c>
      <c r="Q53" s="123">
        <f t="shared" si="19"/>
        <v>11.300874351144683</v>
      </c>
      <c r="R53" s="123">
        <f t="shared" si="19"/>
        <v>13.719145786103448</v>
      </c>
      <c r="S53" s="123">
        <f t="shared" si="19"/>
        <v>12.739080072766628</v>
      </c>
      <c r="T53" s="123">
        <f t="shared" si="19"/>
        <v>10.508213982421559</v>
      </c>
      <c r="U53" s="123">
        <f t="shared" si="20"/>
        <v>16.31610820797858</v>
      </c>
      <c r="V53" s="123">
        <f t="shared" si="20"/>
        <v>14.875640727527188</v>
      </c>
      <c r="W53" s="123">
        <f t="shared" si="20"/>
        <v>18.058875575585155</v>
      </c>
      <c r="X53" s="123">
        <f t="shared" si="20"/>
        <v>16.768789075376482</v>
      </c>
      <c r="Y53" s="123">
        <f t="shared" si="20"/>
        <v>13.832240854412053</v>
      </c>
    </row>
    <row r="54" spans="1:25" x14ac:dyDescent="0.35">
      <c r="A54" s="122">
        <f t="shared" si="21"/>
        <v>0.9241865503134834</v>
      </c>
      <c r="B54" s="125" t="s">
        <v>139</v>
      </c>
      <c r="C54" s="115" t="s">
        <v>118</v>
      </c>
      <c r="D54" s="125"/>
      <c r="E54" s="123">
        <f t="shared" si="18"/>
        <v>11.605124444444254</v>
      </c>
      <c r="F54" s="123">
        <f t="shared" si="12"/>
        <v>10.834745653269279</v>
      </c>
      <c r="G54" s="123">
        <f t="shared" si="12"/>
        <v>12.327453645057343</v>
      </c>
      <c r="H54" s="123">
        <f t="shared" si="12"/>
        <v>11.605124444444254</v>
      </c>
      <c r="I54" s="123">
        <f t="shared" si="12"/>
        <v>9.5635199257928818</v>
      </c>
      <c r="J54" s="123">
        <f t="shared" si="13"/>
        <v>15.276133197278662</v>
      </c>
      <c r="K54" s="123">
        <f t="shared" si="13"/>
        <v>14.262063155834051</v>
      </c>
      <c r="L54" s="123">
        <f t="shared" si="13"/>
        <v>16.226954287881608</v>
      </c>
      <c r="M54" s="123">
        <f t="shared" si="13"/>
        <v>15.276133197278662</v>
      </c>
      <c r="N54" s="123">
        <f t="shared" si="14"/>
        <v>12.58871500436002</v>
      </c>
      <c r="O54" s="124"/>
      <c r="P54" s="123">
        <f t="shared" si="19"/>
        <v>12.327453645057343</v>
      </c>
      <c r="Q54" s="123">
        <f t="shared" si="19"/>
        <v>11.226545032690929</v>
      </c>
      <c r="R54" s="123">
        <f t="shared" si="19"/>
        <v>13.657983503103143</v>
      </c>
      <c r="S54" s="123">
        <f t="shared" si="19"/>
        <v>12.673188760964518</v>
      </c>
      <c r="T54" s="123">
        <f t="shared" si="19"/>
        <v>10.428236349979679</v>
      </c>
      <c r="U54" s="123">
        <f t="shared" si="20"/>
        <v>16.226954287881608</v>
      </c>
      <c r="V54" s="123">
        <f t="shared" si="20"/>
        <v>14.777799073644182</v>
      </c>
      <c r="W54" s="123">
        <f t="shared" si="20"/>
        <v>17.978366039799038</v>
      </c>
      <c r="X54" s="123">
        <f t="shared" si="20"/>
        <v>16.682054593514522</v>
      </c>
      <c r="Y54" s="123">
        <f t="shared" si="20"/>
        <v>13.726964174973252</v>
      </c>
    </row>
    <row r="55" spans="1:25" x14ac:dyDescent="0.35">
      <c r="A55" s="122">
        <f>M71</f>
        <v>0.98</v>
      </c>
      <c r="B55" s="117" t="s">
        <v>140</v>
      </c>
      <c r="C55" s="115" t="s">
        <v>51</v>
      </c>
      <c r="D55" s="117"/>
      <c r="E55" s="123">
        <f t="shared" si="18"/>
        <v>9.2970963208950383</v>
      </c>
      <c r="F55" s="123">
        <f t="shared" si="12"/>
        <v>8.315575746753801</v>
      </c>
      <c r="G55" s="123">
        <f t="shared" si="12"/>
        <v>10.184458748505003</v>
      </c>
      <c r="H55" s="123">
        <f t="shared" si="12"/>
        <v>9.2970963208950383</v>
      </c>
      <c r="I55" s="123">
        <f t="shared" si="12"/>
        <v>6.5740398538493841</v>
      </c>
      <c r="J55" s="123">
        <f t="shared" si="13"/>
        <v>12.238014544851634</v>
      </c>
      <c r="K55" s="123">
        <f t="shared" si="13"/>
        <v>10.946012972767761</v>
      </c>
      <c r="L55" s="123">
        <f t="shared" si="13"/>
        <v>13.406073250583118</v>
      </c>
      <c r="M55" s="123">
        <f t="shared" si="13"/>
        <v>12.238014544851634</v>
      </c>
      <c r="N55" s="123">
        <f t="shared" si="14"/>
        <v>8.6535830729241905</v>
      </c>
      <c r="O55" s="124"/>
      <c r="P55" s="123">
        <f t="shared" si="19"/>
        <v>10.184458748505003</v>
      </c>
      <c r="Q55" s="123">
        <f t="shared" si="19"/>
        <v>8.8199999999999932</v>
      </c>
      <c r="R55" s="123">
        <f t="shared" si="19"/>
        <v>11.760000000000005</v>
      </c>
      <c r="S55" s="123">
        <f t="shared" si="19"/>
        <v>10.600320749864125</v>
      </c>
      <c r="T55" s="123">
        <f t="shared" si="19"/>
        <v>7.7785088545298997</v>
      </c>
      <c r="U55" s="123">
        <f t="shared" si="20"/>
        <v>13.406073250583118</v>
      </c>
      <c r="V55" s="123">
        <f t="shared" si="20"/>
        <v>11.609999999999992</v>
      </c>
      <c r="W55" s="123">
        <f t="shared" si="20"/>
        <v>15.480000000000009</v>
      </c>
      <c r="X55" s="123">
        <f t="shared" si="20"/>
        <v>13.953483436045634</v>
      </c>
      <c r="Y55" s="123">
        <f t="shared" si="20"/>
        <v>10.239057573819972</v>
      </c>
    </row>
    <row r="56" spans="1:25" x14ac:dyDescent="0.35">
      <c r="D56" s="117"/>
      <c r="E56" s="117" t="str">
        <f>E9</f>
        <v>FS</v>
      </c>
      <c r="F56" s="117" t="str">
        <f>F9</f>
        <v>Plan</v>
      </c>
      <c r="G56" s="117" t="str">
        <f t="shared" ref="G56:N56" si="22">G9</f>
        <v>Sim</v>
      </c>
      <c r="H56" s="117" t="str">
        <f t="shared" si="22"/>
        <v>Att</v>
      </c>
      <c r="I56" s="117" t="str">
        <f t="shared" si="22"/>
        <v>Suc</v>
      </c>
      <c r="J56" s="117" t="str">
        <f t="shared" si="22"/>
        <v>FS</v>
      </c>
      <c r="K56" s="117" t="str">
        <f t="shared" si="22"/>
        <v>Plan</v>
      </c>
      <c r="L56" s="117" t="str">
        <f t="shared" si="22"/>
        <v>Sim</v>
      </c>
      <c r="M56" s="117" t="str">
        <f t="shared" si="22"/>
        <v>Att</v>
      </c>
      <c r="N56" s="117" t="str">
        <f t="shared" si="22"/>
        <v>Suc</v>
      </c>
      <c r="O56" s="117"/>
      <c r="P56" s="117" t="str">
        <f>P9</f>
        <v>FS</v>
      </c>
      <c r="Q56" s="117" t="str">
        <f t="shared" ref="Q56:X56" si="23">Q9</f>
        <v>Plan</v>
      </c>
      <c r="R56" s="117" t="str">
        <f t="shared" si="23"/>
        <v>Sim</v>
      </c>
      <c r="S56" s="117" t="str">
        <f t="shared" si="23"/>
        <v>Att</v>
      </c>
      <c r="T56" s="117" t="str">
        <f t="shared" si="23"/>
        <v>Suc</v>
      </c>
      <c r="U56" s="117" t="str">
        <f t="shared" si="23"/>
        <v>FS</v>
      </c>
      <c r="V56" s="117" t="str">
        <f t="shared" si="23"/>
        <v>Plan</v>
      </c>
      <c r="W56" s="117" t="str">
        <f t="shared" si="23"/>
        <v>Sim</v>
      </c>
      <c r="X56" s="117" t="str">
        <f t="shared" si="23"/>
        <v>Att</v>
      </c>
      <c r="Y56" s="117"/>
    </row>
    <row r="57" spans="1:25" x14ac:dyDescent="0.35">
      <c r="C57" s="115" t="s">
        <v>143</v>
      </c>
      <c r="D57" s="115" t="s">
        <v>7</v>
      </c>
      <c r="E57" s="123">
        <f>AVERAGE(E$11:E$30)</f>
        <v>12.235657049910472</v>
      </c>
      <c r="F57" s="123">
        <f t="shared" ref="F57:Y57" si="24">AVERAGE(F$11:F$30)</f>
        <v>11.483140381299988</v>
      </c>
      <c r="G57" s="123">
        <f t="shared" si="24"/>
        <v>12.940199458836142</v>
      </c>
      <c r="H57" s="123">
        <f t="shared" si="24"/>
        <v>12.235657049910472</v>
      </c>
      <c r="I57" s="123">
        <f t="shared" si="24"/>
        <v>10.234695456923346</v>
      </c>
      <c r="J57" s="123">
        <f>AVERAGE(J$11:J$30)</f>
        <v>16.10611999426991</v>
      </c>
      <c r="K57" s="123">
        <f t="shared" si="24"/>
        <v>15.115562338649989</v>
      </c>
      <c r="L57" s="123">
        <f t="shared" si="24"/>
        <v>17.03352785908023</v>
      </c>
      <c r="M57" s="123">
        <f t="shared" si="24"/>
        <v>16.10611999426991</v>
      </c>
      <c r="N57" s="123">
        <f t="shared" si="24"/>
        <v>13.472201162684815</v>
      </c>
      <c r="P57" s="123">
        <f t="shared" si="24"/>
        <v>12.940199458836142</v>
      </c>
      <c r="Q57" s="123">
        <f t="shared" si="24"/>
        <v>11.866065280395194</v>
      </c>
      <c r="R57" s="123">
        <f t="shared" si="24"/>
        <v>14.23747956810962</v>
      </c>
      <c r="S57" s="123">
        <f t="shared" si="24"/>
        <v>13.277283408005639</v>
      </c>
      <c r="T57" s="123">
        <f t="shared" si="24"/>
        <v>11.085159507423974</v>
      </c>
      <c r="U57" s="123">
        <f t="shared" si="24"/>
        <v>17.03352785908023</v>
      </c>
      <c r="V57" s="123">
        <f t="shared" si="24"/>
        <v>15.619616542561022</v>
      </c>
      <c r="W57" s="123">
        <f t="shared" si="24"/>
        <v>18.741172084552467</v>
      </c>
      <c r="X57" s="123">
        <f t="shared" si="24"/>
        <v>17.477240404415589</v>
      </c>
      <c r="Y57" s="123">
        <f t="shared" si="24"/>
        <v>14.591689555690746</v>
      </c>
    </row>
    <row r="58" spans="1:25" x14ac:dyDescent="0.35">
      <c r="D58" s="115" t="s">
        <v>145</v>
      </c>
      <c r="E58" s="123">
        <f>MIN(E$11:E$30)</f>
        <v>9.2970963208950383</v>
      </c>
      <c r="F58" s="123">
        <f t="shared" ref="F58:Y58" si="25">MIN(F$11:F$30)</f>
        <v>8.315575746753801</v>
      </c>
      <c r="G58" s="123">
        <f t="shared" si="25"/>
        <v>10.184458748505003</v>
      </c>
      <c r="H58" s="123">
        <f t="shared" si="25"/>
        <v>9.2970963208950383</v>
      </c>
      <c r="I58" s="123">
        <f t="shared" si="25"/>
        <v>6.5740398538493841</v>
      </c>
      <c r="J58" s="123">
        <f>MIN(J$11:J$30)</f>
        <v>12.238014544851634</v>
      </c>
      <c r="K58" s="123">
        <f t="shared" si="25"/>
        <v>10.946012972767761</v>
      </c>
      <c r="L58" s="123">
        <f t="shared" si="25"/>
        <v>13.406073250583118</v>
      </c>
      <c r="M58" s="123">
        <f t="shared" si="25"/>
        <v>12.238014544851634</v>
      </c>
      <c r="N58" s="123">
        <f t="shared" si="25"/>
        <v>8.6535830729241905</v>
      </c>
      <c r="P58" s="123">
        <f t="shared" si="25"/>
        <v>10.184458748505003</v>
      </c>
      <c r="Q58" s="123">
        <f t="shared" si="25"/>
        <v>8.8199999999999932</v>
      </c>
      <c r="R58" s="123">
        <f t="shared" si="25"/>
        <v>11.760000000000005</v>
      </c>
      <c r="S58" s="123">
        <f t="shared" si="25"/>
        <v>10.600320749864125</v>
      </c>
      <c r="T58" s="123">
        <f t="shared" si="25"/>
        <v>7.7785088545298997</v>
      </c>
      <c r="U58" s="123">
        <f t="shared" si="25"/>
        <v>13.406073250583118</v>
      </c>
      <c r="V58" s="123">
        <f t="shared" si="25"/>
        <v>11.609999999999992</v>
      </c>
      <c r="W58" s="123">
        <f t="shared" si="25"/>
        <v>15.480000000000009</v>
      </c>
      <c r="X58" s="123">
        <f t="shared" si="25"/>
        <v>13.953483436045634</v>
      </c>
      <c r="Y58" s="123">
        <f t="shared" si="25"/>
        <v>10.239057573819972</v>
      </c>
    </row>
    <row r="59" spans="1:25" x14ac:dyDescent="0.35">
      <c r="D59" s="115" t="s">
        <v>146</v>
      </c>
      <c r="E59" s="123">
        <f>MAX(E$11:E$30)</f>
        <v>18.825185258052574</v>
      </c>
      <c r="F59" s="123">
        <f t="shared" ref="F59:Y59" si="26">MAX(F$11:F$30)</f>
        <v>18.360294115291289</v>
      </c>
      <c r="G59" s="123">
        <f t="shared" si="26"/>
        <v>19.27886926144788</v>
      </c>
      <c r="H59" s="123">
        <f t="shared" si="26"/>
        <v>18.825185258052574</v>
      </c>
      <c r="I59" s="123">
        <f t="shared" si="26"/>
        <v>17.639999999999997</v>
      </c>
      <c r="J59" s="123">
        <f>MAX(J$11:J$30)</f>
        <v>24.780090798865128</v>
      </c>
      <c r="K59" s="123">
        <f t="shared" si="26"/>
        <v>24.168142253801804</v>
      </c>
      <c r="L59" s="123">
        <f t="shared" si="26"/>
        <v>25.377287089048743</v>
      </c>
      <c r="M59" s="123">
        <f t="shared" si="26"/>
        <v>24.780090798865128</v>
      </c>
      <c r="N59" s="123">
        <f t="shared" si="26"/>
        <v>23.220000000000002</v>
      </c>
      <c r="P59" s="123">
        <f t="shared" si="26"/>
        <v>19.27886926144788</v>
      </c>
      <c r="Q59" s="123">
        <f t="shared" si="26"/>
        <v>18.594192641790062</v>
      </c>
      <c r="R59" s="123">
        <f t="shared" si="26"/>
        <v>20.155624525179068</v>
      </c>
      <c r="S59" s="123">
        <f t="shared" si="26"/>
        <v>19.501753767289745</v>
      </c>
      <c r="T59" s="123">
        <f t="shared" si="26"/>
        <v>18.123377168728791</v>
      </c>
      <c r="U59" s="123">
        <f t="shared" si="26"/>
        <v>25.377287089048743</v>
      </c>
      <c r="V59" s="123">
        <f t="shared" si="26"/>
        <v>24.47602908970325</v>
      </c>
      <c r="W59" s="123">
        <f t="shared" si="26"/>
        <v>26.531383303552044</v>
      </c>
      <c r="X59" s="123">
        <f t="shared" si="26"/>
        <v>25.670675877350792</v>
      </c>
      <c r="Y59" s="123">
        <f t="shared" si="26"/>
        <v>23.856282191489942</v>
      </c>
    </row>
    <row r="60" spans="1:25" x14ac:dyDescent="0.35">
      <c r="C60" s="115" t="s">
        <v>144</v>
      </c>
      <c r="D60" s="115" t="s">
        <v>7</v>
      </c>
      <c r="E60" s="123">
        <f>AVERAGE(E$33:E$55)</f>
        <v>12.855655099556545</v>
      </c>
      <c r="F60" s="123">
        <f t="shared" ref="F60:Y60" si="27">AVERAGE(F$33:F$55)</f>
        <v>12.14539280520396</v>
      </c>
      <c r="G60" s="123">
        <f t="shared" si="27"/>
        <v>13.525251499341948</v>
      </c>
      <c r="H60" s="123">
        <f t="shared" si="27"/>
        <v>12.855655099556545</v>
      </c>
      <c r="I60" s="123">
        <f t="shared" si="27"/>
        <v>10.981506810269941</v>
      </c>
      <c r="J60" s="123">
        <f>AVERAGE(J$33:J$55)</f>
        <v>16.922239875946879</v>
      </c>
      <c r="K60" s="123">
        <f t="shared" si="27"/>
        <v>15.987302774197053</v>
      </c>
      <c r="L60" s="123">
        <f t="shared" si="27"/>
        <v>17.803647381786849</v>
      </c>
      <c r="M60" s="123">
        <f t="shared" si="27"/>
        <v>16.922239875946879</v>
      </c>
      <c r="N60" s="123">
        <f t="shared" si="27"/>
        <v>14.455248760457373</v>
      </c>
      <c r="P60" s="123">
        <f t="shared" si="27"/>
        <v>13.525251499341948</v>
      </c>
      <c r="Q60" s="123">
        <f t="shared" si="27"/>
        <v>12.506118829193035</v>
      </c>
      <c r="R60" s="123">
        <f t="shared" si="27"/>
        <v>14.767502337991042</v>
      </c>
      <c r="S60" s="123">
        <f t="shared" si="27"/>
        <v>13.846970240758337</v>
      </c>
      <c r="T60" s="123">
        <f t="shared" si="27"/>
        <v>11.772186450770251</v>
      </c>
      <c r="U60" s="123">
        <f t="shared" si="27"/>
        <v>17.803647381786849</v>
      </c>
      <c r="V60" s="123">
        <f t="shared" si="27"/>
        <v>16.462136009856135</v>
      </c>
      <c r="W60" s="123">
        <f t="shared" si="27"/>
        <v>19.438855118375958</v>
      </c>
      <c r="X60" s="123">
        <f t="shared" si="27"/>
        <v>18.227134296508424</v>
      </c>
      <c r="Y60" s="123">
        <f t="shared" si="27"/>
        <v>15.496041348462883</v>
      </c>
    </row>
    <row r="61" spans="1:25" x14ac:dyDescent="0.35">
      <c r="B61" s="115">
        <f>23/860</f>
        <v>2.6744186046511628E-2</v>
      </c>
      <c r="D61" s="115" t="s">
        <v>145</v>
      </c>
      <c r="E61" s="123">
        <f>MIN(E$33:E$55)</f>
        <v>9.2970963208950383</v>
      </c>
      <c r="F61" s="123">
        <f t="shared" ref="F61:Y61" si="28">MIN(F$33:F$55)</f>
        <v>8.315575746753801</v>
      </c>
      <c r="G61" s="123">
        <f t="shared" si="28"/>
        <v>10.184458748505003</v>
      </c>
      <c r="H61" s="123">
        <f t="shared" si="28"/>
        <v>9.2970963208950383</v>
      </c>
      <c r="I61" s="123">
        <f t="shared" si="28"/>
        <v>6.5740398538493841</v>
      </c>
      <c r="J61" s="123">
        <f>MIN(J$33:J$55)</f>
        <v>12.238014544851634</v>
      </c>
      <c r="K61" s="123">
        <f t="shared" si="28"/>
        <v>10.946012972767761</v>
      </c>
      <c r="L61" s="123">
        <f t="shared" si="28"/>
        <v>13.406073250583118</v>
      </c>
      <c r="M61" s="123">
        <f t="shared" si="28"/>
        <v>12.238014544851634</v>
      </c>
      <c r="N61" s="123">
        <f t="shared" si="28"/>
        <v>8.6535830729241905</v>
      </c>
      <c r="P61" s="123">
        <f t="shared" si="28"/>
        <v>10.184458748505003</v>
      </c>
      <c r="Q61" s="123">
        <f t="shared" si="28"/>
        <v>8.8199999999999932</v>
      </c>
      <c r="R61" s="123">
        <f t="shared" si="28"/>
        <v>11.760000000000005</v>
      </c>
      <c r="S61" s="123">
        <f t="shared" si="28"/>
        <v>10.600320749864125</v>
      </c>
      <c r="T61" s="123">
        <f t="shared" si="28"/>
        <v>7.7785088545298997</v>
      </c>
      <c r="U61" s="123">
        <f t="shared" si="28"/>
        <v>13.406073250583118</v>
      </c>
      <c r="V61" s="123">
        <f t="shared" si="28"/>
        <v>11.609999999999992</v>
      </c>
      <c r="W61" s="123">
        <f t="shared" si="28"/>
        <v>15.480000000000009</v>
      </c>
      <c r="X61" s="123">
        <f t="shared" si="28"/>
        <v>13.953483436045634</v>
      </c>
      <c r="Y61" s="123">
        <f t="shared" si="28"/>
        <v>10.239057573819972</v>
      </c>
    </row>
    <row r="62" spans="1:25" x14ac:dyDescent="0.35">
      <c r="B62" s="120"/>
      <c r="C62" s="120"/>
      <c r="D62" s="115" t="s">
        <v>146</v>
      </c>
      <c r="E62" s="123">
        <f>MAX(E$33:E$55)</f>
        <v>17.973107604017507</v>
      </c>
      <c r="F62" s="123">
        <f t="shared" ref="F62:Y62" si="29">MAX(F$33:F$55)</f>
        <v>17.485576826218569</v>
      </c>
      <c r="G62" s="123">
        <f t="shared" si="29"/>
        <v>18.447758588663067</v>
      </c>
      <c r="H62" s="123">
        <f t="shared" si="29"/>
        <v>17.973107604017507</v>
      </c>
      <c r="I62" s="123">
        <f t="shared" si="29"/>
        <v>16.727659637426626</v>
      </c>
      <c r="J62" s="123">
        <f>MAX(J$33:J$55)</f>
        <v>23.658478376716928</v>
      </c>
      <c r="K62" s="123">
        <f t="shared" si="29"/>
        <v>23.016728679410161</v>
      </c>
      <c r="L62" s="123">
        <f t="shared" si="29"/>
        <v>24.2832740605871</v>
      </c>
      <c r="M62" s="123">
        <f t="shared" si="29"/>
        <v>23.658478376716928</v>
      </c>
      <c r="N62" s="123">
        <f t="shared" si="29"/>
        <v>22.019062175796275</v>
      </c>
      <c r="P62" s="123">
        <f t="shared" si="29"/>
        <v>18.447758588663067</v>
      </c>
      <c r="Q62" s="123">
        <f t="shared" si="29"/>
        <v>17.731017933147317</v>
      </c>
      <c r="R62" s="123">
        <f t="shared" si="29"/>
        <v>19.362184715201742</v>
      </c>
      <c r="S62" s="123">
        <f t="shared" si="29"/>
        <v>18.680562008290643</v>
      </c>
      <c r="T62" s="123">
        <f t="shared" si="29"/>
        <v>17.236641115530364</v>
      </c>
      <c r="U62" s="123">
        <f t="shared" si="29"/>
        <v>24.2832740605871</v>
      </c>
      <c r="V62" s="123">
        <f t="shared" si="29"/>
        <v>23.339809320163308</v>
      </c>
      <c r="W62" s="123">
        <f t="shared" si="29"/>
        <v>25.486957431234949</v>
      </c>
      <c r="X62" s="123">
        <f t="shared" si="29"/>
        <v>24.589719378260135</v>
      </c>
      <c r="Y62" s="123">
        <f t="shared" si="29"/>
        <v>22.689047999014463</v>
      </c>
    </row>
    <row r="64" spans="1:25" ht="16.5" x14ac:dyDescent="0.35">
      <c r="F64" s="128">
        <v>0.84610218254773395</v>
      </c>
      <c r="G64" s="129" t="s">
        <v>188</v>
      </c>
      <c r="I64" s="130" t="s">
        <v>44</v>
      </c>
      <c r="J64" s="130"/>
      <c r="K64" s="130"/>
      <c r="L64" s="130"/>
      <c r="M64" s="130"/>
    </row>
    <row r="65" spans="6:46" ht="16.5" x14ac:dyDescent="0.35">
      <c r="F65" s="128">
        <v>0.86559248211077866</v>
      </c>
      <c r="G65" s="129" t="s">
        <v>189</v>
      </c>
      <c r="I65" s="261" t="s">
        <v>45</v>
      </c>
      <c r="J65" s="261"/>
      <c r="K65" s="261"/>
      <c r="L65" s="261"/>
      <c r="M65" s="261"/>
    </row>
    <row r="66" spans="6:46" ht="16.5" x14ac:dyDescent="0.35">
      <c r="F66" s="128">
        <v>0.73934216942208586</v>
      </c>
      <c r="G66" s="129" t="s">
        <v>190</v>
      </c>
      <c r="I66" s="262" t="s">
        <v>46</v>
      </c>
      <c r="J66" s="261" t="s">
        <v>47</v>
      </c>
      <c r="K66" s="261"/>
      <c r="L66" s="261"/>
      <c r="M66" s="261"/>
      <c r="AA66" s="261" t="s">
        <v>35</v>
      </c>
      <c r="AB66" s="261"/>
      <c r="AC66" s="261"/>
      <c r="AD66" s="261"/>
      <c r="AE66" s="261"/>
      <c r="AF66" s="261"/>
      <c r="AG66" s="261"/>
      <c r="AH66" s="261"/>
      <c r="AI66" s="261"/>
      <c r="AJ66" s="261"/>
      <c r="AK66" s="261"/>
      <c r="AL66" s="261"/>
      <c r="AM66" s="261"/>
      <c r="AN66" s="261"/>
      <c r="AO66" s="261"/>
      <c r="AP66" s="261"/>
      <c r="AQ66" s="261"/>
      <c r="AR66" s="261"/>
      <c r="AS66" s="261"/>
      <c r="AT66" s="261"/>
    </row>
    <row r="67" spans="6:46" ht="16.5" x14ac:dyDescent="0.35">
      <c r="F67" s="128">
        <v>0.85572446822262616</v>
      </c>
      <c r="G67" s="129" t="s">
        <v>191</v>
      </c>
      <c r="I67" s="262"/>
      <c r="J67" s="129" t="s">
        <v>48</v>
      </c>
      <c r="K67" s="129" t="s">
        <v>49</v>
      </c>
      <c r="L67" s="129" t="s">
        <v>50</v>
      </c>
      <c r="M67" s="129" t="s">
        <v>51</v>
      </c>
      <c r="AA67" s="261" t="s">
        <v>36</v>
      </c>
      <c r="AB67" s="261"/>
      <c r="AC67" s="261"/>
      <c r="AD67" s="261"/>
      <c r="AE67" s="261"/>
      <c r="AF67" s="261"/>
      <c r="AG67" s="261"/>
      <c r="AH67" s="261"/>
      <c r="AI67" s="261"/>
      <c r="AJ67" s="261"/>
      <c r="AK67" s="261"/>
      <c r="AL67" s="261"/>
      <c r="AM67" s="261"/>
      <c r="AN67" s="261"/>
      <c r="AO67" s="261"/>
      <c r="AP67" s="261"/>
      <c r="AQ67" s="261"/>
      <c r="AR67" s="261"/>
      <c r="AS67" s="261"/>
      <c r="AT67" s="261"/>
    </row>
    <row r="68" spans="6:46" ht="16.5" x14ac:dyDescent="0.35">
      <c r="F68" s="128">
        <v>0.84869607380249046</v>
      </c>
      <c r="G68" s="129" t="s">
        <v>192</v>
      </c>
      <c r="I68" s="131" t="s">
        <v>39</v>
      </c>
      <c r="J68" s="128">
        <v>0.89</v>
      </c>
      <c r="K68" s="128">
        <v>0.94</v>
      </c>
      <c r="L68" s="128">
        <v>0.87</v>
      </c>
      <c r="M68" s="128">
        <v>0.96</v>
      </c>
      <c r="AA68" s="262" t="s">
        <v>37</v>
      </c>
      <c r="AB68" s="261" t="s">
        <v>38</v>
      </c>
      <c r="AC68" s="261"/>
      <c r="AD68" s="261"/>
      <c r="AE68" s="261"/>
      <c r="AF68" s="261"/>
      <c r="AG68" s="261"/>
      <c r="AH68" s="261"/>
      <c r="AI68" s="261"/>
      <c r="AJ68" s="261"/>
      <c r="AK68" s="261"/>
      <c r="AL68" s="261"/>
      <c r="AM68" s="261"/>
      <c r="AN68" s="261"/>
      <c r="AO68" s="261"/>
      <c r="AP68" s="261"/>
      <c r="AQ68" s="261"/>
      <c r="AR68" s="261"/>
      <c r="AS68" s="261"/>
      <c r="AT68" s="261"/>
    </row>
    <row r="69" spans="6:46" ht="16.5" x14ac:dyDescent="0.35">
      <c r="F69" s="128">
        <v>0.89</v>
      </c>
      <c r="G69" s="129" t="s">
        <v>193</v>
      </c>
      <c r="I69" s="131" t="s">
        <v>52</v>
      </c>
      <c r="J69" s="128">
        <v>0.94</v>
      </c>
      <c r="K69" s="128">
        <v>0.96</v>
      </c>
      <c r="L69" s="128">
        <v>0.93</v>
      </c>
      <c r="M69" s="128">
        <v>0.97</v>
      </c>
      <c r="AA69" s="262"/>
      <c r="AB69" s="129" t="s">
        <v>188</v>
      </c>
      <c r="AC69" s="129" t="s">
        <v>189</v>
      </c>
      <c r="AD69" s="129" t="s">
        <v>190</v>
      </c>
      <c r="AE69" s="129" t="s">
        <v>191</v>
      </c>
      <c r="AF69" s="129" t="s">
        <v>192</v>
      </c>
      <c r="AG69" s="129" t="s">
        <v>193</v>
      </c>
      <c r="AH69" s="129" t="s">
        <v>194</v>
      </c>
      <c r="AI69" s="129" t="s">
        <v>195</v>
      </c>
      <c r="AJ69" s="129" t="s">
        <v>196</v>
      </c>
      <c r="AK69" s="129" t="s">
        <v>197</v>
      </c>
      <c r="AL69" s="129" t="s">
        <v>198</v>
      </c>
      <c r="AM69" s="129" t="s">
        <v>199</v>
      </c>
      <c r="AN69" s="129" t="s">
        <v>200</v>
      </c>
      <c r="AO69" s="129" t="s">
        <v>201</v>
      </c>
      <c r="AP69" s="129" t="s">
        <v>202</v>
      </c>
      <c r="AQ69" s="129" t="s">
        <v>203</v>
      </c>
      <c r="AR69" s="129" t="s">
        <v>204</v>
      </c>
      <c r="AS69" s="129" t="s">
        <v>205</v>
      </c>
      <c r="AT69" s="129" t="s">
        <v>206</v>
      </c>
    </row>
    <row r="70" spans="6:46" ht="67.150000000000006" customHeight="1" x14ac:dyDescent="0.35">
      <c r="F70" s="128">
        <v>0.93100000000000005</v>
      </c>
      <c r="G70" s="129" t="s">
        <v>194</v>
      </c>
      <c r="I70" s="131" t="s">
        <v>53</v>
      </c>
      <c r="J70" s="128">
        <v>0.93</v>
      </c>
      <c r="K70" s="128">
        <v>0.93</v>
      </c>
      <c r="L70" s="128">
        <v>0.97</v>
      </c>
      <c r="M70" s="128">
        <v>0.92</v>
      </c>
      <c r="AA70" s="131" t="s">
        <v>39</v>
      </c>
      <c r="AB70" s="128">
        <v>0.83678079256516791</v>
      </c>
      <c r="AC70" s="132"/>
      <c r="AD70" s="128">
        <v>0.74544132039389788</v>
      </c>
      <c r="AE70" s="133">
        <v>0.85344893644525222</v>
      </c>
      <c r="AF70" s="133">
        <v>0.86630181145344631</v>
      </c>
      <c r="AG70" s="128">
        <v>0.95</v>
      </c>
      <c r="AH70" s="132"/>
      <c r="AI70" s="132"/>
      <c r="AJ70" s="128"/>
      <c r="AK70" s="128"/>
      <c r="AL70" s="133">
        <v>0.85102573192237962</v>
      </c>
      <c r="AM70" s="128">
        <v>0.83099999999999996</v>
      </c>
      <c r="AN70" s="128"/>
      <c r="AO70" s="133">
        <v>0.81086140082836755</v>
      </c>
      <c r="AP70" s="128">
        <v>0.84799999999999998</v>
      </c>
      <c r="AQ70" s="128"/>
      <c r="AR70" s="128"/>
      <c r="AS70" s="128"/>
      <c r="AT70" s="132"/>
    </row>
    <row r="71" spans="6:46" ht="16.5" x14ac:dyDescent="0.35">
      <c r="F71" s="128">
        <v>0.92584138706640218</v>
      </c>
      <c r="G71" s="129" t="s">
        <v>195</v>
      </c>
      <c r="I71" s="134" t="s">
        <v>43</v>
      </c>
      <c r="J71" s="128">
        <v>0.93</v>
      </c>
      <c r="K71" s="128">
        <v>0.93</v>
      </c>
      <c r="L71" s="128">
        <v>0.97</v>
      </c>
      <c r="M71" s="128">
        <v>0.98</v>
      </c>
      <c r="AA71" s="131" t="s">
        <v>40</v>
      </c>
      <c r="AB71" s="128">
        <v>0.84420436509546781</v>
      </c>
      <c r="AC71" s="128">
        <v>0.86559248211077866</v>
      </c>
      <c r="AD71" s="128">
        <v>0.73768433884417173</v>
      </c>
      <c r="AE71" s="133">
        <v>0.86832327010728672</v>
      </c>
      <c r="AF71" s="133">
        <v>0.83439214760498082</v>
      </c>
      <c r="AG71" s="128">
        <v>0.95</v>
      </c>
      <c r="AH71" s="128">
        <v>0.83091674738233334</v>
      </c>
      <c r="AI71" s="128">
        <v>0.751</v>
      </c>
      <c r="AJ71" s="128"/>
      <c r="AK71" s="128"/>
      <c r="AL71" s="133">
        <v>0.87872425082929861</v>
      </c>
      <c r="AM71" s="128">
        <v>0.88103536712846364</v>
      </c>
      <c r="AN71" s="128"/>
      <c r="AO71" s="133">
        <v>0.70477195947312943</v>
      </c>
      <c r="AP71" s="128">
        <v>0.86399999999999999</v>
      </c>
      <c r="AQ71" s="128">
        <v>0.77600000000000002</v>
      </c>
      <c r="AR71" s="128">
        <v>0.60727698425721166</v>
      </c>
      <c r="AS71" s="128"/>
      <c r="AT71" s="128"/>
    </row>
    <row r="72" spans="6:46" ht="16.5" x14ac:dyDescent="0.35">
      <c r="F72" s="128">
        <v>0.93068448114120272</v>
      </c>
      <c r="G72" s="129" t="s">
        <v>196</v>
      </c>
      <c r="I72" s="263" t="s">
        <v>207</v>
      </c>
      <c r="J72" s="264"/>
      <c r="K72" s="264"/>
      <c r="L72" s="264"/>
      <c r="M72" s="264"/>
      <c r="AA72" s="131">
        <v>1</v>
      </c>
      <c r="AB72" s="128">
        <v>0.84799999999999998</v>
      </c>
      <c r="AC72" s="128">
        <v>0.89</v>
      </c>
      <c r="AD72" s="128">
        <v>0.75405001110952952</v>
      </c>
      <c r="AE72" s="133">
        <v>0.876</v>
      </c>
      <c r="AF72" s="133">
        <v>0.86299999999999999</v>
      </c>
      <c r="AG72" s="128">
        <v>0.95</v>
      </c>
      <c r="AH72" s="128">
        <v>0.94353027363899988</v>
      </c>
      <c r="AI72" s="128">
        <v>0.90914822955402175</v>
      </c>
      <c r="AJ72" s="128"/>
      <c r="AK72" s="128"/>
      <c r="AL72" s="133">
        <v>0.88</v>
      </c>
      <c r="AM72" s="128">
        <v>0.8631342562226636</v>
      </c>
      <c r="AN72" s="128"/>
      <c r="AO72" s="133">
        <v>0.8457464844338386</v>
      </c>
      <c r="AP72" s="128">
        <v>0.89500000000000002</v>
      </c>
      <c r="AQ72" s="128">
        <v>0.88700000000000001</v>
      </c>
      <c r="AR72" s="128">
        <v>0.78569362112824404</v>
      </c>
      <c r="AS72" s="128"/>
      <c r="AT72" s="128"/>
    </row>
    <row r="73" spans="6:46" ht="16.5" x14ac:dyDescent="0.35">
      <c r="F73" s="128">
        <v>0.92586659317651177</v>
      </c>
      <c r="G73" s="129" t="s">
        <v>197</v>
      </c>
      <c r="AA73" s="131">
        <v>2</v>
      </c>
      <c r="AB73" s="128">
        <v>0.88100000000000001</v>
      </c>
      <c r="AC73" s="128">
        <v>0.89400000000000002</v>
      </c>
      <c r="AD73" s="128">
        <v>0.73530699876385197</v>
      </c>
      <c r="AE73" s="133">
        <v>0.87038441379269726</v>
      </c>
      <c r="AF73" s="133">
        <v>0.76609910656072178</v>
      </c>
      <c r="AG73" s="128">
        <v>0.95</v>
      </c>
      <c r="AH73" s="128">
        <v>0.93180404187088628</v>
      </c>
      <c r="AI73" s="128">
        <v>0.92584138706640218</v>
      </c>
      <c r="AJ73" s="128"/>
      <c r="AK73" s="128"/>
      <c r="AL73" s="133">
        <v>0.872</v>
      </c>
      <c r="AM73" s="128">
        <v>0.82977978025589616</v>
      </c>
      <c r="AN73" s="128"/>
      <c r="AO73" s="133">
        <v>0.74808921382890059</v>
      </c>
      <c r="AP73" s="128">
        <v>0.879</v>
      </c>
      <c r="AQ73" s="128">
        <v>0.90863313544702429</v>
      </c>
      <c r="AR73" s="128">
        <v>0.81579905718794932</v>
      </c>
      <c r="AS73" s="128"/>
      <c r="AT73" s="128"/>
    </row>
    <row r="74" spans="6:46" ht="16.5" x14ac:dyDescent="0.35">
      <c r="F74" s="128">
        <v>0.85266157690147004</v>
      </c>
      <c r="G74" s="129" t="s">
        <v>198</v>
      </c>
      <c r="AA74" s="131">
        <v>3</v>
      </c>
      <c r="AB74" s="128">
        <v>0.878</v>
      </c>
      <c r="AC74" s="128">
        <v>0.90100000000000002</v>
      </c>
      <c r="AD74" s="128">
        <v>0.73142207056152031</v>
      </c>
      <c r="AE74" s="133">
        <v>0.84514394437763429</v>
      </c>
      <c r="AF74" s="133"/>
      <c r="AG74" s="128">
        <v>0.93</v>
      </c>
      <c r="AH74" s="128">
        <v>0.92626674350436522</v>
      </c>
      <c r="AI74" s="128">
        <v>0.92808172496496255</v>
      </c>
      <c r="AJ74" s="128">
        <v>0.93</v>
      </c>
      <c r="AK74" s="128">
        <v>0.89041838823234254</v>
      </c>
      <c r="AL74" s="133">
        <v>0.86299999999999999</v>
      </c>
      <c r="AM74" s="128">
        <v>0.75345023233336494</v>
      </c>
      <c r="AN74" s="128">
        <v>0.86341829762675104</v>
      </c>
      <c r="AO74" s="133">
        <v>0.77622103050090729</v>
      </c>
      <c r="AP74" s="128">
        <v>0.88058800554405703</v>
      </c>
      <c r="AQ74" s="128">
        <v>0.90464099742133242</v>
      </c>
      <c r="AR74" s="128">
        <v>0.8535181063770747</v>
      </c>
      <c r="AS74" s="128">
        <v>0.91831367145266662</v>
      </c>
      <c r="AT74" s="128">
        <v>0.89010860729511465</v>
      </c>
    </row>
    <row r="75" spans="6:46" ht="16.5" x14ac:dyDescent="0.35">
      <c r="F75" s="128">
        <v>0.82449705313591393</v>
      </c>
      <c r="G75" s="129" t="s">
        <v>199</v>
      </c>
      <c r="AA75" s="131">
        <v>4</v>
      </c>
      <c r="AB75" s="128">
        <v>0.875</v>
      </c>
      <c r="AC75" s="128">
        <v>0.90500000000000003</v>
      </c>
      <c r="AD75" s="128">
        <v>0.77600000000000002</v>
      </c>
      <c r="AE75" s="133">
        <v>0.86399999999999999</v>
      </c>
      <c r="AF75" s="133"/>
      <c r="AG75" s="128">
        <v>0.93</v>
      </c>
      <c r="AH75" s="128">
        <v>0.91812049176235111</v>
      </c>
      <c r="AI75" s="128">
        <v>0.9164257674411862</v>
      </c>
      <c r="AJ75" s="128">
        <v>0.9313689622824054</v>
      </c>
      <c r="AK75" s="128">
        <v>0.92062368999213684</v>
      </c>
      <c r="AL75" s="133">
        <v>0.85799999999999998</v>
      </c>
      <c r="AM75" s="128">
        <v>0.83199999999999996</v>
      </c>
      <c r="AN75" s="128">
        <v>0.89865736705896659</v>
      </c>
      <c r="AO75" s="133">
        <v>0.7557036215585704</v>
      </c>
      <c r="AP75" s="128">
        <v>0.86539832754358881</v>
      </c>
      <c r="AQ75" s="128">
        <v>0.90837460181374274</v>
      </c>
      <c r="AR75" s="128">
        <v>0.89542575393216306</v>
      </c>
      <c r="AS75" s="128">
        <v>0.93034727222083302</v>
      </c>
      <c r="AT75" s="128">
        <v>0.90397265455501419</v>
      </c>
    </row>
    <row r="76" spans="6:46" ht="16.5" x14ac:dyDescent="0.35">
      <c r="F76" s="128">
        <v>0.86732466918055162</v>
      </c>
      <c r="G76" s="129" t="s">
        <v>200</v>
      </c>
      <c r="AA76" s="131">
        <v>5</v>
      </c>
      <c r="AB76" s="128">
        <v>0.85799999999999998</v>
      </c>
      <c r="AC76" s="128">
        <v>0.86110396149591395</v>
      </c>
      <c r="AD76" s="128">
        <v>0.69575271734192523</v>
      </c>
      <c r="AE76" s="133">
        <v>0.83369857853851681</v>
      </c>
      <c r="AF76" s="133"/>
      <c r="AG76" s="128">
        <v>0.93</v>
      </c>
      <c r="AH76" s="128">
        <v>0.92146654986446419</v>
      </c>
      <c r="AI76" s="128">
        <v>0.92500000000000004</v>
      </c>
      <c r="AJ76" s="128">
        <v>0.92934102777663419</v>
      </c>
      <c r="AK76" s="128">
        <v>0.92129145990378647</v>
      </c>
      <c r="AL76" s="133">
        <v>0.8513231538029401</v>
      </c>
      <c r="AM76" s="128">
        <v>0.81399999999999995</v>
      </c>
      <c r="AN76" s="128">
        <v>0.86341829762675104</v>
      </c>
      <c r="AO76" s="133">
        <v>0.59922882074242523</v>
      </c>
      <c r="AP76" s="128">
        <v>0.84099495859065487</v>
      </c>
      <c r="AQ76" s="128">
        <v>0.91442956837483536</v>
      </c>
      <c r="AR76" s="128">
        <v>0.90515116390759109</v>
      </c>
      <c r="AS76" s="128">
        <v>0.92199420830293655</v>
      </c>
      <c r="AT76" s="128">
        <v>0.90969232133470646</v>
      </c>
    </row>
    <row r="77" spans="6:46" ht="16.5" x14ac:dyDescent="0.35">
      <c r="F77" s="128">
        <v>0.70627539804526829</v>
      </c>
      <c r="G77" s="129" t="s">
        <v>201</v>
      </c>
      <c r="AA77" s="131">
        <v>6</v>
      </c>
      <c r="AB77" s="128">
        <v>0.86699999999999999</v>
      </c>
      <c r="AC77" s="128">
        <v>0.86799999999999999</v>
      </c>
      <c r="AD77" s="128">
        <v>0.71097912414507736</v>
      </c>
      <c r="AE77" s="133">
        <v>0.871</v>
      </c>
      <c r="AF77" s="133"/>
      <c r="AG77" s="128">
        <v>0.93</v>
      </c>
      <c r="AH77" s="128">
        <v>0.92488627680795099</v>
      </c>
      <c r="AI77" s="128">
        <v>0.91764766197229053</v>
      </c>
      <c r="AJ77" s="128">
        <v>0.92834725327523049</v>
      </c>
      <c r="AK77" s="128">
        <v>0.91975272940785158</v>
      </c>
      <c r="AL77" s="133">
        <v>0.88800000000000001</v>
      </c>
      <c r="AM77" s="128">
        <v>0.88</v>
      </c>
      <c r="AN77" s="128">
        <v>0.89792967794443912</v>
      </c>
      <c r="AO77" s="133">
        <v>0.77426754679306897</v>
      </c>
      <c r="AP77" s="128">
        <v>0.86799999999999999</v>
      </c>
      <c r="AQ77" s="128">
        <v>0.90721883395451008</v>
      </c>
      <c r="AR77" s="128">
        <v>0.89975046055495866</v>
      </c>
      <c r="AS77" s="128">
        <v>0.92542663690290572</v>
      </c>
      <c r="AT77" s="128">
        <v>0.92700078546164333</v>
      </c>
    </row>
    <row r="78" spans="6:46" ht="16.5" x14ac:dyDescent="0.35">
      <c r="F78" s="128">
        <v>0.85199999999999998</v>
      </c>
      <c r="G78" s="129" t="s">
        <v>202</v>
      </c>
      <c r="AA78" s="131">
        <v>7</v>
      </c>
      <c r="AB78" s="128">
        <v>0.872</v>
      </c>
      <c r="AC78" s="128">
        <v>0.88200000000000001</v>
      </c>
      <c r="AD78" s="128">
        <v>0.72899999999999998</v>
      </c>
      <c r="AE78" s="133">
        <v>0.85299999999999998</v>
      </c>
      <c r="AF78" s="133"/>
      <c r="AG78" s="128">
        <v>0.85</v>
      </c>
      <c r="AH78" s="128">
        <v>0.9313749480533785</v>
      </c>
      <c r="AI78" s="128">
        <v>0.91973548406510675</v>
      </c>
      <c r="AJ78" s="128">
        <v>0.93640388657213847</v>
      </c>
      <c r="AK78" s="128">
        <v>0.93033706852782005</v>
      </c>
      <c r="AL78" s="133">
        <v>0.86499999999999999</v>
      </c>
      <c r="AM78" s="128">
        <v>0.84799999999999998</v>
      </c>
      <c r="AN78" s="128">
        <v>0.89104168367011427</v>
      </c>
      <c r="AO78" s="133">
        <v>0.71491053917280711</v>
      </c>
      <c r="AP78" s="128">
        <v>0.82441597272777656</v>
      </c>
      <c r="AQ78" s="128">
        <v>0.90450666670553614</v>
      </c>
      <c r="AR78" s="128">
        <v>0.9065876058027621</v>
      </c>
      <c r="AS78" s="128">
        <v>0.92050388253341642</v>
      </c>
      <c r="AT78" s="128">
        <v>0.92842040214884491</v>
      </c>
    </row>
    <row r="79" spans="6:46" ht="16.5" x14ac:dyDescent="0.35">
      <c r="F79" s="128">
        <v>0.90721883395451008</v>
      </c>
      <c r="G79" s="129" t="s">
        <v>203</v>
      </c>
      <c r="AA79" s="131">
        <v>8</v>
      </c>
      <c r="AB79" s="128">
        <v>0.85699999999999998</v>
      </c>
      <c r="AC79" s="128">
        <v>0.878</v>
      </c>
      <c r="AD79" s="128">
        <v>0.749</v>
      </c>
      <c r="AE79" s="133">
        <v>0.84799999999999998</v>
      </c>
      <c r="AF79" s="133"/>
      <c r="AG79" s="128">
        <v>0.85</v>
      </c>
      <c r="AH79" s="128">
        <v>0.92300000000000004</v>
      </c>
      <c r="AI79" s="128">
        <v>0.93100000000000005</v>
      </c>
      <c r="AJ79" s="128">
        <v>0.93200000000000005</v>
      </c>
      <c r="AK79" s="128">
        <v>0.92891743101680369</v>
      </c>
      <c r="AL79" s="133">
        <v>0.82599999999999996</v>
      </c>
      <c r="AM79" s="128">
        <v>0.79556114888764839</v>
      </c>
      <c r="AN79" s="128">
        <v>0.85082839390810139</v>
      </c>
      <c r="AO79" s="133">
        <v>0.67876088827312464</v>
      </c>
      <c r="AP79" s="128">
        <v>0.82840781351243553</v>
      </c>
      <c r="AQ79" s="128">
        <v>0.9</v>
      </c>
      <c r="AR79" s="128">
        <v>0.91550918081996446</v>
      </c>
      <c r="AS79" s="128">
        <v>0.92578437483705256</v>
      </c>
      <c r="AT79" s="128">
        <v>0.91622888225586319</v>
      </c>
    </row>
    <row r="80" spans="6:46" ht="16.5" x14ac:dyDescent="0.35">
      <c r="F80" s="128">
        <v>0.9065876058027621</v>
      </c>
      <c r="G80" s="129" t="s">
        <v>204</v>
      </c>
      <c r="AA80" s="131">
        <v>9</v>
      </c>
      <c r="AB80" s="128">
        <v>0.8269824512447207</v>
      </c>
      <c r="AC80" s="128">
        <v>0.86299999999999999</v>
      </c>
      <c r="AD80" s="128">
        <v>0.74099999999999999</v>
      </c>
      <c r="AE80" s="133">
        <v>0.89100000000000001</v>
      </c>
      <c r="AF80" s="133"/>
      <c r="AG80" s="128">
        <v>0.85</v>
      </c>
      <c r="AH80" s="128">
        <v>0.93100000000000005</v>
      </c>
      <c r="AI80" s="128">
        <v>0.92400000000000004</v>
      </c>
      <c r="AJ80" s="128">
        <v>0.93153317304707106</v>
      </c>
      <c r="AK80" s="128">
        <v>0.92632525409222322</v>
      </c>
      <c r="AL80" s="133">
        <v>0.84599999999999997</v>
      </c>
      <c r="AM80" s="128">
        <v>0.80600000000000005</v>
      </c>
      <c r="AN80" s="128">
        <v>0.89199231482097274</v>
      </c>
      <c r="AO80" s="133">
        <v>0.62946569433550958</v>
      </c>
      <c r="AP80" s="128">
        <v>0.83599999999999997</v>
      </c>
      <c r="AQ80" s="128">
        <v>0.91600000000000004</v>
      </c>
      <c r="AR80" s="128">
        <v>0.90992245606619093</v>
      </c>
      <c r="AS80" s="128">
        <v>0.91768742329044273</v>
      </c>
      <c r="AT80" s="128">
        <v>0.91865240074027033</v>
      </c>
    </row>
    <row r="81" spans="6:46" ht="16.5" x14ac:dyDescent="0.35">
      <c r="F81" s="128">
        <v>0.92224933927951325</v>
      </c>
      <c r="G81" s="129" t="s">
        <v>205</v>
      </c>
      <c r="AA81" s="131">
        <v>10</v>
      </c>
      <c r="AB81" s="128">
        <v>0.82736668049410123</v>
      </c>
      <c r="AC81" s="128">
        <v>0.85414500235007162</v>
      </c>
      <c r="AD81" s="128">
        <v>0.78100000000000003</v>
      </c>
      <c r="AE81" s="133">
        <v>0.85799999999999998</v>
      </c>
      <c r="AF81" s="133"/>
      <c r="AG81" s="128">
        <v>0.85</v>
      </c>
      <c r="AH81" s="128">
        <v>0.94499999999999995</v>
      </c>
      <c r="AI81" s="128">
        <v>0.94099999999999995</v>
      </c>
      <c r="AJ81" s="128">
        <v>0.93700000000000006</v>
      </c>
      <c r="AK81" s="128">
        <v>0.92398781735856828</v>
      </c>
      <c r="AL81" s="133">
        <v>0.85399999999999998</v>
      </c>
      <c r="AM81" s="128">
        <v>0.81921432601593158</v>
      </c>
      <c r="AN81" s="128">
        <v>0.8712310407343522</v>
      </c>
      <c r="AO81" s="133">
        <v>0.69718950492785003</v>
      </c>
      <c r="AP81" s="128">
        <v>0.85599999999999998</v>
      </c>
      <c r="AQ81" s="128">
        <v>0.90500000000000003</v>
      </c>
      <c r="AR81" s="128">
        <v>0.9199925952694652</v>
      </c>
      <c r="AS81" s="128">
        <v>0.91658641897372206</v>
      </c>
      <c r="AT81" s="128">
        <v>0.92219757046291073</v>
      </c>
    </row>
    <row r="82" spans="6:46" ht="16.5" x14ac:dyDescent="0.35">
      <c r="F82" s="128">
        <v>0.9241865503134834</v>
      </c>
      <c r="G82" s="129" t="s">
        <v>206</v>
      </c>
      <c r="AA82" s="131">
        <v>11</v>
      </c>
      <c r="AB82" s="128">
        <v>0.81403164461175337</v>
      </c>
      <c r="AC82" s="128">
        <v>0.84807406397219143</v>
      </c>
      <c r="AD82" s="128">
        <v>0.72199999999999998</v>
      </c>
      <c r="AE82" s="133">
        <v>0.86799999999999999</v>
      </c>
      <c r="AF82" s="133"/>
      <c r="AG82" s="128">
        <v>0.83</v>
      </c>
      <c r="AH82" s="128">
        <v>0.92155483538007854</v>
      </c>
      <c r="AI82" s="128">
        <v>0.93200000000000005</v>
      </c>
      <c r="AJ82" s="128">
        <v>0.92659780941304637</v>
      </c>
      <c r="AK82" s="128">
        <v>0.92540793226080031</v>
      </c>
      <c r="AL82" s="133">
        <v>0.85099999999999998</v>
      </c>
      <c r="AM82" s="128">
        <v>0.81599999999999995</v>
      </c>
      <c r="AN82" s="128">
        <v>0.8627587025766833</v>
      </c>
      <c r="AO82" s="133">
        <v>0.69177576396548313</v>
      </c>
      <c r="AP82" s="128">
        <v>0.871</v>
      </c>
      <c r="AQ82" s="128">
        <v>0.91800000000000004</v>
      </c>
      <c r="AR82" s="128">
        <v>0.9272784937696642</v>
      </c>
      <c r="AS82" s="128">
        <v>0.92250447025608995</v>
      </c>
      <c r="AT82" s="128">
        <v>0.92617553016405596</v>
      </c>
    </row>
    <row r="83" spans="6:46" x14ac:dyDescent="0.35">
      <c r="AA83" s="131">
        <v>12</v>
      </c>
      <c r="AB83" s="128">
        <v>0.82748545029565124</v>
      </c>
      <c r="AC83" s="128">
        <v>0.85401190843033969</v>
      </c>
      <c r="AD83" s="128">
        <v>0.71499999999999997</v>
      </c>
      <c r="AE83" s="133">
        <v>0.82987440041302252</v>
      </c>
      <c r="AF83" s="133"/>
      <c r="AG83" s="128">
        <v>0.83</v>
      </c>
      <c r="AH83" s="128">
        <v>0.94</v>
      </c>
      <c r="AI83" s="128">
        <v>0.93899999999999995</v>
      </c>
      <c r="AJ83" s="128">
        <v>0.92300000000000004</v>
      </c>
      <c r="AK83" s="128">
        <v>0.93387435322385393</v>
      </c>
      <c r="AL83" s="133">
        <v>0.83052026258133715</v>
      </c>
      <c r="AM83" s="128">
        <v>0.79816316920834085</v>
      </c>
      <c r="AN83" s="128">
        <v>0.87622780173088666</v>
      </c>
      <c r="AO83" s="133">
        <v>0.61185342607881599</v>
      </c>
      <c r="AP83" s="128">
        <v>0.81167923766362493</v>
      </c>
      <c r="AQ83" s="128">
        <v>0.91500000000000004</v>
      </c>
      <c r="AR83" s="128">
        <v>0.91321649751942724</v>
      </c>
      <c r="AS83" s="128">
        <v>0.92740899730051474</v>
      </c>
      <c r="AT83" s="128">
        <v>0.92756478956835942</v>
      </c>
    </row>
    <row r="84" spans="6:46" ht="72.5" x14ac:dyDescent="0.35">
      <c r="AA84" s="131" t="s">
        <v>41</v>
      </c>
      <c r="AB84" s="128">
        <v>0.81473582209515794</v>
      </c>
      <c r="AC84" s="128">
        <v>0.82997520828736382</v>
      </c>
      <c r="AD84" s="128">
        <v>0.752</v>
      </c>
      <c r="AE84" s="133">
        <v>0.7992778801117526</v>
      </c>
      <c r="AF84" s="133"/>
      <c r="AG84" s="128">
        <v>0.83</v>
      </c>
      <c r="AH84" s="128">
        <v>0.94499999999999995</v>
      </c>
      <c r="AI84" s="128">
        <v>0.93899999999999995</v>
      </c>
      <c r="AJ84" s="128">
        <v>0.92659780941304637</v>
      </c>
      <c r="AK84" s="128">
        <v>0.93990035751878709</v>
      </c>
      <c r="AL84" s="133">
        <v>0.79978687615249744</v>
      </c>
      <c r="AM84" s="128">
        <v>0.76866948499345389</v>
      </c>
      <c r="AN84" s="128">
        <v>0.85599722970394621</v>
      </c>
      <c r="AO84" s="133">
        <v>0.65544163085390894</v>
      </c>
      <c r="AP84" s="128">
        <v>0.84</v>
      </c>
      <c r="AQ84" s="128">
        <v>0.92700000000000005</v>
      </c>
      <c r="AR84" s="128">
        <v>0.93430804661965761</v>
      </c>
      <c r="AS84" s="128">
        <v>0.91181090562443723</v>
      </c>
      <c r="AT84" s="128">
        <v>0.93544981887365464</v>
      </c>
    </row>
    <row r="85" spans="6:46" ht="58" x14ac:dyDescent="0.35">
      <c r="AA85" s="131" t="s">
        <v>42</v>
      </c>
      <c r="AB85" s="128">
        <v>0.79099229024289375</v>
      </c>
      <c r="AC85" s="128">
        <v>0.85166454296519445</v>
      </c>
      <c r="AD85" s="128">
        <v>0.75</v>
      </c>
      <c r="AE85" s="133">
        <v>0.82772335103407513</v>
      </c>
      <c r="AF85" s="133"/>
      <c r="AG85" s="128">
        <v>0.83</v>
      </c>
      <c r="AH85" s="128">
        <v>0.95099999999999996</v>
      </c>
      <c r="AI85" s="128">
        <v>0.94199999999999995</v>
      </c>
      <c r="AJ85" s="128">
        <v>0.96099999999999997</v>
      </c>
      <c r="AK85" s="128">
        <v>0.9398641195388614</v>
      </c>
      <c r="AL85" s="133">
        <v>0.83082708676464678</v>
      </c>
      <c r="AM85" s="128">
        <v>0.84499999999999997</v>
      </c>
      <c r="AN85" s="128">
        <v>0.85599722970394621</v>
      </c>
      <c r="AO85" s="133">
        <v>0.70777883661740726</v>
      </c>
      <c r="AP85" s="128">
        <v>0.81167923766362493</v>
      </c>
      <c r="AQ85" s="128">
        <v>0.89600000000000002</v>
      </c>
      <c r="AR85" s="128">
        <v>0.93334590647519033</v>
      </c>
      <c r="AS85" s="128">
        <v>0.93220089623772762</v>
      </c>
      <c r="AT85" s="128">
        <v>0.94134366957084037</v>
      </c>
    </row>
    <row r="86" spans="6:46" x14ac:dyDescent="0.35">
      <c r="AA86" s="134" t="s">
        <v>43</v>
      </c>
      <c r="AB86" s="128">
        <v>0.84610218254773395</v>
      </c>
      <c r="AC86" s="128">
        <v>0.86559248211077866</v>
      </c>
      <c r="AD86" s="128">
        <v>0.73934216942208586</v>
      </c>
      <c r="AE86" s="128">
        <v>0.85572446822262616</v>
      </c>
      <c r="AF86" s="128">
        <v>0.84869607380249046</v>
      </c>
      <c r="AG86" s="128">
        <v>0.89</v>
      </c>
      <c r="AH86" s="128">
        <v>0.93100000000000005</v>
      </c>
      <c r="AI86" s="128">
        <v>0.92584138706640218</v>
      </c>
      <c r="AJ86" s="128">
        <v>0.93068448114120272</v>
      </c>
      <c r="AK86" s="128">
        <v>0.92586659317651177</v>
      </c>
      <c r="AL86" s="128">
        <v>0.85266157690147004</v>
      </c>
      <c r="AM86" s="128">
        <v>0.82449705313591393</v>
      </c>
      <c r="AN86" s="128">
        <v>0.86732466918055162</v>
      </c>
      <c r="AO86" s="128">
        <v>0.70627539804526829</v>
      </c>
      <c r="AP86" s="128">
        <v>0.85199999999999998</v>
      </c>
      <c r="AQ86" s="128">
        <v>0.90721883395451008</v>
      </c>
      <c r="AR86" s="128">
        <v>0.9065876058027621</v>
      </c>
      <c r="AS86" s="128">
        <v>0.92224933927951325</v>
      </c>
      <c r="AT86" s="128">
        <v>0.9241865503134834</v>
      </c>
    </row>
    <row r="87" spans="6:46" x14ac:dyDescent="0.35">
      <c r="AA87" s="259" t="s">
        <v>208</v>
      </c>
      <c r="AB87" s="259"/>
      <c r="AC87" s="259"/>
      <c r="AD87" s="259"/>
      <c r="AE87" s="259"/>
      <c r="AF87" s="259"/>
      <c r="AG87" s="259"/>
      <c r="AH87" s="259"/>
      <c r="AI87" s="259"/>
      <c r="AJ87" s="259"/>
      <c r="AK87" s="259"/>
      <c r="AL87" s="259"/>
      <c r="AM87" s="259"/>
      <c r="AN87" s="259"/>
      <c r="AO87" s="259"/>
      <c r="AP87" s="259"/>
      <c r="AQ87" s="259"/>
      <c r="AR87" s="259"/>
      <c r="AS87" s="259"/>
      <c r="AT87" s="259"/>
    </row>
    <row r="88" spans="6:46" x14ac:dyDescent="0.35">
      <c r="AA88" s="259"/>
      <c r="AB88" s="259"/>
      <c r="AC88" s="259"/>
      <c r="AD88" s="259"/>
      <c r="AE88" s="259"/>
      <c r="AF88" s="259"/>
      <c r="AG88" s="259"/>
      <c r="AH88" s="259"/>
      <c r="AI88" s="259"/>
      <c r="AJ88" s="259"/>
      <c r="AK88" s="259"/>
      <c r="AL88" s="259"/>
      <c r="AM88" s="259"/>
      <c r="AN88" s="259"/>
      <c r="AO88" s="259"/>
      <c r="AP88" s="259"/>
      <c r="AQ88" s="259"/>
      <c r="AR88" s="259"/>
      <c r="AS88" s="259"/>
      <c r="AT88" s="259"/>
    </row>
    <row r="89" spans="6:46" x14ac:dyDescent="0.35">
      <c r="AA89" s="259"/>
      <c r="AB89" s="259"/>
      <c r="AC89" s="259"/>
      <c r="AD89" s="259"/>
      <c r="AE89" s="259"/>
      <c r="AF89" s="259"/>
      <c r="AG89" s="259"/>
      <c r="AH89" s="259"/>
      <c r="AI89" s="259"/>
      <c r="AJ89" s="259"/>
      <c r="AK89" s="259"/>
      <c r="AL89" s="259"/>
      <c r="AM89" s="259"/>
      <c r="AN89" s="259"/>
      <c r="AO89" s="259"/>
      <c r="AP89" s="259"/>
      <c r="AQ89" s="259"/>
      <c r="AR89" s="259"/>
      <c r="AS89" s="259"/>
      <c r="AT89" s="259"/>
    </row>
    <row r="90" spans="6:46" ht="16.5" x14ac:dyDescent="0.35">
      <c r="AA90" s="260" t="s">
        <v>209</v>
      </c>
      <c r="AB90" s="260"/>
      <c r="AC90" s="260"/>
      <c r="AD90" s="260"/>
      <c r="AE90" s="260"/>
      <c r="AF90" s="260"/>
      <c r="AG90" s="260"/>
      <c r="AH90" s="260"/>
      <c r="AI90" s="260"/>
      <c r="AJ90" s="260"/>
      <c r="AK90" s="260"/>
      <c r="AL90" s="260"/>
      <c r="AM90" s="260"/>
      <c r="AN90" s="260"/>
      <c r="AO90" s="260"/>
      <c r="AP90" s="260"/>
      <c r="AQ90" s="260"/>
      <c r="AR90" s="260"/>
      <c r="AS90" s="260"/>
      <c r="AT90" s="260"/>
    </row>
    <row r="96" spans="6:46" x14ac:dyDescent="0.35">
      <c r="Z96" s="126" t="s">
        <v>1</v>
      </c>
      <c r="AA96" s="117"/>
      <c r="AB96" s="117"/>
    </row>
    <row r="97" spans="1:28" x14ac:dyDescent="0.35">
      <c r="B97" s="135" t="s">
        <v>0</v>
      </c>
      <c r="C97" s="135"/>
      <c r="D97" s="135"/>
      <c r="E97" s="122">
        <f>E99</f>
        <v>0.92</v>
      </c>
      <c r="N97" s="136">
        <f>I99</f>
        <v>0.97</v>
      </c>
      <c r="O97" s="136"/>
      <c r="P97" s="122">
        <f>P99</f>
        <v>0.9</v>
      </c>
      <c r="Q97" s="122">
        <f t="shared" ref="Q97:S97" si="30">Q99</f>
        <v>0.93</v>
      </c>
      <c r="R97" s="122">
        <f t="shared" si="30"/>
        <v>0.86</v>
      </c>
      <c r="S97" s="122">
        <f t="shared" si="30"/>
        <v>0.89</v>
      </c>
      <c r="T97" s="122">
        <f>T99</f>
        <v>0.95</v>
      </c>
      <c r="U97" s="136">
        <f>P97</f>
        <v>0.9</v>
      </c>
      <c r="V97" s="136">
        <f>Q97</f>
        <v>0.93</v>
      </c>
      <c r="W97" s="136">
        <f>R97</f>
        <v>0.86</v>
      </c>
      <c r="X97" s="136">
        <f>S97</f>
        <v>0.89</v>
      </c>
      <c r="Y97" s="136">
        <f>T97</f>
        <v>0.95</v>
      </c>
      <c r="Z97" s="117"/>
      <c r="AA97" s="117"/>
      <c r="AB97" s="117"/>
    </row>
    <row r="98" spans="1:28" x14ac:dyDescent="0.35">
      <c r="B98" s="135" t="s">
        <v>2</v>
      </c>
      <c r="C98" s="135"/>
      <c r="D98" s="135"/>
      <c r="E98" s="114">
        <v>1.96</v>
      </c>
      <c r="N98" s="117"/>
      <c r="O98" s="117"/>
      <c r="P98" s="117"/>
      <c r="Q98" s="117"/>
      <c r="R98" s="117"/>
      <c r="S98" s="117"/>
      <c r="T98" s="117"/>
      <c r="U98" s="117"/>
      <c r="V98" s="117"/>
      <c r="W98" s="117"/>
      <c r="X98" s="117"/>
      <c r="Y98" s="117"/>
      <c r="Z98" s="117"/>
      <c r="AA98" s="117"/>
      <c r="AB98" s="117"/>
    </row>
    <row r="99" spans="1:28" x14ac:dyDescent="0.35">
      <c r="A99" s="126" t="s">
        <v>3</v>
      </c>
      <c r="B99" s="117"/>
      <c r="C99" s="117"/>
      <c r="D99" s="117"/>
      <c r="E99" s="115">
        <v>0.92</v>
      </c>
      <c r="F99" s="122">
        <f t="shared" ref="F99:I99" si="31">F101</f>
        <v>0.94</v>
      </c>
      <c r="G99" s="122">
        <f t="shared" si="31"/>
        <v>0.9</v>
      </c>
      <c r="H99" s="122">
        <f t="shared" si="31"/>
        <v>0.92</v>
      </c>
      <c r="I99" s="122">
        <f t="shared" si="31"/>
        <v>0.97</v>
      </c>
      <c r="J99" s="136">
        <f>E97</f>
        <v>0.92</v>
      </c>
      <c r="K99" s="136">
        <f t="shared" ref="K99:M99" si="32">F99</f>
        <v>0.94</v>
      </c>
      <c r="L99" s="136">
        <f t="shared" si="32"/>
        <v>0.9</v>
      </c>
      <c r="M99" s="136">
        <f t="shared" si="32"/>
        <v>0.92</v>
      </c>
      <c r="O99" s="117"/>
      <c r="P99" s="117">
        <v>0.9</v>
      </c>
      <c r="Q99" s="115">
        <v>0.93</v>
      </c>
      <c r="R99" s="115">
        <v>0.86</v>
      </c>
      <c r="S99" s="115">
        <v>0.89</v>
      </c>
      <c r="T99" s="115">
        <v>0.95</v>
      </c>
      <c r="U99" s="117"/>
      <c r="V99" s="117"/>
      <c r="W99" s="117"/>
      <c r="X99" s="117"/>
      <c r="Y99" s="117"/>
    </row>
    <row r="100" spans="1:28" x14ac:dyDescent="0.35">
      <c r="F100" s="114"/>
      <c r="G100" s="114"/>
      <c r="H100" s="114"/>
      <c r="I100" s="114"/>
      <c r="J100" s="117">
        <v>2.58</v>
      </c>
      <c r="K100" s="117"/>
      <c r="L100" s="117"/>
      <c r="M100" s="117"/>
    </row>
    <row r="101" spans="1:28" x14ac:dyDescent="0.35">
      <c r="F101" s="115">
        <v>0.94</v>
      </c>
      <c r="G101" s="115">
        <v>0.9</v>
      </c>
      <c r="H101" s="115">
        <v>0.92</v>
      </c>
      <c r="I101" s="115">
        <v>0.97</v>
      </c>
    </row>
  </sheetData>
  <sheetProtection algorithmName="SHA-512" hashValue="binkJOLHwKbBRdqFi/HxDtdyXabY4GLELjWhmZD4quOa3tksNRNlLtuILkMP5nKjhTSLjlPDJmJDQsiUfnkEdg==" saltValue="X1Q9PtLKhWAQ34iJoTiH7A==" spinCount="100000" sheet="1" objects="1" scenarios="1" selectLockedCells="1" selectUnlockedCells="1"/>
  <mergeCells count="13">
    <mergeCell ref="B5:Y5"/>
    <mergeCell ref="E7:N7"/>
    <mergeCell ref="P7:Y7"/>
    <mergeCell ref="AA66:AT66"/>
    <mergeCell ref="AA67:AT67"/>
    <mergeCell ref="AA87:AT89"/>
    <mergeCell ref="AA90:AT90"/>
    <mergeCell ref="I65:M65"/>
    <mergeCell ref="I66:I67"/>
    <mergeCell ref="J66:M66"/>
    <mergeCell ref="I72:M72"/>
    <mergeCell ref="AA68:AA69"/>
    <mergeCell ref="AB68:AT68"/>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Page 1 Instructions</vt:lpstr>
      <vt:lpstr> Page 2 CAS2 Ext w FAR</vt:lpstr>
      <vt:lpstr> Page 3 CAS2 Core w FAR</vt:lpstr>
      <vt:lpstr>Page 4 CAS2 Ext w FAM</vt:lpstr>
      <vt:lpstr>Page 5 CAS2 Core w FAM</vt:lpstr>
      <vt:lpstr>Page 6 PASS w FAR</vt:lpstr>
      <vt:lpstr>Page 7 PASS w FAM</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2020-03-04T14:44:29Z</dcterms:modified>
</cp:coreProperties>
</file>