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dgriffiths/Downloads/"/>
    </mc:Choice>
  </mc:AlternateContent>
  <xr:revisionPtr revIDLastSave="0" documentId="8_{48314F07-7D99-C84E-AF26-7794F6930721}" xr6:coauthVersionLast="47" xr6:coauthVersionMax="47" xr10:uidLastSave="{00000000-0000-0000-0000-000000000000}"/>
  <bookViews>
    <workbookView xWindow="1100" yWindow="820" windowWidth="28040" windowHeight="17200" activeTab="1" xr2:uid="{0FD02008-B20F-C942-A470-A935478258AB}"/>
  </bookViews>
  <sheets>
    <sheet name="Comparison" sheetId="4" r:id="rId1"/>
    <sheet name="Chart" sheetId="5" r:id="rId2"/>
  </sheets>
  <definedNames>
    <definedName name="solver_adj" localSheetId="0" hidden="1">Comparison!$C$13:$C$15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Comparison!#REF!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  <c r="F31" i="4"/>
  <c r="C30" i="4"/>
  <c r="C29" i="4"/>
  <c r="E9" i="5"/>
  <c r="F9" i="5"/>
  <c r="G9" i="5"/>
  <c r="H9" i="5"/>
  <c r="I9" i="5"/>
  <c r="J9" i="5"/>
  <c r="K9" i="5"/>
  <c r="L9" i="5"/>
  <c r="M9" i="5"/>
  <c r="N9" i="5"/>
  <c r="E10" i="5"/>
  <c r="F10" i="5"/>
  <c r="G10" i="5"/>
  <c r="H10" i="5"/>
  <c r="I10" i="5"/>
  <c r="J10" i="5"/>
  <c r="K10" i="5"/>
  <c r="L10" i="5"/>
  <c r="M10" i="5"/>
  <c r="N10" i="5"/>
  <c r="E11" i="5"/>
  <c r="F11" i="5"/>
  <c r="G11" i="5"/>
  <c r="H11" i="5"/>
  <c r="I11" i="5"/>
  <c r="J11" i="5"/>
  <c r="K11" i="5"/>
  <c r="L11" i="5"/>
  <c r="M11" i="5"/>
  <c r="N11" i="5"/>
  <c r="E12" i="5"/>
  <c r="F12" i="5"/>
  <c r="G12" i="5"/>
  <c r="H12" i="5"/>
  <c r="I12" i="5"/>
  <c r="J12" i="5"/>
  <c r="K12" i="5"/>
  <c r="L12" i="5"/>
  <c r="M12" i="5"/>
  <c r="N12" i="5"/>
  <c r="E13" i="5"/>
  <c r="F13" i="5"/>
  <c r="G13" i="5"/>
  <c r="H13" i="5"/>
  <c r="I13" i="5"/>
  <c r="J13" i="5"/>
  <c r="K13" i="5"/>
  <c r="L13" i="5"/>
  <c r="M13" i="5"/>
  <c r="N13" i="5"/>
  <c r="E14" i="5"/>
  <c r="F14" i="5"/>
  <c r="G14" i="5"/>
  <c r="H14" i="5"/>
  <c r="I14" i="5"/>
  <c r="J14" i="5"/>
  <c r="K14" i="5"/>
  <c r="L14" i="5"/>
  <c r="M14" i="5"/>
  <c r="N14" i="5"/>
  <c r="E15" i="5"/>
  <c r="F15" i="5"/>
  <c r="G15" i="5"/>
  <c r="H15" i="5"/>
  <c r="I15" i="5"/>
  <c r="J15" i="5"/>
  <c r="K15" i="5"/>
  <c r="L15" i="5"/>
  <c r="M15" i="5"/>
  <c r="N15" i="5"/>
  <c r="E16" i="5"/>
  <c r="F16" i="5"/>
  <c r="G16" i="5"/>
  <c r="H16" i="5"/>
  <c r="I16" i="5"/>
  <c r="J16" i="5"/>
  <c r="K16" i="5"/>
  <c r="L16" i="5"/>
  <c r="M16" i="5"/>
  <c r="N16" i="5"/>
  <c r="E17" i="5"/>
  <c r="F17" i="5"/>
  <c r="G17" i="5"/>
  <c r="H17" i="5"/>
  <c r="I17" i="5"/>
  <c r="J17" i="5"/>
  <c r="K17" i="5"/>
  <c r="L17" i="5"/>
  <c r="M17" i="5"/>
  <c r="N17" i="5"/>
  <c r="E18" i="5"/>
  <c r="F18" i="5"/>
  <c r="G18" i="5"/>
  <c r="H18" i="5"/>
  <c r="I18" i="5"/>
  <c r="J18" i="5"/>
  <c r="K18" i="5"/>
  <c r="L18" i="5"/>
  <c r="M18" i="5"/>
  <c r="N18" i="5"/>
  <c r="E19" i="5"/>
  <c r="F19" i="5"/>
  <c r="G19" i="5"/>
  <c r="H19" i="5"/>
  <c r="I19" i="5"/>
  <c r="J19" i="5"/>
  <c r="K19" i="5"/>
  <c r="L19" i="5"/>
  <c r="M19" i="5"/>
  <c r="N19" i="5"/>
  <c r="E20" i="5"/>
  <c r="F20" i="5"/>
  <c r="G20" i="5"/>
  <c r="H20" i="5"/>
  <c r="I20" i="5"/>
  <c r="J20" i="5"/>
  <c r="K20" i="5"/>
  <c r="L20" i="5"/>
  <c r="M20" i="5"/>
  <c r="N20" i="5"/>
  <c r="E21" i="5"/>
  <c r="F21" i="5"/>
  <c r="G21" i="5"/>
  <c r="H21" i="5"/>
  <c r="I21" i="5"/>
  <c r="J21" i="5"/>
  <c r="K21" i="5"/>
  <c r="L21" i="5"/>
  <c r="M21" i="5"/>
  <c r="N21" i="5"/>
  <c r="E22" i="5"/>
  <c r="F22" i="5"/>
  <c r="G22" i="5"/>
  <c r="H22" i="5"/>
  <c r="I22" i="5"/>
  <c r="J22" i="5"/>
  <c r="K22" i="5"/>
  <c r="L22" i="5"/>
  <c r="M22" i="5"/>
  <c r="N22" i="5"/>
  <c r="E23" i="5"/>
  <c r="F23" i="5"/>
  <c r="G23" i="5"/>
  <c r="H23" i="5"/>
  <c r="I23" i="5"/>
  <c r="J23" i="5"/>
  <c r="K23" i="5"/>
  <c r="L23" i="5"/>
  <c r="M23" i="5"/>
  <c r="N23" i="5"/>
  <c r="E24" i="5"/>
  <c r="F24" i="5"/>
  <c r="G24" i="5"/>
  <c r="H24" i="5"/>
  <c r="I24" i="5"/>
  <c r="J24" i="5"/>
  <c r="K24" i="5"/>
  <c r="L24" i="5"/>
  <c r="M24" i="5"/>
  <c r="N24" i="5"/>
  <c r="E25" i="5"/>
  <c r="F25" i="5"/>
  <c r="G25" i="5"/>
  <c r="H25" i="5"/>
  <c r="I25" i="5"/>
  <c r="J25" i="5"/>
  <c r="K25" i="5"/>
  <c r="L25" i="5"/>
  <c r="M25" i="5"/>
  <c r="N25" i="5"/>
  <c r="E26" i="5"/>
  <c r="F26" i="5"/>
  <c r="G26" i="5"/>
  <c r="H26" i="5"/>
  <c r="I26" i="5"/>
  <c r="J26" i="5"/>
  <c r="K26" i="5"/>
  <c r="L26" i="5"/>
  <c r="M26" i="5"/>
  <c r="N26" i="5"/>
  <c r="E27" i="5"/>
  <c r="F27" i="5"/>
  <c r="G27" i="5"/>
  <c r="H27" i="5"/>
  <c r="I27" i="5"/>
  <c r="J27" i="5"/>
  <c r="K27" i="5"/>
  <c r="L27" i="5"/>
  <c r="M27" i="5"/>
  <c r="N27" i="5"/>
  <c r="E28" i="5"/>
  <c r="F28" i="5"/>
  <c r="G28" i="5"/>
  <c r="H28" i="5"/>
  <c r="I28" i="5"/>
  <c r="J28" i="5"/>
  <c r="K28" i="5"/>
  <c r="L28" i="5"/>
  <c r="M28" i="5"/>
  <c r="N28" i="5"/>
  <c r="E29" i="5"/>
  <c r="F29" i="5"/>
  <c r="G29" i="5"/>
  <c r="H29" i="5"/>
  <c r="I29" i="5"/>
  <c r="J29" i="5"/>
  <c r="K29" i="5"/>
  <c r="L29" i="5"/>
  <c r="M29" i="5"/>
  <c r="N2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F8" i="4"/>
  <c r="F12" i="4" s="1"/>
  <c r="F15" i="4" s="1"/>
  <c r="F20" i="4" s="1"/>
  <c r="F22" i="4" s="1"/>
  <c r="F26" i="4" l="1"/>
  <c r="C8" i="4"/>
  <c r="C12" i="4" s="1"/>
  <c r="F27" i="4"/>
  <c r="C15" i="4" l="1"/>
  <c r="C20" i="4" s="1"/>
  <c r="C22" i="4" s="1"/>
</calcChain>
</file>

<file path=xl/sharedStrings.xml><?xml version="1.0" encoding="utf-8"?>
<sst xmlns="http://schemas.openxmlformats.org/spreadsheetml/2006/main" count="33" uniqueCount="20">
  <si>
    <t>Net Operating Income</t>
  </si>
  <si>
    <t>Annual Debt Service</t>
  </si>
  <si>
    <t>Monthly payment</t>
  </si>
  <si>
    <t>Mortgage Details</t>
  </si>
  <si>
    <t>Interest Rate</t>
  </si>
  <si>
    <t>Amortization (years)</t>
  </si>
  <si>
    <t>Mortgage Amount</t>
  </si>
  <si>
    <t>Debt Coverage Ratio</t>
  </si>
  <si>
    <t>Cap Rate Valuation</t>
  </si>
  <si>
    <t>Value</t>
  </si>
  <si>
    <t>Loan to Value Ratio</t>
  </si>
  <si>
    <t xml:space="preserve">2021 Interest Rates </t>
  </si>
  <si>
    <t>Current Interest Rates</t>
  </si>
  <si>
    <t>DSCR</t>
  </si>
  <si>
    <t>Cap Rate:</t>
  </si>
  <si>
    <t>AMORTIZATION</t>
  </si>
  <si>
    <t>Years</t>
  </si>
  <si>
    <t>Loan-to-Value</t>
  </si>
  <si>
    <t>NOI</t>
  </si>
  <si>
    <t>Cap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</si>
</sst>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8" fontId="0" fillId="0" borderId="0" xfId="0" applyNumberFormat="1"/>
    <xf numFmtId="3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0" fontId="0" fillId="0" borderId="10" xfId="0" applyNumberFormat="1" applyBorder="1"/>
    <xf numFmtId="6" fontId="0" fillId="0" borderId="11" xfId="0" applyNumberFormat="1" applyBorder="1"/>
    <xf numFmtId="10" fontId="0" fillId="0" borderId="8" xfId="0" applyNumberFormat="1" applyBorder="1"/>
    <xf numFmtId="6" fontId="0" fillId="0" borderId="9" xfId="0" applyNumberFormat="1" applyBorder="1"/>
    <xf numFmtId="9" fontId="0" fillId="0" borderId="0" xfId="3" applyFont="1"/>
    <xf numFmtId="10" fontId="0" fillId="0" borderId="0" xfId="3" applyNumberFormat="1" applyFont="1"/>
    <xf numFmtId="164" fontId="0" fillId="0" borderId="0" xfId="2" applyNumberFormat="1" applyFont="1"/>
    <xf numFmtId="0" fontId="2" fillId="2" borderId="5" xfId="0" applyFont="1" applyFill="1" applyBorder="1"/>
    <xf numFmtId="164" fontId="4" fillId="0" borderId="7" xfId="2" applyNumberFormat="1" applyFont="1" applyBorder="1"/>
    <xf numFmtId="164" fontId="1" fillId="0" borderId="9" xfId="2" applyNumberFormat="1" applyFont="1" applyBorder="1"/>
    <xf numFmtId="0" fontId="2" fillId="0" borderId="0" xfId="0" applyFont="1"/>
    <xf numFmtId="6" fontId="2" fillId="0" borderId="0" xfId="0" applyNumberFormat="1" applyFont="1"/>
    <xf numFmtId="0" fontId="6" fillId="0" borderId="0" xfId="0" applyFont="1"/>
    <xf numFmtId="0" fontId="5" fillId="0" borderId="0" xfId="0" applyFont="1"/>
    <xf numFmtId="0" fontId="2" fillId="3" borderId="5" xfId="0" applyFont="1" applyFill="1" applyBorder="1"/>
    <xf numFmtId="10" fontId="0" fillId="0" borderId="7" xfId="0" applyNumberFormat="1" applyBorder="1"/>
    <xf numFmtId="0" fontId="2" fillId="2" borderId="1" xfId="0" applyFont="1" applyFill="1" applyBorder="1"/>
    <xf numFmtId="0" fontId="2" fillId="3" borderId="1" xfId="0" applyFont="1" applyFill="1" applyBorder="1"/>
    <xf numFmtId="164" fontId="3" fillId="0" borderId="2" xfId="0" applyNumberFormat="1" applyFont="1" applyBorder="1"/>
    <xf numFmtId="9" fontId="3" fillId="0" borderId="2" xfId="0" applyNumberFormat="1" applyFont="1" applyBorder="1"/>
    <xf numFmtId="6" fontId="3" fillId="0" borderId="4" xfId="0" applyNumberFormat="1" applyFont="1" applyBorder="1"/>
    <xf numFmtId="2" fontId="3" fillId="0" borderId="4" xfId="0" applyNumberFormat="1" applyFont="1" applyBorder="1"/>
    <xf numFmtId="0" fontId="0" fillId="0" borderId="0" xfId="0" applyAlignment="1">
      <alignment horizontal="center"/>
    </xf>
    <xf numFmtId="0" fontId="2" fillId="4" borderId="0" xfId="0" applyFont="1" applyFill="1"/>
    <xf numFmtId="10" fontId="3" fillId="0" borderId="4" xfId="3" applyNumberFormat="1" applyFont="1" applyBorder="1"/>
    <xf numFmtId="6" fontId="2" fillId="4" borderId="0" xfId="0" applyNumberFormat="1" applyFont="1" applyFill="1"/>
    <xf numFmtId="0" fontId="2" fillId="4" borderId="0" xfId="0" applyFont="1" applyFill="1" applyAlignment="1">
      <alignment horizontal="center"/>
    </xf>
    <xf numFmtId="165" fontId="2" fillId="4" borderId="3" xfId="3" applyNumberFormat="1" applyFont="1" applyFill="1" applyBorder="1" applyAlignment="1">
      <alignment horizontal="center"/>
    </xf>
    <xf numFmtId="9" fontId="2" fillId="4" borderId="14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5" fontId="0" fillId="0" borderId="0" xfId="3" applyNumberFormat="1" applyFont="1" applyAlignment="1">
      <alignment horizontal="center"/>
    </xf>
    <xf numFmtId="165" fontId="0" fillId="6" borderId="0" xfId="3" applyNumberFormat="1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43" fontId="0" fillId="0" borderId="0" xfId="1" applyFont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 textRotation="90"/>
    </xf>
    <xf numFmtId="0" fontId="3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B1A2-ACEA-F040-9EEE-CA9BEEFBDBA5}">
  <dimension ref="B2:J31"/>
  <sheetViews>
    <sheetView zoomScale="105" workbookViewId="0">
      <selection activeCell="F31" sqref="F31"/>
    </sheetView>
  </sheetViews>
  <sheetFormatPr baseColWidth="10" defaultRowHeight="16" x14ac:dyDescent="0.2"/>
  <cols>
    <col min="1" max="1" width="6.83203125" customWidth="1"/>
    <col min="2" max="2" width="25.1640625" customWidth="1"/>
    <col min="3" max="3" width="24" customWidth="1"/>
    <col min="4" max="4" width="9.1640625" customWidth="1"/>
    <col min="5" max="6" width="22" customWidth="1"/>
    <col min="7" max="7" width="15.6640625" customWidth="1"/>
    <col min="8" max="8" width="21" customWidth="1"/>
    <col min="9" max="9" width="14.33203125" customWidth="1"/>
    <col min="10" max="10" width="17" customWidth="1"/>
  </cols>
  <sheetData>
    <row r="2" spans="2:10" ht="24" x14ac:dyDescent="0.3">
      <c r="B2" s="51" t="s">
        <v>11</v>
      </c>
      <c r="C2" s="51"/>
      <c r="E2" s="51" t="s">
        <v>12</v>
      </c>
      <c r="F2" s="51"/>
    </row>
    <row r="3" spans="2:10" ht="17" thickBot="1" x14ac:dyDescent="0.25"/>
    <row r="4" spans="2:10" ht="17" thickBot="1" x14ac:dyDescent="0.25">
      <c r="B4" s="13" t="s">
        <v>0</v>
      </c>
      <c r="C4" s="26">
        <v>250000</v>
      </c>
      <c r="E4" s="20" t="s">
        <v>0</v>
      </c>
      <c r="F4" s="26">
        <v>250000</v>
      </c>
    </row>
    <row r="5" spans="2:10" ht="17" thickBot="1" x14ac:dyDescent="0.25">
      <c r="C5" s="18"/>
      <c r="F5" s="18"/>
    </row>
    <row r="6" spans="2:10" ht="17" thickBot="1" x14ac:dyDescent="0.25">
      <c r="B6" s="13" t="s">
        <v>7</v>
      </c>
      <c r="C6" s="27">
        <v>1.25</v>
      </c>
      <c r="E6" s="20" t="s">
        <v>7</v>
      </c>
      <c r="F6" s="27">
        <v>1.25</v>
      </c>
    </row>
    <row r="7" spans="2:10" ht="17" thickBot="1" x14ac:dyDescent="0.25">
      <c r="C7" s="19"/>
      <c r="F7" s="19"/>
    </row>
    <row r="8" spans="2:10" ht="17" thickBot="1" x14ac:dyDescent="0.25">
      <c r="B8" s="13" t="s">
        <v>1</v>
      </c>
      <c r="C8" s="26">
        <f>C4/C6</f>
        <v>200000</v>
      </c>
      <c r="E8" s="20" t="s">
        <v>1</v>
      </c>
      <c r="F8" s="26">
        <f>F4/F6</f>
        <v>200000</v>
      </c>
    </row>
    <row r="9" spans="2:10" x14ac:dyDescent="0.2">
      <c r="B9" s="16"/>
      <c r="C9" s="17"/>
      <c r="E9" s="16"/>
      <c r="F9" s="17"/>
    </row>
    <row r="10" spans="2:10" ht="17" thickBot="1" x14ac:dyDescent="0.25"/>
    <row r="11" spans="2:10" x14ac:dyDescent="0.2">
      <c r="B11" s="45" t="s">
        <v>3</v>
      </c>
      <c r="C11" s="46"/>
      <c r="E11" s="49" t="s">
        <v>3</v>
      </c>
      <c r="F11" s="50"/>
    </row>
    <row r="12" spans="2:10" x14ac:dyDescent="0.2">
      <c r="B12" s="3" t="s">
        <v>2</v>
      </c>
      <c r="C12" s="14">
        <f>C8/12</f>
        <v>16666.666666666668</v>
      </c>
      <c r="E12" s="3" t="s">
        <v>2</v>
      </c>
      <c r="F12" s="14">
        <f>F8/12</f>
        <v>16666.666666666668</v>
      </c>
    </row>
    <row r="13" spans="2:10" x14ac:dyDescent="0.2">
      <c r="B13" s="3" t="s">
        <v>4</v>
      </c>
      <c r="C13" s="21">
        <v>3.5000000000000003E-2</v>
      </c>
      <c r="E13" s="3" t="s">
        <v>4</v>
      </c>
      <c r="F13" s="21">
        <v>7.4999999999999997E-2</v>
      </c>
    </row>
    <row r="14" spans="2:10" x14ac:dyDescent="0.2">
      <c r="B14" s="3" t="s">
        <v>5</v>
      </c>
      <c r="C14" s="4">
        <v>20</v>
      </c>
      <c r="E14" s="3" t="s">
        <v>5</v>
      </c>
      <c r="F14" s="4">
        <v>20</v>
      </c>
      <c r="H14" s="2"/>
      <c r="I14" s="10"/>
      <c r="J14" s="12"/>
    </row>
    <row r="15" spans="2:10" ht="17" thickBot="1" x14ac:dyDescent="0.25">
      <c r="B15" s="5" t="s">
        <v>6</v>
      </c>
      <c r="C15" s="15">
        <f>-PV(C13/12,C14*12,C12)</f>
        <v>2873762.8062562277</v>
      </c>
      <c r="E15" s="5" t="s">
        <v>6</v>
      </c>
      <c r="F15" s="15">
        <f>-PV(F13/12,F14*12,F12)</f>
        <v>2068868.8534202354</v>
      </c>
      <c r="H15" s="2"/>
      <c r="I15" s="10"/>
      <c r="J15" s="12"/>
    </row>
    <row r="17" spans="2:6" ht="17" thickBot="1" x14ac:dyDescent="0.25"/>
    <row r="18" spans="2:6" ht="17" thickBot="1" x14ac:dyDescent="0.25">
      <c r="B18" s="22" t="s">
        <v>10</v>
      </c>
      <c r="C18" s="25">
        <v>0.65</v>
      </c>
      <c r="E18" s="23" t="s">
        <v>10</v>
      </c>
      <c r="F18" s="25">
        <v>0.65</v>
      </c>
    </row>
    <row r="19" spans="2:6" ht="17" thickBot="1" x14ac:dyDescent="0.25"/>
    <row r="20" spans="2:6" ht="17" thickBot="1" x14ac:dyDescent="0.25">
      <c r="B20" s="22" t="s">
        <v>9</v>
      </c>
      <c r="C20" s="24">
        <f>C15/C18</f>
        <v>4421173.5480865035</v>
      </c>
      <c r="E20" s="23" t="s">
        <v>9</v>
      </c>
      <c r="F20" s="24">
        <f>F15/F18</f>
        <v>3182875.1591080544</v>
      </c>
    </row>
    <row r="21" spans="2:6" ht="17" thickBot="1" x14ac:dyDescent="0.25"/>
    <row r="22" spans="2:6" ht="17" thickBot="1" x14ac:dyDescent="0.25">
      <c r="B22" s="13" t="s">
        <v>14</v>
      </c>
      <c r="C22" s="30">
        <f>C4/C20</f>
        <v>5.6546072503351676E-2</v>
      </c>
      <c r="E22" s="20" t="s">
        <v>14</v>
      </c>
      <c r="F22" s="30">
        <f>F4/F20</f>
        <v>7.85453363713009E-2</v>
      </c>
    </row>
    <row r="24" spans="2:6" ht="17" thickBot="1" x14ac:dyDescent="0.25"/>
    <row r="25" spans="2:6" ht="17" hidden="1" thickBot="1" x14ac:dyDescent="0.25">
      <c r="E25" s="47" t="s">
        <v>8</v>
      </c>
      <c r="F25" s="48"/>
    </row>
    <row r="26" spans="2:6" hidden="1" x14ac:dyDescent="0.2">
      <c r="E26" s="6">
        <v>0.06</v>
      </c>
      <c r="F26" s="7">
        <f>C4/E26</f>
        <v>4166666.666666667</v>
      </c>
    </row>
    <row r="27" spans="2:6" ht="17" hidden="1" thickBot="1" x14ac:dyDescent="0.25">
      <c r="E27" s="8">
        <v>7.4999999999999997E-2</v>
      </c>
      <c r="F27" s="9">
        <f>C4/E27</f>
        <v>3333333.3333333335</v>
      </c>
    </row>
    <row r="28" spans="2:6" x14ac:dyDescent="0.2">
      <c r="B28" s="38" t="s">
        <v>19</v>
      </c>
      <c r="C28" s="39" t="s">
        <v>9</v>
      </c>
    </row>
    <row r="29" spans="2:6" x14ac:dyDescent="0.2">
      <c r="B29" s="40">
        <v>0.06</v>
      </c>
      <c r="C29" s="41">
        <f>C4/B29</f>
        <v>4166666.666666667</v>
      </c>
    </row>
    <row r="30" spans="2:6" ht="17" thickBot="1" x14ac:dyDescent="0.25">
      <c r="B30" s="42">
        <v>7.4999999999999997E-2</v>
      </c>
      <c r="C30" s="43">
        <f>C4/B30</f>
        <v>3333333.3333333335</v>
      </c>
    </row>
    <row r="31" spans="2:6" x14ac:dyDescent="0.2">
      <c r="F31" s="44">
        <f>5000000/90</f>
        <v>55555.555555555555</v>
      </c>
    </row>
  </sheetData>
  <mergeCells count="5">
    <mergeCell ref="B11:C11"/>
    <mergeCell ref="E25:F25"/>
    <mergeCell ref="E11:F11"/>
    <mergeCell ref="B2:C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6B79-3100-5E42-83C0-25E4580732FA}">
  <dimension ref="B2:N36"/>
  <sheetViews>
    <sheetView showGridLines="0" tabSelected="1" zoomScale="121" zoomScaleNormal="121" workbookViewId="0">
      <selection activeCell="E5" sqref="E5"/>
    </sheetView>
  </sheetViews>
  <sheetFormatPr baseColWidth="10" defaultRowHeight="16" x14ac:dyDescent="0.2"/>
  <cols>
    <col min="2" max="2" width="3.6640625" customWidth="1"/>
    <col min="3" max="3" width="8.33203125" customWidth="1"/>
    <col min="4" max="4" width="11.33203125" customWidth="1"/>
    <col min="5" max="14" width="7.6640625" customWidth="1"/>
  </cols>
  <sheetData>
    <row r="2" spans="2:14" x14ac:dyDescent="0.2">
      <c r="C2" s="55" t="s">
        <v>13</v>
      </c>
      <c r="D2" s="55"/>
      <c r="E2" s="35">
        <v>1.25</v>
      </c>
    </row>
    <row r="3" spans="2:14" x14ac:dyDescent="0.2">
      <c r="E3" s="28"/>
    </row>
    <row r="4" spans="2:14" x14ac:dyDescent="0.2">
      <c r="C4" s="55" t="s">
        <v>15</v>
      </c>
      <c r="D4" s="55"/>
      <c r="E4" s="35">
        <v>20</v>
      </c>
      <c r="F4" s="32" t="s">
        <v>16</v>
      </c>
      <c r="H4" s="1"/>
    </row>
    <row r="6" spans="2:14" x14ac:dyDescent="0.2">
      <c r="C6" s="29" t="s">
        <v>18</v>
      </c>
      <c r="D6" s="31">
        <v>100000</v>
      </c>
    </row>
    <row r="7" spans="2:14" x14ac:dyDescent="0.2">
      <c r="D7" s="54" t="s">
        <v>17</v>
      </c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2:14" x14ac:dyDescent="0.2">
      <c r="D8" s="34">
        <v>0.5</v>
      </c>
      <c r="E8" s="34">
        <v>0.55000000000000004</v>
      </c>
      <c r="F8" s="34">
        <v>0.6</v>
      </c>
      <c r="G8" s="34">
        <v>0.65</v>
      </c>
      <c r="H8" s="34">
        <v>0.7</v>
      </c>
      <c r="I8" s="34">
        <v>0.75</v>
      </c>
      <c r="J8" s="34">
        <v>0.8</v>
      </c>
      <c r="K8" s="34">
        <v>0.85</v>
      </c>
      <c r="L8" s="34">
        <v>0.9</v>
      </c>
      <c r="M8" s="34">
        <v>0.95</v>
      </c>
      <c r="N8" s="34">
        <v>1</v>
      </c>
    </row>
    <row r="9" spans="2:14" x14ac:dyDescent="0.2">
      <c r="B9" s="53" t="s">
        <v>4</v>
      </c>
      <c r="C9" s="33">
        <v>0</v>
      </c>
      <c r="D9" s="36">
        <f t="shared" ref="D9:N18" si="0">$D$6/((-PV($C9/12,$E$4*12,($D$6/$E$2)/12))/D$8)</f>
        <v>3.125E-2</v>
      </c>
      <c r="E9" s="36">
        <f t="shared" si="0"/>
        <v>3.4375000000000003E-2</v>
      </c>
      <c r="F9" s="36">
        <f t="shared" si="0"/>
        <v>3.7499999999999999E-2</v>
      </c>
      <c r="G9" s="36">
        <f t="shared" si="0"/>
        <v>4.0625000000000001E-2</v>
      </c>
      <c r="H9" s="36">
        <f t="shared" si="0"/>
        <v>4.3749999999999997E-2</v>
      </c>
      <c r="I9" s="36">
        <f t="shared" si="0"/>
        <v>4.6875E-2</v>
      </c>
      <c r="J9" s="36">
        <f t="shared" si="0"/>
        <v>0.05</v>
      </c>
      <c r="K9" s="36">
        <f t="shared" si="0"/>
        <v>5.3124999999999999E-2</v>
      </c>
      <c r="L9" s="36">
        <f t="shared" si="0"/>
        <v>5.6250000000000001E-2</v>
      </c>
      <c r="M9" s="36">
        <f t="shared" si="0"/>
        <v>5.9375000000000004E-2</v>
      </c>
      <c r="N9" s="36">
        <f t="shared" si="0"/>
        <v>6.25E-2</v>
      </c>
    </row>
    <row r="10" spans="2:14" x14ac:dyDescent="0.2">
      <c r="B10" s="53"/>
      <c r="C10" s="33">
        <v>5.0000000000000001E-3</v>
      </c>
      <c r="D10" s="37">
        <f t="shared" si="0"/>
        <v>3.2845041870938327E-2</v>
      </c>
      <c r="E10" s="37">
        <f t="shared" si="0"/>
        <v>3.6129546058032168E-2</v>
      </c>
      <c r="F10" s="37">
        <f t="shared" si="0"/>
        <v>3.9414050245125995E-2</v>
      </c>
      <c r="G10" s="37">
        <f t="shared" si="0"/>
        <v>4.2698554432219829E-2</v>
      </c>
      <c r="H10" s="37">
        <f t="shared" si="0"/>
        <v>4.5983058619313656E-2</v>
      </c>
      <c r="I10" s="37">
        <f t="shared" si="0"/>
        <v>4.926756280640749E-2</v>
      </c>
      <c r="J10" s="37">
        <f t="shared" si="0"/>
        <v>5.2552066993501324E-2</v>
      </c>
      <c r="K10" s="37">
        <f t="shared" si="0"/>
        <v>5.5836571180595158E-2</v>
      </c>
      <c r="L10" s="37">
        <f t="shared" si="0"/>
        <v>5.9121075367688992E-2</v>
      </c>
      <c r="M10" s="37">
        <f t="shared" si="0"/>
        <v>6.240557955478282E-2</v>
      </c>
      <c r="N10" s="37">
        <f t="shared" si="0"/>
        <v>6.5690083741876654E-2</v>
      </c>
    </row>
    <row r="11" spans="2:14" x14ac:dyDescent="0.2">
      <c r="B11" s="53"/>
      <c r="C11" s="33">
        <v>0.01</v>
      </c>
      <c r="D11" s="36">
        <f t="shared" si="0"/>
        <v>3.4492073021838966E-2</v>
      </c>
      <c r="E11" s="36">
        <f t="shared" si="0"/>
        <v>3.7941280324022865E-2</v>
      </c>
      <c r="F11" s="36">
        <f t="shared" si="0"/>
        <v>4.139048762620675E-2</v>
      </c>
      <c r="G11" s="36">
        <f t="shared" si="0"/>
        <v>4.4839694928390648E-2</v>
      </c>
      <c r="H11" s="36">
        <f t="shared" si="0"/>
        <v>4.8288902230574547E-2</v>
      </c>
      <c r="I11" s="36">
        <f t="shared" si="0"/>
        <v>5.1738109532758446E-2</v>
      </c>
      <c r="J11" s="36">
        <f t="shared" si="0"/>
        <v>5.5187316834942345E-2</v>
      </c>
      <c r="K11" s="36">
        <f t="shared" si="0"/>
        <v>5.8636524137126236E-2</v>
      </c>
      <c r="L11" s="36">
        <f t="shared" si="0"/>
        <v>6.2085731439310135E-2</v>
      </c>
      <c r="M11" s="36">
        <f t="shared" si="0"/>
        <v>6.5534938741494034E-2</v>
      </c>
      <c r="N11" s="36">
        <f t="shared" si="0"/>
        <v>6.8984146043677932E-2</v>
      </c>
    </row>
    <row r="12" spans="2:14" x14ac:dyDescent="0.2">
      <c r="B12" s="53"/>
      <c r="C12" s="33">
        <v>1.4999999999999999E-2</v>
      </c>
      <c r="D12" s="37">
        <f t="shared" si="0"/>
        <v>3.6190905666147084E-2</v>
      </c>
      <c r="E12" s="37">
        <f t="shared" si="0"/>
        <v>3.9809996232761796E-2</v>
      </c>
      <c r="F12" s="37">
        <f t="shared" si="0"/>
        <v>4.3429086799376501E-2</v>
      </c>
      <c r="G12" s="37">
        <f t="shared" si="0"/>
        <v>4.7048177365991213E-2</v>
      </c>
      <c r="H12" s="37">
        <f t="shared" si="0"/>
        <v>5.0667267932605918E-2</v>
      </c>
      <c r="I12" s="37">
        <f t="shared" si="0"/>
        <v>5.428635849922063E-2</v>
      </c>
      <c r="J12" s="37">
        <f t="shared" si="0"/>
        <v>5.7905449065835342E-2</v>
      </c>
      <c r="K12" s="37">
        <f t="shared" si="0"/>
        <v>6.1524539632450047E-2</v>
      </c>
      <c r="L12" s="37">
        <f t="shared" si="0"/>
        <v>6.5143630199064759E-2</v>
      </c>
      <c r="M12" s="37">
        <f t="shared" si="0"/>
        <v>6.8762720765679464E-2</v>
      </c>
      <c r="N12" s="37">
        <f t="shared" si="0"/>
        <v>7.2381811332294169E-2</v>
      </c>
    </row>
    <row r="13" spans="2:14" x14ac:dyDescent="0.2">
      <c r="B13" s="53"/>
      <c r="C13" s="33">
        <v>0.02</v>
      </c>
      <c r="D13" s="36">
        <f t="shared" si="0"/>
        <v>3.7941250128382509E-2</v>
      </c>
      <c r="E13" s="36">
        <f t="shared" si="0"/>
        <v>4.1735375141220762E-2</v>
      </c>
      <c r="F13" s="36">
        <f t="shared" si="0"/>
        <v>4.5529500154059002E-2</v>
      </c>
      <c r="G13" s="36">
        <f t="shared" si="0"/>
        <v>4.9323625166897256E-2</v>
      </c>
      <c r="H13" s="36">
        <f t="shared" si="0"/>
        <v>5.3117750179735503E-2</v>
      </c>
      <c r="I13" s="36">
        <f t="shared" si="0"/>
        <v>5.6911875192573756E-2</v>
      </c>
      <c r="J13" s="36">
        <f t="shared" si="0"/>
        <v>6.070600020541201E-2</v>
      </c>
      <c r="K13" s="36">
        <f t="shared" si="0"/>
        <v>6.4500125218250257E-2</v>
      </c>
      <c r="L13" s="36">
        <f t="shared" si="0"/>
        <v>6.829425023108851E-2</v>
      </c>
      <c r="M13" s="36">
        <f t="shared" si="0"/>
        <v>7.208837524392675E-2</v>
      </c>
      <c r="N13" s="36">
        <f t="shared" si="0"/>
        <v>7.5882500256765018E-2</v>
      </c>
    </row>
    <row r="14" spans="2:14" x14ac:dyDescent="0.2">
      <c r="B14" s="53"/>
      <c r="C14" s="33">
        <v>2.5000000000000001E-2</v>
      </c>
      <c r="D14" s="37">
        <f t="shared" si="0"/>
        <v>3.9742716977415396E-2</v>
      </c>
      <c r="E14" s="37">
        <f t="shared" si="0"/>
        <v>4.3716988675156936E-2</v>
      </c>
      <c r="F14" s="37">
        <f t="shared" si="0"/>
        <v>4.7691260372898468E-2</v>
      </c>
      <c r="G14" s="37">
        <f t="shared" si="0"/>
        <v>5.1665532070640008E-2</v>
      </c>
      <c r="H14" s="37">
        <f t="shared" si="0"/>
        <v>5.5639803768381547E-2</v>
      </c>
      <c r="I14" s="37">
        <f t="shared" si="0"/>
        <v>5.9614075466123094E-2</v>
      </c>
      <c r="J14" s="37">
        <f t="shared" si="0"/>
        <v>6.3588347163864634E-2</v>
      </c>
      <c r="K14" s="37">
        <f t="shared" si="0"/>
        <v>6.7562618861606166E-2</v>
      </c>
      <c r="L14" s="37">
        <f t="shared" si="0"/>
        <v>7.1536890559347713E-2</v>
      </c>
      <c r="M14" s="37">
        <f t="shared" si="0"/>
        <v>7.5511162257089245E-2</v>
      </c>
      <c r="N14" s="37">
        <f t="shared" si="0"/>
        <v>7.9485433954830792E-2</v>
      </c>
    </row>
    <row r="15" spans="2:14" x14ac:dyDescent="0.2">
      <c r="B15" s="53"/>
      <c r="C15" s="33">
        <v>0.03</v>
      </c>
      <c r="D15" s="36">
        <f t="shared" si="0"/>
        <v>4.1594819839043937E-2</v>
      </c>
      <c r="E15" s="36">
        <f t="shared" si="0"/>
        <v>4.5754301822948339E-2</v>
      </c>
      <c r="F15" s="36">
        <f t="shared" si="0"/>
        <v>4.9913783806852727E-2</v>
      </c>
      <c r="G15" s="36">
        <f t="shared" si="0"/>
        <v>5.4073265790757122E-2</v>
      </c>
      <c r="H15" s="36">
        <f t="shared" si="0"/>
        <v>5.8232747774661517E-2</v>
      </c>
      <c r="I15" s="36">
        <f t="shared" si="0"/>
        <v>6.2392229758565912E-2</v>
      </c>
      <c r="J15" s="36">
        <f t="shared" si="0"/>
        <v>6.6551711742470307E-2</v>
      </c>
      <c r="K15" s="36">
        <f t="shared" si="0"/>
        <v>7.0711193726374688E-2</v>
      </c>
      <c r="L15" s="36">
        <f t="shared" si="0"/>
        <v>7.4870675710279097E-2</v>
      </c>
      <c r="M15" s="36">
        <f t="shared" si="0"/>
        <v>7.9030157694183478E-2</v>
      </c>
      <c r="N15" s="36">
        <f t="shared" si="0"/>
        <v>8.3189639678087873E-2</v>
      </c>
    </row>
    <row r="16" spans="2:14" x14ac:dyDescent="0.2">
      <c r="B16" s="53"/>
      <c r="C16" s="33">
        <v>3.5000000000000003E-2</v>
      </c>
      <c r="D16" s="37">
        <f t="shared" si="0"/>
        <v>4.3496978848732049E-2</v>
      </c>
      <c r="E16" s="37">
        <f t="shared" si="0"/>
        <v>4.7846676733605258E-2</v>
      </c>
      <c r="F16" s="37">
        <f t="shared" si="0"/>
        <v>5.219637461847846E-2</v>
      </c>
      <c r="G16" s="37">
        <f t="shared" si="0"/>
        <v>5.6546072503351669E-2</v>
      </c>
      <c r="H16" s="37">
        <f t="shared" si="0"/>
        <v>6.0895770388224864E-2</v>
      </c>
      <c r="I16" s="37">
        <f t="shared" si="0"/>
        <v>6.5245468273098073E-2</v>
      </c>
      <c r="J16" s="37">
        <f t="shared" si="0"/>
        <v>6.9595166157971289E-2</v>
      </c>
      <c r="K16" s="37">
        <f t="shared" si="0"/>
        <v>7.3944864042844491E-2</v>
      </c>
      <c r="L16" s="37">
        <f t="shared" si="0"/>
        <v>7.8294561927717693E-2</v>
      </c>
      <c r="M16" s="37">
        <f t="shared" si="0"/>
        <v>8.2644259812590895E-2</v>
      </c>
      <c r="N16" s="37">
        <f t="shared" si="0"/>
        <v>8.6993957697464097E-2</v>
      </c>
    </row>
    <row r="17" spans="2:14" x14ac:dyDescent="0.2">
      <c r="B17" s="53"/>
      <c r="C17" s="33">
        <v>0.04</v>
      </c>
      <c r="D17" s="36">
        <f t="shared" si="0"/>
        <v>4.5448524697455611E-2</v>
      </c>
      <c r="E17" s="36">
        <f t="shared" si="0"/>
        <v>4.9993377167201175E-2</v>
      </c>
      <c r="F17" s="36">
        <f t="shared" si="0"/>
        <v>5.4538229636946725E-2</v>
      </c>
      <c r="G17" s="36">
        <f t="shared" si="0"/>
        <v>5.9083082106692296E-2</v>
      </c>
      <c r="H17" s="36">
        <f t="shared" si="0"/>
        <v>6.3627934576437853E-2</v>
      </c>
      <c r="I17" s="36">
        <f t="shared" si="0"/>
        <v>6.8172787046183403E-2</v>
      </c>
      <c r="J17" s="36">
        <f t="shared" si="0"/>
        <v>7.2717639515928967E-2</v>
      </c>
      <c r="K17" s="36">
        <f t="shared" si="0"/>
        <v>7.7262491985674531E-2</v>
      </c>
      <c r="L17" s="36">
        <f t="shared" si="0"/>
        <v>8.1807344455420095E-2</v>
      </c>
      <c r="M17" s="36">
        <f t="shared" si="0"/>
        <v>8.6352196925165645E-2</v>
      </c>
      <c r="N17" s="36">
        <f t="shared" si="0"/>
        <v>9.0897049394911222E-2</v>
      </c>
    </row>
    <row r="18" spans="2:14" x14ac:dyDescent="0.2">
      <c r="B18" s="53"/>
      <c r="C18" s="33">
        <v>4.4999999999999998E-2</v>
      </c>
      <c r="D18" s="37">
        <f t="shared" si="0"/>
        <v>4.7448703216497787E-2</v>
      </c>
      <c r="E18" s="37">
        <f t="shared" si="0"/>
        <v>5.2193573538147568E-2</v>
      </c>
      <c r="F18" s="37">
        <f t="shared" si="0"/>
        <v>5.6938443859797343E-2</v>
      </c>
      <c r="G18" s="37">
        <f t="shared" si="0"/>
        <v>6.1683314181447131E-2</v>
      </c>
      <c r="H18" s="37">
        <f t="shared" si="0"/>
        <v>6.6428184503096899E-2</v>
      </c>
      <c r="I18" s="37">
        <f t="shared" si="0"/>
        <v>7.1173054824746687E-2</v>
      </c>
      <c r="J18" s="37">
        <f t="shared" si="0"/>
        <v>7.5917925146396475E-2</v>
      </c>
      <c r="K18" s="37">
        <f t="shared" si="0"/>
        <v>8.0662795468046236E-2</v>
      </c>
      <c r="L18" s="37">
        <f t="shared" si="0"/>
        <v>8.5407665789696025E-2</v>
      </c>
      <c r="M18" s="37">
        <f t="shared" si="0"/>
        <v>9.0152536111345785E-2</v>
      </c>
      <c r="N18" s="37">
        <f t="shared" si="0"/>
        <v>9.4897406432995574E-2</v>
      </c>
    </row>
    <row r="19" spans="2:14" x14ac:dyDescent="0.2">
      <c r="B19" s="53"/>
      <c r="C19" s="33">
        <v>0.05</v>
      </c>
      <c r="D19" s="36">
        <f t="shared" ref="D19:N29" si="1">$D$6/((-PV($C19/12,$E$4*12,($D$6/$E$2)/12))/D$8)</f>
        <v>4.9496680441249184E-2</v>
      </c>
      <c r="E19" s="36">
        <f t="shared" si="1"/>
        <v>5.4446348485374108E-2</v>
      </c>
      <c r="F19" s="36">
        <f t="shared" si="1"/>
        <v>5.9396016529499024E-2</v>
      </c>
      <c r="G19" s="36">
        <f t="shared" si="1"/>
        <v>6.434568457362394E-2</v>
      </c>
      <c r="H19" s="36">
        <f t="shared" si="1"/>
        <v>6.9295352617748857E-2</v>
      </c>
      <c r="I19" s="36">
        <f t="shared" si="1"/>
        <v>7.4245020661873787E-2</v>
      </c>
      <c r="J19" s="36">
        <f t="shared" si="1"/>
        <v>7.9194688705998703E-2</v>
      </c>
      <c r="K19" s="36">
        <f t="shared" si="1"/>
        <v>8.4144356750123619E-2</v>
      </c>
      <c r="L19" s="36">
        <f t="shared" si="1"/>
        <v>8.9094024794248536E-2</v>
      </c>
      <c r="M19" s="36">
        <f t="shared" si="1"/>
        <v>9.4043692838373438E-2</v>
      </c>
      <c r="N19" s="36">
        <f t="shared" si="1"/>
        <v>9.8993360882498369E-2</v>
      </c>
    </row>
    <row r="20" spans="2:14" x14ac:dyDescent="0.2">
      <c r="B20" s="53"/>
      <c r="C20" s="33">
        <v>5.5E-2</v>
      </c>
      <c r="D20" s="37">
        <f t="shared" si="1"/>
        <v>5.1591548089442836E-2</v>
      </c>
      <c r="E20" s="37">
        <f t="shared" si="1"/>
        <v>5.6750702898387122E-2</v>
      </c>
      <c r="F20" s="37">
        <f t="shared" si="1"/>
        <v>6.1909857707331407E-2</v>
      </c>
      <c r="G20" s="37">
        <f t="shared" si="1"/>
        <v>6.70690125162757E-2</v>
      </c>
      <c r="H20" s="37">
        <f t="shared" si="1"/>
        <v>7.2228167325219958E-2</v>
      </c>
      <c r="I20" s="37">
        <f t="shared" si="1"/>
        <v>7.7387322134164258E-2</v>
      </c>
      <c r="J20" s="37">
        <f t="shared" si="1"/>
        <v>8.2546476943108557E-2</v>
      </c>
      <c r="K20" s="37">
        <f t="shared" si="1"/>
        <v>8.7705631752052829E-2</v>
      </c>
      <c r="L20" s="37">
        <f t="shared" si="1"/>
        <v>9.2864786560997101E-2</v>
      </c>
      <c r="M20" s="37">
        <f t="shared" si="1"/>
        <v>9.8023941369941386E-2</v>
      </c>
      <c r="N20" s="37">
        <f t="shared" si="1"/>
        <v>0.10318309617888567</v>
      </c>
    </row>
    <row r="21" spans="2:14" x14ac:dyDescent="0.2">
      <c r="B21" s="53"/>
      <c r="C21" s="33">
        <v>0.06</v>
      </c>
      <c r="D21" s="36">
        <f t="shared" si="1"/>
        <v>5.3732329385863212E-2</v>
      </c>
      <c r="E21" s="36">
        <f t="shared" si="1"/>
        <v>5.9105562324449537E-2</v>
      </c>
      <c r="F21" s="36">
        <f t="shared" si="1"/>
        <v>6.4478795263035849E-2</v>
      </c>
      <c r="G21" s="36">
        <f t="shared" si="1"/>
        <v>6.9852028201622188E-2</v>
      </c>
      <c r="H21" s="36">
        <f t="shared" si="1"/>
        <v>7.5225261140208499E-2</v>
      </c>
      <c r="I21" s="36">
        <f t="shared" si="1"/>
        <v>8.0598494078794811E-2</v>
      </c>
      <c r="J21" s="36">
        <f t="shared" si="1"/>
        <v>8.597172701738115E-2</v>
      </c>
      <c r="K21" s="36">
        <f t="shared" si="1"/>
        <v>9.1344959955967461E-2</v>
      </c>
      <c r="L21" s="36">
        <f t="shared" si="1"/>
        <v>9.6718192894553787E-2</v>
      </c>
      <c r="M21" s="36">
        <f t="shared" si="1"/>
        <v>0.10209142583314011</v>
      </c>
      <c r="N21" s="36">
        <f t="shared" si="1"/>
        <v>0.10746465877172642</v>
      </c>
    </row>
    <row r="22" spans="2:14" x14ac:dyDescent="0.2">
      <c r="B22" s="53"/>
      <c r="C22" s="33">
        <v>6.5000000000000002E-2</v>
      </c>
      <c r="D22" s="37">
        <f t="shared" si="1"/>
        <v>5.5917985163632583E-2</v>
      </c>
      <c r="E22" s="37">
        <f t="shared" si="1"/>
        <v>6.1509783679995843E-2</v>
      </c>
      <c r="F22" s="37">
        <f t="shared" si="1"/>
        <v>6.7101582196359102E-2</v>
      </c>
      <c r="G22" s="37">
        <f t="shared" si="1"/>
        <v>7.2693380712722369E-2</v>
      </c>
      <c r="H22" s="37">
        <f t="shared" si="1"/>
        <v>7.8285179229085622E-2</v>
      </c>
      <c r="I22" s="37">
        <f t="shared" si="1"/>
        <v>8.3876977745448875E-2</v>
      </c>
      <c r="J22" s="37">
        <f t="shared" si="1"/>
        <v>8.9468776261812155E-2</v>
      </c>
      <c r="K22" s="37">
        <f t="shared" si="1"/>
        <v>9.5060574778175394E-2</v>
      </c>
      <c r="L22" s="37">
        <f t="shared" si="1"/>
        <v>0.10065237329453866</v>
      </c>
      <c r="M22" s="37">
        <f t="shared" si="1"/>
        <v>0.10624417181090191</v>
      </c>
      <c r="N22" s="37">
        <f t="shared" si="1"/>
        <v>0.11183597032726517</v>
      </c>
    </row>
    <row r="23" spans="2:14" x14ac:dyDescent="0.2">
      <c r="B23" s="53"/>
      <c r="C23" s="33">
        <v>7.0000000000000007E-2</v>
      </c>
      <c r="D23" s="36">
        <f t="shared" si="1"/>
        <v>5.8147420171415505E-2</v>
      </c>
      <c r="E23" s="36">
        <f t="shared" si="1"/>
        <v>6.3962162188557062E-2</v>
      </c>
      <c r="F23" s="36">
        <f t="shared" si="1"/>
        <v>6.9776904205698598E-2</v>
      </c>
      <c r="G23" s="36">
        <f t="shared" si="1"/>
        <v>7.5591646222840161E-2</v>
      </c>
      <c r="H23" s="36">
        <f t="shared" si="1"/>
        <v>8.1406388239981711E-2</v>
      </c>
      <c r="I23" s="36">
        <f t="shared" si="1"/>
        <v>8.7221130257123261E-2</v>
      </c>
      <c r="J23" s="36">
        <f t="shared" si="1"/>
        <v>9.3035872274264811E-2</v>
      </c>
      <c r="K23" s="36">
        <f t="shared" si="1"/>
        <v>9.8850614291406361E-2</v>
      </c>
      <c r="L23" s="36">
        <f t="shared" si="1"/>
        <v>0.10466535630854792</v>
      </c>
      <c r="M23" s="36">
        <f t="shared" si="1"/>
        <v>0.11048009832568946</v>
      </c>
      <c r="N23" s="36">
        <f t="shared" si="1"/>
        <v>0.11629484034283101</v>
      </c>
    </row>
    <row r="24" spans="2:14" x14ac:dyDescent="0.2">
      <c r="B24" s="53"/>
      <c r="C24" s="33">
        <v>7.4999999999999997E-2</v>
      </c>
      <c r="D24" s="37">
        <f t="shared" si="1"/>
        <v>6.0419489516385295E-2</v>
      </c>
      <c r="E24" s="37">
        <f t="shared" si="1"/>
        <v>6.6461438468023826E-2</v>
      </c>
      <c r="F24" s="37">
        <f t="shared" si="1"/>
        <v>7.2503387419662349E-2</v>
      </c>
      <c r="G24" s="37">
        <f t="shared" si="1"/>
        <v>7.8545336371300886E-2</v>
      </c>
      <c r="H24" s="37">
        <f t="shared" si="1"/>
        <v>8.4587285322939423E-2</v>
      </c>
      <c r="I24" s="37">
        <f t="shared" si="1"/>
        <v>9.0629234274577947E-2</v>
      </c>
      <c r="J24" s="37">
        <f t="shared" si="1"/>
        <v>9.667118322621647E-2</v>
      </c>
      <c r="K24" s="37">
        <f t="shared" si="1"/>
        <v>0.10271313217785501</v>
      </c>
      <c r="L24" s="37">
        <f t="shared" si="1"/>
        <v>0.10875508112949353</v>
      </c>
      <c r="M24" s="37">
        <f t="shared" si="1"/>
        <v>0.11479703008113205</v>
      </c>
      <c r="N24" s="37">
        <f t="shared" si="1"/>
        <v>0.12083897903277059</v>
      </c>
    </row>
    <row r="25" spans="2:14" x14ac:dyDescent="0.2">
      <c r="B25" s="53"/>
      <c r="C25" s="33">
        <v>0.08</v>
      </c>
      <c r="D25" s="36">
        <f t="shared" si="1"/>
        <v>6.2733005174509929E-2</v>
      </c>
      <c r="E25" s="36">
        <f t="shared" si="1"/>
        <v>6.9006305691960923E-2</v>
      </c>
      <c r="F25" s="36">
        <f t="shared" si="1"/>
        <v>7.5279606209411903E-2</v>
      </c>
      <c r="G25" s="36">
        <f t="shared" si="1"/>
        <v>8.1552906726862898E-2</v>
      </c>
      <c r="H25" s="36">
        <f t="shared" si="1"/>
        <v>8.7826207244313892E-2</v>
      </c>
      <c r="I25" s="36">
        <f t="shared" si="1"/>
        <v>9.4099507761764886E-2</v>
      </c>
      <c r="J25" s="36">
        <f t="shared" si="1"/>
        <v>0.10037280827921589</v>
      </c>
      <c r="K25" s="36">
        <f t="shared" si="1"/>
        <v>0.10664610879666687</v>
      </c>
      <c r="L25" s="36">
        <f t="shared" si="1"/>
        <v>0.11291940931411787</v>
      </c>
      <c r="M25" s="36">
        <f t="shared" si="1"/>
        <v>0.11919270983156885</v>
      </c>
      <c r="N25" s="36">
        <f t="shared" si="1"/>
        <v>0.12546601034901986</v>
      </c>
    </row>
    <row r="26" spans="2:14" x14ac:dyDescent="0.2">
      <c r="B26" s="53"/>
      <c r="C26" s="33">
        <v>8.5000000000000006E-2</v>
      </c>
      <c r="D26" s="37">
        <f t="shared" si="1"/>
        <v>6.5086742502414974E-2</v>
      </c>
      <c r="E26" s="37">
        <f t="shared" si="1"/>
        <v>7.1595416752656474E-2</v>
      </c>
      <c r="F26" s="37">
        <f t="shared" si="1"/>
        <v>7.8104091002897946E-2</v>
      </c>
      <c r="G26" s="37">
        <f t="shared" si="1"/>
        <v>8.461276525313946E-2</v>
      </c>
      <c r="H26" s="37">
        <f t="shared" si="1"/>
        <v>9.1121439503380947E-2</v>
      </c>
      <c r="I26" s="37">
        <f t="shared" si="1"/>
        <v>9.7630113753622461E-2</v>
      </c>
      <c r="J26" s="37">
        <f t="shared" si="1"/>
        <v>0.10413878800386396</v>
      </c>
      <c r="K26" s="37">
        <f t="shared" si="1"/>
        <v>0.11064746225410543</v>
      </c>
      <c r="L26" s="37">
        <f t="shared" si="1"/>
        <v>0.11715613650434695</v>
      </c>
      <c r="M26" s="37">
        <f t="shared" si="1"/>
        <v>0.12366481075458843</v>
      </c>
      <c r="N26" s="37">
        <f t="shared" si="1"/>
        <v>0.13017348500482995</v>
      </c>
    </row>
    <row r="27" spans="2:14" x14ac:dyDescent="0.2">
      <c r="B27" s="53"/>
      <c r="C27" s="33">
        <v>0.09</v>
      </c>
      <c r="D27" s="36">
        <f t="shared" si="1"/>
        <v>6.7479446688762698E-2</v>
      </c>
      <c r="E27" s="36">
        <f t="shared" si="1"/>
        <v>7.4227391357638978E-2</v>
      </c>
      <c r="F27" s="36">
        <f t="shared" si="1"/>
        <v>8.0975336026515243E-2</v>
      </c>
      <c r="G27" s="36">
        <f t="shared" si="1"/>
        <v>8.7723280695391509E-2</v>
      </c>
      <c r="H27" s="36">
        <f t="shared" si="1"/>
        <v>9.4471225364267775E-2</v>
      </c>
      <c r="I27" s="36">
        <f t="shared" si="1"/>
        <v>0.10121917003314405</v>
      </c>
      <c r="J27" s="36">
        <f t="shared" si="1"/>
        <v>0.10796711470202033</v>
      </c>
      <c r="K27" s="36">
        <f t="shared" si="1"/>
        <v>0.1147150593708966</v>
      </c>
      <c r="L27" s="36">
        <f t="shared" si="1"/>
        <v>0.12146300403977288</v>
      </c>
      <c r="M27" s="36">
        <f t="shared" si="1"/>
        <v>0.12821094870864913</v>
      </c>
      <c r="N27" s="36">
        <f t="shared" si="1"/>
        <v>0.1349588933775254</v>
      </c>
    </row>
    <row r="28" spans="2:14" x14ac:dyDescent="0.2">
      <c r="B28" s="53"/>
      <c r="C28" s="33">
        <v>9.5000000000000001E-2</v>
      </c>
      <c r="D28" s="37">
        <f t="shared" si="1"/>
        <v>6.990983908751415E-2</v>
      </c>
      <c r="E28" s="37">
        <f t="shared" si="1"/>
        <v>7.6900822996265564E-2</v>
      </c>
      <c r="F28" s="37">
        <f t="shared" si="1"/>
        <v>8.3891806905016977E-2</v>
      </c>
      <c r="G28" s="37">
        <f t="shared" si="1"/>
        <v>9.0882790813768391E-2</v>
      </c>
      <c r="H28" s="37">
        <f t="shared" si="1"/>
        <v>9.7873774722519805E-2</v>
      </c>
      <c r="I28" s="37">
        <f t="shared" si="1"/>
        <v>0.10486475863127122</v>
      </c>
      <c r="J28" s="37">
        <f t="shared" si="1"/>
        <v>0.11185574254002263</v>
      </c>
      <c r="K28" s="37">
        <f t="shared" si="1"/>
        <v>0.11884672644877405</v>
      </c>
      <c r="L28" s="37">
        <f t="shared" si="1"/>
        <v>0.12583771035752547</v>
      </c>
      <c r="M28" s="37">
        <f t="shared" si="1"/>
        <v>0.13282869426627686</v>
      </c>
      <c r="N28" s="37">
        <f t="shared" si="1"/>
        <v>0.1398196781750283</v>
      </c>
    </row>
    <row r="29" spans="2:14" x14ac:dyDescent="0.2">
      <c r="B29" s="53"/>
      <c r="C29" s="33">
        <v>0.1</v>
      </c>
      <c r="D29" s="36">
        <f t="shared" si="1"/>
        <v>7.2376623380550675E-2</v>
      </c>
      <c r="E29" s="36">
        <f t="shared" si="1"/>
        <v>7.9614285718605751E-2</v>
      </c>
      <c r="F29" s="36">
        <f t="shared" si="1"/>
        <v>8.6851948056660813E-2</v>
      </c>
      <c r="G29" s="36">
        <f t="shared" si="1"/>
        <v>9.4089610394715875E-2</v>
      </c>
      <c r="H29" s="36">
        <f t="shared" si="1"/>
        <v>0.10132727273277095</v>
      </c>
      <c r="I29" s="36">
        <f t="shared" si="1"/>
        <v>0.10856493507082601</v>
      </c>
      <c r="J29" s="36">
        <f t="shared" si="1"/>
        <v>0.1158025974088811</v>
      </c>
      <c r="K29" s="36">
        <f t="shared" si="1"/>
        <v>0.12304025974693616</v>
      </c>
      <c r="L29" s="36">
        <f t="shared" si="1"/>
        <v>0.13027792208499123</v>
      </c>
      <c r="M29" s="36">
        <f t="shared" si="1"/>
        <v>0.13751558442304629</v>
      </c>
      <c r="N29" s="36">
        <f t="shared" si="1"/>
        <v>0.14475324676110135</v>
      </c>
    </row>
    <row r="33" spans="4:8" x14ac:dyDescent="0.2">
      <c r="F33" s="52"/>
      <c r="G33" s="52"/>
      <c r="H33" s="52"/>
    </row>
    <row r="34" spans="4:8" x14ac:dyDescent="0.2">
      <c r="D34" s="1"/>
      <c r="E34" s="11"/>
    </row>
    <row r="35" spans="4:8" x14ac:dyDescent="0.2">
      <c r="D35" s="1"/>
    </row>
    <row r="36" spans="4:8" x14ac:dyDescent="0.2">
      <c r="D36" s="11"/>
    </row>
  </sheetData>
  <mergeCells count="5">
    <mergeCell ref="F33:H33"/>
    <mergeCell ref="B9:B29"/>
    <mergeCell ref="D7:N7"/>
    <mergeCell ref="C2:D2"/>
    <mergeCell ref="C4:D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Griffiths</dc:creator>
  <cp:lastModifiedBy>Chad Griffiths</cp:lastModifiedBy>
  <dcterms:created xsi:type="dcterms:W3CDTF">2023-10-31T05:09:07Z</dcterms:created>
  <dcterms:modified xsi:type="dcterms:W3CDTF">2024-05-02T17:38:14Z</dcterms:modified>
</cp:coreProperties>
</file>