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arrypruitt1/Desktop/"/>
    </mc:Choice>
  </mc:AlternateContent>
  <xr:revisionPtr revIDLastSave="0" documentId="13_ncr:1_{18FB1F5A-52E4-B843-8989-C2B413B56D76}" xr6:coauthVersionLast="47" xr6:coauthVersionMax="47" xr10:uidLastSave="{00000000-0000-0000-0000-000000000000}"/>
  <bookViews>
    <workbookView xWindow="0" yWindow="760" windowWidth="30240" windowHeight="18880" activeTab="5" xr2:uid="{00000000-000D-0000-FFFF-FFFF00000000}"/>
  </bookViews>
  <sheets>
    <sheet name="Instructions" sheetId="1" r:id="rId1"/>
    <sheet name="Portfolio Scorecard" sheetId="2" r:id="rId2"/>
    <sheet name="Scoring Guide" sheetId="3" r:id="rId3"/>
    <sheet name="Quarterly Tracker" sheetId="4" r:id="rId4"/>
    <sheet name="Integration Action Plan" sheetId="5" r:id="rId5"/>
    <sheet name="Dashboard Chart Data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4" l="1"/>
  <c r="F13" i="4" s="1"/>
  <c r="D13" i="4"/>
  <c r="C13" i="4"/>
  <c r="B13" i="4"/>
  <c r="N12" i="2"/>
  <c r="M12" i="2"/>
  <c r="L12" i="2"/>
  <c r="K12" i="2"/>
  <c r="J12" i="2"/>
  <c r="I12" i="2"/>
  <c r="O12" i="2" s="1"/>
  <c r="P12" i="2" s="1"/>
  <c r="N11" i="2"/>
  <c r="M11" i="2"/>
  <c r="L11" i="2"/>
  <c r="K11" i="2"/>
  <c r="J11" i="2"/>
  <c r="I11" i="2"/>
  <c r="O11" i="2" s="1"/>
  <c r="P11" i="2" s="1"/>
  <c r="N10" i="2"/>
  <c r="M10" i="2"/>
  <c r="L10" i="2"/>
  <c r="K10" i="2"/>
  <c r="J10" i="2"/>
  <c r="I10" i="2"/>
  <c r="O10" i="2" s="1"/>
  <c r="P10" i="2" s="1"/>
  <c r="N9" i="2"/>
  <c r="M9" i="2"/>
  <c r="L9" i="2"/>
  <c r="K9" i="2"/>
  <c r="J9" i="2"/>
  <c r="I9" i="2"/>
  <c r="O9" i="2" s="1"/>
  <c r="P9" i="2" s="1"/>
  <c r="N8" i="2"/>
  <c r="M8" i="2"/>
  <c r="L8" i="2"/>
  <c r="K8" i="2"/>
  <c r="J8" i="2"/>
  <c r="I8" i="2"/>
  <c r="O8" i="2" s="1"/>
  <c r="P8" i="2" s="1"/>
  <c r="N7" i="2"/>
  <c r="M7" i="2"/>
  <c r="L7" i="2"/>
  <c r="K7" i="2"/>
  <c r="J7" i="2"/>
  <c r="I7" i="2"/>
  <c r="O7" i="2" s="1"/>
  <c r="P7" i="2" s="1"/>
  <c r="N6" i="2"/>
  <c r="M6" i="2"/>
  <c r="L6" i="2"/>
  <c r="K6" i="2"/>
  <c r="J6" i="2"/>
  <c r="I6" i="2"/>
  <c r="O6" i="2" s="1"/>
  <c r="P6" i="2" s="1"/>
  <c r="N5" i="2"/>
  <c r="M5" i="2"/>
  <c r="L5" i="2"/>
  <c r="K5" i="2"/>
  <c r="J5" i="2"/>
  <c r="I5" i="2"/>
  <c r="O5" i="2" s="1"/>
  <c r="P5" i="2" s="1"/>
  <c r="N4" i="2"/>
  <c r="M4" i="2"/>
  <c r="L4" i="2"/>
  <c r="K4" i="2"/>
  <c r="J4" i="2"/>
  <c r="I4" i="2"/>
  <c r="O4" i="2" s="1"/>
  <c r="P4" i="2" s="1"/>
  <c r="N3" i="2"/>
  <c r="N13" i="2" s="1"/>
  <c r="M3" i="2"/>
  <c r="M13" i="2" s="1"/>
  <c r="L3" i="2"/>
  <c r="L13" i="2" s="1"/>
  <c r="K3" i="2"/>
  <c r="K13" i="2" s="1"/>
  <c r="J3" i="2"/>
  <c r="J13" i="2" s="1"/>
  <c r="I3" i="2"/>
  <c r="O3" i="2" l="1"/>
  <c r="O13" i="2" s="1"/>
  <c r="I13" i="2"/>
  <c r="P3" i="2" l="1"/>
  <c r="P13" i="2" s="1"/>
</calcChain>
</file>

<file path=xl/sharedStrings.xml><?xml version="1.0" encoding="utf-8"?>
<sst xmlns="http://schemas.openxmlformats.org/spreadsheetml/2006/main" count="160" uniqueCount="122">
  <si>
    <t>Integration Health Score Template</t>
  </si>
  <si>
    <t>How to Use This Template</t>
  </si>
  <si>
    <t>2.  Enter one add-on per row.</t>
  </si>
  <si>
    <t>3.  For each metric, enter the actual value in the blue input columns.</t>
  </si>
  <si>
    <t>4.  Scores calculate automatically. No manual entry needed.</t>
  </si>
  <si>
    <t>5.  The portfolio average appears at the bottom of the scorecard.</t>
  </si>
  <si>
    <t>Update this template quarterly. Track trends over time on the "Quarterly Tracker" tab.</t>
  </si>
  <si>
    <t>Use the "Integration Action Plan" tab to assign owners and drive accountability.</t>
  </si>
  <si>
    <t>Color Guide:</t>
  </si>
  <si>
    <t>Integration Health Score — Portfolio Scorecard</t>
  </si>
  <si>
    <t>Add-On Name</t>
  </si>
  <si>
    <t>Acquisition Date</t>
  </si>
  <si>
    <t>Days to Close Books
(actual days)</t>
  </si>
  <si>
    <t>Legacy Systems Retired
(actual count)</t>
  </si>
  <si>
    <t>Shared Services Adopted
(actual %)</t>
  </si>
  <si>
    <t>Cross-Selling Realization
(actual %)</t>
  </si>
  <si>
    <t>Employee Turnover
(actual %)</t>
  </si>
  <si>
    <t>Milestone Completion
(actual %)</t>
  </si>
  <si>
    <t>Days to
Close Score</t>
  </si>
  <si>
    <t>Legacy
Systems Score</t>
  </si>
  <si>
    <t>Shared
Services Score</t>
  </si>
  <si>
    <t>Cross-Selling
Score</t>
  </si>
  <si>
    <t>Turnover
Score</t>
  </si>
  <si>
    <t>Milestone
Score</t>
  </si>
  <si>
    <t>TOTAL SCORE
(0–60)</t>
  </si>
  <si>
    <t>FINAL SCORE
(0–10)</t>
  </si>
  <si>
    <t>Example Add-On A</t>
  </si>
  <si>
    <t>6/1/2024</t>
  </si>
  <si>
    <t>Example Add-On B</t>
  </si>
  <si>
    <t>12/1/2024</t>
  </si>
  <si>
    <t>Example Add-On C</t>
  </si>
  <si>
    <t>3/1/2023</t>
  </si>
  <si>
    <t>PORTFOLIO AVERAGE</t>
  </si>
  <si>
    <t>Integration Health Score — Scoring Guide</t>
  </si>
  <si>
    <t>Days to Close Books (lower is better)</t>
  </si>
  <si>
    <t>Score</t>
  </si>
  <si>
    <t>Shared Services Adopted</t>
  </si>
  <si>
    <t>5 days or fewer</t>
  </si>
  <si>
    <t>100%</t>
  </si>
  <si>
    <t>6–7 days</t>
  </si>
  <si>
    <t>90–99%</t>
  </si>
  <si>
    <t>8–10 days</t>
  </si>
  <si>
    <t>80–89%</t>
  </si>
  <si>
    <t>11–14 days</t>
  </si>
  <si>
    <t>70–79%</t>
  </si>
  <si>
    <t>15+ days</t>
  </si>
  <si>
    <t>60–69%</t>
  </si>
  <si>
    <t>50–59%</t>
  </si>
  <si>
    <t>Legacy Systems Retired (% of 4-system target)</t>
  </si>
  <si>
    <t>40–49%</t>
  </si>
  <si>
    <t>30–39%</t>
  </si>
  <si>
    <t>20–29%</t>
  </si>
  <si>
    <t>10–19%</t>
  </si>
  <si>
    <t>0–9%</t>
  </si>
  <si>
    <t>Cross-Selling Realization</t>
  </si>
  <si>
    <t>Employee Turnover (lower is better)</t>
  </si>
  <si>
    <t>Below 5%</t>
  </si>
  <si>
    <t>5%–10%</t>
  </si>
  <si>
    <t>10%–15%</t>
  </si>
  <si>
    <t>15%–20%</t>
  </si>
  <si>
    <t>Over 20%</t>
  </si>
  <si>
    <t>Milestone Completion</t>
  </si>
  <si>
    <t>90% or more</t>
  </si>
  <si>
    <t>80%–89%</t>
  </si>
  <si>
    <t>70%–79%</t>
  </si>
  <si>
    <t>60%–69%</t>
  </si>
  <si>
    <t>Below 60%</t>
  </si>
  <si>
    <t>Final Score Interpretation</t>
  </si>
  <si>
    <t>9.0–10.0</t>
  </si>
  <si>
    <t>Exit Ready Platform</t>
  </si>
  <si>
    <t>7.0–8.9</t>
  </si>
  <si>
    <t>Building a Platform</t>
  </si>
  <si>
    <t>5.0–6.9</t>
  </si>
  <si>
    <t>Mixed. Work to Do.</t>
  </si>
  <si>
    <t>3.0–4.9</t>
  </si>
  <si>
    <t>Collection. Not Integrated.</t>
  </si>
  <si>
    <t>0–2.9</t>
  </si>
  <si>
    <t>Critical. Fix Immediately.</t>
  </si>
  <si>
    <t>Integration Health Score — Quarterly Tracker</t>
  </si>
  <si>
    <t>Q1 2025 Score</t>
  </si>
  <si>
    <t>Q2 2025 Score</t>
  </si>
  <si>
    <t>Q3 2025 Score</t>
  </si>
  <si>
    <t>Q4 2025 Score</t>
  </si>
  <si>
    <t>Trend</t>
  </si>
  <si>
    <t>Improving</t>
  </si>
  <si>
    <t>Flat</t>
  </si>
  <si>
    <t>Portfolio Average</t>
  </si>
  <si>
    <t>Integration Health Score — Action Plan</t>
  </si>
  <si>
    <t>Weakest Metric
(Lowest Score)</t>
  </si>
  <si>
    <t>Action Item</t>
  </si>
  <si>
    <t>Owner</t>
  </si>
  <si>
    <t>Target Date</t>
  </si>
  <si>
    <t>Status</t>
  </si>
  <si>
    <t>Assign cross-selling owner. Set quarterly target.</t>
  </si>
  <si>
    <t>Portfolio Ops Lead</t>
  </si>
  <si>
    <t>6/30/2025</t>
  </si>
  <si>
    <t>In Progress</t>
  </si>
  <si>
    <t>Legacy Systems Retired</t>
  </si>
  <si>
    <t>Prioritize ERP migration. Set hard deadline.</t>
  </si>
  <si>
    <t>Add-On Controller</t>
  </si>
  <si>
    <t>9/30/2025</t>
  </si>
  <si>
    <t>Not Started</t>
  </si>
  <si>
    <t>Days to Close Books</t>
  </si>
  <si>
    <t>Automate consolidation. Train finance team.</t>
  </si>
  <si>
    <t>Portfolio Controller</t>
  </si>
  <si>
    <t>8/15/2025</t>
  </si>
  <si>
    <t>Complete</t>
  </si>
  <si>
    <t>Integration Health Score — Dashboard Chart Data</t>
  </si>
  <si>
    <t>Quarter</t>
  </si>
  <si>
    <t>Add-On A</t>
  </si>
  <si>
    <t>Add-On B</t>
  </si>
  <si>
    <t>Add-On C</t>
  </si>
  <si>
    <t>Q1 2025</t>
  </si>
  <si>
    <t>Q2 2025</t>
  </si>
  <si>
    <t>Q3 2025</t>
  </si>
  <si>
    <t>Q4 2025</t>
  </si>
  <si>
    <t>Note: Update this table each quarter. Use it to create a line chart showing score trends over time.</t>
  </si>
  <si>
    <t>** See Scoring Guideline Tab for guidance on choosing scores</t>
  </si>
  <si>
    <r>
      <t>Scoring guidelines are on the "</t>
    </r>
    <r>
      <rPr>
        <b/>
        <sz val="13"/>
        <color rgb="FF000000"/>
        <rFont val="Arial"/>
        <family val="2"/>
      </rPr>
      <t>Scoring Guide</t>
    </r>
    <r>
      <rPr>
        <sz val="13"/>
        <color rgb="FF000000"/>
        <rFont val="Arial"/>
        <family val="2"/>
      </rPr>
      <t>" tab.</t>
    </r>
  </si>
  <si>
    <r>
      <rPr>
        <b/>
        <sz val="13"/>
        <color rgb="FF000000"/>
        <rFont val="Arial"/>
        <family val="2"/>
      </rPr>
      <t xml:space="preserve">  Blue cells</t>
    </r>
    <r>
      <rPr>
        <sz val="13"/>
        <color rgb="FF000000"/>
        <rFont val="Arial"/>
        <family val="2"/>
      </rPr>
      <t xml:space="preserve"> = Enter your data here</t>
    </r>
  </si>
  <si>
    <r>
      <t xml:space="preserve">  </t>
    </r>
    <r>
      <rPr>
        <b/>
        <sz val="13"/>
        <color rgb="FF000000"/>
        <rFont val="Arial"/>
        <family val="2"/>
      </rPr>
      <t>White/gray cells</t>
    </r>
    <r>
      <rPr>
        <sz val="13"/>
        <color rgb="FF000000"/>
        <rFont val="Arial"/>
        <family val="2"/>
      </rPr>
      <t xml:space="preserve"> = Calculated automatically — DO NOT edit</t>
    </r>
  </si>
  <si>
    <r>
      <t>1.  Open the "</t>
    </r>
    <r>
      <rPr>
        <b/>
        <sz val="13"/>
        <color rgb="FF000000"/>
        <rFont val="Arial"/>
        <family val="2"/>
      </rPr>
      <t>Portfolio Scorecard</t>
    </r>
    <r>
      <rPr>
        <sz val="13"/>
        <color rgb="FF000000"/>
        <rFont val="Arial"/>
        <family val="2"/>
      </rPr>
      <t>" tab.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</si>
</sst>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20"/>
      <color rgb="FFFFFFFF"/>
      <name val="Arial"/>
      <family val="2"/>
    </font>
    <font>
      <b/>
      <sz val="13"/>
      <color rgb="FF1F3864"/>
      <name val="Arial"/>
      <family val="2"/>
    </font>
    <font>
      <sz val="10"/>
      <color rgb="FF000000"/>
      <name val="Arial"/>
      <family val="2"/>
    </font>
    <font>
      <b/>
      <sz val="14"/>
      <color rgb="FFFFFFFF"/>
      <name val="Arial"/>
      <family val="2"/>
    </font>
    <font>
      <b/>
      <sz val="9"/>
      <color rgb="FFFFFFFF"/>
      <name val="Arial"/>
      <family val="2"/>
    </font>
    <font>
      <b/>
      <sz val="10"/>
      <color rgb="FF000000"/>
      <name val="Arial"/>
      <family val="2"/>
    </font>
    <font>
      <b/>
      <sz val="10"/>
      <color rgb="FF1F3864"/>
      <name val="Arial"/>
      <family val="2"/>
    </font>
    <font>
      <b/>
      <sz val="10"/>
      <color rgb="FF375623"/>
      <name val="Arial"/>
      <family val="2"/>
    </font>
    <font>
      <b/>
      <sz val="10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FFFF"/>
      <name val="Arial"/>
      <family val="2"/>
    </font>
    <font>
      <b/>
      <sz val="10"/>
      <color rgb="FF2E75B6"/>
      <name val="Arial"/>
      <family val="2"/>
    </font>
    <font>
      <b/>
      <sz val="10"/>
      <color rgb="FF7F6000"/>
      <name val="Arial"/>
      <family val="2"/>
    </font>
    <font>
      <b/>
      <sz val="10"/>
      <color rgb="FF833C00"/>
      <name val="Arial"/>
      <family val="2"/>
    </font>
    <font>
      <sz val="10"/>
      <color rgb="FF1F3864"/>
      <name val="Arial"/>
      <family val="2"/>
    </font>
    <font>
      <i/>
      <sz val="9"/>
      <color rgb="FF555555"/>
      <name val="Arial"/>
      <family val="2"/>
    </font>
    <font>
      <sz val="14"/>
      <color theme="1"/>
      <name val="Calibri"/>
      <family val="2"/>
      <scheme val="minor"/>
    </font>
    <font>
      <sz val="13"/>
      <color rgb="FF000000"/>
      <name val="Arial"/>
      <family val="2"/>
    </font>
    <font>
      <b/>
      <sz val="13"/>
      <color rgb="FF000000"/>
      <name val="Arial"/>
      <family val="2"/>
    </font>
    <font>
      <sz val="13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D6E4F0"/>
      </patternFill>
    </fill>
    <fill>
      <patternFill patternType="solid">
        <fgColor rgb="FFBDD7EE"/>
      </patternFill>
    </fill>
    <fill>
      <patternFill patternType="solid">
        <fgColor rgb="FFF2F2F2"/>
      </patternFill>
    </fill>
    <fill>
      <patternFill patternType="solid">
        <fgColor rgb="FF2E75B6"/>
      </patternFill>
    </fill>
    <fill>
      <patternFill patternType="solid">
        <fgColor rgb="FFE2EFDA"/>
      </patternFill>
    </fill>
    <fill>
      <patternFill patternType="solid">
        <fgColor rgb="FFFCE4D6"/>
      </patternFill>
    </fill>
    <fill>
      <patternFill patternType="solid">
        <fgColor rgb="FFFFF2CC"/>
      </patternFill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left" vertical="center" wrapText="1"/>
    </xf>
    <xf numFmtId="0" fontId="14" fillId="9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9" fillId="10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18" fillId="0" borderId="0" xfId="0" applyFont="1"/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9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9" fillId="3" borderId="0" xfId="0" applyFont="1" applyFill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1" fillId="0" borderId="0" xfId="0" applyFont="1"/>
    <xf numFmtId="0" fontId="2" fillId="0" borderId="0" xfId="0" applyFont="1"/>
    <xf numFmtId="0" fontId="19" fillId="4" borderId="0" xfId="0" applyFont="1" applyFill="1"/>
    <xf numFmtId="0" fontId="19" fillId="5" borderId="0" xfId="0" applyFont="1" applyFill="1"/>
    <xf numFmtId="16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14" fillId="9" borderId="1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164" fontId="0" fillId="4" borderId="1" xfId="0" applyNumberForma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18"/>
  <sheetViews>
    <sheetView showGridLines="0" workbookViewId="0">
      <selection activeCell="C19" sqref="C19"/>
    </sheetView>
  </sheetViews>
  <sheetFormatPr baseColWidth="10" defaultColWidth="8.83203125" defaultRowHeight="15" x14ac:dyDescent="0.2"/>
  <cols>
    <col min="1" max="1" width="5" customWidth="1"/>
    <col min="2" max="2" width="84.1640625" customWidth="1"/>
  </cols>
  <sheetData>
    <row r="1" spans="2:2" ht="10" customHeight="1" x14ac:dyDescent="0.2"/>
    <row r="2" spans="2:2" ht="40" customHeight="1" x14ac:dyDescent="0.2">
      <c r="B2" s="28" t="s">
        <v>0</v>
      </c>
    </row>
    <row r="3" spans="2:2" ht="20" customHeight="1" x14ac:dyDescent="0.2">
      <c r="B3" s="1" t="s">
        <v>1</v>
      </c>
    </row>
    <row r="4" spans="2:2" ht="22" customHeight="1" x14ac:dyDescent="0.2">
      <c r="B4" s="44" t="s">
        <v>121</v>
      </c>
    </row>
    <row r="5" spans="2:2" ht="22" customHeight="1" x14ac:dyDescent="0.2">
      <c r="B5" s="44" t="s">
        <v>2</v>
      </c>
    </row>
    <row r="6" spans="2:2" ht="22" customHeight="1" x14ac:dyDescent="0.2">
      <c r="B6" s="44" t="s">
        <v>3</v>
      </c>
    </row>
    <row r="7" spans="2:2" ht="22" customHeight="1" x14ac:dyDescent="0.2">
      <c r="B7" s="44" t="s">
        <v>4</v>
      </c>
    </row>
    <row r="8" spans="2:2" ht="22" customHeight="1" x14ac:dyDescent="0.2">
      <c r="B8" s="44" t="s">
        <v>5</v>
      </c>
    </row>
    <row r="9" spans="2:2" ht="22" customHeight="1" x14ac:dyDescent="0.2">
      <c r="B9" s="45"/>
    </row>
    <row r="10" spans="2:2" ht="22" customHeight="1" x14ac:dyDescent="0.2">
      <c r="B10" s="45" t="s">
        <v>118</v>
      </c>
    </row>
    <row r="11" spans="2:2" ht="33" customHeight="1" x14ac:dyDescent="0.2">
      <c r="B11" s="45" t="s">
        <v>6</v>
      </c>
    </row>
    <row r="12" spans="2:2" ht="30" customHeight="1" x14ac:dyDescent="0.2">
      <c r="B12" s="45" t="s">
        <v>7</v>
      </c>
    </row>
    <row r="13" spans="2:2" ht="22" customHeight="1" x14ac:dyDescent="0.2">
      <c r="B13" s="46"/>
    </row>
    <row r="14" spans="2:2" ht="22" customHeight="1" x14ac:dyDescent="0.2">
      <c r="B14" s="47" t="s">
        <v>8</v>
      </c>
    </row>
    <row r="15" spans="2:2" ht="22" customHeight="1" x14ac:dyDescent="0.2">
      <c r="B15" s="48" t="s">
        <v>119</v>
      </c>
    </row>
    <row r="16" spans="2:2" ht="22" customHeight="1" x14ac:dyDescent="0.2">
      <c r="B16" s="49" t="s">
        <v>120</v>
      </c>
    </row>
    <row r="17" ht="22" customHeight="1" x14ac:dyDescent="0.2"/>
    <row r="18" ht="22" customHeight="1" x14ac:dyDescent="0.2"/>
  </sheetData>
  <mergeCells count="1">
    <mergeCell ref="B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"/>
  <sheetViews>
    <sheetView showGridLines="0" workbookViewId="0">
      <selection activeCell="D5" sqref="D5"/>
    </sheetView>
  </sheetViews>
  <sheetFormatPr baseColWidth="10" defaultColWidth="8.83203125" defaultRowHeight="15" x14ac:dyDescent="0.2"/>
  <cols>
    <col min="1" max="1" width="18" customWidth="1"/>
    <col min="2" max="2" width="14.6640625" customWidth="1"/>
    <col min="3" max="5" width="15.83203125" customWidth="1"/>
    <col min="6" max="6" width="16.1640625" customWidth="1"/>
    <col min="7" max="8" width="15.83203125" customWidth="1"/>
    <col min="9" max="16" width="11.1640625" customWidth="1"/>
  </cols>
  <sheetData>
    <row r="1" spans="1:16" ht="15" customHeight="1" x14ac:dyDescent="0.2">
      <c r="A1" s="29" t="s">
        <v>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50" customHeight="1" x14ac:dyDescent="0.2">
      <c r="A2" s="2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I2" s="3" t="s">
        <v>18</v>
      </c>
      <c r="J2" s="3" t="s">
        <v>19</v>
      </c>
      <c r="K2" s="3" t="s">
        <v>20</v>
      </c>
      <c r="L2" s="3" t="s">
        <v>21</v>
      </c>
      <c r="M2" s="3" t="s">
        <v>22</v>
      </c>
      <c r="N2" s="3" t="s">
        <v>23</v>
      </c>
      <c r="O2" s="3" t="s">
        <v>24</v>
      </c>
      <c r="P2" s="3" t="s">
        <v>25</v>
      </c>
    </row>
    <row r="3" spans="1:16" ht="20" customHeight="1" x14ac:dyDescent="0.2">
      <c r="A3" s="39" t="s">
        <v>26</v>
      </c>
      <c r="B3" s="40" t="s">
        <v>27</v>
      </c>
      <c r="C3" s="41">
        <v>8</v>
      </c>
      <c r="D3" s="41">
        <v>3</v>
      </c>
      <c r="E3" s="42">
        <v>0.8</v>
      </c>
      <c r="F3" s="42">
        <v>0.4</v>
      </c>
      <c r="G3" s="42">
        <v>0.02</v>
      </c>
      <c r="H3" s="42">
        <v>0.85</v>
      </c>
      <c r="I3" s="5">
        <f>IF(C3&lt;=5,10,IF(C3&lt;=7,8,IF(C3&lt;=10,6,IF(C3&lt;=14,4,2))))</f>
        <v>6</v>
      </c>
      <c r="J3" s="5">
        <f>IF(D3/4&gt;=1,10,IF(D3/4&gt;=0.9,9,IF(D3/4&gt;=0.8,8,IF(D3/4&gt;=0.7,7,IF(D3/4&gt;=0.6,6,IF(D3/4&gt;=0.5,5,IF(D3/4&gt;=0.4,4,IF(D3/4&gt;=0.3,3,IF(D3/4&gt;=0.2,2,IF(D3/4&gt;=0.1,1,0))))))))))</f>
        <v>7</v>
      </c>
      <c r="K3" s="5">
        <f t="shared" ref="K3:L5" si="0">IF(E3&gt;=1,10,IF(E3&gt;=0.9,9,IF(E3&gt;=0.8,8,IF(E3&gt;=0.7,7,IF(E3&gt;=0.6,6,IF(E3&gt;=0.5,5,IF(E3&gt;=0.4,4,IF(E3&gt;=0.3,3,IF(E3&gt;=0.2,2,IF(E3&gt;=0.1,1,0))))))))))</f>
        <v>8</v>
      </c>
      <c r="L3" s="5">
        <f t="shared" si="0"/>
        <v>4</v>
      </c>
      <c r="M3" s="5">
        <f>IF(G3&lt;0.05,10,IF(G3&lt;=0.1,8,IF(G3&lt;=0.15,6,IF(G3&lt;=0.2,4,2))))</f>
        <v>10</v>
      </c>
      <c r="N3" s="5">
        <f>IF(H3&gt;=0.9,10,IF(H3&gt;=0.8,8,IF(H3&gt;=0.7,6,IF(H3&gt;=0.6,4,2))))</f>
        <v>8</v>
      </c>
      <c r="O3" s="6">
        <f>SUM(I3:N3)</f>
        <v>43</v>
      </c>
      <c r="P3" s="7">
        <f>ROUND(O3/6,1)</f>
        <v>7.2</v>
      </c>
    </row>
    <row r="4" spans="1:16" ht="20" customHeight="1" x14ac:dyDescent="0.2">
      <c r="A4" s="39" t="s">
        <v>28</v>
      </c>
      <c r="B4" s="40" t="s">
        <v>29</v>
      </c>
      <c r="C4" s="41">
        <v>14</v>
      </c>
      <c r="D4" s="41">
        <v>1</v>
      </c>
      <c r="E4" s="42">
        <v>0.2</v>
      </c>
      <c r="F4" s="42">
        <v>0</v>
      </c>
      <c r="G4" s="42">
        <v>0.12</v>
      </c>
      <c r="H4" s="42">
        <v>0.6</v>
      </c>
      <c r="I4" s="5">
        <f>IF(C4&lt;=5,10,IF(C4&lt;=7,8,IF(C4&lt;=10,6,IF(C4&lt;=14,4,2))))</f>
        <v>4</v>
      </c>
      <c r="J4" s="5">
        <f>IF(D4/4&gt;=1,10,IF(D4/4&gt;=0.9,9,IF(D4/4&gt;=0.8,8,IF(D4/4&gt;=0.7,7,IF(D4/4&gt;=0.6,6,IF(D4/4&gt;=0.5,5,IF(D4/4&gt;=0.4,4,IF(D4/4&gt;=0.3,3,IF(D4/4&gt;=0.2,2,IF(D4/4&gt;=0.1,1,0))))))))))</f>
        <v>2</v>
      </c>
      <c r="K4" s="5">
        <f t="shared" si="0"/>
        <v>2</v>
      </c>
      <c r="L4" s="5">
        <f t="shared" si="0"/>
        <v>0</v>
      </c>
      <c r="M4" s="5">
        <f>IF(G4&lt;0.05,10,IF(G4&lt;=0.1,8,IF(G4&lt;=0.15,6,IF(G4&lt;=0.2,4,2))))</f>
        <v>6</v>
      </c>
      <c r="N4" s="5">
        <f>IF(H4&gt;=0.9,10,IF(H4&gt;=0.8,8,IF(H4&gt;=0.7,6,IF(H4&gt;=0.6,4,2))))</f>
        <v>4</v>
      </c>
      <c r="O4" s="6">
        <f>SUM(I4:N4)</f>
        <v>18</v>
      </c>
      <c r="P4" s="7">
        <f>ROUND(O4/6,1)</f>
        <v>3</v>
      </c>
    </row>
    <row r="5" spans="1:16" ht="20" customHeight="1" x14ac:dyDescent="0.2">
      <c r="A5" s="39" t="s">
        <v>30</v>
      </c>
      <c r="B5" s="40" t="s">
        <v>31</v>
      </c>
      <c r="C5" s="41">
        <v>5</v>
      </c>
      <c r="D5" s="41">
        <v>4</v>
      </c>
      <c r="E5" s="42">
        <v>1</v>
      </c>
      <c r="F5" s="42">
        <v>0.8</v>
      </c>
      <c r="G5" s="42">
        <v>0.04</v>
      </c>
      <c r="H5" s="42">
        <v>0.95</v>
      </c>
      <c r="I5" s="5">
        <f>IF(C5&lt;=5,10,IF(C5&lt;=7,8,IF(C5&lt;=10,6,IF(C5&lt;=14,4,2))))</f>
        <v>10</v>
      </c>
      <c r="J5" s="5">
        <f>IF(D5/4&gt;=1,10,IF(D5/4&gt;=0.9,9,IF(D5/4&gt;=0.8,8,IF(D5/4&gt;=0.7,7,IF(D5/4&gt;=0.6,6,IF(D5/4&gt;=0.5,5,IF(D5/4&gt;=0.4,4,IF(D5/4&gt;=0.3,3,IF(D5/4&gt;=0.2,2,IF(D5/4&gt;=0.1,1,0))))))))))</f>
        <v>10</v>
      </c>
      <c r="K5" s="5">
        <f t="shared" si="0"/>
        <v>10</v>
      </c>
      <c r="L5" s="5">
        <f t="shared" si="0"/>
        <v>8</v>
      </c>
      <c r="M5" s="5">
        <f>IF(G5&lt;0.05,10,IF(G5&lt;=0.1,8,IF(G5&lt;=0.15,6,IF(G5&lt;=0.2,4,2))))</f>
        <v>10</v>
      </c>
      <c r="N5" s="5">
        <f>IF(H5&gt;=0.9,10,IF(H5&gt;=0.8,8,IF(H5&gt;=0.7,6,IF(H5&gt;=0.6,4,2))))</f>
        <v>10</v>
      </c>
      <c r="O5" s="6">
        <f>SUM(I5:N5)</f>
        <v>58</v>
      </c>
      <c r="P5" s="7">
        <f>ROUND(O5/6,1)</f>
        <v>9.6999999999999993</v>
      </c>
    </row>
    <row r="6" spans="1:16" ht="20" customHeight="1" x14ac:dyDescent="0.2">
      <c r="A6" s="43"/>
      <c r="B6" s="41"/>
      <c r="C6" s="41"/>
      <c r="D6" s="41"/>
      <c r="E6" s="42"/>
      <c r="F6" s="42"/>
      <c r="G6" s="42"/>
      <c r="H6" s="42"/>
      <c r="I6" s="8" t="str">
        <f t="shared" ref="I6:I12" si="1">IF(C6="","",IF(C6&lt;=5,10,IF(C6&lt;=7,8,IF(C6&lt;=10,6,IF(C6&lt;=14,4,2)))))</f>
        <v/>
      </c>
      <c r="J6" s="8" t="str">
        <f t="shared" ref="J6:J12" si="2">IF(D6="","",IF(D6/4&gt;=1,10,IF(D6/4&gt;=0.9,9,IF(D6/4&gt;=0.8,8,IF(D6/4&gt;=0.7,7,IF(D6/4&gt;=0.6,6,IF(D6/4&gt;=0.5,5,IF(D6/4&gt;=0.4,4,IF(D6/4&gt;=0.3,3,IF(D6/4&gt;=0.2,2,IF(D6/4&gt;=0.1,1,0)))))))))))</f>
        <v/>
      </c>
      <c r="K6" s="8" t="str">
        <f t="shared" ref="K6:L12" si="3">IF(E6="","",IF(E6&gt;=1,10,IF(E6&gt;=0.9,9,IF(E6&gt;=0.8,8,IF(E6&gt;=0.7,7,IF(E6&gt;=0.6,6,IF(E6&gt;=0.5,5,IF(E6&gt;=0.4,4,IF(E6&gt;=0.3,3,IF(E6&gt;=0.2,2,IF(E6&gt;=0.1,1,0)))))))))))</f>
        <v/>
      </c>
      <c r="L6" s="8" t="str">
        <f t="shared" si="3"/>
        <v/>
      </c>
      <c r="M6" s="8" t="str">
        <f t="shared" ref="M6:M12" si="4">IF(G6="","",IF(G6&lt;0.05,10,IF(G6&lt;=0.1,8,IF(G6&lt;=0.15,6,IF(G6&lt;=0.2,4,2)))))</f>
        <v/>
      </c>
      <c r="N6" s="8" t="str">
        <f t="shared" ref="N6:N12" si="5">IF(H6="","",IF(H6&gt;=0.9,10,IF(H6&gt;=0.8,8,IF(H6&gt;=0.7,6,IF(H6&gt;=0.6,4,2)))))</f>
        <v/>
      </c>
      <c r="O6" s="8">
        <f t="shared" ref="O6:O12" si="6">IF(COUNTA(I6:N6)=0,"",SUM(I6:N6))</f>
        <v>0</v>
      </c>
      <c r="P6" s="7">
        <f t="shared" ref="P6:P12" si="7">IF(O6="","",ROUND(O6/6,1))</f>
        <v>0</v>
      </c>
    </row>
    <row r="7" spans="1:16" ht="20" customHeight="1" x14ac:dyDescent="0.2">
      <c r="A7" s="43"/>
      <c r="B7" s="41"/>
      <c r="C7" s="41"/>
      <c r="D7" s="41"/>
      <c r="E7" s="42"/>
      <c r="F7" s="42"/>
      <c r="G7" s="42"/>
      <c r="H7" s="42"/>
      <c r="I7" s="8" t="str">
        <f t="shared" si="1"/>
        <v/>
      </c>
      <c r="J7" s="8" t="str">
        <f t="shared" si="2"/>
        <v/>
      </c>
      <c r="K7" s="8" t="str">
        <f t="shared" si="3"/>
        <v/>
      </c>
      <c r="L7" s="8" t="str">
        <f t="shared" si="3"/>
        <v/>
      </c>
      <c r="M7" s="8" t="str">
        <f t="shared" si="4"/>
        <v/>
      </c>
      <c r="N7" s="8" t="str">
        <f t="shared" si="5"/>
        <v/>
      </c>
      <c r="O7" s="8">
        <f t="shared" si="6"/>
        <v>0</v>
      </c>
      <c r="P7" s="7">
        <f t="shared" si="7"/>
        <v>0</v>
      </c>
    </row>
    <row r="8" spans="1:16" ht="20" customHeight="1" x14ac:dyDescent="0.2">
      <c r="A8" s="43"/>
      <c r="B8" s="41"/>
      <c r="C8" s="41"/>
      <c r="D8" s="41"/>
      <c r="E8" s="42"/>
      <c r="F8" s="42"/>
      <c r="G8" s="42"/>
      <c r="H8" s="42"/>
      <c r="I8" s="8" t="str">
        <f t="shared" si="1"/>
        <v/>
      </c>
      <c r="J8" s="8" t="str">
        <f t="shared" si="2"/>
        <v/>
      </c>
      <c r="K8" s="8" t="str">
        <f t="shared" si="3"/>
        <v/>
      </c>
      <c r="L8" s="8" t="str">
        <f t="shared" si="3"/>
        <v/>
      </c>
      <c r="M8" s="8" t="str">
        <f t="shared" si="4"/>
        <v/>
      </c>
      <c r="N8" s="8" t="str">
        <f t="shared" si="5"/>
        <v/>
      </c>
      <c r="O8" s="8">
        <f t="shared" si="6"/>
        <v>0</v>
      </c>
      <c r="P8" s="7">
        <f t="shared" si="7"/>
        <v>0</v>
      </c>
    </row>
    <row r="9" spans="1:16" ht="20" customHeight="1" x14ac:dyDescent="0.2">
      <c r="A9" s="43"/>
      <c r="B9" s="41"/>
      <c r="C9" s="41"/>
      <c r="D9" s="41"/>
      <c r="E9" s="42"/>
      <c r="F9" s="42"/>
      <c r="G9" s="42"/>
      <c r="H9" s="42"/>
      <c r="I9" s="8" t="str">
        <f t="shared" si="1"/>
        <v/>
      </c>
      <c r="J9" s="8" t="str">
        <f t="shared" si="2"/>
        <v/>
      </c>
      <c r="K9" s="8" t="str">
        <f t="shared" si="3"/>
        <v/>
      </c>
      <c r="L9" s="8" t="str">
        <f t="shared" si="3"/>
        <v/>
      </c>
      <c r="M9" s="8" t="str">
        <f t="shared" si="4"/>
        <v/>
      </c>
      <c r="N9" s="8" t="str">
        <f t="shared" si="5"/>
        <v/>
      </c>
      <c r="O9" s="8">
        <f t="shared" si="6"/>
        <v>0</v>
      </c>
      <c r="P9" s="7">
        <f t="shared" si="7"/>
        <v>0</v>
      </c>
    </row>
    <row r="10" spans="1:16" ht="20" customHeight="1" x14ac:dyDescent="0.2">
      <c r="A10" s="43"/>
      <c r="B10" s="41"/>
      <c r="C10" s="41"/>
      <c r="D10" s="41"/>
      <c r="E10" s="42"/>
      <c r="F10" s="42"/>
      <c r="G10" s="42"/>
      <c r="H10" s="42"/>
      <c r="I10" s="8" t="str">
        <f t="shared" si="1"/>
        <v/>
      </c>
      <c r="J10" s="8" t="str">
        <f t="shared" si="2"/>
        <v/>
      </c>
      <c r="K10" s="8" t="str">
        <f t="shared" si="3"/>
        <v/>
      </c>
      <c r="L10" s="8" t="str">
        <f t="shared" si="3"/>
        <v/>
      </c>
      <c r="M10" s="8" t="str">
        <f t="shared" si="4"/>
        <v/>
      </c>
      <c r="N10" s="8" t="str">
        <f t="shared" si="5"/>
        <v/>
      </c>
      <c r="O10" s="8">
        <f t="shared" si="6"/>
        <v>0</v>
      </c>
      <c r="P10" s="7">
        <f t="shared" si="7"/>
        <v>0</v>
      </c>
    </row>
    <row r="11" spans="1:16" ht="20" customHeight="1" x14ac:dyDescent="0.2">
      <c r="A11" s="43"/>
      <c r="B11" s="41"/>
      <c r="C11" s="41"/>
      <c r="D11" s="41"/>
      <c r="E11" s="42"/>
      <c r="F11" s="42"/>
      <c r="G11" s="42"/>
      <c r="H11" s="42"/>
      <c r="I11" s="8" t="str">
        <f t="shared" si="1"/>
        <v/>
      </c>
      <c r="J11" s="8" t="str">
        <f t="shared" si="2"/>
        <v/>
      </c>
      <c r="K11" s="8" t="str">
        <f t="shared" si="3"/>
        <v/>
      </c>
      <c r="L11" s="8" t="str">
        <f t="shared" si="3"/>
        <v/>
      </c>
      <c r="M11" s="8" t="str">
        <f t="shared" si="4"/>
        <v/>
      </c>
      <c r="N11" s="8" t="str">
        <f t="shared" si="5"/>
        <v/>
      </c>
      <c r="O11" s="8">
        <f t="shared" si="6"/>
        <v>0</v>
      </c>
      <c r="P11" s="7">
        <f t="shared" si="7"/>
        <v>0</v>
      </c>
    </row>
    <row r="12" spans="1:16" ht="20" customHeight="1" x14ac:dyDescent="0.2">
      <c r="A12" s="43"/>
      <c r="B12" s="41"/>
      <c r="C12" s="41"/>
      <c r="D12" s="41"/>
      <c r="E12" s="42"/>
      <c r="F12" s="42"/>
      <c r="G12" s="42"/>
      <c r="H12" s="42"/>
      <c r="I12" s="8" t="str">
        <f t="shared" si="1"/>
        <v/>
      </c>
      <c r="J12" s="8" t="str">
        <f t="shared" si="2"/>
        <v/>
      </c>
      <c r="K12" s="8" t="str">
        <f t="shared" si="3"/>
        <v/>
      </c>
      <c r="L12" s="8" t="str">
        <f t="shared" si="3"/>
        <v/>
      </c>
      <c r="M12" s="8" t="str">
        <f t="shared" si="4"/>
        <v/>
      </c>
      <c r="N12" s="8" t="str">
        <f t="shared" si="5"/>
        <v/>
      </c>
      <c r="O12" s="8">
        <f t="shared" si="6"/>
        <v>0</v>
      </c>
      <c r="P12" s="7">
        <f t="shared" si="7"/>
        <v>0</v>
      </c>
    </row>
    <row r="13" spans="1:16" ht="22" customHeight="1" x14ac:dyDescent="0.2">
      <c r="A13" s="31" t="s">
        <v>32</v>
      </c>
      <c r="B13" s="30"/>
      <c r="C13" s="30"/>
      <c r="D13" s="30"/>
      <c r="E13" s="30"/>
      <c r="F13" s="30"/>
      <c r="G13" s="30"/>
      <c r="H13" s="30"/>
      <c r="I13" s="9">
        <f t="shared" ref="I13:P13" si="8">IFERROR(AVERAGEIF(I3:I12,"&lt;&gt;"&amp;""),"")</f>
        <v>6.666666666666667</v>
      </c>
      <c r="J13" s="9">
        <f t="shared" si="8"/>
        <v>6.333333333333333</v>
      </c>
      <c r="K13" s="9">
        <f t="shared" si="8"/>
        <v>6.666666666666667</v>
      </c>
      <c r="L13" s="9">
        <f t="shared" si="8"/>
        <v>4</v>
      </c>
      <c r="M13" s="9">
        <f t="shared" si="8"/>
        <v>8.6666666666666661</v>
      </c>
      <c r="N13" s="9">
        <f t="shared" si="8"/>
        <v>7.333333333333333</v>
      </c>
      <c r="O13" s="9">
        <f t="shared" si="8"/>
        <v>11.9</v>
      </c>
      <c r="P13" s="9">
        <f t="shared" si="8"/>
        <v>1.9899999999999998</v>
      </c>
    </row>
    <row r="15" spans="1:16" s="38" customFormat="1" ht="19" x14ac:dyDescent="0.25">
      <c r="D15" s="38" t="s">
        <v>117</v>
      </c>
    </row>
  </sheetData>
  <sheetProtection sheet="1" objects="1" scenarios="1" selectLockedCells="1"/>
  <mergeCells count="2">
    <mergeCell ref="A1:P1"/>
    <mergeCell ref="A13:H1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41"/>
  <sheetViews>
    <sheetView showGridLines="0" topLeftCell="A33" workbookViewId="0">
      <selection activeCell="B23" sqref="B23:E29"/>
    </sheetView>
  </sheetViews>
  <sheetFormatPr baseColWidth="10" defaultColWidth="8.83203125" defaultRowHeight="15" x14ac:dyDescent="0.2"/>
  <cols>
    <col min="1" max="1" width="4" customWidth="1"/>
    <col min="2" max="2" width="31.83203125" customWidth="1"/>
    <col min="3" max="3" width="10.5" customWidth="1"/>
    <col min="4" max="4" width="4" customWidth="1"/>
    <col min="5" max="5" width="22.1640625" customWidth="1"/>
    <col min="6" max="6" width="10.5" customWidth="1"/>
  </cols>
  <sheetData>
    <row r="1" spans="2:6" ht="30" customHeight="1" x14ac:dyDescent="0.2">
      <c r="B1" s="29" t="s">
        <v>33</v>
      </c>
      <c r="C1" s="30"/>
      <c r="D1" s="30"/>
      <c r="E1" s="30"/>
      <c r="F1" s="30"/>
    </row>
    <row r="3" spans="2:6" ht="22" customHeight="1" x14ac:dyDescent="0.2">
      <c r="B3" s="9" t="s">
        <v>34</v>
      </c>
      <c r="C3" s="9" t="s">
        <v>35</v>
      </c>
      <c r="E3" s="9" t="s">
        <v>36</v>
      </c>
      <c r="F3" s="9" t="s">
        <v>35</v>
      </c>
    </row>
    <row r="4" spans="2:6" ht="18" customHeight="1" x14ac:dyDescent="0.2">
      <c r="B4" s="10" t="s">
        <v>37</v>
      </c>
      <c r="C4" s="11">
        <v>10</v>
      </c>
      <c r="E4" s="10" t="s">
        <v>38</v>
      </c>
      <c r="F4" s="11">
        <v>10</v>
      </c>
    </row>
    <row r="5" spans="2:6" ht="18" customHeight="1" x14ac:dyDescent="0.2">
      <c r="B5" s="10" t="s">
        <v>39</v>
      </c>
      <c r="C5" s="11">
        <v>8</v>
      </c>
      <c r="E5" s="10" t="s">
        <v>40</v>
      </c>
      <c r="F5" s="11">
        <v>9</v>
      </c>
    </row>
    <row r="6" spans="2:6" ht="18" customHeight="1" x14ac:dyDescent="0.2">
      <c r="B6" s="12" t="s">
        <v>41</v>
      </c>
      <c r="C6" s="13">
        <v>6</v>
      </c>
      <c r="E6" s="10" t="s">
        <v>42</v>
      </c>
      <c r="F6" s="11">
        <v>8</v>
      </c>
    </row>
    <row r="7" spans="2:6" ht="18" customHeight="1" x14ac:dyDescent="0.2">
      <c r="B7" s="14" t="s">
        <v>43</v>
      </c>
      <c r="C7" s="15">
        <v>4</v>
      </c>
      <c r="E7" s="12" t="s">
        <v>44</v>
      </c>
      <c r="F7" s="13">
        <v>7</v>
      </c>
    </row>
    <row r="8" spans="2:6" ht="18" customHeight="1" x14ac:dyDescent="0.2">
      <c r="B8" s="14" t="s">
        <v>45</v>
      </c>
      <c r="C8" s="15">
        <v>2</v>
      </c>
      <c r="E8" s="12" t="s">
        <v>46</v>
      </c>
      <c r="F8" s="13">
        <v>6</v>
      </c>
    </row>
    <row r="9" spans="2:6" ht="18" customHeight="1" x14ac:dyDescent="0.2">
      <c r="E9" s="12" t="s">
        <v>47</v>
      </c>
      <c r="F9" s="13">
        <v>5</v>
      </c>
    </row>
    <row r="10" spans="2:6" ht="22" customHeight="1" x14ac:dyDescent="0.2">
      <c r="B10" s="9" t="s">
        <v>48</v>
      </c>
      <c r="C10" s="9" t="s">
        <v>35</v>
      </c>
      <c r="E10" s="14" t="s">
        <v>49</v>
      </c>
      <c r="F10" s="15">
        <v>4</v>
      </c>
    </row>
    <row r="11" spans="2:6" ht="18" customHeight="1" x14ac:dyDescent="0.2">
      <c r="B11" s="10" t="s">
        <v>38</v>
      </c>
      <c r="C11" s="11">
        <v>10</v>
      </c>
      <c r="E11" s="14" t="s">
        <v>50</v>
      </c>
      <c r="F11" s="15">
        <v>3</v>
      </c>
    </row>
    <row r="12" spans="2:6" ht="18" customHeight="1" x14ac:dyDescent="0.2">
      <c r="B12" s="10" t="s">
        <v>40</v>
      </c>
      <c r="C12" s="11">
        <v>9</v>
      </c>
      <c r="E12" s="14" t="s">
        <v>51</v>
      </c>
      <c r="F12" s="15">
        <v>2</v>
      </c>
    </row>
    <row r="13" spans="2:6" ht="18" customHeight="1" x14ac:dyDescent="0.2">
      <c r="B13" s="10" t="s">
        <v>42</v>
      </c>
      <c r="C13" s="11">
        <v>8</v>
      </c>
      <c r="E13" s="14" t="s">
        <v>52</v>
      </c>
      <c r="F13" s="15">
        <v>1</v>
      </c>
    </row>
    <row r="14" spans="2:6" ht="18" customHeight="1" x14ac:dyDescent="0.2">
      <c r="B14" s="12" t="s">
        <v>44</v>
      </c>
      <c r="C14" s="13">
        <v>7</v>
      </c>
      <c r="E14" s="14" t="s">
        <v>53</v>
      </c>
      <c r="F14" s="15">
        <v>0</v>
      </c>
    </row>
    <row r="15" spans="2:6" ht="18" customHeight="1" x14ac:dyDescent="0.2">
      <c r="B15" s="12" t="s">
        <v>46</v>
      </c>
      <c r="C15" s="13">
        <v>6</v>
      </c>
    </row>
    <row r="16" spans="2:6" ht="22" customHeight="1" x14ac:dyDescent="0.2">
      <c r="B16" s="12" t="s">
        <v>47</v>
      </c>
      <c r="C16" s="13">
        <v>5</v>
      </c>
      <c r="E16" s="9" t="s">
        <v>54</v>
      </c>
      <c r="F16" s="9" t="s">
        <v>35</v>
      </c>
    </row>
    <row r="17" spans="2:6" ht="18" customHeight="1" x14ac:dyDescent="0.2">
      <c r="B17" s="14" t="s">
        <v>49</v>
      </c>
      <c r="C17" s="15">
        <v>4</v>
      </c>
      <c r="E17" s="10" t="s">
        <v>38</v>
      </c>
      <c r="F17" s="11">
        <v>10</v>
      </c>
    </row>
    <row r="18" spans="2:6" ht="18" customHeight="1" x14ac:dyDescent="0.2">
      <c r="B18" s="14" t="s">
        <v>50</v>
      </c>
      <c r="C18" s="15">
        <v>3</v>
      </c>
      <c r="E18" s="10" t="s">
        <v>40</v>
      </c>
      <c r="F18" s="11">
        <v>9</v>
      </c>
    </row>
    <row r="19" spans="2:6" ht="18" customHeight="1" x14ac:dyDescent="0.2">
      <c r="B19" s="14" t="s">
        <v>51</v>
      </c>
      <c r="C19" s="15">
        <v>2</v>
      </c>
      <c r="E19" s="10" t="s">
        <v>42</v>
      </c>
      <c r="F19" s="11">
        <v>8</v>
      </c>
    </row>
    <row r="20" spans="2:6" ht="18" customHeight="1" x14ac:dyDescent="0.2">
      <c r="B20" s="14" t="s">
        <v>52</v>
      </c>
      <c r="C20" s="15">
        <v>1</v>
      </c>
      <c r="E20" s="12" t="s">
        <v>44</v>
      </c>
      <c r="F20" s="13">
        <v>7</v>
      </c>
    </row>
    <row r="21" spans="2:6" ht="18" customHeight="1" x14ac:dyDescent="0.2">
      <c r="B21" s="14" t="s">
        <v>53</v>
      </c>
      <c r="C21" s="15">
        <v>0</v>
      </c>
      <c r="E21" s="12" t="s">
        <v>46</v>
      </c>
      <c r="F21" s="13">
        <v>6</v>
      </c>
    </row>
    <row r="22" spans="2:6" ht="18" customHeight="1" x14ac:dyDescent="0.2">
      <c r="E22" s="12" t="s">
        <v>47</v>
      </c>
      <c r="F22" s="13">
        <v>5</v>
      </c>
    </row>
    <row r="23" spans="2:6" ht="18" customHeight="1" x14ac:dyDescent="0.2">
      <c r="B23" s="9" t="s">
        <v>55</v>
      </c>
      <c r="C23" s="9" t="s">
        <v>35</v>
      </c>
      <c r="E23" s="14" t="s">
        <v>49</v>
      </c>
      <c r="F23" s="15">
        <v>4</v>
      </c>
    </row>
    <row r="24" spans="2:6" ht="18" customHeight="1" x14ac:dyDescent="0.2">
      <c r="B24" s="10" t="s">
        <v>56</v>
      </c>
      <c r="C24" s="11">
        <v>10</v>
      </c>
      <c r="E24" s="14" t="s">
        <v>50</v>
      </c>
      <c r="F24" s="15">
        <v>3</v>
      </c>
    </row>
    <row r="25" spans="2:6" ht="18" customHeight="1" x14ac:dyDescent="0.2">
      <c r="B25" s="10" t="s">
        <v>57</v>
      </c>
      <c r="C25" s="11">
        <v>8</v>
      </c>
      <c r="E25" s="14" t="s">
        <v>51</v>
      </c>
      <c r="F25" s="15">
        <v>2</v>
      </c>
    </row>
    <row r="26" spans="2:6" ht="18" customHeight="1" x14ac:dyDescent="0.2">
      <c r="B26" s="12" t="s">
        <v>58</v>
      </c>
      <c r="C26" s="13">
        <v>6</v>
      </c>
      <c r="E26" s="14" t="s">
        <v>52</v>
      </c>
      <c r="F26" s="15">
        <v>1</v>
      </c>
    </row>
    <row r="27" spans="2:6" ht="18" customHeight="1" x14ac:dyDescent="0.2">
      <c r="B27" s="14" t="s">
        <v>59</v>
      </c>
      <c r="C27" s="15">
        <v>4</v>
      </c>
      <c r="E27" s="14" t="s">
        <v>53</v>
      </c>
      <c r="F27" s="15">
        <v>0</v>
      </c>
    </row>
    <row r="28" spans="2:6" ht="18" customHeight="1" x14ac:dyDescent="0.2">
      <c r="B28" s="14" t="s">
        <v>60</v>
      </c>
      <c r="C28" s="15">
        <v>2</v>
      </c>
    </row>
    <row r="29" spans="2:6" ht="22" customHeight="1" x14ac:dyDescent="0.2">
      <c r="E29" s="9" t="s">
        <v>61</v>
      </c>
      <c r="F29" s="9" t="s">
        <v>35</v>
      </c>
    </row>
    <row r="30" spans="2:6" ht="18" customHeight="1" x14ac:dyDescent="0.2">
      <c r="E30" s="10" t="s">
        <v>62</v>
      </c>
      <c r="F30" s="11">
        <v>10</v>
      </c>
    </row>
    <row r="31" spans="2:6" ht="18" customHeight="1" x14ac:dyDescent="0.2">
      <c r="E31" s="10" t="s">
        <v>63</v>
      </c>
      <c r="F31" s="11">
        <v>8</v>
      </c>
    </row>
    <row r="32" spans="2:6" ht="18" customHeight="1" x14ac:dyDescent="0.2">
      <c r="E32" s="12" t="s">
        <v>64</v>
      </c>
      <c r="F32" s="13">
        <v>6</v>
      </c>
    </row>
    <row r="33" spans="2:6" ht="18" customHeight="1" x14ac:dyDescent="0.2">
      <c r="E33" s="14" t="s">
        <v>65</v>
      </c>
      <c r="F33" s="15">
        <v>4</v>
      </c>
    </row>
    <row r="34" spans="2:6" ht="18" customHeight="1" x14ac:dyDescent="0.2">
      <c r="E34" s="14" t="s">
        <v>66</v>
      </c>
      <c r="F34" s="15">
        <v>2</v>
      </c>
    </row>
    <row r="36" spans="2:6" ht="24" customHeight="1" x14ac:dyDescent="0.2">
      <c r="B36" s="35" t="s">
        <v>67</v>
      </c>
      <c r="C36" s="30"/>
      <c r="D36" s="30"/>
      <c r="E36" s="30"/>
      <c r="F36" s="30"/>
    </row>
    <row r="37" spans="2:6" ht="20" customHeight="1" x14ac:dyDescent="0.2">
      <c r="B37" s="7" t="s">
        <v>68</v>
      </c>
      <c r="C37" s="37" t="s">
        <v>69</v>
      </c>
      <c r="D37" s="30"/>
      <c r="E37" s="30"/>
      <c r="F37" s="30"/>
    </row>
    <row r="38" spans="2:6" ht="20" customHeight="1" x14ac:dyDescent="0.2">
      <c r="B38" s="16" t="s">
        <v>70</v>
      </c>
      <c r="C38" s="34" t="s">
        <v>71</v>
      </c>
      <c r="D38" s="30"/>
      <c r="E38" s="30"/>
      <c r="F38" s="30"/>
    </row>
    <row r="39" spans="2:6" ht="20" customHeight="1" x14ac:dyDescent="0.2">
      <c r="B39" s="17" t="s">
        <v>72</v>
      </c>
      <c r="C39" s="33" t="s">
        <v>73</v>
      </c>
      <c r="D39" s="30"/>
      <c r="E39" s="30"/>
      <c r="F39" s="30"/>
    </row>
    <row r="40" spans="2:6" ht="20" customHeight="1" x14ac:dyDescent="0.2">
      <c r="B40" s="18" t="s">
        <v>74</v>
      </c>
      <c r="C40" s="32" t="s">
        <v>75</v>
      </c>
      <c r="D40" s="30"/>
      <c r="E40" s="30"/>
      <c r="F40" s="30"/>
    </row>
    <row r="41" spans="2:6" ht="20" customHeight="1" x14ac:dyDescent="0.2">
      <c r="B41" s="19" t="s">
        <v>76</v>
      </c>
      <c r="C41" s="36" t="s">
        <v>77</v>
      </c>
      <c r="D41" s="30"/>
      <c r="E41" s="30"/>
      <c r="F41" s="30"/>
    </row>
  </sheetData>
  <mergeCells count="7">
    <mergeCell ref="C41:F41"/>
    <mergeCell ref="C37:F37"/>
    <mergeCell ref="C40:F40"/>
    <mergeCell ref="C39:F39"/>
    <mergeCell ref="C38:F38"/>
    <mergeCell ref="B36:F36"/>
    <mergeCell ref="B1:F1"/>
  </mergeCells>
  <pageMargins left="0.75" right="0.75" top="1" bottom="1" header="0.5" footer="0.5"/>
  <ignoredErrors>
    <ignoredError sqref="E4 E17 B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"/>
  <sheetViews>
    <sheetView showGridLines="0" workbookViewId="0">
      <selection activeCell="I18" sqref="I18"/>
    </sheetView>
  </sheetViews>
  <sheetFormatPr baseColWidth="10" defaultColWidth="8.83203125" defaultRowHeight="15" x14ac:dyDescent="0.2"/>
  <cols>
    <col min="1" max="1" width="24" customWidth="1"/>
    <col min="2" max="6" width="14" customWidth="1"/>
  </cols>
  <sheetData>
    <row r="1" spans="1:6" ht="30" customHeight="1" x14ac:dyDescent="0.2">
      <c r="A1" s="29" t="s">
        <v>78</v>
      </c>
      <c r="B1" s="30"/>
      <c r="C1" s="30"/>
      <c r="D1" s="30"/>
      <c r="E1" s="30"/>
      <c r="F1" s="30"/>
    </row>
    <row r="2" spans="1:6" ht="22" customHeight="1" x14ac:dyDescent="0.2">
      <c r="A2" s="9" t="s">
        <v>10</v>
      </c>
      <c r="B2" s="9" t="s">
        <v>79</v>
      </c>
      <c r="C2" s="9" t="s">
        <v>80</v>
      </c>
      <c r="D2" s="9" t="s">
        <v>81</v>
      </c>
      <c r="E2" s="9" t="s">
        <v>82</v>
      </c>
      <c r="F2" s="9" t="s">
        <v>83</v>
      </c>
    </row>
    <row r="3" spans="1:6" ht="20" customHeight="1" x14ac:dyDescent="0.2">
      <c r="A3" s="39" t="s">
        <v>26</v>
      </c>
      <c r="B3" s="50">
        <v>6.2</v>
      </c>
      <c r="C3" s="50">
        <v>6.8</v>
      </c>
      <c r="D3" s="50">
        <v>7</v>
      </c>
      <c r="E3" s="50">
        <v>7.3</v>
      </c>
      <c r="F3" s="51" t="s">
        <v>84</v>
      </c>
    </row>
    <row r="4" spans="1:6" ht="20" customHeight="1" x14ac:dyDescent="0.2">
      <c r="A4" s="39" t="s">
        <v>28</v>
      </c>
      <c r="B4" s="50">
        <v>2.8</v>
      </c>
      <c r="C4" s="50">
        <v>3.2</v>
      </c>
      <c r="D4" s="50">
        <v>3</v>
      </c>
      <c r="E4" s="50">
        <v>3.1</v>
      </c>
      <c r="F4" s="52" t="s">
        <v>85</v>
      </c>
    </row>
    <row r="5" spans="1:6" ht="20" customHeight="1" x14ac:dyDescent="0.2">
      <c r="A5" s="39" t="s">
        <v>30</v>
      </c>
      <c r="B5" s="50">
        <v>8.5</v>
      </c>
      <c r="C5" s="50">
        <v>8.9</v>
      </c>
      <c r="D5" s="50">
        <v>9.1999999999999993</v>
      </c>
      <c r="E5" s="50">
        <v>9.5</v>
      </c>
      <c r="F5" s="51" t="s">
        <v>84</v>
      </c>
    </row>
    <row r="6" spans="1:6" ht="20" customHeight="1" x14ac:dyDescent="0.2">
      <c r="A6" s="53"/>
      <c r="B6" s="54"/>
      <c r="C6" s="54"/>
      <c r="D6" s="54"/>
      <c r="E6" s="54"/>
      <c r="F6" s="55"/>
    </row>
    <row r="7" spans="1:6" ht="20" customHeight="1" x14ac:dyDescent="0.2">
      <c r="A7" s="53"/>
      <c r="B7" s="54"/>
      <c r="C7" s="54"/>
      <c r="D7" s="54"/>
      <c r="E7" s="54"/>
      <c r="F7" s="55"/>
    </row>
    <row r="8" spans="1:6" ht="20" customHeight="1" x14ac:dyDescent="0.2">
      <c r="A8" s="53"/>
      <c r="B8" s="54"/>
      <c r="C8" s="54"/>
      <c r="D8" s="54"/>
      <c r="E8" s="54"/>
      <c r="F8" s="55"/>
    </row>
    <row r="9" spans="1:6" ht="20" customHeight="1" x14ac:dyDescent="0.2">
      <c r="A9" s="53"/>
      <c r="B9" s="54"/>
      <c r="C9" s="54"/>
      <c r="D9" s="54"/>
      <c r="E9" s="54"/>
      <c r="F9" s="55"/>
    </row>
    <row r="10" spans="1:6" ht="20" customHeight="1" x14ac:dyDescent="0.2">
      <c r="A10" s="53"/>
      <c r="B10" s="54"/>
      <c r="C10" s="54"/>
      <c r="D10" s="54"/>
      <c r="E10" s="54"/>
      <c r="F10" s="55"/>
    </row>
    <row r="11" spans="1:6" ht="20" customHeight="1" x14ac:dyDescent="0.2">
      <c r="A11" s="53"/>
      <c r="B11" s="54"/>
      <c r="C11" s="54"/>
      <c r="D11" s="54"/>
      <c r="E11" s="54"/>
      <c r="F11" s="55"/>
    </row>
    <row r="12" spans="1:6" ht="20" customHeight="1" x14ac:dyDescent="0.2">
      <c r="A12" s="53"/>
      <c r="B12" s="54"/>
      <c r="C12" s="54"/>
      <c r="D12" s="54"/>
      <c r="E12" s="54"/>
      <c r="F12" s="55"/>
    </row>
    <row r="13" spans="1:6" ht="22" customHeight="1" x14ac:dyDescent="0.2">
      <c r="A13" s="21" t="s">
        <v>86</v>
      </c>
      <c r="B13" s="22">
        <f>IFERROR(AVERAGEIF(B3:B12,"&lt;&gt;"&amp;""),"")</f>
        <v>5.833333333333333</v>
      </c>
      <c r="C13" s="22">
        <f>IFERROR(AVERAGEIF(C3:C12,"&lt;&gt;"&amp;""),"")</f>
        <v>6.3</v>
      </c>
      <c r="D13" s="22">
        <f>IFERROR(AVERAGEIF(D3:D12,"&lt;&gt;"&amp;""),"")</f>
        <v>6.3999999999999995</v>
      </c>
      <c r="E13" s="22">
        <f>IFERROR(AVERAGEIF(E3:E12,"&lt;&gt;"&amp;""),"")</f>
        <v>6.6333333333333329</v>
      </c>
      <c r="F13" s="7" t="str">
        <f>IF(E13&gt;B13,"Improving",IF(E13&lt;B13,"Declining","Flat"))</f>
        <v>Improving</v>
      </c>
    </row>
  </sheetData>
  <sheetProtection sheet="1" objects="1" scenarios="1"/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"/>
  <sheetViews>
    <sheetView showGridLines="0" workbookViewId="0">
      <selection sqref="A1:F1"/>
    </sheetView>
  </sheetViews>
  <sheetFormatPr baseColWidth="10" defaultColWidth="8.83203125" defaultRowHeight="15" x14ac:dyDescent="0.2"/>
  <cols>
    <col min="1" max="2" width="22" customWidth="1"/>
    <col min="3" max="3" width="36" customWidth="1"/>
    <col min="4" max="4" width="20" customWidth="1"/>
    <col min="5" max="6" width="14" customWidth="1"/>
  </cols>
  <sheetData>
    <row r="1" spans="1:6" ht="30" customHeight="1" x14ac:dyDescent="0.2">
      <c r="A1" s="29" t="s">
        <v>87</v>
      </c>
      <c r="B1" s="30"/>
      <c r="C1" s="30"/>
      <c r="D1" s="30"/>
      <c r="E1" s="30"/>
      <c r="F1" s="30"/>
    </row>
    <row r="2" spans="1:6" ht="30" customHeight="1" x14ac:dyDescent="0.2">
      <c r="A2" s="9" t="s">
        <v>10</v>
      </c>
      <c r="B2" s="9" t="s">
        <v>88</v>
      </c>
      <c r="C2" s="9" t="s">
        <v>89</v>
      </c>
      <c r="D2" s="9" t="s">
        <v>90</v>
      </c>
      <c r="E2" s="9" t="s">
        <v>91</v>
      </c>
      <c r="F2" s="9" t="s">
        <v>92</v>
      </c>
    </row>
    <row r="3" spans="1:6" ht="22" customHeight="1" x14ac:dyDescent="0.2">
      <c r="A3" s="4" t="s">
        <v>26</v>
      </c>
      <c r="B3" s="23" t="s">
        <v>54</v>
      </c>
      <c r="C3" s="23" t="s">
        <v>93</v>
      </c>
      <c r="D3" s="5" t="s">
        <v>94</v>
      </c>
      <c r="E3" s="5" t="s">
        <v>95</v>
      </c>
      <c r="F3" s="17" t="s">
        <v>96</v>
      </c>
    </row>
    <row r="4" spans="1:6" ht="22" customHeight="1" x14ac:dyDescent="0.2">
      <c r="A4" s="4" t="s">
        <v>28</v>
      </c>
      <c r="B4" s="23" t="s">
        <v>97</v>
      </c>
      <c r="C4" s="23" t="s">
        <v>98</v>
      </c>
      <c r="D4" s="5" t="s">
        <v>99</v>
      </c>
      <c r="E4" s="5" t="s">
        <v>100</v>
      </c>
      <c r="F4" s="18" t="s">
        <v>101</v>
      </c>
    </row>
    <row r="5" spans="1:6" ht="22" customHeight="1" x14ac:dyDescent="0.2">
      <c r="A5" s="4" t="s">
        <v>30</v>
      </c>
      <c r="B5" s="23" t="s">
        <v>102</v>
      </c>
      <c r="C5" s="23" t="s">
        <v>103</v>
      </c>
      <c r="D5" s="5" t="s">
        <v>104</v>
      </c>
      <c r="E5" s="5" t="s">
        <v>105</v>
      </c>
      <c r="F5" s="7" t="s">
        <v>106</v>
      </c>
    </row>
    <row r="6" spans="1:6" ht="22" customHeight="1" x14ac:dyDescent="0.2">
      <c r="A6" s="24"/>
      <c r="B6" s="24"/>
      <c r="C6" s="24"/>
      <c r="D6" s="24"/>
      <c r="E6" s="24"/>
      <c r="F6" s="24"/>
    </row>
    <row r="7" spans="1:6" ht="22" customHeight="1" x14ac:dyDescent="0.2">
      <c r="A7" s="24"/>
      <c r="B7" s="24"/>
      <c r="C7" s="24"/>
      <c r="D7" s="24"/>
      <c r="E7" s="24"/>
      <c r="F7" s="24"/>
    </row>
    <row r="8" spans="1:6" ht="22" customHeight="1" x14ac:dyDescent="0.2">
      <c r="A8" s="24"/>
      <c r="B8" s="24"/>
      <c r="C8" s="24"/>
      <c r="D8" s="24"/>
      <c r="E8" s="24"/>
      <c r="F8" s="24"/>
    </row>
    <row r="9" spans="1:6" ht="22" customHeight="1" x14ac:dyDescent="0.2">
      <c r="A9" s="24"/>
      <c r="B9" s="24"/>
      <c r="C9" s="24"/>
      <c r="D9" s="24"/>
      <c r="E9" s="24"/>
      <c r="F9" s="24"/>
    </row>
    <row r="10" spans="1:6" ht="22" customHeight="1" x14ac:dyDescent="0.2">
      <c r="A10" s="24"/>
      <c r="B10" s="24"/>
      <c r="C10" s="24"/>
      <c r="D10" s="24"/>
      <c r="E10" s="24"/>
      <c r="F10" s="24"/>
    </row>
    <row r="11" spans="1:6" ht="22" customHeight="1" x14ac:dyDescent="0.2">
      <c r="A11" s="24"/>
      <c r="B11" s="24"/>
      <c r="C11" s="24"/>
      <c r="D11" s="24"/>
      <c r="E11" s="24"/>
      <c r="F11" s="24"/>
    </row>
    <row r="12" spans="1:6" ht="22" customHeight="1" x14ac:dyDescent="0.2">
      <c r="A12" s="24"/>
      <c r="B12" s="24"/>
      <c r="C12" s="24"/>
      <c r="D12" s="24"/>
      <c r="E12" s="24"/>
      <c r="F12" s="24"/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"/>
  <sheetViews>
    <sheetView showGridLines="0" tabSelected="1" workbookViewId="0">
      <selection activeCell="F3" sqref="F3"/>
    </sheetView>
  </sheetViews>
  <sheetFormatPr baseColWidth="10" defaultColWidth="8.83203125" defaultRowHeight="15" x14ac:dyDescent="0.2"/>
  <cols>
    <col min="1" max="5" width="18" customWidth="1"/>
  </cols>
  <sheetData>
    <row r="1" spans="1:5" ht="30" customHeight="1" x14ac:dyDescent="0.2">
      <c r="A1" s="29" t="s">
        <v>107</v>
      </c>
      <c r="B1" s="30"/>
      <c r="C1" s="30"/>
      <c r="D1" s="30"/>
      <c r="E1" s="30"/>
    </row>
    <row r="2" spans="1:5" ht="22" customHeight="1" x14ac:dyDescent="0.2">
      <c r="A2" s="9" t="s">
        <v>108</v>
      </c>
      <c r="B2" s="9" t="s">
        <v>109</v>
      </c>
      <c r="C2" s="9" t="s">
        <v>110</v>
      </c>
      <c r="D2" s="9" t="s">
        <v>111</v>
      </c>
      <c r="E2" s="9" t="s">
        <v>86</v>
      </c>
    </row>
    <row r="3" spans="1:5" ht="20" customHeight="1" x14ac:dyDescent="0.2">
      <c r="A3" s="25" t="s">
        <v>112</v>
      </c>
      <c r="B3" s="20">
        <v>6.2</v>
      </c>
      <c r="C3" s="20">
        <v>2.8</v>
      </c>
      <c r="D3" s="20">
        <v>8.5</v>
      </c>
      <c r="E3" s="26">
        <v>5.8</v>
      </c>
    </row>
    <row r="4" spans="1:5" ht="20" customHeight="1" x14ac:dyDescent="0.2">
      <c r="A4" s="25" t="s">
        <v>113</v>
      </c>
      <c r="B4" s="20">
        <v>6.8</v>
      </c>
      <c r="C4" s="20">
        <v>3.2</v>
      </c>
      <c r="D4" s="20">
        <v>8.9</v>
      </c>
      <c r="E4" s="26">
        <v>6.3</v>
      </c>
    </row>
    <row r="5" spans="1:5" ht="20" customHeight="1" x14ac:dyDescent="0.2">
      <c r="A5" s="25" t="s">
        <v>114</v>
      </c>
      <c r="B5" s="20">
        <v>7</v>
      </c>
      <c r="C5" s="20">
        <v>3</v>
      </c>
      <c r="D5" s="20">
        <v>9.1999999999999993</v>
      </c>
      <c r="E5" s="26">
        <v>6.4</v>
      </c>
    </row>
    <row r="6" spans="1:5" ht="20" customHeight="1" x14ac:dyDescent="0.2">
      <c r="A6" s="25" t="s">
        <v>115</v>
      </c>
      <c r="B6" s="20">
        <v>7.3</v>
      </c>
      <c r="C6" s="20">
        <v>3.1</v>
      </c>
      <c r="D6" s="20">
        <v>9.5</v>
      </c>
      <c r="E6" s="26">
        <v>6.6</v>
      </c>
    </row>
    <row r="8" spans="1:5" x14ac:dyDescent="0.2">
      <c r="A8" s="27" t="s">
        <v>116</v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Portfolio Scorecard</vt:lpstr>
      <vt:lpstr>Scoring Guide</vt:lpstr>
      <vt:lpstr>Quarterly Tracker</vt:lpstr>
      <vt:lpstr>Integration Action Plan</vt:lpstr>
      <vt:lpstr>Dashboard Chart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Barry Pruitt</dc:creator>
  <cp:keywords/>
  <dc:description/>
  <cp:lastModifiedBy>barry pruitt</cp:lastModifiedBy>
  <dcterms:created xsi:type="dcterms:W3CDTF">2026-05-04T02:52:31Z</dcterms:created>
  <dcterms:modified xsi:type="dcterms:W3CDTF">2026-05-04T03:13:43Z</dcterms:modified>
  <cp:category/>
</cp:coreProperties>
</file>