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eem-anwar/Downloads/"/>
    </mc:Choice>
  </mc:AlternateContent>
  <xr:revisionPtr revIDLastSave="0" documentId="13_ncr:1_{A93D01C3-5021-EB4F-910C-92ED99B611B2}" xr6:coauthVersionLast="47" xr6:coauthVersionMax="47" xr10:uidLastSave="{00000000-0000-0000-0000-000000000000}"/>
  <bookViews>
    <workbookView xWindow="0" yWindow="740" windowWidth="29400" windowHeight="16680" xr2:uid="{B43B19F4-8564-3248-9B41-13F980E54166}"/>
  </bookViews>
  <sheets>
    <sheet name="Project Apprais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3" l="1"/>
  <c r="C29" i="3"/>
  <c r="D30" i="3"/>
  <c r="H28" i="3"/>
  <c r="G28" i="3"/>
  <c r="F28" i="3"/>
  <c r="E28" i="3"/>
  <c r="D28" i="3"/>
  <c r="H19" i="3"/>
  <c r="G19" i="3"/>
  <c r="F19" i="3"/>
  <c r="E19" i="3"/>
  <c r="D19" i="3"/>
  <c r="H17" i="3"/>
  <c r="G17" i="3"/>
  <c r="F17" i="3"/>
  <c r="E17" i="3"/>
  <c r="D17" i="3"/>
  <c r="H16" i="3" l="1"/>
  <c r="G16" i="3"/>
  <c r="F16" i="3"/>
  <c r="E16" i="3"/>
  <c r="D16" i="3"/>
  <c r="D15" i="3"/>
  <c r="E15" i="3" s="1"/>
  <c r="F15" i="3" s="1"/>
  <c r="G15" i="3" s="1"/>
  <c r="H15" i="3" s="1"/>
  <c r="E38" i="3"/>
  <c r="C30" i="3"/>
  <c r="C28" i="3"/>
  <c r="H25" i="3"/>
  <c r="G25" i="3"/>
  <c r="F25" i="3"/>
  <c r="E25" i="3"/>
  <c r="D25" i="3"/>
  <c r="F35" i="3" l="1"/>
  <c r="G29" i="3"/>
  <c r="H35" i="3"/>
  <c r="D29" i="3"/>
  <c r="E29" i="3"/>
  <c r="G35" i="3" l="1"/>
  <c r="F29" i="3"/>
  <c r="C33" i="3"/>
  <c r="E35" i="3"/>
  <c r="D35" i="3"/>
  <c r="H29" i="3"/>
  <c r="C31" i="3"/>
  <c r="I35" i="3"/>
</calcChain>
</file>

<file path=xl/sharedStrings.xml><?xml version="1.0" encoding="utf-8"?>
<sst xmlns="http://schemas.openxmlformats.org/spreadsheetml/2006/main" count="28" uniqueCount="26">
  <si>
    <t>Initial Investment</t>
  </si>
  <si>
    <t>Cash Inflows</t>
  </si>
  <si>
    <t>Cash Outflows</t>
  </si>
  <si>
    <t>Marketing</t>
  </si>
  <si>
    <t>Training</t>
  </si>
  <si>
    <t>Total</t>
  </si>
  <si>
    <t>Cash flows</t>
  </si>
  <si>
    <t>NPV</t>
  </si>
  <si>
    <t>IRR</t>
  </si>
  <si>
    <t>ROI</t>
  </si>
  <si>
    <t>Payback Period</t>
  </si>
  <si>
    <t>months</t>
  </si>
  <si>
    <t>4 years</t>
  </si>
  <si>
    <t>Private Jet Charter Company</t>
  </si>
  <si>
    <t>Average sale</t>
  </si>
  <si>
    <t>Profit Margin</t>
  </si>
  <si>
    <t>flights</t>
  </si>
  <si>
    <t>Current Annual Sales</t>
  </si>
  <si>
    <t>Repeat Custom</t>
  </si>
  <si>
    <t>Increase Price</t>
  </si>
  <si>
    <t>New Customers</t>
  </si>
  <si>
    <t>Efficiencies</t>
  </si>
  <si>
    <t>IT Support (outsource)</t>
  </si>
  <si>
    <t>4 yrs 3 months</t>
  </si>
  <si>
    <t>Business Plan Example</t>
  </si>
  <si>
    <t>Manual Check of NPV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</si>
</sst>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_);[Red]\(&quot;£&quot;#,##0\)"/>
    <numFmt numFmtId="8" formatCode="&quot;£&quot;#,##0.00_);[Red]\(&quot;£&quot;#,##0.00\)"/>
    <numFmt numFmtId="164" formatCode="0.0000%"/>
    <numFmt numFmtId="165" formatCode="0.00000%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37" fontId="0" fillId="0" borderId="0" xfId="0" applyNumberFormat="1"/>
    <xf numFmtId="9" fontId="0" fillId="0" borderId="0" xfId="1" applyFont="1"/>
    <xf numFmtId="37" fontId="1" fillId="0" borderId="0" xfId="0" applyNumberFormat="1" applyFont="1"/>
    <xf numFmtId="8" fontId="1" fillId="0" borderId="0" xfId="0" applyNumberFormat="1" applyFont="1"/>
    <xf numFmtId="10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39" fontId="0" fillId="0" borderId="0" xfId="0" applyNumberFormat="1"/>
    <xf numFmtId="37" fontId="0" fillId="0" borderId="0" xfId="0" applyNumberFormat="1" applyAlignment="1">
      <alignment horizontal="right"/>
    </xf>
    <xf numFmtId="6" fontId="0" fillId="0" borderId="0" xfId="0" applyNumberFormat="1"/>
    <xf numFmtId="9" fontId="0" fillId="0" borderId="0" xfId="0" applyNumberFormat="1"/>
    <xf numFmtId="37" fontId="3" fillId="0" borderId="0" xfId="0" applyNumberFormat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9402-D661-114F-A174-7824A4D866CC}">
  <dimension ref="A1:V38"/>
  <sheetViews>
    <sheetView tabSelected="1" workbookViewId="0">
      <selection activeCell="C33" sqref="C33"/>
    </sheetView>
  </sheetViews>
  <sheetFormatPr baseColWidth="10" defaultRowHeight="16" x14ac:dyDescent="0.2"/>
  <cols>
    <col min="1" max="1" width="24.83203125" bestFit="1" customWidth="1"/>
    <col min="3" max="3" width="12.6640625" bestFit="1" customWidth="1"/>
    <col min="4" max="22" width="10.83203125" style="2"/>
  </cols>
  <sheetData>
    <row r="1" spans="1:22" x14ac:dyDescent="0.2">
      <c r="A1" s="1" t="s">
        <v>24</v>
      </c>
      <c r="F1" s="3">
        <v>0.05</v>
      </c>
    </row>
    <row r="2" spans="1:22" x14ac:dyDescent="0.2">
      <c r="A2" s="1"/>
      <c r="F2" s="3"/>
    </row>
    <row r="3" spans="1:22" x14ac:dyDescent="0.2">
      <c r="A3" s="1" t="s">
        <v>13</v>
      </c>
      <c r="F3" s="3"/>
    </row>
    <row r="4" spans="1:22" x14ac:dyDescent="0.2">
      <c r="A4" s="1"/>
      <c r="F4" s="3"/>
    </row>
    <row r="5" spans="1:22" x14ac:dyDescent="0.2">
      <c r="A5" s="1" t="s">
        <v>14</v>
      </c>
      <c r="B5" s="11">
        <v>10000</v>
      </c>
      <c r="F5" s="3"/>
    </row>
    <row r="6" spans="1:22" x14ac:dyDescent="0.2">
      <c r="A6" s="1" t="s">
        <v>15</v>
      </c>
      <c r="B6" s="12">
        <v>0.2</v>
      </c>
      <c r="F6" s="3"/>
    </row>
    <row r="7" spans="1:22" x14ac:dyDescent="0.2">
      <c r="A7" s="1" t="s">
        <v>17</v>
      </c>
      <c r="B7">
        <v>100</v>
      </c>
      <c r="C7" t="s">
        <v>16</v>
      </c>
      <c r="F7" s="3"/>
    </row>
    <row r="8" spans="1:22" x14ac:dyDescent="0.2">
      <c r="A8" s="1"/>
      <c r="F8" s="3"/>
    </row>
    <row r="11" spans="1:22" x14ac:dyDescent="0.2">
      <c r="A11" s="1" t="s">
        <v>0</v>
      </c>
      <c r="C11" s="2">
        <v>250000</v>
      </c>
    </row>
    <row r="13" spans="1:22" s="1" customFormat="1" x14ac:dyDescent="0.2">
      <c r="A13" s="1" t="s">
        <v>1</v>
      </c>
      <c r="C13" s="1">
        <v>0</v>
      </c>
      <c r="D13" s="4">
        <v>1</v>
      </c>
      <c r="E13" s="4">
        <v>2</v>
      </c>
      <c r="F13" s="4">
        <v>3</v>
      </c>
      <c r="G13" s="4">
        <v>4</v>
      </c>
      <c r="H13" s="4">
        <v>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2">
      <c r="A14" s="1"/>
    </row>
    <row r="15" spans="1:22" x14ac:dyDescent="0.2">
      <c r="A15" t="s">
        <v>18</v>
      </c>
      <c r="B15" s="12">
        <v>0.1</v>
      </c>
      <c r="D15" s="2">
        <f>B5*B6*B7*B15</f>
        <v>20000</v>
      </c>
      <c r="E15" s="2">
        <f>D15+2000</f>
        <v>22000</v>
      </c>
      <c r="F15" s="2">
        <f t="shared" ref="F15:H15" si="0">E15+2000</f>
        <v>24000</v>
      </c>
      <c r="G15" s="2">
        <f t="shared" si="0"/>
        <v>26000</v>
      </c>
      <c r="H15" s="2">
        <f t="shared" si="0"/>
        <v>28000</v>
      </c>
    </row>
    <row r="16" spans="1:22" x14ac:dyDescent="0.2">
      <c r="A16" t="s">
        <v>19</v>
      </c>
      <c r="B16" s="12">
        <v>0.05</v>
      </c>
      <c r="D16" s="2">
        <f>$B$5*$B$7*$B$16</f>
        <v>50000</v>
      </c>
      <c r="E16" s="2">
        <f t="shared" ref="E16:H16" si="1">$B$5*$B$7*$B$16</f>
        <v>50000</v>
      </c>
      <c r="F16" s="2">
        <f t="shared" si="1"/>
        <v>50000</v>
      </c>
      <c r="G16" s="2">
        <f t="shared" si="1"/>
        <v>50000</v>
      </c>
      <c r="H16" s="2">
        <f t="shared" si="1"/>
        <v>50000</v>
      </c>
    </row>
    <row r="17" spans="1:22" x14ac:dyDescent="0.2">
      <c r="A17" t="s">
        <v>20</v>
      </c>
      <c r="B17" s="12">
        <v>0.1</v>
      </c>
      <c r="D17" s="2">
        <f>$B$5*$B$6*$B$7*$B$17</f>
        <v>20000</v>
      </c>
      <c r="E17" s="2">
        <f t="shared" ref="E17:H17" si="2">$B$5*$B$6*$B$7*$B$17</f>
        <v>20000</v>
      </c>
      <c r="F17" s="2">
        <f t="shared" si="2"/>
        <v>20000</v>
      </c>
      <c r="G17" s="2">
        <f t="shared" si="2"/>
        <v>20000</v>
      </c>
      <c r="H17" s="2">
        <f t="shared" si="2"/>
        <v>20000</v>
      </c>
    </row>
    <row r="18" spans="1:22" x14ac:dyDescent="0.2">
      <c r="A18" t="s">
        <v>21</v>
      </c>
      <c r="B18" s="12"/>
      <c r="D18" s="2">
        <v>5000</v>
      </c>
      <c r="E18" s="2">
        <v>5000</v>
      </c>
      <c r="F18" s="2">
        <v>5000</v>
      </c>
      <c r="G18" s="2">
        <v>5000</v>
      </c>
      <c r="H18" s="2">
        <v>5000</v>
      </c>
    </row>
    <row r="19" spans="1:22" s="1" customFormat="1" x14ac:dyDescent="0.2">
      <c r="A19" s="1" t="s">
        <v>5</v>
      </c>
      <c r="D19" s="4">
        <f>SUM(D15:D18)</f>
        <v>95000</v>
      </c>
      <c r="E19" s="4">
        <f t="shared" ref="E19:H19" si="3">SUM(E15:E18)</f>
        <v>97000</v>
      </c>
      <c r="F19" s="4">
        <f t="shared" si="3"/>
        <v>99000</v>
      </c>
      <c r="G19" s="4">
        <f t="shared" si="3"/>
        <v>101000</v>
      </c>
      <c r="H19" s="4">
        <f t="shared" si="3"/>
        <v>103000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1" spans="1:22" x14ac:dyDescent="0.2">
      <c r="A21" s="1" t="s">
        <v>2</v>
      </c>
    </row>
    <row r="22" spans="1:22" x14ac:dyDescent="0.2">
      <c r="A22" t="s">
        <v>3</v>
      </c>
      <c r="D22" s="2">
        <v>40000</v>
      </c>
      <c r="E22" s="2">
        <v>30000</v>
      </c>
      <c r="F22" s="2">
        <v>20000</v>
      </c>
      <c r="G22" s="2">
        <v>10000</v>
      </c>
      <c r="H22" s="2">
        <v>5000</v>
      </c>
    </row>
    <row r="23" spans="1:22" x14ac:dyDescent="0.2">
      <c r="A23" t="s">
        <v>22</v>
      </c>
      <c r="D23" s="2">
        <v>10000</v>
      </c>
      <c r="E23" s="2">
        <v>10000</v>
      </c>
      <c r="F23" s="2">
        <v>10000</v>
      </c>
      <c r="G23" s="2">
        <v>10000</v>
      </c>
      <c r="H23" s="2">
        <v>10000</v>
      </c>
    </row>
    <row r="24" spans="1:22" x14ac:dyDescent="0.2">
      <c r="A24" t="s">
        <v>4</v>
      </c>
      <c r="D24" s="2">
        <v>10000</v>
      </c>
      <c r="E24" s="2">
        <v>8000</v>
      </c>
      <c r="F24" s="2">
        <v>5000</v>
      </c>
      <c r="G24" s="2">
        <v>2000</v>
      </c>
      <c r="H24" s="2">
        <v>1000</v>
      </c>
    </row>
    <row r="25" spans="1:22" s="1" customFormat="1" x14ac:dyDescent="0.2">
      <c r="A25" s="1" t="s">
        <v>5</v>
      </c>
      <c r="D25" s="4">
        <f>SUM(D22:D24)</f>
        <v>60000</v>
      </c>
      <c r="E25" s="4">
        <f t="shared" ref="E25:H25" si="4">SUM(E22:E24)</f>
        <v>48000</v>
      </c>
      <c r="F25" s="4">
        <f t="shared" si="4"/>
        <v>35000</v>
      </c>
      <c r="G25" s="4">
        <f t="shared" si="4"/>
        <v>22000</v>
      </c>
      <c r="H25" s="4">
        <f t="shared" si="4"/>
        <v>16000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8" spans="1:22" x14ac:dyDescent="0.2">
      <c r="A28" t="s">
        <v>6</v>
      </c>
      <c r="C28" s="2">
        <f>-C11</f>
        <v>-250000</v>
      </c>
      <c r="D28" s="2">
        <f>D19-D25</f>
        <v>35000</v>
      </c>
      <c r="E28" s="2">
        <f t="shared" ref="E28:H28" si="5">E19-E25</f>
        <v>49000</v>
      </c>
      <c r="F28" s="2">
        <f t="shared" si="5"/>
        <v>64000</v>
      </c>
      <c r="G28" s="2">
        <f t="shared" si="5"/>
        <v>79000</v>
      </c>
      <c r="H28" s="2">
        <f t="shared" si="5"/>
        <v>87000</v>
      </c>
    </row>
    <row r="29" spans="1:22" x14ac:dyDescent="0.2">
      <c r="C29" s="13">
        <f>C28</f>
        <v>-250000</v>
      </c>
      <c r="D29" s="13">
        <f>D28/(1.05^1)</f>
        <v>33333.333333333328</v>
      </c>
      <c r="E29" s="13">
        <f>E28/(1.05^2)</f>
        <v>44444.444444444445</v>
      </c>
      <c r="F29" s="13">
        <f>F28/(1.05^3)</f>
        <v>55285.606306014466</v>
      </c>
      <c r="G29" s="13">
        <f>G28/(1.05^4)</f>
        <v>64993.495508558677</v>
      </c>
      <c r="H29" s="13">
        <f>H28/(1.05^5)</f>
        <v>68166.776482755929</v>
      </c>
      <c r="I29" s="13" t="s">
        <v>25</v>
      </c>
    </row>
    <row r="30" spans="1:22" s="1" customFormat="1" x14ac:dyDescent="0.2">
      <c r="A30" s="1" t="s">
        <v>7</v>
      </c>
      <c r="C30" s="5">
        <f>C29</f>
        <v>-250000</v>
      </c>
      <c r="D30" s="4">
        <f>NPV(F1,D28:H28)</f>
        <v>266223.65607510682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1" customFormat="1" x14ac:dyDescent="0.2">
      <c r="C31" s="5">
        <f>C30+D30</f>
        <v>16223.656075106817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3" spans="1:9" s="2" customFormat="1" x14ac:dyDescent="0.2">
      <c r="A33" s="7" t="s">
        <v>8</v>
      </c>
      <c r="B33" s="6"/>
      <c r="C33" s="8">
        <f>IRR(C28:H28,5%)</f>
        <v>7.0065227428592669E-2</v>
      </c>
    </row>
    <row r="34" spans="1:9" s="2" customFormat="1" x14ac:dyDescent="0.2">
      <c r="A34"/>
      <c r="B34"/>
      <c r="C34"/>
      <c r="I34" s="10" t="s">
        <v>5</v>
      </c>
    </row>
    <row r="35" spans="1:9" s="2" customFormat="1" x14ac:dyDescent="0.2">
      <c r="A35" s="1" t="s">
        <v>9</v>
      </c>
      <c r="B35"/>
      <c r="C35"/>
      <c r="D35" s="3">
        <f>-D28/$C$28</f>
        <v>0.14000000000000001</v>
      </c>
      <c r="E35" s="3">
        <f t="shared" ref="E35:H35" si="6">-E28/$C$28</f>
        <v>0.19600000000000001</v>
      </c>
      <c r="F35" s="3">
        <f t="shared" si="6"/>
        <v>0.25600000000000001</v>
      </c>
      <c r="G35" s="3">
        <f t="shared" si="6"/>
        <v>0.316</v>
      </c>
      <c r="H35" s="3">
        <f t="shared" si="6"/>
        <v>0.34799999999999998</v>
      </c>
      <c r="I35" s="3">
        <f>-SUM(D28:H28)/C28</f>
        <v>1.256</v>
      </c>
    </row>
    <row r="37" spans="1:9" s="2" customFormat="1" x14ac:dyDescent="0.2">
      <c r="A37" s="1" t="s">
        <v>10</v>
      </c>
      <c r="B37"/>
      <c r="C37" t="s">
        <v>23</v>
      </c>
      <c r="D37" s="10" t="s">
        <v>12</v>
      </c>
      <c r="E37" s="9">
        <f>23000/87000</f>
        <v>0.26436781609195403</v>
      </c>
    </row>
    <row r="38" spans="1:9" s="2" customFormat="1" x14ac:dyDescent="0.2">
      <c r="A38"/>
      <c r="B38"/>
      <c r="C38"/>
      <c r="E38" s="2">
        <f>E37*12</f>
        <v>3.1724137931034484</v>
      </c>
      <c r="F38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Appraisal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Anwar</dc:creator>
  <cp:lastModifiedBy>Naeem Anwar</cp:lastModifiedBy>
  <dcterms:created xsi:type="dcterms:W3CDTF">2023-02-24T14:21:06Z</dcterms:created>
  <dcterms:modified xsi:type="dcterms:W3CDTF">2023-11-12T20:44:03Z</dcterms:modified>
</cp:coreProperties>
</file>