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c001c1047e0769/Desktop/GRIDIRON GANG FANTASY/"/>
    </mc:Choice>
  </mc:AlternateContent>
  <xr:revisionPtr revIDLastSave="449" documentId="8_{9DC1153B-9A87-4D36-927B-0F3BFF46C20B}" xr6:coauthVersionLast="47" xr6:coauthVersionMax="47" xr10:uidLastSave="{A6C5DE42-3993-4B14-B0CB-B96C1559511D}"/>
  <bookViews>
    <workbookView xWindow="-120" yWindow="-120" windowWidth="29040" windowHeight="15840" activeTab="3" xr2:uid="{CB94E1BC-B6A7-4F1B-AB2F-6A25D67D9EE5}"/>
  </bookViews>
  <sheets>
    <sheet name="Match Up 1" sheetId="1" r:id="rId1"/>
    <sheet name="Match Up 2" sheetId="2" r:id="rId2"/>
    <sheet name="Match Up 3" sheetId="3" r:id="rId3"/>
    <sheet name="Match Up 4" sheetId="4" r:id="rId4"/>
    <sheet name="Match Up 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0" i="6" l="1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U14" i="2"/>
  <c r="C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B30" i="2"/>
  <c r="Y14" i="2"/>
  <c r="X14" i="2"/>
  <c r="W14" i="2"/>
  <c r="V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Y31" i="6" l="1"/>
  <c r="Y31" i="4"/>
  <c r="Y31" i="1"/>
  <c r="Y15" i="4"/>
  <c r="Y15" i="6"/>
  <c r="Y31" i="3"/>
  <c r="Y15" i="3"/>
  <c r="Y15" i="1"/>
  <c r="Y31" i="2"/>
  <c r="Y15" i="2"/>
</calcChain>
</file>

<file path=xl/sharedStrings.xml><?xml version="1.0" encoding="utf-8"?>
<sst xmlns="http://schemas.openxmlformats.org/spreadsheetml/2006/main" count="390" uniqueCount="137">
  <si>
    <t>REC</t>
  </si>
  <si>
    <t>COMP</t>
  </si>
  <si>
    <t>TD</t>
  </si>
  <si>
    <t>2 PT</t>
  </si>
  <si>
    <t>INT</t>
  </si>
  <si>
    <t>TACKLE</t>
  </si>
  <si>
    <t>SACK YARDAGE</t>
  </si>
  <si>
    <t>BLOCKED FG</t>
  </si>
  <si>
    <t>Position</t>
  </si>
  <si>
    <t>0-29 FG</t>
  </si>
  <si>
    <t>30-49 FG</t>
  </si>
  <si>
    <t>50-59 FG</t>
  </si>
  <si>
    <t>60+ FG</t>
  </si>
  <si>
    <t>BONUS</t>
  </si>
  <si>
    <t>SAFETY</t>
  </si>
  <si>
    <t>SHUTOUT</t>
  </si>
  <si>
    <t>1-9 PTS</t>
  </si>
  <si>
    <t>10-19 PTS</t>
  </si>
  <si>
    <t>20-25 PTS</t>
  </si>
  <si>
    <t>TOTAL</t>
  </si>
  <si>
    <t>FINAL</t>
  </si>
  <si>
    <t>SACK</t>
  </si>
  <si>
    <t>PASSING</t>
  </si>
  <si>
    <t>RUSHING</t>
  </si>
  <si>
    <t>RECEIVING</t>
  </si>
  <si>
    <t>PAT</t>
  </si>
  <si>
    <t>FF/FUM/REC</t>
  </si>
  <si>
    <t>DARK TROOPERS</t>
  </si>
  <si>
    <t>9TH WARD NEW ORLEANS</t>
  </si>
  <si>
    <t>TEXAN TERROR</t>
  </si>
  <si>
    <t>KTOWN NINERS</t>
  </si>
  <si>
    <t>SOUTHSTARS</t>
  </si>
  <si>
    <t>RIALTO RUN GAME</t>
  </si>
  <si>
    <t>SKIBOYZ</t>
  </si>
  <si>
    <t>CALI SAINTS</t>
  </si>
  <si>
    <t>THE OTHER BRETT</t>
  </si>
  <si>
    <t>PURPLE KNIGHTS</t>
  </si>
  <si>
    <t>JOSH ALLEN, BUF</t>
  </si>
  <si>
    <t>JONATHAN TAYLOR, IND</t>
  </si>
  <si>
    <t>BREECE HALL, NYJ</t>
  </si>
  <si>
    <t>JA'MARR CHASE, CIN</t>
  </si>
  <si>
    <t>GARRETT WILSON, NYJ</t>
  </si>
  <si>
    <t>DJ MOORE, CHI</t>
  </si>
  <si>
    <t>ZACH ERTZ, WAS</t>
  </si>
  <si>
    <t>CAMERON DICKER, LAC</t>
  </si>
  <si>
    <t>LA RAMS</t>
  </si>
  <si>
    <t>BOBBY OKEREKE, NYG</t>
  </si>
  <si>
    <t>JORDYN BROOKS, MIA</t>
  </si>
  <si>
    <t>LAMAR JACKSON, BAL</t>
  </si>
  <si>
    <t>SAQUON BARKLEY, PHI</t>
  </si>
  <si>
    <t>CHASE BROWN, CIN</t>
  </si>
  <si>
    <t>MIKE EVANS, TB</t>
  </si>
  <si>
    <t>JERRY JEUDY, CLE</t>
  </si>
  <si>
    <t>COURTLAND SUTTON, DEN</t>
  </si>
  <si>
    <t>SAM LAPORTA, DET</t>
  </si>
  <si>
    <t>WILL LUTZ, DEN</t>
  </si>
  <si>
    <t>PHILLY</t>
  </si>
  <si>
    <t>FOYE OLUOKUN, JAC</t>
  </si>
  <si>
    <t>PATRICK QUEEN, PIT</t>
  </si>
  <si>
    <t>JOE BURROW, CIN</t>
  </si>
  <si>
    <t>KYREN WILLIAMS, LAR</t>
  </si>
  <si>
    <t>JAMES COOK, BUF</t>
  </si>
  <si>
    <t>AMON RA ST BROWN, DET</t>
  </si>
  <si>
    <t>MARVIN HARRISON, ARI</t>
  </si>
  <si>
    <t>TRAVIS ETIENNER, JAC</t>
  </si>
  <si>
    <t>TJ HOCKENSON, MIN</t>
  </si>
  <si>
    <t>BRANDON AUBREY, DAL</t>
  </si>
  <si>
    <t>ZAIRE FRANKLIN, IND</t>
  </si>
  <si>
    <t>EDGERRIN  COOPER, GB</t>
  </si>
  <si>
    <t>AARON RODGERS, PIT</t>
  </si>
  <si>
    <t>OMARION HAMPTON, LAC</t>
  </si>
  <si>
    <t>RAJ HARVEY, DEN</t>
  </si>
  <si>
    <t>JUSTIN JEFFERSON, MIN</t>
  </si>
  <si>
    <t>DEEBO SAMUELS, WAS</t>
  </si>
  <si>
    <t>JAMESON WILLIAMS, DET</t>
  </si>
  <si>
    <t>TYLER WARREN, IND</t>
  </si>
  <si>
    <t>TYLER LOOP, BAL</t>
  </si>
  <si>
    <t>SAN FRANCISCO</t>
  </si>
  <si>
    <t>JAMIEN SHERWOOD, NYJ</t>
  </si>
  <si>
    <t>JALEN HURTS, PHI</t>
  </si>
  <si>
    <t>JAHMYR GIBBS, DET</t>
  </si>
  <si>
    <t>DE'VON ACHANE, MIA</t>
  </si>
  <si>
    <t>DK METCALF, PIT</t>
  </si>
  <si>
    <t>TERRY MCLAURIN, WAS</t>
  </si>
  <si>
    <t>ZAY FLOWERS, BAL</t>
  </si>
  <si>
    <t>TRAY MCBRIDE, ARI</t>
  </si>
  <si>
    <t>CHRIS BOSWELL, PIT</t>
  </si>
  <si>
    <t>FRED WARNER, SF</t>
  </si>
  <si>
    <t>EDGERRIN COOPER, GB</t>
  </si>
  <si>
    <t>BO NIX, DEN</t>
  </si>
  <si>
    <t>ASHTON JEANTY, LV</t>
  </si>
  <si>
    <t>TEE HIGGINS, CIN</t>
  </si>
  <si>
    <t>TETAIROA MCMILLAN, CAR</t>
  </si>
  <si>
    <t>NICK CHUBB, HOU</t>
  </si>
  <si>
    <t>EVAN ENGRAM, DEN</t>
  </si>
  <si>
    <t>DANIEL CARLSON, LV</t>
  </si>
  <si>
    <t>DETROIT</t>
  </si>
  <si>
    <t>MICAH PARSONS, GB</t>
  </si>
  <si>
    <t>MAXX CROSBY, LV</t>
  </si>
  <si>
    <t>JUSTIN HERBERT, LAC</t>
  </si>
  <si>
    <t>BUCKY IRVING, TB</t>
  </si>
  <si>
    <t>CHUBBA HUBBARD, CAR</t>
  </si>
  <si>
    <t>CEEDEE LAMB, DAL</t>
  </si>
  <si>
    <t>BRIAN THOMAS JR., JAC</t>
  </si>
  <si>
    <t>LADD MCCONKEY, LAC</t>
  </si>
  <si>
    <t>MARK ANDREWS, BAL</t>
  </si>
  <si>
    <t>ROQUAN SMITH, BAL</t>
  </si>
  <si>
    <t>PATRICK MAHOMES, KC</t>
  </si>
  <si>
    <t>JAMES CONNER, ARI</t>
  </si>
  <si>
    <t>TONY POLLARD, TEN</t>
  </si>
  <si>
    <t>PUKA NACUA, LAR</t>
  </si>
  <si>
    <t>MALIK NABERS, NYG</t>
  </si>
  <si>
    <t>TYREEK HILL, MIA</t>
  </si>
  <si>
    <t>TRAVIS KELCE, KC</t>
  </si>
  <si>
    <t>MATT PRATER, BUF</t>
  </si>
  <si>
    <t>DENVER</t>
  </si>
  <si>
    <t>ALEX SINGLETON, DEN</t>
  </si>
  <si>
    <t>JAYDEN DANIELS, WAS</t>
  </si>
  <si>
    <t>BIJAN ROBINSON, ATL</t>
  </si>
  <si>
    <t>DERRICK HENRY, BAL</t>
  </si>
  <si>
    <t>JAXON SMITH NJIGBA, SEA</t>
  </si>
  <si>
    <t>DEVANTE ADAMS, LAR</t>
  </si>
  <si>
    <t>JAKOBI MEYERS, LV</t>
  </si>
  <si>
    <t>TUCKER KRAFT, GB</t>
  </si>
  <si>
    <t>BRANDON MCMANUS, GB</t>
  </si>
  <si>
    <t>ZACH BAUN, PHI</t>
  </si>
  <si>
    <t>KYLER MURRAY, ARI</t>
  </si>
  <si>
    <t>CHRISTIAN MCCAFFREY, SF</t>
  </si>
  <si>
    <t>ALVIN KAMARA, NO</t>
  </si>
  <si>
    <t>NICO COLLINS, HOU</t>
  </si>
  <si>
    <t>DRAKE LONDON, ATL</t>
  </si>
  <si>
    <t>DEANDRE SWIFT, CHI</t>
  </si>
  <si>
    <t>BROCK BOWERS, LV</t>
  </si>
  <si>
    <t>PITTSBURG</t>
  </si>
  <si>
    <t>JOSH JACOBS, GB</t>
  </si>
  <si>
    <t>ERNEST JONES IV, SEA</t>
  </si>
  <si>
    <t>DAIYAN HENLEY, LAC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</si>
</sst>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u/>
      <sz val="26"/>
      <color rgb="FF00B0F0"/>
      <name val="Calibri"/>
      <family val="2"/>
      <scheme val="minor"/>
    </font>
    <font>
      <sz val="2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F350-161E-4C03-A8D0-8303D00FD0D5}">
  <dimension ref="A1:Y31"/>
  <sheetViews>
    <sheetView workbookViewId="0">
      <selection activeCell="K10" sqref="K10"/>
    </sheetView>
  </sheetViews>
  <sheetFormatPr defaultRowHeight="15" x14ac:dyDescent="0.25"/>
  <cols>
    <col min="1" max="1" width="31.85546875" style="1" customWidth="1"/>
    <col min="2" max="2" width="9.7109375" style="1" customWidth="1"/>
    <col min="3" max="3" width="9.42578125" style="1" customWidth="1"/>
    <col min="4" max="4" width="9.85546875" style="1" customWidth="1"/>
    <col min="5" max="5" width="12.7109375" style="1" customWidth="1"/>
    <col min="6" max="6" width="6.28515625" style="1" customWidth="1"/>
    <col min="7" max="7" width="5.42578125" customWidth="1"/>
    <col min="12" max="12" width="8.42578125" customWidth="1"/>
    <col min="13" max="13" width="9.85546875" customWidth="1"/>
    <col min="14" max="14" width="12.5703125" customWidth="1"/>
    <col min="15" max="15" width="8.28515625" customWidth="1"/>
    <col min="16" max="16" width="6.28515625" customWidth="1"/>
    <col min="17" max="17" width="8.85546875" customWidth="1"/>
    <col min="18" max="18" width="11.5703125" customWidth="1"/>
    <col min="19" max="19" width="8.7109375" customWidth="1"/>
    <col min="20" max="21" width="11.42578125" customWidth="1"/>
    <col min="22" max="22" width="7.42578125" customWidth="1"/>
    <col min="23" max="23" width="14.85546875" customWidth="1"/>
    <col min="24" max="24" width="7.85546875" style="1" customWidth="1"/>
    <col min="25" max="25" width="14.28515625" style="1" customWidth="1"/>
  </cols>
  <sheetData>
    <row r="1" spans="1:25" ht="33.75" x14ac:dyDescent="0.5">
      <c r="A1" s="7" t="s">
        <v>27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37</v>
      </c>
      <c r="B3" s="4">
        <v>14</v>
      </c>
      <c r="C3" s="4">
        <v>148</v>
      </c>
      <c r="D3" s="4">
        <v>59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38</v>
      </c>
      <c r="B4" s="4"/>
      <c r="C4" s="4"/>
      <c r="D4" s="4">
        <v>165</v>
      </c>
      <c r="E4" s="4">
        <v>50</v>
      </c>
      <c r="F4" s="4">
        <v>2</v>
      </c>
      <c r="G4" s="4">
        <v>1</v>
      </c>
      <c r="H4" s="4"/>
      <c r="I4" s="4"/>
      <c r="J4" s="4"/>
      <c r="K4" s="4"/>
      <c r="L4" s="4"/>
      <c r="M4" s="4"/>
      <c r="N4" s="4"/>
      <c r="O4" s="4">
        <v>1</v>
      </c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39</v>
      </c>
      <c r="B5" s="4"/>
      <c r="C5" s="4"/>
      <c r="D5" s="4">
        <v>29</v>
      </c>
      <c r="E5" s="4">
        <v>9</v>
      </c>
      <c r="F5" s="4">
        <v>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40</v>
      </c>
      <c r="B6" s="4"/>
      <c r="C6" s="4"/>
      <c r="D6" s="4"/>
      <c r="E6" s="4">
        <v>165</v>
      </c>
      <c r="F6" s="4">
        <v>14</v>
      </c>
      <c r="G6" s="4">
        <v>1</v>
      </c>
      <c r="H6" s="4"/>
      <c r="I6" s="4"/>
      <c r="J6" s="4"/>
      <c r="K6" s="4"/>
      <c r="L6" s="4"/>
      <c r="M6" s="4"/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41</v>
      </c>
      <c r="B7" s="4"/>
      <c r="C7" s="4"/>
      <c r="D7" s="4"/>
      <c r="E7" s="4">
        <v>50</v>
      </c>
      <c r="F7" s="4">
        <v>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42</v>
      </c>
      <c r="B8" s="4"/>
      <c r="C8" s="4"/>
      <c r="D8" s="4"/>
      <c r="E8" s="4">
        <v>46</v>
      </c>
      <c r="F8" s="4">
        <v>5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43</v>
      </c>
      <c r="B9" s="4"/>
      <c r="C9" s="4"/>
      <c r="D9" s="4"/>
      <c r="E9" s="4">
        <v>64</v>
      </c>
      <c r="F9" s="4">
        <v>6</v>
      </c>
      <c r="G9" s="4">
        <v>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44</v>
      </c>
      <c r="B10" s="4"/>
      <c r="C10" s="4"/>
      <c r="D10" s="4"/>
      <c r="E10" s="4"/>
      <c r="F10" s="4"/>
      <c r="G10" s="4"/>
      <c r="H10" s="4">
        <v>2</v>
      </c>
      <c r="I10" s="4">
        <v>1</v>
      </c>
      <c r="J10" s="4">
        <v>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5</v>
      </c>
      <c r="W11" s="4">
        <v>32</v>
      </c>
      <c r="X11" s="4"/>
      <c r="Y11" s="4">
        <v>1</v>
      </c>
    </row>
    <row r="12" spans="1:25" x14ac:dyDescent="0.25">
      <c r="A12" s="4" t="s">
        <v>46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10</v>
      </c>
      <c r="N12" s="4"/>
      <c r="O12" s="4">
        <v>1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47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8</v>
      </c>
      <c r="N13" s="4"/>
      <c r="O13" s="4"/>
      <c r="P13" s="4"/>
      <c r="Q13" s="4"/>
      <c r="R13" s="4"/>
      <c r="S13" s="4"/>
      <c r="T13" s="4"/>
      <c r="U13" s="4"/>
      <c r="V13" s="4">
        <v>1</v>
      </c>
      <c r="W13" s="4">
        <v>11</v>
      </c>
      <c r="X13" s="4"/>
      <c r="Y13" s="4"/>
    </row>
    <row r="14" spans="1:25" x14ac:dyDescent="0.25">
      <c r="A14" s="4" t="s">
        <v>19</v>
      </c>
      <c r="B14" s="4">
        <f>(B3+B4+B5+B6+B7+B8+B9+B10)*0.5</f>
        <v>7</v>
      </c>
      <c r="C14" s="4">
        <f>(C3+C4+C5+C6+C7+C8+C9+C10)/25</f>
        <v>5.92</v>
      </c>
      <c r="D14" s="4">
        <f>(D3+D4+D5+D6+D7+D8+D9+D10)/10</f>
        <v>25.3</v>
      </c>
      <c r="E14" s="4">
        <f>(E3+E4+E5+E6+E7+E8+E9+E10)/10</f>
        <v>38.4</v>
      </c>
      <c r="F14" s="4">
        <f>F3+F4+F5+F6+F7+F8+F9+F10</f>
        <v>33</v>
      </c>
      <c r="G14" s="4">
        <f>(G3+G4+G5+G6+G7+G8+G9+G10+G11+G12+G13)*6</f>
        <v>18</v>
      </c>
      <c r="H14" s="4">
        <f>(H10)*1</f>
        <v>2</v>
      </c>
      <c r="I14" s="4">
        <f>(I10)*3</f>
        <v>3</v>
      </c>
      <c r="J14" s="4">
        <f>(J10)*4</f>
        <v>4</v>
      </c>
      <c r="K14" s="4">
        <f>(K10)*5</f>
        <v>0</v>
      </c>
      <c r="L14" s="4">
        <f>(L10)*9</f>
        <v>0</v>
      </c>
      <c r="M14" s="4">
        <f>SUM(M3,M4,M5,M6,M7,M8,M9,M10,M12,M13)</f>
        <v>18</v>
      </c>
      <c r="N14" s="4">
        <f>(N11+N12+N13)*3</f>
        <v>0</v>
      </c>
      <c r="O14" s="4">
        <f>(O3+O4+O5+O6+O7+O8+O9+O12+O13)*5</f>
        <v>15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8</v>
      </c>
      <c r="W14" s="6">
        <f>(W11+W12+W13)/10</f>
        <v>4.3</v>
      </c>
      <c r="X14" s="4">
        <f>(X3+X4+X5+X6+X7+X8+X9+X10)*-3+(X11+X12+X13)*3</f>
        <v>0</v>
      </c>
      <c r="Y14" s="4">
        <f>(Y3+Y4+Y5+Y6+Y7+Y8+Y9+Y10)*-3+(Y11+Y12+Y13)*3</f>
        <v>3</v>
      </c>
    </row>
    <row r="15" spans="1:25" x14ac:dyDescent="0.25"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194.92000000000002</v>
      </c>
    </row>
    <row r="16" spans="1:25" x14ac:dyDescent="0.25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8" t="s">
        <v>28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0"/>
      <c r="X17" s="11"/>
      <c r="Y17" s="11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48</v>
      </c>
      <c r="B19" s="4">
        <v>19</v>
      </c>
      <c r="C19" s="4">
        <v>225</v>
      </c>
      <c r="D19" s="4">
        <v>13</v>
      </c>
      <c r="E19" s="4"/>
      <c r="F19" s="4"/>
      <c r="G19" s="4">
        <v>4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49</v>
      </c>
      <c r="B20" s="4"/>
      <c r="C20" s="4"/>
      <c r="D20" s="4">
        <v>88</v>
      </c>
      <c r="E20" s="4">
        <v>6</v>
      </c>
      <c r="F20" s="4">
        <v>2</v>
      </c>
      <c r="G20" s="4">
        <v>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50</v>
      </c>
      <c r="B21" s="4"/>
      <c r="C21" s="4"/>
      <c r="D21" s="4">
        <v>47</v>
      </c>
      <c r="E21" s="4">
        <v>18</v>
      </c>
      <c r="F21" s="4">
        <v>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51</v>
      </c>
      <c r="B22" s="4"/>
      <c r="C22" s="4"/>
      <c r="D22" s="4"/>
      <c r="E22" s="4">
        <v>56</v>
      </c>
      <c r="F22" s="4">
        <v>5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52</v>
      </c>
      <c r="B23" s="4"/>
      <c r="C23" s="4"/>
      <c r="D23" s="4"/>
      <c r="E23" s="4">
        <v>51</v>
      </c>
      <c r="F23" s="4">
        <v>4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53</v>
      </c>
      <c r="B24" s="4"/>
      <c r="C24" s="4"/>
      <c r="D24" s="4"/>
      <c r="E24" s="4">
        <v>6</v>
      </c>
      <c r="F24" s="4">
        <v>1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54</v>
      </c>
      <c r="B25" s="4"/>
      <c r="C25" s="4"/>
      <c r="D25" s="4"/>
      <c r="E25" s="4">
        <v>26</v>
      </c>
      <c r="F25" s="4">
        <v>3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55</v>
      </c>
      <c r="B26" s="4"/>
      <c r="C26" s="4"/>
      <c r="D26" s="4"/>
      <c r="E26" s="4"/>
      <c r="F26" s="4"/>
      <c r="G26" s="4"/>
      <c r="H26" s="4">
        <v>4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56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2</v>
      </c>
      <c r="W27" s="4">
        <v>14</v>
      </c>
      <c r="X27" s="4">
        <v>1</v>
      </c>
      <c r="Y27" s="4"/>
    </row>
    <row r="28" spans="1:25" x14ac:dyDescent="0.25">
      <c r="A28" s="4" t="s">
        <v>57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7</v>
      </c>
      <c r="N28" s="4"/>
      <c r="O28" s="4"/>
      <c r="P28" s="4"/>
      <c r="Q28" s="4"/>
      <c r="R28" s="4"/>
      <c r="S28" s="4"/>
      <c r="T28" s="4"/>
      <c r="U28" s="4"/>
      <c r="V28" s="4">
        <v>1</v>
      </c>
      <c r="W28" s="4">
        <v>3</v>
      </c>
      <c r="X28" s="4"/>
      <c r="Y28" s="4"/>
    </row>
    <row r="29" spans="1:25" x14ac:dyDescent="0.25">
      <c r="A29" s="4" t="s">
        <v>58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6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9.5</v>
      </c>
      <c r="C30" s="4">
        <f>(C19+C20+C21+C22+C23+C24+C25+C26)/25</f>
        <v>9</v>
      </c>
      <c r="D30" s="4">
        <f>(D19+D20+D21+D22+D23+D24+D25+D26)/10</f>
        <v>14.8</v>
      </c>
      <c r="E30" s="4">
        <f>(E19+E20+E21+E22+E23+E24+E25+E26)/10</f>
        <v>16.3</v>
      </c>
      <c r="F30" s="4">
        <f>SUM(F19,F20,F21,F22,F23,F24,F25,F26)</f>
        <v>17</v>
      </c>
      <c r="G30" s="4">
        <f>(G19+G20+G21+G22+G23+G24+G25+G26+G27+G28+G29)*6</f>
        <v>30</v>
      </c>
      <c r="H30" s="4">
        <f>(H26)*1</f>
        <v>4</v>
      </c>
      <c r="I30" s="4">
        <f>(I26)*3</f>
        <v>0</v>
      </c>
      <c r="J30" s="4">
        <f>(J26)*4</f>
        <v>0</v>
      </c>
      <c r="K30" s="4">
        <f>(K26)*5</f>
        <v>0</v>
      </c>
      <c r="L30" s="4">
        <f>(L26)*9</f>
        <v>0</v>
      </c>
      <c r="M30" s="4">
        <f>SUM(M19,M20,M21,M22,M23,M24,M25,M26,M27,M28,M29)</f>
        <v>13</v>
      </c>
      <c r="N30" s="4">
        <f>N27*3+N28*3+N29*3</f>
        <v>0</v>
      </c>
      <c r="O30" s="4">
        <f>(O19+O20+O21+O22+O23+O24+O25+O26+O27+O28+O29)*5</f>
        <v>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5</v>
      </c>
      <c r="W30" s="6">
        <f>(W27+W28+W29)/10</f>
        <v>1.7</v>
      </c>
      <c r="X30" s="4">
        <f>(X19+X20+X21+X22+X23+X24+X25+X26)*-3+(X27+X28+X29)*3</f>
        <v>3</v>
      </c>
      <c r="Y30" s="4">
        <f>(Y19+Y20+Y21+Y22+Y23+Y24+Y25+Y26)*-3+(Y27+Y28+Y29)*3</f>
        <v>0</v>
      </c>
    </row>
    <row r="31" spans="1:25" x14ac:dyDescent="0.25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133.29999999999998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2295-46B1-47EE-9F09-441B49C7A92D}">
  <dimension ref="A1:Y31"/>
  <sheetViews>
    <sheetView workbookViewId="0">
      <selection sqref="A1:Y1"/>
    </sheetView>
  </sheetViews>
  <sheetFormatPr defaultRowHeight="15" x14ac:dyDescent="0.25"/>
  <cols>
    <col min="1" max="1" width="31.140625" customWidth="1"/>
    <col min="5" max="5" width="11.85546875" customWidth="1"/>
    <col min="6" max="6" width="7.5703125" customWidth="1"/>
    <col min="7" max="7" width="7.7109375" customWidth="1"/>
    <col min="8" max="8" width="7.85546875" customWidth="1"/>
    <col min="13" max="13" width="10.140625" customWidth="1"/>
    <col min="14" max="14" width="13.42578125" customWidth="1"/>
    <col min="15" max="15" width="7.85546875" customWidth="1"/>
    <col min="16" max="16" width="7.5703125" customWidth="1"/>
    <col min="20" max="21" width="9.85546875" customWidth="1"/>
    <col min="22" max="22" width="7.42578125" customWidth="1"/>
    <col min="23" max="23" width="15.5703125" customWidth="1"/>
    <col min="24" max="24" width="7" style="1" customWidth="1"/>
    <col min="25" max="25" width="14.140625" style="1" customWidth="1"/>
  </cols>
  <sheetData>
    <row r="1" spans="1:25" ht="33.75" x14ac:dyDescent="0.5">
      <c r="A1" s="7" t="s">
        <v>29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59</v>
      </c>
      <c r="B3" s="4">
        <v>7</v>
      </c>
      <c r="C3" s="4">
        <v>76</v>
      </c>
      <c r="D3" s="4"/>
      <c r="E3" s="4"/>
      <c r="F3" s="4"/>
      <c r="G3" s="4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60</v>
      </c>
      <c r="B4" s="4"/>
      <c r="C4" s="4"/>
      <c r="D4" s="4">
        <v>66</v>
      </c>
      <c r="E4" s="4">
        <v>14</v>
      </c>
      <c r="F4" s="4">
        <v>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61</v>
      </c>
      <c r="B5" s="4"/>
      <c r="C5" s="4"/>
      <c r="D5" s="4">
        <v>132</v>
      </c>
      <c r="E5" s="4">
        <v>3</v>
      </c>
      <c r="F5" s="4">
        <v>1</v>
      </c>
      <c r="G5" s="4">
        <v>2</v>
      </c>
      <c r="H5" s="4"/>
      <c r="I5" s="4"/>
      <c r="J5" s="4"/>
      <c r="K5" s="4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62</v>
      </c>
      <c r="B6" s="4"/>
      <c r="C6" s="4"/>
      <c r="D6" s="4"/>
      <c r="E6" s="4">
        <v>115</v>
      </c>
      <c r="F6" s="4">
        <v>9</v>
      </c>
      <c r="G6" s="4">
        <v>3</v>
      </c>
      <c r="H6" s="4"/>
      <c r="I6" s="4"/>
      <c r="J6" s="4"/>
      <c r="K6" s="4"/>
      <c r="L6" s="4"/>
      <c r="M6" s="4"/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63</v>
      </c>
      <c r="B7" s="4"/>
      <c r="C7" s="4"/>
      <c r="D7" s="4"/>
      <c r="E7" s="4">
        <v>27</v>
      </c>
      <c r="F7" s="4">
        <v>2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64</v>
      </c>
      <c r="B8" s="4"/>
      <c r="C8" s="4"/>
      <c r="D8" s="4">
        <v>71</v>
      </c>
      <c r="E8" s="4">
        <v>18</v>
      </c>
      <c r="F8" s="4">
        <v>2</v>
      </c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65</v>
      </c>
      <c r="B9" s="4"/>
      <c r="C9" s="4"/>
      <c r="D9" s="4"/>
      <c r="E9" s="4">
        <v>12</v>
      </c>
      <c r="F9" s="4">
        <v>1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66</v>
      </c>
      <c r="B10" s="4"/>
      <c r="C10" s="4"/>
      <c r="D10" s="4"/>
      <c r="E10" s="4"/>
      <c r="F10" s="4"/>
      <c r="G10" s="4"/>
      <c r="H10" s="4">
        <v>4</v>
      </c>
      <c r="I10" s="4"/>
      <c r="J10" s="4">
        <v>2</v>
      </c>
      <c r="K10" s="4">
        <v>1</v>
      </c>
      <c r="L10" s="4">
        <v>1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5</v>
      </c>
      <c r="W11" s="4">
        <v>32</v>
      </c>
      <c r="X11" s="4"/>
      <c r="Y11" s="4">
        <v>1</v>
      </c>
    </row>
    <row r="12" spans="1:25" x14ac:dyDescent="0.25">
      <c r="A12" s="4" t="s">
        <v>67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5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68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10</v>
      </c>
      <c r="N13" s="4"/>
      <c r="O13" s="4">
        <v>1</v>
      </c>
      <c r="P13" s="4"/>
      <c r="Q13" s="4"/>
      <c r="R13" s="4"/>
      <c r="S13" s="4"/>
      <c r="T13" s="4"/>
      <c r="U13" s="4"/>
      <c r="V13" s="4">
        <v>0.5</v>
      </c>
      <c r="W13" s="4">
        <v>8</v>
      </c>
      <c r="X13" s="4"/>
      <c r="Y13" s="4"/>
    </row>
    <row r="14" spans="1:25" x14ac:dyDescent="0.25">
      <c r="A14" s="4" t="s">
        <v>19</v>
      </c>
      <c r="B14" s="4">
        <f>(B3+B4+B5+B6+B7+B8+B9+B10)*0.5</f>
        <v>3.5</v>
      </c>
      <c r="C14" s="4">
        <f>(C3+C4+C5+C6+C7+C8+C9+C10)/25</f>
        <v>3.04</v>
      </c>
      <c r="D14" s="4">
        <f>(D3+D4+D5+D6+D7+D8+D9+D10)/10</f>
        <v>26.9</v>
      </c>
      <c r="E14" s="4">
        <f>(E3+E4+E5+E6+E7+E8+E9+E10)/10</f>
        <v>18.899999999999999</v>
      </c>
      <c r="F14" s="4">
        <f>F3+F4+F5+F6+F7+F8+F9+F10</f>
        <v>17</v>
      </c>
      <c r="G14" s="4">
        <f>(G3+G4+G5+G6+G7+G8+G9+G10+G11+G12+G13)*6</f>
        <v>42</v>
      </c>
      <c r="H14" s="4">
        <f>(H10)*1</f>
        <v>4</v>
      </c>
      <c r="I14" s="4">
        <f>(I10)*3</f>
        <v>0</v>
      </c>
      <c r="J14" s="4">
        <f>(J10)*4</f>
        <v>8</v>
      </c>
      <c r="K14" s="4">
        <f>(K10)*5</f>
        <v>5</v>
      </c>
      <c r="L14" s="4">
        <f>(L10)*9</f>
        <v>9</v>
      </c>
      <c r="M14" s="4">
        <f>SUM(M3,M4,M5,M6,M7,M8,M9,M10,M12,M13)</f>
        <v>15</v>
      </c>
      <c r="N14" s="4">
        <f>(N11+N12+N13)*3</f>
        <v>0</v>
      </c>
      <c r="O14" s="4">
        <f>(O3+O4+O5+O6+O7+O8+O9+O12+O13)*5</f>
        <v>15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6.5</v>
      </c>
      <c r="W14" s="6">
        <f>(W11+W12+W13)/10</f>
        <v>4</v>
      </c>
      <c r="X14" s="4">
        <f>(X3+X4+X5+X6+X7+X8+X9+X10)*-3+(X11+X12+X13)*3</f>
        <v>0</v>
      </c>
      <c r="Y14" s="4">
        <f>(Y3+Y4+Y5+Y6+Y7+Y8+Y9+Y10)*-3+(Y11+Y12+Y13)*3</f>
        <v>3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190.84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8" t="s">
        <v>30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0"/>
      <c r="X17" s="11"/>
      <c r="Y17" s="11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69</v>
      </c>
      <c r="B19" s="4">
        <v>18</v>
      </c>
      <c r="C19" s="4">
        <v>203</v>
      </c>
      <c r="D19" s="4">
        <v>3</v>
      </c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/>
      <c r="P19" s="4">
        <v>1</v>
      </c>
      <c r="Q19" s="4"/>
      <c r="R19" s="4"/>
      <c r="S19" s="4"/>
      <c r="T19" s="4"/>
      <c r="U19" s="4"/>
      <c r="V19" s="4"/>
      <c r="W19" s="4"/>
      <c r="X19" s="4">
        <v>2</v>
      </c>
      <c r="Y19" s="4"/>
    </row>
    <row r="20" spans="1:25" x14ac:dyDescent="0.25">
      <c r="A20" s="4" t="s">
        <v>70</v>
      </c>
      <c r="B20" s="4"/>
      <c r="C20" s="4"/>
      <c r="D20" s="4">
        <v>24</v>
      </c>
      <c r="E20" s="4">
        <v>1</v>
      </c>
      <c r="F20" s="4">
        <v>1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71</v>
      </c>
      <c r="B21" s="4"/>
      <c r="C21" s="4"/>
      <c r="D21" s="4">
        <v>8</v>
      </c>
      <c r="E21" s="4">
        <v>16</v>
      </c>
      <c r="F21" s="4">
        <v>1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72</v>
      </c>
      <c r="B22" s="4"/>
      <c r="C22" s="4"/>
      <c r="D22" s="4"/>
      <c r="E22" s="4">
        <v>81</v>
      </c>
      <c r="F22" s="4">
        <v>3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73</v>
      </c>
      <c r="B23" s="4"/>
      <c r="C23" s="4"/>
      <c r="D23" s="4"/>
      <c r="E23" s="4">
        <v>44</v>
      </c>
      <c r="F23" s="4">
        <v>7</v>
      </c>
      <c r="G23" s="4">
        <v>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74</v>
      </c>
      <c r="B24" s="4"/>
      <c r="C24" s="4"/>
      <c r="D24" s="4"/>
      <c r="E24" s="4">
        <v>108</v>
      </c>
      <c r="F24" s="4">
        <v>2</v>
      </c>
      <c r="G24" s="4">
        <v>1</v>
      </c>
      <c r="H24" s="4"/>
      <c r="I24" s="4"/>
      <c r="J24" s="4"/>
      <c r="K24" s="4"/>
      <c r="L24" s="4"/>
      <c r="M24" s="4"/>
      <c r="N24" s="4"/>
      <c r="O24" s="4">
        <v>1</v>
      </c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75</v>
      </c>
      <c r="B25" s="4"/>
      <c r="C25" s="4"/>
      <c r="D25" s="4"/>
      <c r="E25" s="4">
        <v>79</v>
      </c>
      <c r="F25" s="4">
        <v>4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76</v>
      </c>
      <c r="B26" s="4"/>
      <c r="C26" s="4"/>
      <c r="D26" s="4"/>
      <c r="E26" s="4"/>
      <c r="F26" s="4"/>
      <c r="G26" s="4"/>
      <c r="H26" s="4">
        <v>5</v>
      </c>
      <c r="I26" s="4"/>
      <c r="J26" s="4">
        <v>2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77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>
        <v>1</v>
      </c>
      <c r="V27" s="4">
        <v>3</v>
      </c>
      <c r="W27" s="4">
        <v>21</v>
      </c>
      <c r="X27" s="4"/>
      <c r="Y27" s="4">
        <v>1</v>
      </c>
    </row>
    <row r="28" spans="1:25" x14ac:dyDescent="0.25">
      <c r="A28" s="4" t="s">
        <v>78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13</v>
      </c>
      <c r="N28" s="4"/>
      <c r="O28" s="4">
        <v>1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136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10</v>
      </c>
      <c r="N29" s="4"/>
      <c r="O29" s="4">
        <v>1</v>
      </c>
      <c r="P29" s="4"/>
      <c r="Q29" s="4"/>
      <c r="R29" s="4"/>
      <c r="S29" s="4"/>
      <c r="T29" s="4"/>
      <c r="U29" s="4"/>
      <c r="V29" s="4">
        <v>1</v>
      </c>
      <c r="W29" s="4">
        <v>11</v>
      </c>
      <c r="X29" s="4"/>
      <c r="Y29" s="4"/>
    </row>
    <row r="30" spans="1:25" x14ac:dyDescent="0.25">
      <c r="A30" s="4" t="s">
        <v>19</v>
      </c>
      <c r="B30" s="4">
        <f>(B19+B20+B21+B22+B23+B24+B25+B26)*0.5</f>
        <v>9</v>
      </c>
      <c r="C30" s="4">
        <f>(C19+C20+C21+C22+C23+C24+C25+C26)/25</f>
        <v>8.1199999999999992</v>
      </c>
      <c r="D30" s="4">
        <f>(D19+D20+D21+D22+D23+D24+D25+D26)/10</f>
        <v>3.5</v>
      </c>
      <c r="E30" s="4">
        <f>(E19+E20+E21+E22+E23+E24+E25+E26)/10</f>
        <v>32.9</v>
      </c>
      <c r="F30" s="4">
        <f>SUM(F19,F20,F21,F22,F23,F24,F25,F26)</f>
        <v>18</v>
      </c>
      <c r="G30" s="4">
        <f>(G19+G20+G21+G22+G23+G24+G25+G26+G27+G28+G29)*6</f>
        <v>18</v>
      </c>
      <c r="H30" s="4">
        <f>(H26)*1</f>
        <v>5</v>
      </c>
      <c r="I30" s="4">
        <f>(I26)*3</f>
        <v>0</v>
      </c>
      <c r="J30" s="4">
        <f>(J26)*4</f>
        <v>8</v>
      </c>
      <c r="K30" s="4">
        <f>(K26)*5</f>
        <v>0</v>
      </c>
      <c r="L30" s="4">
        <f>(L26)*9</f>
        <v>0</v>
      </c>
      <c r="M30" s="4">
        <f>SUM(M19,M20,M21,M22,M23,M24,M25,M26,M27,M28,M29)</f>
        <v>23</v>
      </c>
      <c r="N30" s="4">
        <f>N27*3+N28*3+N29*3</f>
        <v>0</v>
      </c>
      <c r="O30" s="4">
        <f>(O19+O20+O21+O22+O23+O24+O25+O26+O27+O28+O29)*5</f>
        <v>15</v>
      </c>
      <c r="P30" s="4">
        <f>(P19+P20+P21+P22+P23+P24+P25+P26+P28+P29)*2</f>
        <v>2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5</v>
      </c>
      <c r="V30" s="4">
        <f>(V27)*1+V28*3+V29*3</f>
        <v>6</v>
      </c>
      <c r="W30" s="6">
        <f>(W27+W28+W29)/10</f>
        <v>3.2</v>
      </c>
      <c r="X30" s="4">
        <f>(X19+X20+X21+X22+X23+X24+X25+X26)*-3+(X27+X28+X29)*3</f>
        <v>-6</v>
      </c>
      <c r="Y30" s="4">
        <f>(Y19+Y20+Y21+Y22+Y23+Y24+Y25+Y26)*-3+(Y27+Y28+Y29)*3</f>
        <v>3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153.71999999999997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5EAB-8356-4A71-8F9D-664EAFCD9A76}">
  <dimension ref="A1:Y31"/>
  <sheetViews>
    <sheetView workbookViewId="0">
      <selection sqref="A1:Y1"/>
    </sheetView>
  </sheetViews>
  <sheetFormatPr defaultRowHeight="15" x14ac:dyDescent="0.25"/>
  <cols>
    <col min="1" max="1" width="31" customWidth="1"/>
    <col min="5" max="5" width="10.5703125" customWidth="1"/>
    <col min="6" max="6" width="7.28515625" customWidth="1"/>
    <col min="7" max="7" width="7.140625" customWidth="1"/>
    <col min="8" max="8" width="7.7109375" customWidth="1"/>
    <col min="13" max="13" width="11" customWidth="1"/>
    <col min="14" max="14" width="11.5703125" customWidth="1"/>
    <col min="21" max="21" width="13" customWidth="1"/>
    <col min="22" max="22" width="7.28515625" customWidth="1"/>
    <col min="23" max="23" width="15.28515625" customWidth="1"/>
    <col min="24" max="24" width="7.5703125" style="1" customWidth="1"/>
    <col min="25" max="25" width="12.85546875" style="1" customWidth="1"/>
  </cols>
  <sheetData>
    <row r="1" spans="1:25" ht="33.75" x14ac:dyDescent="0.5">
      <c r="A1" s="12" t="s">
        <v>31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79</v>
      </c>
      <c r="B3" s="4">
        <v>15</v>
      </c>
      <c r="C3" s="4">
        <v>101</v>
      </c>
      <c r="D3" s="4">
        <v>15</v>
      </c>
      <c r="E3" s="4"/>
      <c r="F3" s="4"/>
      <c r="G3" s="4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80</v>
      </c>
      <c r="B4" s="4"/>
      <c r="C4" s="4"/>
      <c r="D4" s="4">
        <v>94</v>
      </c>
      <c r="E4" s="4">
        <v>10</v>
      </c>
      <c r="F4" s="4">
        <v>3</v>
      </c>
      <c r="G4" s="4">
        <v>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81</v>
      </c>
      <c r="B5" s="4"/>
      <c r="C5" s="4"/>
      <c r="D5" s="4">
        <v>30</v>
      </c>
      <c r="E5" s="4">
        <v>92</v>
      </c>
      <c r="F5" s="4">
        <v>8</v>
      </c>
      <c r="G5" s="4"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82</v>
      </c>
      <c r="B6" s="4"/>
      <c r="C6" s="4"/>
      <c r="D6" s="4"/>
      <c r="E6" s="4">
        <v>20</v>
      </c>
      <c r="F6" s="4">
        <v>3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83</v>
      </c>
      <c r="B7" s="4"/>
      <c r="C7" s="4"/>
      <c r="D7" s="4"/>
      <c r="E7" s="4">
        <v>48</v>
      </c>
      <c r="F7" s="4">
        <v>5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84</v>
      </c>
      <c r="B8" s="4"/>
      <c r="C8" s="4"/>
      <c r="D8" s="4">
        <v>4</v>
      </c>
      <c r="E8" s="4">
        <v>75</v>
      </c>
      <c r="F8" s="4">
        <v>7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85</v>
      </c>
      <c r="B9" s="4"/>
      <c r="C9" s="4"/>
      <c r="D9" s="4"/>
      <c r="E9" s="4">
        <v>78</v>
      </c>
      <c r="F9" s="4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86</v>
      </c>
      <c r="B10" s="4"/>
      <c r="C10" s="4"/>
      <c r="D10" s="4"/>
      <c r="E10" s="4"/>
      <c r="F10" s="4"/>
      <c r="G10" s="4"/>
      <c r="H10" s="4"/>
      <c r="I10" s="4"/>
      <c r="J10" s="4">
        <v>2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5</v>
      </c>
      <c r="W11" s="4">
        <v>32</v>
      </c>
      <c r="X11" s="4"/>
      <c r="Y11" s="4">
        <v>1</v>
      </c>
    </row>
    <row r="12" spans="1:25" x14ac:dyDescent="0.25">
      <c r="A12" s="4" t="s">
        <v>87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88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10</v>
      </c>
      <c r="N13" s="4"/>
      <c r="O13" s="4">
        <v>1</v>
      </c>
      <c r="P13" s="4"/>
      <c r="Q13" s="4"/>
      <c r="R13" s="4"/>
      <c r="S13" s="4"/>
      <c r="T13" s="4"/>
      <c r="U13" s="4"/>
      <c r="V13" s="4">
        <v>0.5</v>
      </c>
      <c r="W13" s="4">
        <v>8</v>
      </c>
      <c r="X13" s="4"/>
      <c r="Y13" s="4"/>
    </row>
    <row r="14" spans="1:25" x14ac:dyDescent="0.25">
      <c r="A14" s="4" t="s">
        <v>19</v>
      </c>
      <c r="B14" s="4">
        <f>(B3+B4+B5+B6+B7+B8+B9+B10)*0.5</f>
        <v>7.5</v>
      </c>
      <c r="C14" s="4">
        <f>(C3+C4+C5+C6+C7+C8+C9+C10)/25</f>
        <v>4.04</v>
      </c>
      <c r="D14" s="4">
        <f>(D3+D4+D5+D6+D7+D8+D9+D10)/10</f>
        <v>14.3</v>
      </c>
      <c r="E14" s="4">
        <f>(E3+E4+E5+E6+E7+E8+E9+E10)/10</f>
        <v>32.299999999999997</v>
      </c>
      <c r="F14" s="4">
        <f>F3+F4+F5+F6+F7+F8+F9+F10</f>
        <v>32</v>
      </c>
      <c r="G14" s="4">
        <f>(G3+G4+G5+G6+G7+G8+G9+G10+G11+G12+G13)*6</f>
        <v>24</v>
      </c>
      <c r="H14" s="4">
        <f>(H10)*1</f>
        <v>0</v>
      </c>
      <c r="I14" s="4">
        <f>(I10)*3</f>
        <v>0</v>
      </c>
      <c r="J14" s="4">
        <f>(J10)*4</f>
        <v>8</v>
      </c>
      <c r="K14" s="4">
        <f>(K10)*5</f>
        <v>0</v>
      </c>
      <c r="L14" s="4">
        <f>(L10)*9</f>
        <v>0</v>
      </c>
      <c r="M14" s="4">
        <f>SUM(M3,M4,M5,M6,M7,M8,M9,M10,M12,M13)</f>
        <v>10</v>
      </c>
      <c r="N14" s="4">
        <f>(N11+N12+N13)*3</f>
        <v>0</v>
      </c>
      <c r="O14" s="4">
        <f>(O3+O4+O5+O6+O7+O8+O9+O12+O13)*5</f>
        <v>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6.5</v>
      </c>
      <c r="W14" s="6">
        <f>(W11+W12+W13)/10</f>
        <v>4</v>
      </c>
      <c r="X14" s="4">
        <f>(X3+X4+X5+X6+X7+X8+X9+X10)*-3+(X11+X12+X13)*3</f>
        <v>0</v>
      </c>
      <c r="Y14" s="4">
        <f>(Y3+Y4+Y5+Y6+Y7+Y8+Y9+Y10)*-3+(Y11+Y12+Y13)*3</f>
        <v>3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160.63999999999999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3" t="s">
        <v>32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/>
      <c r="X17" s="15"/>
      <c r="Y17" s="15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89</v>
      </c>
      <c r="B19" s="4">
        <v>22</v>
      </c>
      <c r="C19" s="4">
        <v>206</v>
      </c>
      <c r="D19" s="4">
        <v>20</v>
      </c>
      <c r="E19" s="4"/>
      <c r="F19" s="4"/>
      <c r="G19" s="4">
        <v>3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1</v>
      </c>
      <c r="Y19" s="4"/>
    </row>
    <row r="20" spans="1:25" x14ac:dyDescent="0.25">
      <c r="A20" s="4" t="s">
        <v>90</v>
      </c>
      <c r="B20" s="4"/>
      <c r="C20" s="4"/>
      <c r="D20" s="4">
        <v>43</v>
      </c>
      <c r="E20" s="4">
        <v>3</v>
      </c>
      <c r="F20" s="4">
        <v>1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134</v>
      </c>
      <c r="B21" s="4"/>
      <c r="C21" s="4"/>
      <c r="D21" s="4">
        <v>84</v>
      </c>
      <c r="E21" s="4"/>
      <c r="F21" s="4"/>
      <c r="G21" s="4"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91</v>
      </c>
      <c r="B22" s="4"/>
      <c r="C22" s="4"/>
      <c r="D22" s="4"/>
      <c r="E22" s="4">
        <v>56</v>
      </c>
      <c r="F22" s="4">
        <v>3</v>
      </c>
      <c r="G22" s="4">
        <v>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92</v>
      </c>
      <c r="B23" s="4"/>
      <c r="C23" s="4"/>
      <c r="D23" s="4"/>
      <c r="E23" s="4">
        <v>100</v>
      </c>
      <c r="F23" s="4">
        <v>6</v>
      </c>
      <c r="G23" s="4"/>
      <c r="H23" s="4"/>
      <c r="I23" s="4"/>
      <c r="J23" s="4"/>
      <c r="K23" s="4"/>
      <c r="L23" s="4"/>
      <c r="M23" s="4"/>
      <c r="N23" s="4"/>
      <c r="O23" s="4">
        <v>1</v>
      </c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93</v>
      </c>
      <c r="B24" s="4"/>
      <c r="C24" s="4"/>
      <c r="D24" s="4">
        <v>43</v>
      </c>
      <c r="E24" s="4">
        <v>29</v>
      </c>
      <c r="F24" s="4">
        <v>2</v>
      </c>
      <c r="G24" s="4"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94</v>
      </c>
      <c r="B25" s="4"/>
      <c r="C25" s="4"/>
      <c r="D25" s="4"/>
      <c r="E25" s="4">
        <v>12</v>
      </c>
      <c r="F25" s="4">
        <v>1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95</v>
      </c>
      <c r="B26" s="4"/>
      <c r="C26" s="4"/>
      <c r="D26" s="4"/>
      <c r="E26" s="4"/>
      <c r="F26" s="4"/>
      <c r="G26" s="4"/>
      <c r="H26" s="4"/>
      <c r="I26" s="4"/>
      <c r="J26" s="4">
        <v>2</v>
      </c>
      <c r="K26" s="4">
        <v>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96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>
        <v>1</v>
      </c>
      <c r="V27" s="4">
        <v>4</v>
      </c>
      <c r="W27" s="4">
        <v>29</v>
      </c>
      <c r="X27" s="4">
        <v>1</v>
      </c>
      <c r="Y27" s="4">
        <v>1</v>
      </c>
    </row>
    <row r="28" spans="1:25" x14ac:dyDescent="0.25">
      <c r="A28" s="4" t="s">
        <v>97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98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5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11</v>
      </c>
      <c r="C30" s="4">
        <f>(C19+C20+C21+C22+C23+C24+C25+C26)/25</f>
        <v>8.24</v>
      </c>
      <c r="D30" s="4">
        <f>(D19+D20+D21+D22+D23+D24+D25+D26)/10</f>
        <v>19</v>
      </c>
      <c r="E30" s="4">
        <f>(E19+E20+E21+E22+E23+E24+E25+E26)/10</f>
        <v>20</v>
      </c>
      <c r="F30" s="4">
        <f>SUM(F19,F20,F21,F22,F23,F24,F25,F26)</f>
        <v>13</v>
      </c>
      <c r="G30" s="4">
        <f>(G19+G20+G21+G22+G23+G24+G25+G26+G27+G28+G29)*6</f>
        <v>36</v>
      </c>
      <c r="H30" s="4">
        <f>(H26)*1</f>
        <v>0</v>
      </c>
      <c r="I30" s="4">
        <f>(I26)*3</f>
        <v>0</v>
      </c>
      <c r="J30" s="4">
        <f>(J26)*4</f>
        <v>8</v>
      </c>
      <c r="K30" s="4">
        <f>(K26)*5</f>
        <v>5</v>
      </c>
      <c r="L30" s="4">
        <f>(L26)*9</f>
        <v>0</v>
      </c>
      <c r="M30" s="4">
        <f>SUM(M19,M20,M21,M22,M23,M24,M25,M26,M27,M28,M29)</f>
        <v>5</v>
      </c>
      <c r="N30" s="4">
        <f>N27*3+N28*3+N29*3</f>
        <v>0</v>
      </c>
      <c r="O30" s="4">
        <f>(O19+O20+O21+O22+O23+O24+O25+O26+O27+O28+O29)*5</f>
        <v>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5</v>
      </c>
      <c r="V30" s="4">
        <f>(V27)*1+V28*3+V29*3</f>
        <v>4</v>
      </c>
      <c r="W30" s="6">
        <f>(W27+W28+W29)/10</f>
        <v>2.9</v>
      </c>
      <c r="X30" s="4">
        <f>(X19+X20+X21+X22+X23+X24+X25+X26)*-3+(X27+X28+X29)*3</f>
        <v>0</v>
      </c>
      <c r="Y30" s="4">
        <f>(Y19+Y20+Y21+Y22+Y23+Y24+Y25+Y26)*-3+(Y27+Y28+Y29)*3</f>
        <v>3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145.14000000000001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26C3-8346-4504-942A-E931E7A401BC}">
  <dimension ref="A1:Y31"/>
  <sheetViews>
    <sheetView tabSelected="1" workbookViewId="0">
      <selection activeCell="H22" sqref="H22"/>
    </sheetView>
  </sheetViews>
  <sheetFormatPr defaultRowHeight="15" x14ac:dyDescent="0.25"/>
  <cols>
    <col min="1" max="1" width="29.42578125" customWidth="1"/>
    <col min="5" max="5" width="12" customWidth="1"/>
    <col min="6" max="6" width="7" customWidth="1"/>
    <col min="7" max="7" width="6" customWidth="1"/>
    <col min="13" max="13" width="10.28515625" customWidth="1"/>
    <col min="14" max="14" width="11.28515625" customWidth="1"/>
    <col min="21" max="21" width="10.85546875" customWidth="1"/>
    <col min="22" max="22" width="7.28515625" customWidth="1"/>
    <col min="23" max="23" width="15.28515625" customWidth="1"/>
    <col min="24" max="24" width="8" style="1" customWidth="1"/>
    <col min="25" max="25" width="14.42578125" style="1" customWidth="1"/>
  </cols>
  <sheetData>
    <row r="1" spans="1:25" ht="33.75" x14ac:dyDescent="0.5">
      <c r="A1" s="12" t="s">
        <v>33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99</v>
      </c>
      <c r="B3" s="4">
        <v>19</v>
      </c>
      <c r="C3" s="4">
        <v>242</v>
      </c>
      <c r="D3" s="4">
        <v>31</v>
      </c>
      <c r="E3" s="4"/>
      <c r="F3" s="4"/>
      <c r="G3" s="4">
        <v>2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100</v>
      </c>
      <c r="B4" s="4"/>
      <c r="C4" s="4"/>
      <c r="D4" s="4">
        <v>71</v>
      </c>
      <c r="E4" s="4">
        <v>50</v>
      </c>
      <c r="F4" s="4">
        <v>6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101</v>
      </c>
      <c r="B5" s="4"/>
      <c r="C5" s="4"/>
      <c r="D5" s="4">
        <v>38</v>
      </c>
      <c r="E5" s="4">
        <v>39</v>
      </c>
      <c r="F5" s="4">
        <v>5</v>
      </c>
      <c r="G5" s="4"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102</v>
      </c>
      <c r="B6" s="4"/>
      <c r="C6" s="4"/>
      <c r="D6" s="4"/>
      <c r="E6" s="4">
        <v>112</v>
      </c>
      <c r="F6" s="4">
        <v>9</v>
      </c>
      <c r="G6" s="4"/>
      <c r="H6" s="4"/>
      <c r="I6" s="4"/>
      <c r="J6" s="4"/>
      <c r="K6" s="4"/>
      <c r="L6" s="4"/>
      <c r="M6" s="4"/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103</v>
      </c>
      <c r="B7" s="4"/>
      <c r="C7" s="4"/>
      <c r="D7" s="4"/>
      <c r="E7" s="4">
        <v>49</v>
      </c>
      <c r="F7" s="4">
        <v>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104</v>
      </c>
      <c r="B8" s="4"/>
      <c r="C8" s="4"/>
      <c r="D8" s="4"/>
      <c r="E8" s="4">
        <v>48</v>
      </c>
      <c r="F8" s="4">
        <v>5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105</v>
      </c>
      <c r="B9" s="4"/>
      <c r="C9" s="4"/>
      <c r="D9" s="4"/>
      <c r="E9" s="4">
        <v>2</v>
      </c>
      <c r="F9" s="4">
        <v>1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55</v>
      </c>
      <c r="B10" s="4"/>
      <c r="C10" s="4"/>
      <c r="D10" s="4"/>
      <c r="E10" s="4"/>
      <c r="F10" s="4"/>
      <c r="G10" s="4"/>
      <c r="H10" s="4">
        <v>4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5</v>
      </c>
      <c r="W11" s="4">
        <v>32</v>
      </c>
      <c r="X11" s="4"/>
      <c r="Y11" s="4">
        <v>1</v>
      </c>
    </row>
    <row r="12" spans="1:25" x14ac:dyDescent="0.25">
      <c r="A12" s="4" t="s">
        <v>106</v>
      </c>
      <c r="B12" s="4"/>
      <c r="C12" s="4"/>
      <c r="D12" s="4"/>
      <c r="E12" s="4"/>
      <c r="F12" s="4"/>
      <c r="G12" s="4">
        <v>1</v>
      </c>
      <c r="H12" s="4"/>
      <c r="I12" s="4"/>
      <c r="J12" s="4"/>
      <c r="K12" s="4"/>
      <c r="L12" s="4"/>
      <c r="M12" s="4">
        <v>15</v>
      </c>
      <c r="N12" s="4"/>
      <c r="O12" s="4">
        <v>1</v>
      </c>
      <c r="P12" s="4"/>
      <c r="Q12" s="4"/>
      <c r="R12" s="4"/>
      <c r="S12" s="4"/>
      <c r="T12" s="4"/>
      <c r="U12" s="4"/>
      <c r="V12" s="4"/>
      <c r="W12" s="4"/>
      <c r="X12" s="4"/>
      <c r="Y12" s="4">
        <v>1</v>
      </c>
    </row>
    <row r="13" spans="1:25" x14ac:dyDescent="0.25">
      <c r="A13" s="4" t="s">
        <v>46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10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9.5</v>
      </c>
      <c r="C14" s="4">
        <f>(C3+C4+C5+C6+C7+C8+C9+C10)/25</f>
        <v>9.68</v>
      </c>
      <c r="D14" s="4">
        <f>(D3+D4+D5+D6+D7+D8+D9+D10)/10</f>
        <v>14</v>
      </c>
      <c r="E14" s="4">
        <f>(E3+E4+E5+E6+E7+E8+E9+E10)/10</f>
        <v>30</v>
      </c>
      <c r="F14" s="4">
        <f>F3+F4+F5+F6+F7+F8+F9+F10</f>
        <v>30</v>
      </c>
      <c r="G14" s="4">
        <f>(G3+G4+G5+G6+G7+G8+G9+G10+G11+G12+G13)*6</f>
        <v>24</v>
      </c>
      <c r="H14" s="4">
        <f>(H10)*1</f>
        <v>4</v>
      </c>
      <c r="I14" s="4">
        <f>(I10)*3</f>
        <v>0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25</v>
      </c>
      <c r="N14" s="4">
        <f>(N11+N12+N13)*3</f>
        <v>0</v>
      </c>
      <c r="O14" s="4">
        <f>(O3+O4+O5+O6+O7+O8+O9+O12+O13)*5</f>
        <v>15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5</v>
      </c>
      <c r="W14" s="6">
        <f>(W11+W12+W13)/10</f>
        <v>3.2</v>
      </c>
      <c r="X14" s="4">
        <f>(X3+X4+X5+X6+X7+X8+X9+X10)*-3+(X11+X12+X13)*3</f>
        <v>0</v>
      </c>
      <c r="Y14" s="4">
        <f>(Y3+Y4+Y5+Y6+Y7+Y8+Y9+Y10)*-3+(Y11+Y12+Y13)*3</f>
        <v>6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185.38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3" t="s">
        <v>34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/>
      <c r="X17" s="15"/>
      <c r="Y17" s="15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107</v>
      </c>
      <c r="B19" s="4">
        <v>16</v>
      </c>
      <c r="C19" s="4">
        <v>187</v>
      </c>
      <c r="D19" s="4">
        <v>66</v>
      </c>
      <c r="E19" s="4"/>
      <c r="F19" s="4"/>
      <c r="G19" s="4">
        <v>2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1</v>
      </c>
      <c r="Y19" s="4"/>
    </row>
    <row r="20" spans="1:25" x14ac:dyDescent="0.25">
      <c r="A20" s="4" t="s">
        <v>108</v>
      </c>
      <c r="B20" s="4"/>
      <c r="C20" s="4"/>
      <c r="D20" s="4">
        <v>34</v>
      </c>
      <c r="E20" s="4">
        <v>18</v>
      </c>
      <c r="F20" s="4">
        <v>1</v>
      </c>
      <c r="G20" s="4">
        <v>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109</v>
      </c>
      <c r="B21" s="4"/>
      <c r="C21" s="4"/>
      <c r="D21" s="4">
        <v>92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110</v>
      </c>
      <c r="B22" s="4"/>
      <c r="C22" s="4"/>
      <c r="D22" s="4">
        <v>45</v>
      </c>
      <c r="E22" s="4">
        <v>91</v>
      </c>
      <c r="F22" s="4">
        <v>8</v>
      </c>
      <c r="G22" s="4">
        <v>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111</v>
      </c>
      <c r="B23" s="4"/>
      <c r="C23" s="4"/>
      <c r="D23" s="4"/>
      <c r="E23" s="4">
        <v>167</v>
      </c>
      <c r="F23" s="4">
        <v>9</v>
      </c>
      <c r="G23" s="4">
        <v>2</v>
      </c>
      <c r="H23" s="4"/>
      <c r="I23" s="4"/>
      <c r="J23" s="4"/>
      <c r="K23" s="4"/>
      <c r="L23" s="4"/>
      <c r="M23" s="4"/>
      <c r="N23" s="4"/>
      <c r="O23" s="4">
        <v>1</v>
      </c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112</v>
      </c>
      <c r="B24" s="4"/>
      <c r="C24" s="4"/>
      <c r="D24" s="4"/>
      <c r="E24" s="4">
        <v>109</v>
      </c>
      <c r="F24" s="4">
        <v>6</v>
      </c>
      <c r="G24" s="4"/>
      <c r="H24" s="4"/>
      <c r="I24" s="4"/>
      <c r="J24" s="4"/>
      <c r="K24" s="4"/>
      <c r="L24" s="4"/>
      <c r="M24" s="4"/>
      <c r="N24" s="4"/>
      <c r="O24" s="4">
        <v>1</v>
      </c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113</v>
      </c>
      <c r="B25" s="4"/>
      <c r="C25" s="4"/>
      <c r="D25" s="4"/>
      <c r="E25" s="4">
        <v>61</v>
      </c>
      <c r="F25" s="4">
        <v>4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114</v>
      </c>
      <c r="B26" s="4"/>
      <c r="C26" s="4"/>
      <c r="D26" s="4"/>
      <c r="E26" s="4"/>
      <c r="F26" s="4"/>
      <c r="G26" s="4"/>
      <c r="H26" s="4">
        <v>3</v>
      </c>
      <c r="I26" s="4">
        <v>1</v>
      </c>
      <c r="J26" s="4">
        <v>1</v>
      </c>
      <c r="K26" s="4">
        <v>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115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>
        <v>1</v>
      </c>
      <c r="W27" s="4">
        <v>10</v>
      </c>
      <c r="X27" s="4"/>
      <c r="Y27" s="4"/>
    </row>
    <row r="28" spans="1:25" x14ac:dyDescent="0.25">
      <c r="A28" s="4" t="s">
        <v>87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11</v>
      </c>
      <c r="N28" s="4"/>
      <c r="O28" s="4">
        <v>1</v>
      </c>
      <c r="P28" s="4"/>
      <c r="Q28" s="4"/>
      <c r="R28" s="4"/>
      <c r="S28" s="4"/>
      <c r="T28" s="4"/>
      <c r="U28" s="4"/>
      <c r="V28" s="4"/>
      <c r="W28" s="4"/>
      <c r="X28" s="4"/>
      <c r="Y28" s="4">
        <v>2</v>
      </c>
    </row>
    <row r="29" spans="1:25" x14ac:dyDescent="0.25">
      <c r="A29" s="4" t="s">
        <v>116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8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8</v>
      </c>
      <c r="C30" s="4">
        <f>(C19+C20+C21+C22+C23+C24+C25+C26)/25</f>
        <v>7.48</v>
      </c>
      <c r="D30" s="4">
        <f>(D19+D20+D21+D22+D23+D24+D25+D26)/10</f>
        <v>23.7</v>
      </c>
      <c r="E30" s="4">
        <f>(E19+E20+E21+E22+E23+E24+E25+E26)/10</f>
        <v>44.6</v>
      </c>
      <c r="F30" s="4">
        <f>SUM(F19,F20,F21,F22,F23,F24,F25,F26)</f>
        <v>28</v>
      </c>
      <c r="G30" s="4">
        <f>(G19+G20+G21+G22+G23+G24+G25+G26+G27+G28+G29)*6</f>
        <v>36</v>
      </c>
      <c r="H30" s="4">
        <f>(H26)*1</f>
        <v>3</v>
      </c>
      <c r="I30" s="4">
        <f>(I26)*3</f>
        <v>3</v>
      </c>
      <c r="J30" s="4">
        <f>(J26)*4</f>
        <v>4</v>
      </c>
      <c r="K30" s="4">
        <f>(K26)*5</f>
        <v>5</v>
      </c>
      <c r="L30" s="4">
        <f>(L26)*9</f>
        <v>0</v>
      </c>
      <c r="M30" s="4">
        <f>SUM(M19,M20,M21,M22,M23,M24,M25,M26,M27,M28,M29)</f>
        <v>19</v>
      </c>
      <c r="N30" s="4">
        <f>N27*3+N28*3+N29*3</f>
        <v>0</v>
      </c>
      <c r="O30" s="4">
        <f>(O19+O20+O21+O22+O23+O24+O25+O26+O27+O28+O29)*5</f>
        <v>15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0</v>
      </c>
      <c r="V30" s="4">
        <f>(V27)*1+V28*3+V29*3</f>
        <v>1</v>
      </c>
      <c r="W30" s="6">
        <f>(W27+W28+W29)/10</f>
        <v>1</v>
      </c>
      <c r="X30" s="4">
        <f>(X19+X20+X21+X22+X23+X24+X25+X26)*-3+(X27+X28+X29)*3</f>
        <v>-3</v>
      </c>
      <c r="Y30" s="4">
        <f>(Y19+Y20+Y21+Y22+Y23+Y24+Y25+Y26)*-3+(Y27+Y28+Y29)*3</f>
        <v>6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201.78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8172-2DB2-4A44-9F83-F976A7277D2A}">
  <dimension ref="A1:Y31"/>
  <sheetViews>
    <sheetView workbookViewId="0">
      <selection sqref="A1:Y1"/>
    </sheetView>
  </sheetViews>
  <sheetFormatPr defaultRowHeight="15" x14ac:dyDescent="0.25"/>
  <cols>
    <col min="1" max="1" width="24" customWidth="1"/>
    <col min="5" max="5" width="12.28515625" customWidth="1"/>
    <col min="14" max="14" width="12.42578125" customWidth="1"/>
    <col min="23" max="23" width="15.140625" customWidth="1"/>
    <col min="25" max="25" width="13.28515625" customWidth="1"/>
  </cols>
  <sheetData>
    <row r="1" spans="1:25" ht="33.75" x14ac:dyDescent="0.5">
      <c r="A1" s="7" t="s">
        <v>35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117</v>
      </c>
      <c r="B3" s="4">
        <v>24</v>
      </c>
      <c r="C3" s="4">
        <v>200</v>
      </c>
      <c r="D3" s="4">
        <v>17</v>
      </c>
      <c r="E3" s="4"/>
      <c r="F3" s="4"/>
      <c r="G3" s="4">
        <v>2</v>
      </c>
      <c r="H3" s="4"/>
      <c r="I3" s="4"/>
      <c r="J3" s="4"/>
      <c r="K3" s="4"/>
      <c r="L3" s="4"/>
      <c r="M3" s="4"/>
      <c r="N3" s="4"/>
      <c r="O3" s="4"/>
      <c r="P3" s="4">
        <v>1</v>
      </c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118</v>
      </c>
      <c r="B4" s="4"/>
      <c r="C4" s="4"/>
      <c r="D4" s="4">
        <v>143</v>
      </c>
      <c r="E4" s="4">
        <v>25</v>
      </c>
      <c r="F4" s="4">
        <v>3</v>
      </c>
      <c r="G4" s="4"/>
      <c r="H4" s="4"/>
      <c r="I4" s="4"/>
      <c r="J4" s="4"/>
      <c r="K4" s="4"/>
      <c r="L4" s="4"/>
      <c r="M4" s="4"/>
      <c r="N4" s="4"/>
      <c r="O4" s="4">
        <v>1</v>
      </c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119</v>
      </c>
      <c r="B5" s="4"/>
      <c r="C5" s="4"/>
      <c r="D5" s="4">
        <v>23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120</v>
      </c>
      <c r="B6" s="4"/>
      <c r="C6" s="4"/>
      <c r="D6" s="4"/>
      <c r="E6" s="4">
        <v>103</v>
      </c>
      <c r="F6" s="4">
        <v>8</v>
      </c>
      <c r="G6" s="4"/>
      <c r="H6" s="4"/>
      <c r="I6" s="4"/>
      <c r="J6" s="4"/>
      <c r="K6" s="4"/>
      <c r="L6" s="4"/>
      <c r="M6" s="4"/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121</v>
      </c>
      <c r="B7" s="4"/>
      <c r="C7" s="4"/>
      <c r="D7" s="4"/>
      <c r="E7" s="4">
        <v>106</v>
      </c>
      <c r="F7" s="4">
        <v>6</v>
      </c>
      <c r="G7" s="4">
        <v>1</v>
      </c>
      <c r="H7" s="4"/>
      <c r="I7" s="4"/>
      <c r="J7" s="4"/>
      <c r="K7" s="4"/>
      <c r="L7" s="4"/>
      <c r="M7" s="4"/>
      <c r="N7" s="4"/>
      <c r="O7" s="4">
        <v>1</v>
      </c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122</v>
      </c>
      <c r="B8" s="4"/>
      <c r="C8" s="4"/>
      <c r="D8" s="4"/>
      <c r="E8" s="4">
        <v>68</v>
      </c>
      <c r="F8" s="4">
        <v>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123</v>
      </c>
      <c r="B9" s="4"/>
      <c r="C9" s="4"/>
      <c r="D9" s="4"/>
      <c r="E9" s="4">
        <v>124</v>
      </c>
      <c r="F9" s="4">
        <v>6</v>
      </c>
      <c r="G9" s="4">
        <v>1</v>
      </c>
      <c r="H9" s="4"/>
      <c r="I9" s="4"/>
      <c r="J9" s="4"/>
      <c r="K9" s="4"/>
      <c r="L9" s="4"/>
      <c r="M9" s="4"/>
      <c r="N9" s="4"/>
      <c r="O9" s="4">
        <v>1</v>
      </c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124</v>
      </c>
      <c r="B10" s="4"/>
      <c r="C10" s="4"/>
      <c r="D10" s="4"/>
      <c r="E10" s="4"/>
      <c r="F10" s="4"/>
      <c r="G10" s="4"/>
      <c r="H10" s="4">
        <v>3</v>
      </c>
      <c r="I10" s="4">
        <v>1</v>
      </c>
      <c r="J10" s="4"/>
      <c r="K10" s="4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5</v>
      </c>
      <c r="W11" s="4">
        <v>32</v>
      </c>
      <c r="X11" s="4"/>
      <c r="Y11" s="4">
        <v>1</v>
      </c>
    </row>
    <row r="12" spans="1:25" x14ac:dyDescent="0.25">
      <c r="A12" s="4" t="s">
        <v>88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10</v>
      </c>
      <c r="N12" s="4"/>
      <c r="O12" s="4">
        <v>1</v>
      </c>
      <c r="P12" s="4"/>
      <c r="Q12" s="4"/>
      <c r="R12" s="4"/>
      <c r="S12" s="4"/>
      <c r="T12" s="4"/>
      <c r="U12" s="4"/>
      <c r="V12" s="4">
        <v>0.5</v>
      </c>
      <c r="W12" s="4">
        <v>8</v>
      </c>
      <c r="X12" s="4"/>
      <c r="Y12" s="4"/>
    </row>
    <row r="13" spans="1:25" x14ac:dyDescent="0.25">
      <c r="A13" s="4" t="s">
        <v>125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6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12</v>
      </c>
      <c r="C14" s="4">
        <f>(C3+C4+C5+C6+C7+C8+C9+C10)/25</f>
        <v>8</v>
      </c>
      <c r="D14" s="4">
        <f>(D3+D4+D5+D6+D7+D8+D9+D10)/10</f>
        <v>18.3</v>
      </c>
      <c r="E14" s="4">
        <f>(E3+E4+E5+E6+E7+E8+E9+E10)/10</f>
        <v>42.6</v>
      </c>
      <c r="F14" s="4">
        <f>F3+F4+F5+F6+F7+F8+F9+F10</f>
        <v>29</v>
      </c>
      <c r="G14" s="4">
        <f>(G3+G4+G5+G6+G7+G8+G9+G10+G11+G12+G13)*6</f>
        <v>24</v>
      </c>
      <c r="H14" s="4">
        <f>(H10)*1</f>
        <v>3</v>
      </c>
      <c r="I14" s="4">
        <f>(I10)*3</f>
        <v>3</v>
      </c>
      <c r="J14" s="4">
        <f>(J10)*4</f>
        <v>0</v>
      </c>
      <c r="K14" s="4">
        <f>(K10)*5</f>
        <v>5</v>
      </c>
      <c r="L14" s="4">
        <f>(L10)*9</f>
        <v>0</v>
      </c>
      <c r="M14" s="4">
        <f>SUM(M3,M4,M5,M6,M7,M8,M9,M10,M12,M13)</f>
        <v>16</v>
      </c>
      <c r="N14" s="4">
        <f>(N11+N12+N13)*3</f>
        <v>0</v>
      </c>
      <c r="O14" s="4">
        <f>(O3+O4+O5+O6+O7+O8+O9+O12+O13)*5</f>
        <v>25</v>
      </c>
      <c r="P14" s="4">
        <f>(P3+P4+P5+P6+P7+P8+P9+P10+P12+P13)*2</f>
        <v>2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6.5</v>
      </c>
      <c r="W14" s="6">
        <f>(W11+W12+W13)/10</f>
        <v>4</v>
      </c>
      <c r="X14" s="4">
        <f>(X3+X4+X5+X6+X7+X8+X9+X10)*-3+(X11+X12+X13)*3</f>
        <v>0</v>
      </c>
      <c r="Y14" s="4">
        <f>(Y3+Y4+Y5+Y6+Y7+Y8+Y9+Y10)*-3+(Y11+Y12+Y13)*3</f>
        <v>3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211.4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3.75" x14ac:dyDescent="0.5">
      <c r="A17" s="13" t="s">
        <v>36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/>
      <c r="X17" s="15"/>
      <c r="Y17" s="15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126</v>
      </c>
      <c r="B19" s="4">
        <v>17</v>
      </c>
      <c r="C19" s="4">
        <v>220</v>
      </c>
      <c r="D19" s="4">
        <v>32</v>
      </c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1</v>
      </c>
      <c r="Y19" s="4"/>
    </row>
    <row r="20" spans="1:25" x14ac:dyDescent="0.25">
      <c r="A20" s="4" t="s">
        <v>127</v>
      </c>
      <c r="B20" s="4"/>
      <c r="C20" s="4"/>
      <c r="D20" s="4">
        <v>55</v>
      </c>
      <c r="E20" s="4">
        <v>52</v>
      </c>
      <c r="F20" s="4">
        <v>6</v>
      </c>
      <c r="G20" s="4">
        <v>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128</v>
      </c>
      <c r="B21" s="4"/>
      <c r="C21" s="4"/>
      <c r="D21" s="4">
        <v>99</v>
      </c>
      <c r="E21" s="4">
        <v>21</v>
      </c>
      <c r="F21" s="4">
        <v>6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129</v>
      </c>
      <c r="B22" s="4"/>
      <c r="C22" s="4"/>
      <c r="D22" s="4"/>
      <c r="E22" s="4">
        <v>52</v>
      </c>
      <c r="F22" s="4">
        <v>3</v>
      </c>
      <c r="G22" s="4">
        <v>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130</v>
      </c>
      <c r="B23" s="4"/>
      <c r="C23" s="4"/>
      <c r="D23" s="4"/>
      <c r="E23" s="4">
        <v>49</v>
      </c>
      <c r="F23" s="4">
        <v>3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>
        <v>1</v>
      </c>
    </row>
    <row r="24" spans="1:25" x14ac:dyDescent="0.25">
      <c r="A24" s="4" t="s">
        <v>131</v>
      </c>
      <c r="B24" s="4"/>
      <c r="C24" s="4"/>
      <c r="D24" s="4">
        <v>63</v>
      </c>
      <c r="E24" s="4">
        <v>6</v>
      </c>
      <c r="F24" s="4">
        <v>3</v>
      </c>
      <c r="G24" s="4"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132</v>
      </c>
      <c r="B25" s="4"/>
      <c r="C25" s="4"/>
      <c r="D25" s="4"/>
      <c r="E25" s="4">
        <v>63</v>
      </c>
      <c r="F25" s="4">
        <v>5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114</v>
      </c>
      <c r="B26" s="4"/>
      <c r="C26" s="4"/>
      <c r="D26" s="4"/>
      <c r="E26" s="4"/>
      <c r="F26" s="4"/>
      <c r="G26" s="4"/>
      <c r="H26" s="4">
        <v>3</v>
      </c>
      <c r="I26" s="4">
        <v>1</v>
      </c>
      <c r="J26" s="4">
        <v>1</v>
      </c>
      <c r="K26" s="4">
        <v>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133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>
        <v>2</v>
      </c>
      <c r="W27" s="4">
        <v>17</v>
      </c>
      <c r="X27" s="4">
        <v>2</v>
      </c>
      <c r="Y27" s="4"/>
    </row>
    <row r="28" spans="1:25" x14ac:dyDescent="0.25">
      <c r="A28" s="4" t="s">
        <v>135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10</v>
      </c>
      <c r="N28" s="4"/>
      <c r="O28" s="4">
        <v>1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46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10</v>
      </c>
      <c r="N29" s="4"/>
      <c r="O29" s="4">
        <v>1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8.5</v>
      </c>
      <c r="C30" s="4">
        <f>(C19+C20+C21+C22+C23+C24+C25+C26)/25</f>
        <v>8.8000000000000007</v>
      </c>
      <c r="D30" s="4">
        <f>(D19+D20+D21+D22+D23+D24+D25+D26)/10</f>
        <v>24.9</v>
      </c>
      <c r="E30" s="4">
        <f>(E19+E20+E21+E22+E23+E24+E25+E26)/10</f>
        <v>24.3</v>
      </c>
      <c r="F30" s="4">
        <f>SUM(F19,F20,F21,F22,F23,F24,F25,F26)</f>
        <v>26</v>
      </c>
      <c r="G30" s="4">
        <f>(G19+G20+G21+G22+G23+G24+G25+G26+G27+G28+G29)*6</f>
        <v>24</v>
      </c>
      <c r="H30" s="4">
        <f>(H26)*1</f>
        <v>3</v>
      </c>
      <c r="I30" s="4">
        <f>(I26)*3</f>
        <v>3</v>
      </c>
      <c r="J30" s="4">
        <f>(J26)*4</f>
        <v>4</v>
      </c>
      <c r="K30" s="4">
        <f>(K26)*5</f>
        <v>5</v>
      </c>
      <c r="L30" s="4">
        <f>(L26)*9</f>
        <v>0</v>
      </c>
      <c r="M30" s="4">
        <f>SUM(M19,M20,M21,M22,M23,M24,M25,M26,M27,M28,M29)</f>
        <v>20</v>
      </c>
      <c r="N30" s="4">
        <f>N27*3+N28*3+N29*3</f>
        <v>0</v>
      </c>
      <c r="O30" s="4">
        <f>(O19+O20+O21+O22+O23+O24+O25+O26+O27+O28+O29)*5</f>
        <v>10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0</v>
      </c>
      <c r="V30" s="4">
        <f>(V27)*1+V28*3+V29*3</f>
        <v>2</v>
      </c>
      <c r="W30" s="6">
        <f>(W27+W28+W29)/10</f>
        <v>1.7</v>
      </c>
      <c r="X30" s="4">
        <f>(X19+X20+X21+X22+X23+X24+X25+X26)*-3+(X27+X28+X29)*3</f>
        <v>3</v>
      </c>
      <c r="Y30" s="4">
        <f>(Y19+Y20+Y21+Y22+Y23+Y24+Y25+Y26)*-3+(Y27+Y28+Y29)*3</f>
        <v>-3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165.2</v>
      </c>
    </row>
  </sheetData>
  <mergeCells count="2">
    <mergeCell ref="A1:Y1"/>
    <mergeCell ref="A17:Y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Match Up 1</vt:lpstr>
      <vt:lpstr>Match Up 2</vt:lpstr>
      <vt:lpstr>Match Up 3</vt:lpstr>
      <vt:lpstr>Match Up 4</vt:lpstr>
      <vt:lpstr>Match Up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Brett</dc:creator>
  <cp:lastModifiedBy>Brett Allen</cp:lastModifiedBy>
  <dcterms:created xsi:type="dcterms:W3CDTF">2021-07-21T16:00:32Z</dcterms:created>
  <dcterms:modified xsi:type="dcterms:W3CDTF">2025-09-17T05:13:27Z</dcterms:modified>
</cp:coreProperties>
</file>