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c001c1047e0769/Desktop/GRIDIRON GANG FANTASY/"/>
    </mc:Choice>
  </mc:AlternateContent>
  <xr:revisionPtr revIDLastSave="199" documentId="8_{85CBD7EB-2214-41C8-888B-63411451F38B}" xr6:coauthVersionLast="47" xr6:coauthVersionMax="47" xr10:uidLastSave="{B635C17F-0F36-4082-B126-6B4A129C119D}"/>
  <bookViews>
    <workbookView xWindow="-120" yWindow="-120" windowWidth="29040" windowHeight="15840" xr2:uid="{CB94E1BC-B6A7-4F1B-AB2F-6A25D67D9EE5}"/>
  </bookViews>
  <sheets>
    <sheet name="Match Up 1" sheetId="1" r:id="rId1"/>
    <sheet name="Match Up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0" i="1" l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U14" i="2"/>
  <c r="C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B30" i="2"/>
  <c r="Y14" i="2"/>
  <c r="X14" i="2"/>
  <c r="W14" i="2"/>
  <c r="V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Y31" i="1" l="1"/>
  <c r="Y15" i="1"/>
  <c r="Y31" i="2"/>
  <c r="Y15" i="2"/>
</calcChain>
</file>

<file path=xl/sharedStrings.xml><?xml version="1.0" encoding="utf-8"?>
<sst xmlns="http://schemas.openxmlformats.org/spreadsheetml/2006/main" count="156" uniqueCount="68">
  <si>
    <t>REC</t>
  </si>
  <si>
    <t>COMP</t>
  </si>
  <si>
    <t>TD</t>
  </si>
  <si>
    <t>2 PT</t>
  </si>
  <si>
    <t>INT</t>
  </si>
  <si>
    <t>TACKLE</t>
  </si>
  <si>
    <t>SACK YARDAGE</t>
  </si>
  <si>
    <t>BLOCKED FG</t>
  </si>
  <si>
    <t>Position</t>
  </si>
  <si>
    <t>0-29 FG</t>
  </si>
  <si>
    <t>30-49 FG</t>
  </si>
  <si>
    <t>50-59 FG</t>
  </si>
  <si>
    <t>60+ FG</t>
  </si>
  <si>
    <t>BONUS</t>
  </si>
  <si>
    <t>SAFETY</t>
  </si>
  <si>
    <t>SHUTOUT</t>
  </si>
  <si>
    <t>1-9 PTS</t>
  </si>
  <si>
    <t>10-19 PTS</t>
  </si>
  <si>
    <t>20-25 PTS</t>
  </si>
  <si>
    <t>TOTAL</t>
  </si>
  <si>
    <t>FINAL</t>
  </si>
  <si>
    <t>SACK</t>
  </si>
  <si>
    <t>PASSING</t>
  </si>
  <si>
    <t>RUSHING</t>
  </si>
  <si>
    <t>RECEIVING</t>
  </si>
  <si>
    <t>PAT</t>
  </si>
  <si>
    <t>FF/FUM/REC</t>
  </si>
  <si>
    <t>TEXAN TERROR</t>
  </si>
  <si>
    <t>THE OTHER BRETT</t>
  </si>
  <si>
    <t>PURPLE KNIGHTS</t>
  </si>
  <si>
    <t>SOUTHSTARS</t>
  </si>
  <si>
    <t>KYREN WILLIAMS, LAR</t>
  </si>
  <si>
    <t>JAXON SMITH-NJIGBA, SEA</t>
  </si>
  <si>
    <t>JOE BURROW, CIN</t>
  </si>
  <si>
    <t>JAMES COOK, BUF</t>
  </si>
  <si>
    <t>AMON RA ST BROWN, DET</t>
  </si>
  <si>
    <t>GEORGE PICKENS, DAL</t>
  </si>
  <si>
    <t>CHRIS OLAVE, NO</t>
  </si>
  <si>
    <t>HAROLD FANIN JR., CLE</t>
  </si>
  <si>
    <t>BRANDON AUBREY, DAL</t>
  </si>
  <si>
    <t>HOUSTON</t>
  </si>
  <si>
    <t>ZAIRE FRANKLIN, IND</t>
  </si>
  <si>
    <t>JORDYN BROOKS, MIA</t>
  </si>
  <si>
    <t>DRAKE MAYE, NE</t>
  </si>
  <si>
    <t>DERRICK HENRY, BAL</t>
  </si>
  <si>
    <t>BIJAN ROBINSON, ATL</t>
  </si>
  <si>
    <t>MICHAEL WILSON, ARI</t>
  </si>
  <si>
    <t>JUAN JENNINGS, SF</t>
  </si>
  <si>
    <t>KYLE PITTS, ATL</t>
  </si>
  <si>
    <t>JAKE BATES, DET</t>
  </si>
  <si>
    <t>BUFFALO</t>
  </si>
  <si>
    <t>DEVIN WHITE, LV</t>
  </si>
  <si>
    <t>JUSTIN HERBERT, LAC</t>
  </si>
  <si>
    <t>CHRISTIAN MCCARRFEY, SF</t>
  </si>
  <si>
    <t>TREVEYON HENDERSON, NE</t>
  </si>
  <si>
    <t>NICO COLLINS, HOU</t>
  </si>
  <si>
    <t>DRAKE LONDON, ATL</t>
  </si>
  <si>
    <t>BROCK BOWERS, LV</t>
  </si>
  <si>
    <t>KA'IMI FAIRBAIRN, HOU</t>
  </si>
  <si>
    <t>BLAKE CASHMAN, MIN</t>
  </si>
  <si>
    <t>KANSAS CITY</t>
  </si>
  <si>
    <t>DE'VON ACHANE, MIA</t>
  </si>
  <si>
    <t>JAHMYR GIBBS, DET</t>
  </si>
  <si>
    <t>DK METCALF, PIT</t>
  </si>
  <si>
    <t>ZAY FLOWERS, BAL</t>
  </si>
  <si>
    <t>TREY MCBRIDE, ARI</t>
  </si>
  <si>
    <t>CHRIS BOSWELL, PIT</t>
  </si>
  <si>
    <t>JACK CAMPBELL, 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</si>
</sst>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u/>
      <sz val="26"/>
      <color rgb="FF00B0F0"/>
      <name val="Calibri"/>
      <family val="2"/>
      <scheme val="minor"/>
    </font>
    <font>
      <sz val="2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F350-161E-4C03-A8D0-8303D00FD0D5}">
  <dimension ref="A1:Y31"/>
  <sheetViews>
    <sheetView tabSelected="1" workbookViewId="0">
      <selection sqref="A1:Y1"/>
    </sheetView>
  </sheetViews>
  <sheetFormatPr defaultRowHeight="15" x14ac:dyDescent="0.25"/>
  <cols>
    <col min="1" max="1" width="31.85546875" style="1" customWidth="1"/>
    <col min="2" max="2" width="9.7109375" style="1" customWidth="1"/>
    <col min="3" max="3" width="9.42578125" style="1" customWidth="1"/>
    <col min="4" max="4" width="9.85546875" style="1" customWidth="1"/>
    <col min="5" max="5" width="12.7109375" style="1" customWidth="1"/>
    <col min="6" max="6" width="6.28515625" style="1" customWidth="1"/>
    <col min="7" max="7" width="5.42578125" customWidth="1"/>
    <col min="12" max="12" width="8.42578125" customWidth="1"/>
    <col min="13" max="13" width="9.85546875" customWidth="1"/>
    <col min="14" max="14" width="12.5703125" customWidth="1"/>
    <col min="15" max="15" width="8.28515625" customWidth="1"/>
    <col min="16" max="16" width="6.28515625" customWidth="1"/>
    <col min="17" max="17" width="8.85546875" customWidth="1"/>
    <col min="18" max="18" width="11.5703125" customWidth="1"/>
    <col min="19" max="19" width="8.7109375" customWidth="1"/>
    <col min="20" max="21" width="11.42578125" customWidth="1"/>
    <col min="22" max="22" width="7.42578125" customWidth="1"/>
    <col min="23" max="23" width="14.85546875" customWidth="1"/>
    <col min="24" max="24" width="7.85546875" style="1" customWidth="1"/>
    <col min="25" max="25" width="14.28515625" style="1" customWidth="1"/>
  </cols>
  <sheetData>
    <row r="1" spans="1:25" ht="33.75" x14ac:dyDescent="0.5">
      <c r="A1" s="7" t="s">
        <v>27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33</v>
      </c>
      <c r="B3" s="4">
        <v>25</v>
      </c>
      <c r="C3" s="4">
        <v>309</v>
      </c>
      <c r="D3" s="4">
        <v>6</v>
      </c>
      <c r="E3" s="4"/>
      <c r="F3" s="4"/>
      <c r="G3" s="4">
        <v>4</v>
      </c>
      <c r="H3" s="4"/>
      <c r="I3" s="4"/>
      <c r="J3" s="4"/>
      <c r="K3" s="4"/>
      <c r="L3" s="4"/>
      <c r="M3" s="4"/>
      <c r="N3" s="4"/>
      <c r="O3" s="4">
        <v>1</v>
      </c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31</v>
      </c>
      <c r="B4" s="4"/>
      <c r="C4" s="4"/>
      <c r="D4" s="4">
        <v>70</v>
      </c>
      <c r="E4" s="4">
        <v>15</v>
      </c>
      <c r="F4" s="4">
        <v>3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34</v>
      </c>
      <c r="B5" s="4"/>
      <c r="C5" s="4"/>
      <c r="D5" s="4">
        <v>117</v>
      </c>
      <c r="E5" s="4">
        <v>17</v>
      </c>
      <c r="F5" s="4">
        <v>1</v>
      </c>
      <c r="G5" s="4">
        <v>2</v>
      </c>
      <c r="H5" s="4"/>
      <c r="I5" s="4"/>
      <c r="J5" s="4"/>
      <c r="K5" s="4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35</v>
      </c>
      <c r="B6" s="4"/>
      <c r="C6" s="4"/>
      <c r="D6" s="4"/>
      <c r="E6" s="4">
        <v>54</v>
      </c>
      <c r="F6" s="4">
        <v>4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36</v>
      </c>
      <c r="B7" s="4"/>
      <c r="C7" s="4"/>
      <c r="D7" s="4"/>
      <c r="E7" s="4">
        <v>130</v>
      </c>
      <c r="F7" s="4">
        <v>7</v>
      </c>
      <c r="G7" s="4">
        <v>1</v>
      </c>
      <c r="H7" s="4"/>
      <c r="I7" s="4"/>
      <c r="J7" s="4"/>
      <c r="K7" s="4"/>
      <c r="L7" s="4"/>
      <c r="M7" s="4"/>
      <c r="N7" s="4"/>
      <c r="O7" s="4">
        <v>1</v>
      </c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37</v>
      </c>
      <c r="B8" s="4"/>
      <c r="C8" s="4"/>
      <c r="D8" s="4"/>
      <c r="E8" s="4">
        <v>148</v>
      </c>
      <c r="F8" s="4">
        <v>10</v>
      </c>
      <c r="G8" s="4">
        <v>2</v>
      </c>
      <c r="H8" s="4"/>
      <c r="I8" s="4"/>
      <c r="J8" s="4"/>
      <c r="K8" s="4"/>
      <c r="L8" s="4"/>
      <c r="M8" s="4"/>
      <c r="N8" s="4"/>
      <c r="O8" s="4">
        <v>1</v>
      </c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38</v>
      </c>
      <c r="B9" s="4"/>
      <c r="C9" s="4"/>
      <c r="D9" s="4">
        <v>1</v>
      </c>
      <c r="E9" s="4">
        <v>34</v>
      </c>
      <c r="F9" s="4">
        <v>4</v>
      </c>
      <c r="G9" s="4">
        <v>2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39</v>
      </c>
      <c r="B10" s="4"/>
      <c r="C10" s="4"/>
      <c r="D10" s="4"/>
      <c r="E10" s="4"/>
      <c r="F10" s="4"/>
      <c r="G10" s="4"/>
      <c r="H10" s="4">
        <v>2</v>
      </c>
      <c r="I10" s="4"/>
      <c r="J10" s="4">
        <v>1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40</v>
      </c>
      <c r="B11" s="4"/>
      <c r="C11" s="4"/>
      <c r="D11" s="4"/>
      <c r="E11" s="4"/>
      <c r="F11" s="4"/>
      <c r="G11" s="4">
        <v>1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>
        <v>1</v>
      </c>
      <c r="V11" s="4">
        <v>3</v>
      </c>
      <c r="W11" s="4">
        <v>31</v>
      </c>
      <c r="X11" s="4">
        <v>1</v>
      </c>
      <c r="Y11" s="4"/>
    </row>
    <row r="12" spans="1:25" x14ac:dyDescent="0.25">
      <c r="A12" s="4" t="s">
        <v>41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4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42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14</v>
      </c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12.5</v>
      </c>
      <c r="C14" s="4">
        <f>(C3+C4+C5+C6+C7+C8+C9+C10)/25</f>
        <v>12.36</v>
      </c>
      <c r="D14" s="4">
        <f>(D3+D4+D5+D6+D7+D8+D9+D10)/10</f>
        <v>19.399999999999999</v>
      </c>
      <c r="E14" s="4">
        <f>(E3+E4+E5+E6+E7+E8+E9+E10)/10</f>
        <v>39.799999999999997</v>
      </c>
      <c r="F14" s="4">
        <f>F3+F4+F5+F6+F7+F8+F9+F10</f>
        <v>29</v>
      </c>
      <c r="G14" s="4">
        <f>(G3+G4+G5+G6+G7+G8+G9+G10+G11+G12+G13)*6</f>
        <v>72</v>
      </c>
      <c r="H14" s="4">
        <f>(H10)*1</f>
        <v>2</v>
      </c>
      <c r="I14" s="4">
        <f>(I10)*3</f>
        <v>0</v>
      </c>
      <c r="J14" s="4">
        <f>(J10)*4</f>
        <v>4</v>
      </c>
      <c r="K14" s="4">
        <f>(K10)*5</f>
        <v>0</v>
      </c>
      <c r="L14" s="4">
        <f>(L10)*9</f>
        <v>0</v>
      </c>
      <c r="M14" s="4">
        <f>SUM(M3,M4,M5,M6,M7,M8,M9,M10,M12,M13)</f>
        <v>18</v>
      </c>
      <c r="N14" s="4">
        <f>(N11+N12+N13)*3</f>
        <v>0</v>
      </c>
      <c r="O14" s="4">
        <f>(O3+O4+O5+O6+O7+O8+O9+O12+O13)*5</f>
        <v>25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0</v>
      </c>
      <c r="U14" s="4">
        <f>(U11)*5</f>
        <v>5</v>
      </c>
      <c r="V14" s="4">
        <f>(V11)*1+V12*3+V13*3</f>
        <v>3</v>
      </c>
      <c r="W14" s="6">
        <f>(W11+W12+W13)/10</f>
        <v>3.1</v>
      </c>
      <c r="X14" s="4">
        <f>(X3+X4+X5+X6+X7+X8+X9+X10)*-3+(X11+X12+X13)*3</f>
        <v>3</v>
      </c>
      <c r="Y14" s="4">
        <f>(Y3+Y4+Y5+Y6+Y7+Y8+Y9+Y10)*-3+(Y11+Y12+Y13)*3</f>
        <v>0</v>
      </c>
    </row>
    <row r="15" spans="1:25" x14ac:dyDescent="0.25"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248.16</v>
      </c>
    </row>
    <row r="16" spans="1:25" x14ac:dyDescent="0.25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8" t="s">
        <v>28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0"/>
      <c r="X17" s="11"/>
      <c r="Y17" s="11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43</v>
      </c>
      <c r="B19" s="4">
        <v>31</v>
      </c>
      <c r="C19" s="4">
        <v>380</v>
      </c>
      <c r="D19" s="4">
        <v>26</v>
      </c>
      <c r="E19" s="4"/>
      <c r="F19" s="4"/>
      <c r="G19" s="4">
        <v>2</v>
      </c>
      <c r="H19" s="4"/>
      <c r="I19" s="4"/>
      <c r="J19" s="4"/>
      <c r="K19" s="4"/>
      <c r="L19" s="4"/>
      <c r="M19" s="4"/>
      <c r="N19" s="4"/>
      <c r="O19" s="4">
        <v>1</v>
      </c>
      <c r="P19" s="4">
        <v>1</v>
      </c>
      <c r="Q19" s="4"/>
      <c r="R19" s="4"/>
      <c r="S19" s="4"/>
      <c r="T19" s="4"/>
      <c r="U19" s="4"/>
      <c r="V19" s="4"/>
      <c r="W19" s="4"/>
      <c r="X19" s="4">
        <v>1</v>
      </c>
      <c r="Y19" s="4">
        <v>1</v>
      </c>
    </row>
    <row r="20" spans="1:25" x14ac:dyDescent="0.25">
      <c r="A20" s="4" t="s">
        <v>44</v>
      </c>
      <c r="B20" s="4"/>
      <c r="C20" s="4"/>
      <c r="D20" s="4">
        <v>128</v>
      </c>
      <c r="E20" s="4"/>
      <c r="F20" s="4"/>
      <c r="G20" s="4">
        <v>2</v>
      </c>
      <c r="H20" s="4"/>
      <c r="I20" s="4"/>
      <c r="J20" s="4"/>
      <c r="K20" s="4"/>
      <c r="L20" s="4"/>
      <c r="M20" s="4"/>
      <c r="N20" s="4"/>
      <c r="O20" s="4">
        <v>1</v>
      </c>
      <c r="P20" s="4"/>
      <c r="Q20" s="4"/>
      <c r="R20" s="4"/>
      <c r="S20" s="4"/>
      <c r="T20" s="4"/>
      <c r="U20" s="4"/>
      <c r="V20" s="4"/>
      <c r="W20" s="4"/>
      <c r="X20" s="4"/>
      <c r="Y20" s="4">
        <v>1</v>
      </c>
    </row>
    <row r="21" spans="1:25" x14ac:dyDescent="0.25">
      <c r="A21" s="4" t="s">
        <v>45</v>
      </c>
      <c r="B21" s="4"/>
      <c r="C21" s="4"/>
      <c r="D21" s="4">
        <v>76</v>
      </c>
      <c r="E21" s="4">
        <v>92</v>
      </c>
      <c r="F21" s="4"/>
      <c r="G21" s="4">
        <v>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32</v>
      </c>
      <c r="B22" s="4"/>
      <c r="C22" s="4"/>
      <c r="D22" s="4"/>
      <c r="E22" s="4">
        <v>96</v>
      </c>
      <c r="F22" s="4">
        <v>8</v>
      </c>
      <c r="G22" s="4">
        <v>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46</v>
      </c>
      <c r="B23" s="4"/>
      <c r="C23" s="4"/>
      <c r="D23" s="4"/>
      <c r="E23" s="4">
        <v>52</v>
      </c>
      <c r="F23" s="4">
        <v>2</v>
      </c>
      <c r="G23" s="4">
        <v>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47</v>
      </c>
      <c r="B24" s="4"/>
      <c r="C24" s="4"/>
      <c r="D24" s="4"/>
      <c r="E24" s="4">
        <v>71</v>
      </c>
      <c r="F24" s="4">
        <v>5</v>
      </c>
      <c r="G24" s="4">
        <v>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48</v>
      </c>
      <c r="B25" s="4"/>
      <c r="C25" s="4"/>
      <c r="D25" s="4"/>
      <c r="E25" s="4">
        <v>57</v>
      </c>
      <c r="F25" s="4">
        <v>7</v>
      </c>
      <c r="G25" s="4">
        <v>1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49</v>
      </c>
      <c r="B26" s="4"/>
      <c r="C26" s="4"/>
      <c r="D26" s="4"/>
      <c r="E26" s="4"/>
      <c r="F26" s="4"/>
      <c r="G26" s="4"/>
      <c r="H26" s="4">
        <v>3</v>
      </c>
      <c r="I26" s="4"/>
      <c r="J26" s="4">
        <v>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50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>
        <v>1</v>
      </c>
      <c r="V27" s="4">
        <v>3</v>
      </c>
      <c r="W27" s="4">
        <v>23</v>
      </c>
      <c r="X27" s="4">
        <v>2</v>
      </c>
      <c r="Y27" s="4"/>
    </row>
    <row r="28" spans="1:25" x14ac:dyDescent="0.25">
      <c r="A28" s="4" t="s">
        <v>42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14</v>
      </c>
      <c r="N28" s="4"/>
      <c r="O28" s="4">
        <v>1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51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11</v>
      </c>
      <c r="N29" s="4"/>
      <c r="O29" s="4">
        <v>1</v>
      </c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15.5</v>
      </c>
      <c r="C30" s="4">
        <f>(C19+C20+C21+C22+C23+C24+C25+C26)/25</f>
        <v>15.2</v>
      </c>
      <c r="D30" s="4">
        <f>(D19+D20+D21+D22+D23+D24+D25+D26)/10</f>
        <v>23</v>
      </c>
      <c r="E30" s="4">
        <f>(E19+E20+E21+E22+E23+E24+E25+E26)/10</f>
        <v>36.799999999999997</v>
      </c>
      <c r="F30" s="4">
        <f>SUM(F19,F20,F21,F22,F23,F24,F25,F26)</f>
        <v>22</v>
      </c>
      <c r="G30" s="4">
        <f>(G19+G20+G21+G22+G23+G24+G25+G26+G27+G28+G29)*6</f>
        <v>54</v>
      </c>
      <c r="H30" s="4">
        <f>(H26)*1</f>
        <v>3</v>
      </c>
      <c r="I30" s="4">
        <f>(I26)*3</f>
        <v>0</v>
      </c>
      <c r="J30" s="4">
        <f>(J26)*4</f>
        <v>4</v>
      </c>
      <c r="K30" s="4">
        <f>(K26)*5</f>
        <v>0</v>
      </c>
      <c r="L30" s="4">
        <f>(L26)*9</f>
        <v>0</v>
      </c>
      <c r="M30" s="4">
        <f>SUM(M19,M20,M21,M22,M23,M24,M25,M26,M27,M28,M29)</f>
        <v>25</v>
      </c>
      <c r="N30" s="4">
        <f>N27*3+N28*3+N29*3</f>
        <v>0</v>
      </c>
      <c r="O30" s="4">
        <f>(O19+O20+O21+O22+O23+O24+O25+O26+O27+O28+O29)*5</f>
        <v>20</v>
      </c>
      <c r="P30" s="4">
        <f>(P19+P20+P21+P22+P23+P24+P25+P26+P28+P29)*2</f>
        <v>2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5</v>
      </c>
      <c r="V30" s="4">
        <f>(V27)*1+V28*3+V29*3</f>
        <v>3</v>
      </c>
      <c r="W30" s="6">
        <f>(W27+W28+W29)/10</f>
        <v>2.2999999999999998</v>
      </c>
      <c r="X30" s="4">
        <f>(X19+X20+X21+X22+X23+X24+X25+X26)*-3+(X27+X28+X29)*3</f>
        <v>3</v>
      </c>
      <c r="Y30" s="4">
        <f>(Y19+Y20+Y21+Y22+Y23+Y24+Y25+Y26)*-3+(Y27+Y28+Y29)*3</f>
        <v>-6</v>
      </c>
    </row>
    <row r="31" spans="1:25" x14ac:dyDescent="0.25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227.8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2295-46B1-47EE-9F09-441B49C7A92D}">
  <dimension ref="A1:Y31"/>
  <sheetViews>
    <sheetView workbookViewId="0">
      <selection sqref="A1:Y1"/>
    </sheetView>
  </sheetViews>
  <sheetFormatPr defaultRowHeight="15" x14ac:dyDescent="0.25"/>
  <cols>
    <col min="1" max="1" width="31.140625" customWidth="1"/>
    <col min="5" max="5" width="11.85546875" customWidth="1"/>
    <col min="6" max="6" width="7.5703125" customWidth="1"/>
    <col min="7" max="7" width="7.7109375" customWidth="1"/>
    <col min="8" max="8" width="7.85546875" customWidth="1"/>
    <col min="13" max="13" width="10.140625" customWidth="1"/>
    <col min="14" max="14" width="13.42578125" customWidth="1"/>
    <col min="15" max="15" width="7.85546875" customWidth="1"/>
    <col min="16" max="16" width="7.5703125" customWidth="1"/>
    <col min="20" max="21" width="9.85546875" customWidth="1"/>
    <col min="22" max="22" width="7.42578125" customWidth="1"/>
    <col min="23" max="23" width="15.5703125" customWidth="1"/>
    <col min="24" max="24" width="7" style="1" customWidth="1"/>
    <col min="25" max="25" width="14.140625" style="1" customWidth="1"/>
  </cols>
  <sheetData>
    <row r="1" spans="1:25" ht="33.75" x14ac:dyDescent="0.5">
      <c r="A1" s="12" t="s">
        <v>29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52</v>
      </c>
      <c r="B3" s="4">
        <v>23</v>
      </c>
      <c r="C3" s="4">
        <v>300</v>
      </c>
      <c r="D3" s="4">
        <v>42</v>
      </c>
      <c r="E3" s="4"/>
      <c r="F3" s="4"/>
      <c r="G3" s="4">
        <v>3</v>
      </c>
      <c r="H3" s="4"/>
      <c r="I3" s="4"/>
      <c r="J3" s="4"/>
      <c r="K3" s="4"/>
      <c r="L3" s="4"/>
      <c r="M3" s="4"/>
      <c r="N3" s="4"/>
      <c r="O3" s="4">
        <v>1</v>
      </c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53</v>
      </c>
      <c r="B4" s="4"/>
      <c r="C4" s="4"/>
      <c r="D4" s="4">
        <v>117</v>
      </c>
      <c r="E4" s="4">
        <v>29</v>
      </c>
      <c r="F4" s="4">
        <v>6</v>
      </c>
      <c r="G4" s="4">
        <v>2</v>
      </c>
      <c r="H4" s="4"/>
      <c r="I4" s="4"/>
      <c r="J4" s="4"/>
      <c r="K4" s="4"/>
      <c r="L4" s="4"/>
      <c r="M4" s="4"/>
      <c r="N4" s="4"/>
      <c r="O4" s="4">
        <v>1</v>
      </c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54</v>
      </c>
      <c r="B5" s="4"/>
      <c r="C5" s="4"/>
      <c r="D5" s="4">
        <v>3</v>
      </c>
      <c r="E5" s="4">
        <v>9</v>
      </c>
      <c r="F5" s="4">
        <v>1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55</v>
      </c>
      <c r="B6" s="4"/>
      <c r="C6" s="4"/>
      <c r="D6" s="4"/>
      <c r="E6" s="4">
        <v>59</v>
      </c>
      <c r="F6" s="4">
        <v>4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56</v>
      </c>
      <c r="B7" s="4"/>
      <c r="C7" s="4"/>
      <c r="D7" s="4"/>
      <c r="E7" s="4">
        <v>27</v>
      </c>
      <c r="F7" s="4">
        <v>3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37</v>
      </c>
      <c r="B8" s="4"/>
      <c r="C8" s="4"/>
      <c r="D8" s="4"/>
      <c r="E8" s="4">
        <v>148</v>
      </c>
      <c r="F8" s="4">
        <v>10</v>
      </c>
      <c r="G8" s="4">
        <v>2</v>
      </c>
      <c r="H8" s="4"/>
      <c r="I8" s="4"/>
      <c r="J8" s="4"/>
      <c r="K8" s="4"/>
      <c r="L8" s="4"/>
      <c r="M8" s="4"/>
      <c r="N8" s="4"/>
      <c r="O8" s="4">
        <v>1</v>
      </c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57</v>
      </c>
      <c r="B9" s="4"/>
      <c r="C9" s="4"/>
      <c r="D9" s="4"/>
      <c r="E9" s="4">
        <v>33</v>
      </c>
      <c r="F9" s="4">
        <v>5</v>
      </c>
      <c r="G9" s="4">
        <v>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58</v>
      </c>
      <c r="B10" s="4"/>
      <c r="C10" s="4"/>
      <c r="D10" s="4"/>
      <c r="E10" s="4"/>
      <c r="F10" s="4"/>
      <c r="G10" s="4"/>
      <c r="H10" s="4">
        <v>2</v>
      </c>
      <c r="I10" s="4"/>
      <c r="J10" s="4">
        <v>1</v>
      </c>
      <c r="K10" s="4">
        <v>2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60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>
        <v>1</v>
      </c>
      <c r="V11" s="4">
        <v>2</v>
      </c>
      <c r="W11" s="4">
        <v>16</v>
      </c>
      <c r="X11" s="4"/>
      <c r="Y11" s="4"/>
    </row>
    <row r="12" spans="1:25" x14ac:dyDescent="0.25">
      <c r="A12" s="4" t="s">
        <v>42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14</v>
      </c>
      <c r="N12" s="4"/>
      <c r="O12" s="4">
        <v>1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59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16</v>
      </c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11.5</v>
      </c>
      <c r="C14" s="4">
        <f>(C3+C4+C5+C6+C7+C8+C9+C10)/25</f>
        <v>12</v>
      </c>
      <c r="D14" s="4">
        <f>(D3+D4+D5+D6+D7+D8+D9+D10)/10</f>
        <v>16.2</v>
      </c>
      <c r="E14" s="4">
        <f>(E3+E4+E5+E6+E7+E8+E9+E10)/10</f>
        <v>30.5</v>
      </c>
      <c r="F14" s="4">
        <f>F3+F4+F5+F6+F7+F8+F9+F10</f>
        <v>29</v>
      </c>
      <c r="G14" s="4">
        <f>(G3+G4+G5+G6+G7+G8+G9+G10+G11+G12+G13)*6</f>
        <v>48</v>
      </c>
      <c r="H14" s="4">
        <f>(H10)*1</f>
        <v>2</v>
      </c>
      <c r="I14" s="4">
        <f>(I10)*3</f>
        <v>0</v>
      </c>
      <c r="J14" s="4">
        <f>(J10)*4</f>
        <v>4</v>
      </c>
      <c r="K14" s="4">
        <f>(K10)*5</f>
        <v>10</v>
      </c>
      <c r="L14" s="4">
        <f>(L10)*9</f>
        <v>0</v>
      </c>
      <c r="M14" s="4">
        <f>SUM(M3,M4,M5,M6,M7,M8,M9,M10,M12,M13)</f>
        <v>30</v>
      </c>
      <c r="N14" s="4">
        <f>(N11+N12+N13)*3</f>
        <v>0</v>
      </c>
      <c r="O14" s="4">
        <f>(O3+O4+O5+O6+O7+O8+O9+O12+O13)*5</f>
        <v>25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0</v>
      </c>
      <c r="U14" s="4">
        <f>(U11)*5</f>
        <v>5</v>
      </c>
      <c r="V14" s="4">
        <f>(V11)*1+V12*3+V13*3</f>
        <v>2</v>
      </c>
      <c r="W14" s="6">
        <f>(W11+W12+W13)/10</f>
        <v>1.6</v>
      </c>
      <c r="X14" s="4">
        <f>(X3+X4+X5+X6+X7+X8+X9+X10)*-3+(X11+X12+X13)*3</f>
        <v>0</v>
      </c>
      <c r="Y14" s="4">
        <f>(Y3+Y4+Y5+Y6+Y7+Y8+Y9+Y10)*-3+(Y11+Y12+Y13)*3</f>
        <v>0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226.79999999999998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3" t="s">
        <v>30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/>
      <c r="X17" s="15"/>
      <c r="Y17" s="15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43</v>
      </c>
      <c r="B19" s="4">
        <v>31</v>
      </c>
      <c r="C19" s="4">
        <v>380</v>
      </c>
      <c r="D19" s="4">
        <v>26</v>
      </c>
      <c r="E19" s="4"/>
      <c r="F19" s="4"/>
      <c r="G19" s="4">
        <v>2</v>
      </c>
      <c r="H19" s="4"/>
      <c r="I19" s="4"/>
      <c r="J19" s="4"/>
      <c r="K19" s="4"/>
      <c r="L19" s="4"/>
      <c r="M19" s="4"/>
      <c r="N19" s="4"/>
      <c r="O19" s="4">
        <v>1</v>
      </c>
      <c r="P19" s="4">
        <v>1</v>
      </c>
      <c r="Q19" s="4"/>
      <c r="R19" s="4"/>
      <c r="S19" s="4"/>
      <c r="T19" s="4"/>
      <c r="U19" s="4"/>
      <c r="V19" s="4"/>
      <c r="W19" s="4"/>
      <c r="X19" s="4">
        <v>1</v>
      </c>
      <c r="Y19" s="4">
        <v>1</v>
      </c>
    </row>
    <row r="20" spans="1:25" x14ac:dyDescent="0.25">
      <c r="A20" s="4" t="s">
        <v>61</v>
      </c>
      <c r="B20" s="4"/>
      <c r="C20" s="4"/>
      <c r="D20" s="4">
        <v>81</v>
      </c>
      <c r="E20" s="4">
        <v>9</v>
      </c>
      <c r="F20" s="4">
        <v>3</v>
      </c>
      <c r="G20" s="4">
        <v>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62</v>
      </c>
      <c r="B21" s="4"/>
      <c r="C21" s="4"/>
      <c r="D21" s="4">
        <v>2</v>
      </c>
      <c r="E21" s="4">
        <v>66</v>
      </c>
      <c r="F21" s="4">
        <v>10</v>
      </c>
      <c r="G21" s="4">
        <v>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37</v>
      </c>
      <c r="B22" s="4"/>
      <c r="C22" s="4"/>
      <c r="D22" s="4"/>
      <c r="E22" s="4">
        <v>148</v>
      </c>
      <c r="F22" s="4">
        <v>10</v>
      </c>
      <c r="G22" s="4">
        <v>2</v>
      </c>
      <c r="H22" s="4"/>
      <c r="I22" s="4"/>
      <c r="J22" s="4"/>
      <c r="K22" s="4"/>
      <c r="L22" s="4"/>
      <c r="M22" s="4"/>
      <c r="N22" s="4"/>
      <c r="O22" s="4">
        <v>1</v>
      </c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63</v>
      </c>
      <c r="B23" s="4"/>
      <c r="C23" s="4"/>
      <c r="D23" s="4"/>
      <c r="E23" s="4">
        <v>42</v>
      </c>
      <c r="F23" s="4">
        <v>4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64</v>
      </c>
      <c r="B24" s="4"/>
      <c r="C24" s="4"/>
      <c r="D24" s="4">
        <v>18</v>
      </c>
      <c r="E24" s="4">
        <v>84</v>
      </c>
      <c r="F24" s="4">
        <v>7</v>
      </c>
      <c r="G24" s="4">
        <v>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>
        <v>1</v>
      </c>
    </row>
    <row r="25" spans="1:25" x14ac:dyDescent="0.25">
      <c r="A25" s="4" t="s">
        <v>65</v>
      </c>
      <c r="B25" s="4"/>
      <c r="C25" s="4"/>
      <c r="D25" s="4"/>
      <c r="E25" s="4">
        <v>27</v>
      </c>
      <c r="F25" s="4">
        <v>4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66</v>
      </c>
      <c r="B26" s="4"/>
      <c r="C26" s="4"/>
      <c r="D26" s="4"/>
      <c r="E26" s="4"/>
      <c r="F26" s="4"/>
      <c r="G26" s="4"/>
      <c r="H26" s="4">
        <v>3</v>
      </c>
      <c r="I26" s="4"/>
      <c r="J26" s="4"/>
      <c r="K26" s="4">
        <v>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50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>
        <v>1</v>
      </c>
      <c r="V27" s="4">
        <v>3</v>
      </c>
      <c r="W27" s="4">
        <v>23</v>
      </c>
      <c r="X27" s="4">
        <v>2</v>
      </c>
      <c r="Y27" s="4"/>
    </row>
    <row r="28" spans="1:25" x14ac:dyDescent="0.25">
      <c r="A28" s="4" t="s">
        <v>42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14</v>
      </c>
      <c r="N28" s="4"/>
      <c r="O28" s="4">
        <v>1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67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16</v>
      </c>
      <c r="N29" s="4"/>
      <c r="O29" s="4">
        <v>1</v>
      </c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15.5</v>
      </c>
      <c r="C30" s="4">
        <f>(C19+C20+C21+C22+C23+C24+C25+C26)/25</f>
        <v>15.2</v>
      </c>
      <c r="D30" s="4">
        <f>(D19+D20+D21+D22+D23+D24+D25+D26)/10</f>
        <v>12.7</v>
      </c>
      <c r="E30" s="4">
        <f>(E19+E20+E21+E22+E23+E24+E25+E26)/10</f>
        <v>37.6</v>
      </c>
      <c r="F30" s="4">
        <f>SUM(F19,F20,F21,F22,F23,F24,F25,F26)</f>
        <v>38</v>
      </c>
      <c r="G30" s="4">
        <f>(G19+G20+G21+G22+G23+G24+G25+G26+G27+G28+G29)*6</f>
        <v>42</v>
      </c>
      <c r="H30" s="4">
        <f>(H26)*1</f>
        <v>3</v>
      </c>
      <c r="I30" s="4">
        <f>(I26)*3</f>
        <v>0</v>
      </c>
      <c r="J30" s="4">
        <f>(J26)*4</f>
        <v>0</v>
      </c>
      <c r="K30" s="4">
        <f>(K26)*5</f>
        <v>5</v>
      </c>
      <c r="L30" s="4">
        <f>(L26)*9</f>
        <v>0</v>
      </c>
      <c r="M30" s="4">
        <f>SUM(M19,M20,M21,M22,M23,M24,M25,M26,M27,M28,M29)</f>
        <v>30</v>
      </c>
      <c r="N30" s="4">
        <f>N27*3+N28*3+N29*3</f>
        <v>0</v>
      </c>
      <c r="O30" s="4">
        <f>(O19+O20+O21+O22+O23+O24+O25+O26+O27+O28+O29)*5</f>
        <v>20</v>
      </c>
      <c r="P30" s="4">
        <f>(P19+P20+P21+P22+P23+P24+P25+P26+P28+P29)*2</f>
        <v>2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5</v>
      </c>
      <c r="V30" s="4">
        <f>(V27)*1+V28*3+V29*3</f>
        <v>3</v>
      </c>
      <c r="W30" s="6">
        <f>(W27+W28+W29)/10</f>
        <v>2.2999999999999998</v>
      </c>
      <c r="X30" s="4">
        <f>(X19+X20+X21+X22+X23+X24+X25+X26)*-3+(X27+X28+X29)*3</f>
        <v>3</v>
      </c>
      <c r="Y30" s="4">
        <f>(Y19+Y20+Y21+Y22+Y23+Y24+Y25+Y26)*-3+(Y27+Y28+Y29)*3</f>
        <v>-6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228.3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Match Up 1</vt:lpstr>
      <vt:lpstr>Match Up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Brett</dc:creator>
  <cp:lastModifiedBy>Brett Allen</cp:lastModifiedBy>
  <dcterms:created xsi:type="dcterms:W3CDTF">2021-07-21T16:00:32Z</dcterms:created>
  <dcterms:modified xsi:type="dcterms:W3CDTF">2025-12-23T04:32:26Z</dcterms:modified>
</cp:coreProperties>
</file>