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bc001c1047e0769/Desktop/GRIDIRON GANG FANTASY/"/>
    </mc:Choice>
  </mc:AlternateContent>
  <xr:revisionPtr revIDLastSave="186" documentId="8_{FA3D8DF0-63C6-4138-8DE6-AD0B0AC2C72C}" xr6:coauthVersionLast="47" xr6:coauthVersionMax="47" xr10:uidLastSave="{D76B23A5-8124-458D-8B18-89BD64139B65}"/>
  <bookViews>
    <workbookView xWindow="-120" yWindow="-120" windowWidth="29040" windowHeight="15840" xr2:uid="{CB94E1BC-B6A7-4F1B-AB2F-6A25D67D9EE5}"/>
  </bookViews>
  <sheets>
    <sheet name="Match Up 1" sheetId="1" r:id="rId1"/>
    <sheet name="Match Up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30" i="1" l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U14" i="2"/>
  <c r="C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B30" i="2"/>
  <c r="Y14" i="2"/>
  <c r="X14" i="2"/>
  <c r="W14" i="2"/>
  <c r="V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Y15" i="1" l="1"/>
  <c r="Y31" i="1"/>
  <c r="Y31" i="2"/>
  <c r="Y15" i="2"/>
</calcChain>
</file>

<file path=xl/sharedStrings.xml><?xml version="1.0" encoding="utf-8"?>
<sst xmlns="http://schemas.openxmlformats.org/spreadsheetml/2006/main" count="156" uniqueCount="62">
  <si>
    <t>REC</t>
  </si>
  <si>
    <t>COMP</t>
  </si>
  <si>
    <t>TD</t>
  </si>
  <si>
    <t>2 PT</t>
  </si>
  <si>
    <t>INT</t>
  </si>
  <si>
    <t>TACKLE</t>
  </si>
  <si>
    <t>SACK YARDAGE</t>
  </si>
  <si>
    <t>BLOCKED FG</t>
  </si>
  <si>
    <t>Position</t>
  </si>
  <si>
    <t>0-29 FG</t>
  </si>
  <si>
    <t>30-49 FG</t>
  </si>
  <si>
    <t>50-59 FG</t>
  </si>
  <si>
    <t>60+ FG</t>
  </si>
  <si>
    <t>BONUS</t>
  </si>
  <si>
    <t>SAFETY</t>
  </si>
  <si>
    <t>SHUTOUT</t>
  </si>
  <si>
    <t>1-9 PTS</t>
  </si>
  <si>
    <t>10-19 PTS</t>
  </si>
  <si>
    <t>20-25 PTS</t>
  </si>
  <si>
    <t>TOTAL</t>
  </si>
  <si>
    <t>FINAL</t>
  </si>
  <si>
    <t>SACK</t>
  </si>
  <si>
    <t>PASSING</t>
  </si>
  <si>
    <t>RUSHING</t>
  </si>
  <si>
    <t>RECEIVING</t>
  </si>
  <si>
    <t>PAT</t>
  </si>
  <si>
    <t>FF/FUM/REC</t>
  </si>
  <si>
    <t>SKIBOYZ</t>
  </si>
  <si>
    <t>PURPLE KNIGHTS</t>
  </si>
  <si>
    <t>DARK TROOPERS</t>
  </si>
  <si>
    <t>TEXAN TERROR</t>
  </si>
  <si>
    <t>DENVER</t>
  </si>
  <si>
    <t>DAIYAN HENLEY, LAC</t>
  </si>
  <si>
    <t>DERRICK HENRY, BAL</t>
  </si>
  <si>
    <t>CHRIS BOSWELL, PIT</t>
  </si>
  <si>
    <t>MARK ANDREWS, BAL</t>
  </si>
  <si>
    <t>GREEN BAY</t>
  </si>
  <si>
    <t>ZAIRE FRANKLIN, IND</t>
  </si>
  <si>
    <t>JARED GOFF, DET</t>
  </si>
  <si>
    <t>KYREN WILLIAMS, LAR</t>
  </si>
  <si>
    <t>JAMES COOK, BUF</t>
  </si>
  <si>
    <t>AJ BROWN, PHI</t>
  </si>
  <si>
    <t>KEENAN ALLEN, CHI</t>
  </si>
  <si>
    <t>CHASE BROWN, CIN</t>
  </si>
  <si>
    <t>BAKER MAYFIELD, TB</t>
  </si>
  <si>
    <t>SAQUON BARKLEY, PHI</t>
  </si>
  <si>
    <t>CEEDEE LAMB, DAL</t>
  </si>
  <si>
    <t>MIKE EVANS, TB</t>
  </si>
  <si>
    <t>BROCK BOWERS, LV</t>
  </si>
  <si>
    <t>ZACK BAUN, PHI</t>
  </si>
  <si>
    <t>BUDDA BAKER, ARI</t>
  </si>
  <si>
    <t>DE'VON ACHANE, MIA</t>
  </si>
  <si>
    <t>JA'MARR CHASE, CIN</t>
  </si>
  <si>
    <t>PUKA NACUA, LAR</t>
  </si>
  <si>
    <t>BRIAN THOMAS JR., JAC</t>
  </si>
  <si>
    <t>CHASE MCLAUGHLIN, TB</t>
  </si>
  <si>
    <t>ERIC KENDRICKS, DAL</t>
  </si>
  <si>
    <t>JOE BURROW, CIN</t>
  </si>
  <si>
    <t>BIJAN ROBINSON, ATL</t>
  </si>
  <si>
    <t>JAHMYR GIBBS, DET</t>
  </si>
  <si>
    <t>JUSTIN JEFFERSON, MIN</t>
  </si>
  <si>
    <t>MALIK NABERS, NYG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</si>
</sst>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26"/>
      <color rgb="FFFF0000"/>
      <name val="Calibri"/>
      <family val="2"/>
      <scheme val="minor"/>
    </font>
    <font>
      <sz val="26"/>
      <color rgb="FFFF0000"/>
      <name val="Calibri"/>
      <family val="2"/>
      <scheme val="minor"/>
    </font>
    <font>
      <b/>
      <u/>
      <sz val="26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7F350-161E-4C03-A8D0-8303D00FD0D5}">
  <dimension ref="A1:Y31"/>
  <sheetViews>
    <sheetView tabSelected="1" workbookViewId="0">
      <selection sqref="A1:Y1"/>
    </sheetView>
  </sheetViews>
  <sheetFormatPr defaultRowHeight="15" x14ac:dyDescent="0.25"/>
  <cols>
    <col min="1" max="1" width="31.85546875" style="1" customWidth="1"/>
    <col min="2" max="2" width="9.7109375" style="1" customWidth="1"/>
    <col min="3" max="3" width="9.42578125" style="1" customWidth="1"/>
    <col min="4" max="4" width="9.85546875" style="1" customWidth="1"/>
    <col min="5" max="5" width="12.7109375" style="1" customWidth="1"/>
    <col min="6" max="6" width="6.28515625" style="1" customWidth="1"/>
    <col min="7" max="7" width="5.42578125" customWidth="1"/>
    <col min="12" max="12" width="8.42578125" customWidth="1"/>
    <col min="13" max="13" width="9.85546875" customWidth="1"/>
    <col min="14" max="14" width="12.5703125" customWidth="1"/>
    <col min="15" max="15" width="8.28515625" customWidth="1"/>
    <col min="16" max="16" width="6.28515625" customWidth="1"/>
    <col min="17" max="17" width="8.85546875" customWidth="1"/>
    <col min="18" max="18" width="11.5703125" customWidth="1"/>
    <col min="19" max="19" width="8.7109375" customWidth="1"/>
    <col min="20" max="21" width="11.42578125" customWidth="1"/>
    <col min="22" max="22" width="7.42578125" customWidth="1"/>
    <col min="23" max="23" width="14.85546875" customWidth="1"/>
    <col min="24" max="24" width="7.85546875" style="1" customWidth="1"/>
    <col min="25" max="25" width="14.28515625" style="1" customWidth="1"/>
  </cols>
  <sheetData>
    <row r="1" spans="1:25" ht="33.75" x14ac:dyDescent="0.5">
      <c r="A1" s="7" t="s">
        <v>27</v>
      </c>
      <c r="B1" s="8"/>
      <c r="C1" s="8"/>
      <c r="D1" s="9"/>
      <c r="E1" s="9"/>
      <c r="F1" s="9"/>
      <c r="G1" s="9"/>
      <c r="H1" s="9"/>
      <c r="I1" s="9"/>
      <c r="J1" s="9"/>
      <c r="K1" s="9"/>
      <c r="L1" s="9"/>
      <c r="M1" s="9"/>
      <c r="N1" s="10"/>
      <c r="O1" s="10"/>
      <c r="P1" s="10"/>
      <c r="Q1" s="10"/>
      <c r="R1" s="10"/>
      <c r="S1" s="10"/>
      <c r="T1" s="10"/>
      <c r="U1" s="10"/>
      <c r="V1" s="10"/>
      <c r="W1" s="10"/>
      <c r="X1" s="11"/>
      <c r="Y1" s="11"/>
    </row>
    <row r="2" spans="1:25" ht="18.75" x14ac:dyDescent="0.3">
      <c r="A2" s="3" t="s">
        <v>8</v>
      </c>
      <c r="B2" s="4" t="s">
        <v>1</v>
      </c>
      <c r="C2" s="4" t="s">
        <v>22</v>
      </c>
      <c r="D2" s="4" t="s">
        <v>23</v>
      </c>
      <c r="E2" s="4" t="s">
        <v>24</v>
      </c>
      <c r="F2" s="4" t="s">
        <v>0</v>
      </c>
      <c r="G2" s="4" t="s">
        <v>2</v>
      </c>
      <c r="H2" s="4" t="s">
        <v>25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5</v>
      </c>
      <c r="N2" s="4" t="s">
        <v>7</v>
      </c>
      <c r="O2" s="4" t="s">
        <v>13</v>
      </c>
      <c r="P2" s="4" t="s">
        <v>3</v>
      </c>
      <c r="Q2" s="4" t="s">
        <v>14</v>
      </c>
      <c r="R2" s="4" t="s">
        <v>15</v>
      </c>
      <c r="S2" s="4" t="s">
        <v>16</v>
      </c>
      <c r="T2" s="4" t="s">
        <v>17</v>
      </c>
      <c r="U2" s="4" t="s">
        <v>18</v>
      </c>
      <c r="V2" s="4" t="s">
        <v>21</v>
      </c>
      <c r="W2" s="4" t="s">
        <v>6</v>
      </c>
      <c r="X2" s="4" t="s">
        <v>4</v>
      </c>
      <c r="Y2" s="4" t="s">
        <v>26</v>
      </c>
    </row>
    <row r="3" spans="1:25" x14ac:dyDescent="0.25">
      <c r="A3" s="4" t="s">
        <v>44</v>
      </c>
      <c r="B3" s="4">
        <v>31</v>
      </c>
      <c r="C3" s="4">
        <v>303</v>
      </c>
      <c r="D3" s="4">
        <v>42</v>
      </c>
      <c r="E3" s="4"/>
      <c r="F3" s="4"/>
      <c r="G3" s="4">
        <v>2</v>
      </c>
      <c r="H3" s="4"/>
      <c r="I3" s="4"/>
      <c r="J3" s="4"/>
      <c r="K3" s="4"/>
      <c r="L3" s="4"/>
      <c r="M3" s="4"/>
      <c r="N3" s="4"/>
      <c r="O3" s="4">
        <v>1</v>
      </c>
      <c r="P3" s="4"/>
      <c r="Q3" s="4"/>
      <c r="R3" s="4"/>
      <c r="S3" s="4"/>
      <c r="T3" s="4"/>
      <c r="U3" s="4"/>
      <c r="V3" s="4"/>
      <c r="W3" s="4"/>
      <c r="X3" s="4">
        <v>1</v>
      </c>
      <c r="Y3" s="4"/>
    </row>
    <row r="4" spans="1:25" x14ac:dyDescent="0.25">
      <c r="A4" s="4" t="s">
        <v>51</v>
      </c>
      <c r="B4" s="4"/>
      <c r="C4" s="4"/>
      <c r="D4" s="4">
        <v>121</v>
      </c>
      <c r="E4" s="4">
        <v>70</v>
      </c>
      <c r="F4" s="4">
        <v>6</v>
      </c>
      <c r="G4" s="4">
        <v>1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x14ac:dyDescent="0.25">
      <c r="A5" s="4" t="s">
        <v>43</v>
      </c>
      <c r="B5" s="4"/>
      <c r="C5" s="4"/>
      <c r="D5" s="4">
        <v>91</v>
      </c>
      <c r="E5" s="4">
        <v>18</v>
      </c>
      <c r="F5" s="4">
        <v>3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x14ac:dyDescent="0.25">
      <c r="A6" s="4" t="s">
        <v>52</v>
      </c>
      <c r="B6" s="4"/>
      <c r="C6" s="4"/>
      <c r="D6" s="4"/>
      <c r="E6" s="4">
        <v>97</v>
      </c>
      <c r="F6" s="4">
        <v>6</v>
      </c>
      <c r="G6" s="4">
        <v>1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x14ac:dyDescent="0.25">
      <c r="A7" s="4" t="s">
        <v>53</v>
      </c>
      <c r="B7" s="4"/>
      <c r="C7" s="4"/>
      <c r="D7" s="4"/>
      <c r="E7" s="4">
        <v>56</v>
      </c>
      <c r="F7" s="4">
        <v>8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x14ac:dyDescent="0.25">
      <c r="A8" s="4" t="s">
        <v>54</v>
      </c>
      <c r="B8" s="4"/>
      <c r="C8" s="4"/>
      <c r="D8" s="4"/>
      <c r="E8" s="4">
        <v>132</v>
      </c>
      <c r="F8" s="4">
        <v>9</v>
      </c>
      <c r="G8" s="4">
        <v>1</v>
      </c>
      <c r="H8" s="4"/>
      <c r="I8" s="4"/>
      <c r="J8" s="4"/>
      <c r="K8" s="4"/>
      <c r="L8" s="4"/>
      <c r="M8" s="4"/>
      <c r="N8" s="4"/>
      <c r="O8" s="4">
        <v>1</v>
      </c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x14ac:dyDescent="0.25">
      <c r="A9" s="4" t="s">
        <v>48</v>
      </c>
      <c r="B9" s="4"/>
      <c r="C9" s="4"/>
      <c r="D9" s="4"/>
      <c r="E9" s="4">
        <v>99</v>
      </c>
      <c r="F9" s="4">
        <v>11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x14ac:dyDescent="0.25">
      <c r="A10" s="4" t="s">
        <v>55</v>
      </c>
      <c r="B10" s="4"/>
      <c r="C10" s="4"/>
      <c r="D10" s="4"/>
      <c r="E10" s="4"/>
      <c r="F10" s="4"/>
      <c r="G10" s="4"/>
      <c r="H10" s="4">
        <v>3</v>
      </c>
      <c r="I10" s="4"/>
      <c r="J10" s="4">
        <v>1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x14ac:dyDescent="0.25">
      <c r="A11" s="4" t="s">
        <v>36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>
        <v>1</v>
      </c>
      <c r="S11" s="4"/>
      <c r="T11" s="4"/>
      <c r="U11" s="4"/>
      <c r="V11" s="4">
        <v>3</v>
      </c>
      <c r="W11" s="4">
        <v>24</v>
      </c>
      <c r="X11" s="4">
        <v>1</v>
      </c>
      <c r="Y11" s="4">
        <v>1</v>
      </c>
    </row>
    <row r="12" spans="1:25" x14ac:dyDescent="0.25">
      <c r="A12" s="4" t="s">
        <v>49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>
        <v>12</v>
      </c>
      <c r="N12" s="4"/>
      <c r="O12" s="4">
        <v>1</v>
      </c>
      <c r="P12" s="4"/>
      <c r="Q12" s="4"/>
      <c r="R12" s="4"/>
      <c r="S12" s="4"/>
      <c r="T12" s="4"/>
      <c r="U12" s="4"/>
      <c r="V12" s="4"/>
      <c r="W12" s="4"/>
      <c r="X12" s="4"/>
      <c r="Y12" s="4">
        <v>1</v>
      </c>
    </row>
    <row r="13" spans="1:25" x14ac:dyDescent="0.25">
      <c r="A13" s="4" t="s">
        <v>56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x14ac:dyDescent="0.25">
      <c r="A14" s="4" t="s">
        <v>19</v>
      </c>
      <c r="B14" s="4">
        <f>(B3+B4+B5+B6+B7+B8+B9+B10)*0.5</f>
        <v>15.5</v>
      </c>
      <c r="C14" s="4">
        <f>(C3+C4+C5+C6+C7+C8+C9+C10)/25</f>
        <v>12.12</v>
      </c>
      <c r="D14" s="4">
        <f>(D3+D4+D5+D6+D7+D8+D9+D10)/10</f>
        <v>25.4</v>
      </c>
      <c r="E14" s="4">
        <f>(E3+E4+E5+E6+E7+E8+E9+E10)/10</f>
        <v>47.2</v>
      </c>
      <c r="F14" s="4">
        <f>F3+F4+F5+F6+F7+F8+F9+F10</f>
        <v>43</v>
      </c>
      <c r="G14" s="4">
        <f>(G3+G4+G5+G6+G7+G8+G9+G10+G11+G12+G13)*6</f>
        <v>30</v>
      </c>
      <c r="H14" s="4">
        <f>(H10)*1</f>
        <v>3</v>
      </c>
      <c r="I14" s="4">
        <f>(I10)*3</f>
        <v>0</v>
      </c>
      <c r="J14" s="4">
        <f>(J10)*4</f>
        <v>4</v>
      </c>
      <c r="K14" s="4">
        <f>(K10)*5</f>
        <v>0</v>
      </c>
      <c r="L14" s="4">
        <f>(L10)*9</f>
        <v>0</v>
      </c>
      <c r="M14" s="4">
        <f>SUM(M3,M4,M5,M6,M7,M8,M9,M10,M12,M13)</f>
        <v>12</v>
      </c>
      <c r="N14" s="4">
        <f>(N11+N12+N13)*3</f>
        <v>0</v>
      </c>
      <c r="O14" s="4">
        <f>(O3+O4+O5+O6+O7+O8+O9+O12+O13)*5</f>
        <v>15</v>
      </c>
      <c r="P14" s="4">
        <f>(P3+P4+P5+P6+P7+P8+P9+P10+P12+P13)*2</f>
        <v>0</v>
      </c>
      <c r="Q14" s="4">
        <f>(Q11+Q12+Q13)*2</f>
        <v>0</v>
      </c>
      <c r="R14" s="4">
        <f>(R11)*20</f>
        <v>20</v>
      </c>
      <c r="S14" s="4">
        <f>(S11)*15</f>
        <v>0</v>
      </c>
      <c r="T14" s="4">
        <f>(T11)*10</f>
        <v>0</v>
      </c>
      <c r="U14" s="4">
        <f>(U11)*5</f>
        <v>0</v>
      </c>
      <c r="V14" s="4">
        <f>(V11)*1+V12*3+V13*3</f>
        <v>3</v>
      </c>
      <c r="W14" s="6">
        <f>(W11+W12+W13)/10</f>
        <v>2.4</v>
      </c>
      <c r="X14" s="4">
        <f>(X3+X4+X5+X6+X7+X8+X9+X10)*-3+(X11+X12+X13)*3</f>
        <v>0</v>
      </c>
      <c r="Y14" s="4">
        <f>(Y3+Y4+Y5+Y6+Y7+Y8+Y9+Y10)*-3+(Y11+Y12+Y13)*3</f>
        <v>6</v>
      </c>
    </row>
    <row r="15" spans="1:25" x14ac:dyDescent="0.25"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2"/>
      <c r="V15" s="2"/>
      <c r="W15" s="5"/>
      <c r="X15" s="4" t="s">
        <v>20</v>
      </c>
      <c r="Y15" s="4">
        <f>SUM(B14:Y14)</f>
        <v>238.62</v>
      </c>
    </row>
    <row r="16" spans="1:25" x14ac:dyDescent="0.25"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5" ht="33.75" x14ac:dyDescent="0.5">
      <c r="A17" s="8" t="s">
        <v>28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10"/>
      <c r="X17" s="11"/>
      <c r="Y17" s="11"/>
    </row>
    <row r="18" spans="1:25" ht="18.75" x14ac:dyDescent="0.3">
      <c r="A18" s="3" t="s">
        <v>8</v>
      </c>
      <c r="B18" s="4" t="s">
        <v>1</v>
      </c>
      <c r="C18" s="4" t="s">
        <v>22</v>
      </c>
      <c r="D18" s="4" t="s">
        <v>23</v>
      </c>
      <c r="E18" s="4" t="s">
        <v>24</v>
      </c>
      <c r="F18" s="4" t="s">
        <v>0</v>
      </c>
      <c r="G18" s="4" t="s">
        <v>2</v>
      </c>
      <c r="H18" s="4" t="s">
        <v>25</v>
      </c>
      <c r="I18" s="4" t="s">
        <v>9</v>
      </c>
      <c r="J18" s="4" t="s">
        <v>10</v>
      </c>
      <c r="K18" s="4" t="s">
        <v>11</v>
      </c>
      <c r="L18" s="4" t="s">
        <v>12</v>
      </c>
      <c r="M18" s="4" t="s">
        <v>5</v>
      </c>
      <c r="N18" s="4" t="s">
        <v>7</v>
      </c>
      <c r="O18" s="4" t="s">
        <v>13</v>
      </c>
      <c r="P18" s="4" t="s">
        <v>3</v>
      </c>
      <c r="Q18" s="4" t="s">
        <v>14</v>
      </c>
      <c r="R18" s="4" t="s">
        <v>15</v>
      </c>
      <c r="S18" s="4" t="s">
        <v>16</v>
      </c>
      <c r="T18" s="4" t="s">
        <v>17</v>
      </c>
      <c r="U18" s="4" t="s">
        <v>18</v>
      </c>
      <c r="V18" s="4" t="s">
        <v>21</v>
      </c>
      <c r="W18" s="4" t="s">
        <v>6</v>
      </c>
      <c r="X18" s="4" t="s">
        <v>4</v>
      </c>
      <c r="Y18" s="4" t="s">
        <v>26</v>
      </c>
    </row>
    <row r="19" spans="1:25" x14ac:dyDescent="0.25">
      <c r="A19" s="4" t="s">
        <v>44</v>
      </c>
      <c r="B19" s="4">
        <v>31</v>
      </c>
      <c r="C19" s="4">
        <v>303</v>
      </c>
      <c r="D19" s="4">
        <v>42</v>
      </c>
      <c r="E19" s="4"/>
      <c r="F19" s="4"/>
      <c r="G19" s="4">
        <v>2</v>
      </c>
      <c r="H19" s="4"/>
      <c r="I19" s="4"/>
      <c r="J19" s="4"/>
      <c r="K19" s="4"/>
      <c r="L19" s="4"/>
      <c r="M19" s="4"/>
      <c r="N19" s="4"/>
      <c r="O19" s="4">
        <v>1</v>
      </c>
      <c r="P19" s="4"/>
      <c r="Q19" s="4"/>
      <c r="R19" s="4"/>
      <c r="S19" s="4"/>
      <c r="T19" s="4"/>
      <c r="U19" s="4"/>
      <c r="V19" s="4"/>
      <c r="W19" s="4"/>
      <c r="X19" s="4">
        <v>1</v>
      </c>
      <c r="Y19" s="4"/>
    </row>
    <row r="20" spans="1:25" x14ac:dyDescent="0.25">
      <c r="A20" s="4" t="s">
        <v>33</v>
      </c>
      <c r="B20" s="4"/>
      <c r="C20" s="4"/>
      <c r="D20" s="4">
        <v>162</v>
      </c>
      <c r="E20" s="4">
        <v>27</v>
      </c>
      <c r="F20" s="4">
        <v>2</v>
      </c>
      <c r="G20" s="4"/>
      <c r="H20" s="4"/>
      <c r="I20" s="4"/>
      <c r="J20" s="4"/>
      <c r="K20" s="4"/>
      <c r="L20" s="4"/>
      <c r="M20" s="4"/>
      <c r="N20" s="4"/>
      <c r="O20" s="4">
        <v>1</v>
      </c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x14ac:dyDescent="0.25">
      <c r="A21" s="4" t="s">
        <v>45</v>
      </c>
      <c r="B21" s="4"/>
      <c r="C21" s="4"/>
      <c r="D21" s="4">
        <v>150</v>
      </c>
      <c r="E21" s="4"/>
      <c r="F21" s="4"/>
      <c r="G21" s="4">
        <v>2</v>
      </c>
      <c r="H21" s="4"/>
      <c r="I21" s="4"/>
      <c r="J21" s="4"/>
      <c r="K21" s="4"/>
      <c r="L21" s="4"/>
      <c r="M21" s="4"/>
      <c r="N21" s="4"/>
      <c r="O21" s="4">
        <v>1</v>
      </c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x14ac:dyDescent="0.25">
      <c r="A22" s="4" t="s">
        <v>46</v>
      </c>
      <c r="B22" s="4"/>
      <c r="C22" s="4"/>
      <c r="D22" s="4"/>
      <c r="E22" s="4">
        <v>105</v>
      </c>
      <c r="F22" s="4">
        <v>7</v>
      </c>
      <c r="G22" s="4"/>
      <c r="H22" s="4"/>
      <c r="I22" s="4"/>
      <c r="J22" s="4"/>
      <c r="K22" s="4"/>
      <c r="L22" s="4"/>
      <c r="M22" s="4"/>
      <c r="N22" s="4"/>
      <c r="O22" s="4">
        <v>1</v>
      </c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 x14ac:dyDescent="0.25">
      <c r="A23" s="4" t="s">
        <v>47</v>
      </c>
      <c r="B23" s="4"/>
      <c r="C23" s="4"/>
      <c r="D23" s="4"/>
      <c r="E23" s="4">
        <v>69</v>
      </c>
      <c r="F23" s="4">
        <v>5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x14ac:dyDescent="0.25">
      <c r="A24" s="4" t="s">
        <v>43</v>
      </c>
      <c r="B24" s="4"/>
      <c r="C24" s="4"/>
      <c r="D24" s="4">
        <v>91</v>
      </c>
      <c r="E24" s="4">
        <v>18</v>
      </c>
      <c r="F24" s="4">
        <v>3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x14ac:dyDescent="0.25">
      <c r="A25" s="4" t="s">
        <v>48</v>
      </c>
      <c r="B25" s="4"/>
      <c r="C25" s="4"/>
      <c r="D25" s="4"/>
      <c r="E25" s="4">
        <v>99</v>
      </c>
      <c r="F25" s="4">
        <v>11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x14ac:dyDescent="0.25">
      <c r="A26" s="4" t="s">
        <v>34</v>
      </c>
      <c r="B26" s="4"/>
      <c r="C26" s="4"/>
      <c r="D26" s="4"/>
      <c r="E26" s="4"/>
      <c r="F26" s="4"/>
      <c r="G26" s="4"/>
      <c r="H26" s="4">
        <v>2</v>
      </c>
      <c r="I26" s="4"/>
      <c r="J26" s="4"/>
      <c r="K26" s="4">
        <v>1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x14ac:dyDescent="0.25">
      <c r="A27" s="4" t="s">
        <v>36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>
        <v>1</v>
      </c>
      <c r="S27" s="4"/>
      <c r="T27" s="4"/>
      <c r="U27" s="4"/>
      <c r="V27" s="4">
        <v>3</v>
      </c>
      <c r="W27" s="4">
        <v>24</v>
      </c>
      <c r="X27" s="4">
        <v>1</v>
      </c>
      <c r="Y27" s="4">
        <v>1</v>
      </c>
    </row>
    <row r="28" spans="1:25" x14ac:dyDescent="0.25">
      <c r="A28" s="4" t="s">
        <v>49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>
        <v>12</v>
      </c>
      <c r="N28" s="4"/>
      <c r="O28" s="4">
        <v>1</v>
      </c>
      <c r="P28" s="4"/>
      <c r="Q28" s="4"/>
      <c r="R28" s="4"/>
      <c r="S28" s="4"/>
      <c r="T28" s="4"/>
      <c r="U28" s="4"/>
      <c r="V28" s="4"/>
      <c r="W28" s="4"/>
      <c r="X28" s="4"/>
      <c r="Y28" s="4">
        <v>1</v>
      </c>
    </row>
    <row r="29" spans="1:25" x14ac:dyDescent="0.25">
      <c r="A29" s="4" t="s">
        <v>50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>
        <v>6</v>
      </c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5" x14ac:dyDescent="0.25">
      <c r="A30" s="4" t="s">
        <v>19</v>
      </c>
      <c r="B30" s="4">
        <f>(B19+B20+B21+B22+B23+B24+B25+B26)*0.5</f>
        <v>15.5</v>
      </c>
      <c r="C30" s="4">
        <f>(C19+C20+C21+C22+C23+C24+C25+C26)/25</f>
        <v>12.12</v>
      </c>
      <c r="D30" s="4">
        <f>(D19+D20+D21+D22+D23+D24+D25+D26)/10</f>
        <v>44.5</v>
      </c>
      <c r="E30" s="4">
        <f>(E19+E20+E21+E22+E23+E24+E25+E26)/10</f>
        <v>31.8</v>
      </c>
      <c r="F30" s="4">
        <f>SUM(F19,F20,F21,F22,F23,F24,F25,F26)</f>
        <v>28</v>
      </c>
      <c r="G30" s="4">
        <f>(G19+G20+G21+G22+G23+G24+G25+G26+G27+G28+G29)*6</f>
        <v>24</v>
      </c>
      <c r="H30" s="4">
        <f>(H26)*1</f>
        <v>2</v>
      </c>
      <c r="I30" s="4">
        <f>(I26)*3</f>
        <v>0</v>
      </c>
      <c r="J30" s="4">
        <f>(J26)*4</f>
        <v>0</v>
      </c>
      <c r="K30" s="4">
        <f>(K26)*5</f>
        <v>5</v>
      </c>
      <c r="L30" s="4">
        <f>(L26)*9</f>
        <v>0</v>
      </c>
      <c r="M30" s="4">
        <f>SUM(M19,M20,M21,M22,M23,M24,M25,M26,M27,M28,M29)</f>
        <v>18</v>
      </c>
      <c r="N30" s="4">
        <f>N27*3+N28*3+N29*3</f>
        <v>0</v>
      </c>
      <c r="O30" s="4">
        <f>(O19+O20+O21+O22+O23+O24+O25+O26+O27+O28+O29)*5</f>
        <v>25</v>
      </c>
      <c r="P30" s="4">
        <f>(P19+P20+P21+P22+P23+P24+P25+P26+P28+P29)*2</f>
        <v>0</v>
      </c>
      <c r="Q30" s="4">
        <f>(Q27+Q28+Q29)*2</f>
        <v>0</v>
      </c>
      <c r="R30" s="4">
        <f>(R27)*20</f>
        <v>20</v>
      </c>
      <c r="S30" s="4">
        <f>(S27)*15</f>
        <v>0</v>
      </c>
      <c r="T30" s="4">
        <f>(T27)*10</f>
        <v>0</v>
      </c>
      <c r="U30" s="4">
        <f>(U27)*5</f>
        <v>0</v>
      </c>
      <c r="V30" s="4">
        <f>(V27)*1+V28*3+V29*3</f>
        <v>3</v>
      </c>
      <c r="W30" s="6">
        <f>(W27+W28+W29)/10</f>
        <v>2.4</v>
      </c>
      <c r="X30" s="4">
        <f>(X19+X20+X21+X22+X23+X24+X25+X26)*-3+(X27+X28+X29)*3</f>
        <v>0</v>
      </c>
      <c r="Y30" s="4">
        <f>(Y19+Y20+Y21+Y22+Y23+Y24+Y25+Y26)*-3+(Y27+Y28+Y29)*3</f>
        <v>6</v>
      </c>
    </row>
    <row r="31" spans="1:25" x14ac:dyDescent="0.25"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2"/>
      <c r="V31" s="5"/>
      <c r="W31" s="5"/>
      <c r="X31" s="4" t="s">
        <v>20</v>
      </c>
      <c r="Y31" s="4">
        <f>SUM(B30:Y30)</f>
        <v>237.32000000000002</v>
      </c>
    </row>
  </sheetData>
  <mergeCells count="2">
    <mergeCell ref="A1:Y1"/>
    <mergeCell ref="A17:Y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22295-46B1-47EE-9F09-441B49C7A92D}">
  <dimension ref="A1:Y31"/>
  <sheetViews>
    <sheetView workbookViewId="0">
      <selection sqref="A1:Y1"/>
    </sheetView>
  </sheetViews>
  <sheetFormatPr defaultRowHeight="15" x14ac:dyDescent="0.25"/>
  <cols>
    <col min="1" max="1" width="31.140625" customWidth="1"/>
    <col min="5" max="5" width="11.85546875" customWidth="1"/>
    <col min="6" max="6" width="7.5703125" customWidth="1"/>
    <col min="7" max="7" width="7.7109375" customWidth="1"/>
    <col min="8" max="8" width="7.85546875" customWidth="1"/>
    <col min="13" max="13" width="10.140625" customWidth="1"/>
    <col min="14" max="14" width="13.42578125" customWidth="1"/>
    <col min="15" max="15" width="7.85546875" customWidth="1"/>
    <col min="16" max="16" width="7.5703125" customWidth="1"/>
    <col min="20" max="21" width="9.85546875" customWidth="1"/>
    <col min="22" max="22" width="7.42578125" customWidth="1"/>
    <col min="23" max="23" width="15.5703125" customWidth="1"/>
    <col min="24" max="24" width="7" style="1" customWidth="1"/>
    <col min="25" max="25" width="14.140625" style="1" customWidth="1"/>
  </cols>
  <sheetData>
    <row r="1" spans="1:25" ht="33.75" x14ac:dyDescent="0.5">
      <c r="A1" s="7" t="s">
        <v>29</v>
      </c>
      <c r="B1" s="8"/>
      <c r="C1" s="8"/>
      <c r="D1" s="9"/>
      <c r="E1" s="9"/>
      <c r="F1" s="9"/>
      <c r="G1" s="9"/>
      <c r="H1" s="9"/>
      <c r="I1" s="9"/>
      <c r="J1" s="9"/>
      <c r="K1" s="9"/>
      <c r="L1" s="9"/>
      <c r="M1" s="9"/>
      <c r="N1" s="10"/>
      <c r="O1" s="10"/>
      <c r="P1" s="10"/>
      <c r="Q1" s="10"/>
      <c r="R1" s="10"/>
      <c r="S1" s="10"/>
      <c r="T1" s="10"/>
      <c r="U1" s="10"/>
      <c r="V1" s="10"/>
      <c r="W1" s="10"/>
      <c r="X1" s="11"/>
      <c r="Y1" s="11"/>
    </row>
    <row r="2" spans="1:25" ht="18.75" x14ac:dyDescent="0.3">
      <c r="A2" s="3" t="s">
        <v>8</v>
      </c>
      <c r="B2" s="4" t="s">
        <v>1</v>
      </c>
      <c r="C2" s="4" t="s">
        <v>22</v>
      </c>
      <c r="D2" s="4" t="s">
        <v>23</v>
      </c>
      <c r="E2" s="4" t="s">
        <v>24</v>
      </c>
      <c r="F2" s="4" t="s">
        <v>0</v>
      </c>
      <c r="G2" s="4" t="s">
        <v>2</v>
      </c>
      <c r="H2" s="4" t="s">
        <v>25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5</v>
      </c>
      <c r="N2" s="4" t="s">
        <v>7</v>
      </c>
      <c r="O2" s="4" t="s">
        <v>13</v>
      </c>
      <c r="P2" s="4" t="s">
        <v>3</v>
      </c>
      <c r="Q2" s="4" t="s">
        <v>14</v>
      </c>
      <c r="R2" s="4" t="s">
        <v>15</v>
      </c>
      <c r="S2" s="4" t="s">
        <v>16</v>
      </c>
      <c r="T2" s="4" t="s">
        <v>17</v>
      </c>
      <c r="U2" s="4" t="s">
        <v>18</v>
      </c>
      <c r="V2" s="4" t="s">
        <v>21</v>
      </c>
      <c r="W2" s="4" t="s">
        <v>6</v>
      </c>
      <c r="X2" s="4" t="s">
        <v>4</v>
      </c>
      <c r="Y2" s="4" t="s">
        <v>26</v>
      </c>
    </row>
    <row r="3" spans="1:25" x14ac:dyDescent="0.25">
      <c r="A3" s="4" t="s">
        <v>57</v>
      </c>
      <c r="B3" s="4">
        <v>23</v>
      </c>
      <c r="C3" s="4">
        <v>252</v>
      </c>
      <c r="D3" s="4">
        <v>19</v>
      </c>
      <c r="E3" s="4"/>
      <c r="F3" s="4"/>
      <c r="G3" s="4">
        <v>3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>
        <v>1</v>
      </c>
    </row>
    <row r="4" spans="1:25" x14ac:dyDescent="0.25">
      <c r="A4" s="4" t="s">
        <v>58</v>
      </c>
      <c r="B4" s="4"/>
      <c r="C4" s="4"/>
      <c r="D4" s="4">
        <v>94</v>
      </c>
      <c r="E4" s="4">
        <v>9</v>
      </c>
      <c r="F4" s="4">
        <v>2</v>
      </c>
      <c r="G4" s="4">
        <v>2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x14ac:dyDescent="0.25">
      <c r="A5" s="4" t="s">
        <v>59</v>
      </c>
      <c r="B5" s="4"/>
      <c r="C5" s="4"/>
      <c r="D5" s="4">
        <v>109</v>
      </c>
      <c r="E5" s="4">
        <v>45</v>
      </c>
      <c r="F5" s="4">
        <v>4</v>
      </c>
      <c r="G5" s="4">
        <v>1</v>
      </c>
      <c r="H5" s="4"/>
      <c r="I5" s="4"/>
      <c r="J5" s="4"/>
      <c r="K5" s="4"/>
      <c r="L5" s="4"/>
      <c r="M5" s="4"/>
      <c r="N5" s="4"/>
      <c r="O5" s="4">
        <v>1</v>
      </c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x14ac:dyDescent="0.25">
      <c r="A6" s="4" t="s">
        <v>60</v>
      </c>
      <c r="B6" s="4"/>
      <c r="C6" s="4"/>
      <c r="D6" s="4"/>
      <c r="E6" s="4">
        <v>144</v>
      </c>
      <c r="F6" s="4">
        <v>10</v>
      </c>
      <c r="G6" s="4">
        <v>2</v>
      </c>
      <c r="H6" s="4"/>
      <c r="I6" s="4"/>
      <c r="J6" s="4"/>
      <c r="K6" s="4"/>
      <c r="L6" s="4"/>
      <c r="M6" s="4"/>
      <c r="N6" s="4"/>
      <c r="O6" s="4">
        <v>1</v>
      </c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x14ac:dyDescent="0.25">
      <c r="A7" s="4" t="s">
        <v>61</v>
      </c>
      <c r="B7" s="4"/>
      <c r="C7" s="4"/>
      <c r="D7" s="4"/>
      <c r="E7" s="4">
        <v>68</v>
      </c>
      <c r="F7" s="4">
        <v>7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x14ac:dyDescent="0.25">
      <c r="A8" s="4" t="s">
        <v>43</v>
      </c>
      <c r="B8" s="4"/>
      <c r="C8" s="4"/>
      <c r="D8" s="4">
        <v>91</v>
      </c>
      <c r="E8" s="4">
        <v>18</v>
      </c>
      <c r="F8" s="4">
        <v>3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x14ac:dyDescent="0.25">
      <c r="A9" s="4" t="s">
        <v>48</v>
      </c>
      <c r="B9" s="4"/>
      <c r="C9" s="4"/>
      <c r="D9" s="4"/>
      <c r="E9" s="4">
        <v>99</v>
      </c>
      <c r="F9" s="4">
        <v>11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x14ac:dyDescent="0.25">
      <c r="A10" s="4" t="s">
        <v>55</v>
      </c>
      <c r="B10" s="4"/>
      <c r="C10" s="4"/>
      <c r="D10" s="4"/>
      <c r="E10" s="4"/>
      <c r="F10" s="4"/>
      <c r="G10" s="4"/>
      <c r="H10" s="4">
        <v>3</v>
      </c>
      <c r="I10" s="4"/>
      <c r="J10" s="4">
        <v>1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x14ac:dyDescent="0.25">
      <c r="A11" s="4" t="s">
        <v>31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>
        <v>2</v>
      </c>
      <c r="W11" s="4">
        <v>21</v>
      </c>
      <c r="X11" s="4">
        <v>1</v>
      </c>
      <c r="Y11" s="4"/>
    </row>
    <row r="12" spans="1:25" x14ac:dyDescent="0.25">
      <c r="A12" s="4" t="s">
        <v>49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>
        <v>12</v>
      </c>
      <c r="N12" s="4"/>
      <c r="O12" s="4">
        <v>1</v>
      </c>
      <c r="P12" s="4"/>
      <c r="Q12" s="4"/>
      <c r="R12" s="4"/>
      <c r="S12" s="4"/>
      <c r="T12" s="4"/>
      <c r="U12" s="4"/>
      <c r="V12" s="4"/>
      <c r="W12" s="4"/>
      <c r="X12" s="4"/>
      <c r="Y12" s="4">
        <v>1</v>
      </c>
    </row>
    <row r="13" spans="1:25" x14ac:dyDescent="0.25">
      <c r="A13" s="4" t="s">
        <v>50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>
        <v>6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x14ac:dyDescent="0.25">
      <c r="A14" s="4" t="s">
        <v>19</v>
      </c>
      <c r="B14" s="4">
        <f>(B3+B4+B5+B6+B7+B8+B9+B10)*0.5</f>
        <v>11.5</v>
      </c>
      <c r="C14" s="4">
        <f>(C3+C4+C5+C6+C7+C8+C9+C10)/25</f>
        <v>10.08</v>
      </c>
      <c r="D14" s="4">
        <f>(D3+D4+D5+D6+D7+D8+D9+D10)/10</f>
        <v>31.3</v>
      </c>
      <c r="E14" s="4">
        <f>(E3+E4+E5+E6+E7+E8+E9+E10)/10</f>
        <v>38.299999999999997</v>
      </c>
      <c r="F14" s="4">
        <f>F3+F4+F5+F6+F7+F8+F9+F10</f>
        <v>37</v>
      </c>
      <c r="G14" s="4">
        <f>(G3+G4+G5+G6+G7+G8+G9+G10+G11+G12+G13)*6</f>
        <v>48</v>
      </c>
      <c r="H14" s="4">
        <f>(H10)*1</f>
        <v>3</v>
      </c>
      <c r="I14" s="4">
        <f>(I10)*3</f>
        <v>0</v>
      </c>
      <c r="J14" s="4">
        <f>(J10)*4</f>
        <v>4</v>
      </c>
      <c r="K14" s="4">
        <f>(K10)*5</f>
        <v>0</v>
      </c>
      <c r="L14" s="4">
        <f>(L10)*9</f>
        <v>0</v>
      </c>
      <c r="M14" s="4">
        <f>SUM(M3,M4,M5,M6,M7,M8,M9,M10,M12,M13)</f>
        <v>18</v>
      </c>
      <c r="N14" s="4">
        <f>(N11+N12+N13)*3</f>
        <v>0</v>
      </c>
      <c r="O14" s="4">
        <f>(O3+O4+O5+O6+O7+O8+O9+O12+O13)*5</f>
        <v>15</v>
      </c>
      <c r="P14" s="4">
        <f>(P3+P4+P5+P6+P7+P8+P9+P10+P12+P13)*2</f>
        <v>0</v>
      </c>
      <c r="Q14" s="4">
        <f>(Q11+Q12+Q13)*2</f>
        <v>0</v>
      </c>
      <c r="R14" s="4">
        <f>(R11)*20</f>
        <v>0</v>
      </c>
      <c r="S14" s="4">
        <f>(S11)*15</f>
        <v>0</v>
      </c>
      <c r="T14" s="4">
        <f>(T11)*10</f>
        <v>0</v>
      </c>
      <c r="U14" s="4">
        <f>(U11)*5</f>
        <v>0</v>
      </c>
      <c r="V14" s="4">
        <f>(V11)*1+V12*3+V13*3</f>
        <v>2</v>
      </c>
      <c r="W14" s="6">
        <f>(W11+W12+W13)/10</f>
        <v>2.1</v>
      </c>
      <c r="X14" s="4">
        <f>(X3+X4+X5+X6+X7+X8+X9+X10)*-3+(X11+X12+X13)*3</f>
        <v>3</v>
      </c>
      <c r="Y14" s="4">
        <f>(Y3+Y4+Y5+Y6+Y7+Y8+Y9+Y10)*-3+(Y11+Y12+Y13)*3</f>
        <v>0</v>
      </c>
    </row>
    <row r="15" spans="1:2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2"/>
      <c r="V15" s="2"/>
      <c r="W15" s="5"/>
      <c r="X15" s="4" t="s">
        <v>20</v>
      </c>
      <c r="Y15" s="4">
        <f>SUM(B14:Y14)</f>
        <v>223.28</v>
      </c>
    </row>
    <row r="16" spans="1:2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5" ht="33.75" x14ac:dyDescent="0.5">
      <c r="A17" s="12" t="s">
        <v>30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3"/>
      <c r="X17" s="13"/>
      <c r="Y17" s="13"/>
    </row>
    <row r="18" spans="1:25" ht="18.75" x14ac:dyDescent="0.3">
      <c r="A18" s="3" t="s">
        <v>8</v>
      </c>
      <c r="B18" s="4" t="s">
        <v>1</v>
      </c>
      <c r="C18" s="4" t="s">
        <v>22</v>
      </c>
      <c r="D18" s="4" t="s">
        <v>23</v>
      </c>
      <c r="E18" s="4" t="s">
        <v>24</v>
      </c>
      <c r="F18" s="4" t="s">
        <v>0</v>
      </c>
      <c r="G18" s="4" t="s">
        <v>2</v>
      </c>
      <c r="H18" s="4" t="s">
        <v>25</v>
      </c>
      <c r="I18" s="4" t="s">
        <v>9</v>
      </c>
      <c r="J18" s="4" t="s">
        <v>10</v>
      </c>
      <c r="K18" s="4" t="s">
        <v>11</v>
      </c>
      <c r="L18" s="4" t="s">
        <v>12</v>
      </c>
      <c r="M18" s="4" t="s">
        <v>5</v>
      </c>
      <c r="N18" s="4" t="s">
        <v>7</v>
      </c>
      <c r="O18" s="4" t="s">
        <v>13</v>
      </c>
      <c r="P18" s="4" t="s">
        <v>3</v>
      </c>
      <c r="Q18" s="4" t="s">
        <v>14</v>
      </c>
      <c r="R18" s="4" t="s">
        <v>15</v>
      </c>
      <c r="S18" s="4" t="s">
        <v>16</v>
      </c>
      <c r="T18" s="4" t="s">
        <v>17</v>
      </c>
      <c r="U18" s="4" t="s">
        <v>18</v>
      </c>
      <c r="V18" s="4" t="s">
        <v>21</v>
      </c>
      <c r="W18" s="4" t="s">
        <v>6</v>
      </c>
      <c r="X18" s="4" t="s">
        <v>4</v>
      </c>
      <c r="Y18" s="4" t="s">
        <v>26</v>
      </c>
    </row>
    <row r="19" spans="1:25" x14ac:dyDescent="0.25">
      <c r="A19" s="4" t="s">
        <v>38</v>
      </c>
      <c r="B19" s="4">
        <v>23</v>
      </c>
      <c r="C19" s="4">
        <v>336</v>
      </c>
      <c r="D19" s="4">
        <v>-1</v>
      </c>
      <c r="E19" s="4"/>
      <c r="F19" s="4"/>
      <c r="G19" s="4">
        <v>3</v>
      </c>
      <c r="H19" s="4"/>
      <c r="I19" s="4"/>
      <c r="J19" s="4"/>
      <c r="K19" s="4"/>
      <c r="L19" s="4"/>
      <c r="M19" s="4"/>
      <c r="N19" s="4"/>
      <c r="O19" s="4">
        <v>1</v>
      </c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x14ac:dyDescent="0.25">
      <c r="A20" s="4" t="s">
        <v>39</v>
      </c>
      <c r="B20" s="4"/>
      <c r="C20" s="4"/>
      <c r="D20" s="4">
        <v>122</v>
      </c>
      <c r="E20" s="4">
        <v>7</v>
      </c>
      <c r="F20" s="4">
        <v>1</v>
      </c>
      <c r="G20" s="4">
        <v>1</v>
      </c>
      <c r="H20" s="4"/>
      <c r="I20" s="4"/>
      <c r="J20" s="4"/>
      <c r="K20" s="4"/>
      <c r="L20" s="4"/>
      <c r="M20" s="4"/>
      <c r="N20" s="4"/>
      <c r="O20" s="4">
        <v>1</v>
      </c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x14ac:dyDescent="0.25">
      <c r="A21" s="4" t="s">
        <v>40</v>
      </c>
      <c r="B21" s="4"/>
      <c r="C21" s="4"/>
      <c r="D21" s="4">
        <v>100</v>
      </c>
      <c r="E21" s="4">
        <v>26</v>
      </c>
      <c r="F21" s="4">
        <v>3</v>
      </c>
      <c r="G21" s="4">
        <v>2</v>
      </c>
      <c r="H21" s="4"/>
      <c r="I21" s="4"/>
      <c r="J21" s="4"/>
      <c r="K21" s="4"/>
      <c r="L21" s="4"/>
      <c r="M21" s="4"/>
      <c r="N21" s="4"/>
      <c r="O21" s="4">
        <v>1</v>
      </c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x14ac:dyDescent="0.25">
      <c r="A22" s="4" t="s">
        <v>41</v>
      </c>
      <c r="B22" s="4"/>
      <c r="C22" s="4"/>
      <c r="D22" s="4"/>
      <c r="E22" s="4">
        <v>97</v>
      </c>
      <c r="F22" s="4">
        <v>8</v>
      </c>
      <c r="G22" s="4">
        <v>1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 x14ac:dyDescent="0.25">
      <c r="A23" s="4" t="s">
        <v>42</v>
      </c>
      <c r="B23" s="4"/>
      <c r="C23" s="4"/>
      <c r="D23" s="4"/>
      <c r="E23" s="4">
        <v>141</v>
      </c>
      <c r="F23" s="4">
        <v>9</v>
      </c>
      <c r="G23" s="4">
        <v>1</v>
      </c>
      <c r="H23" s="4"/>
      <c r="I23" s="4"/>
      <c r="J23" s="4"/>
      <c r="K23" s="4"/>
      <c r="L23" s="4"/>
      <c r="M23" s="4"/>
      <c r="N23" s="4"/>
      <c r="O23" s="4">
        <v>1</v>
      </c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x14ac:dyDescent="0.25">
      <c r="A24" s="4" t="s">
        <v>43</v>
      </c>
      <c r="B24" s="4"/>
      <c r="C24" s="4"/>
      <c r="D24" s="4">
        <v>91</v>
      </c>
      <c r="E24" s="4">
        <v>18</v>
      </c>
      <c r="F24" s="4">
        <v>3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x14ac:dyDescent="0.25">
      <c r="A25" s="4" t="s">
        <v>35</v>
      </c>
      <c r="B25" s="4"/>
      <c r="C25" s="4"/>
      <c r="D25" s="4"/>
      <c r="E25" s="4">
        <v>37</v>
      </c>
      <c r="F25" s="4">
        <v>4</v>
      </c>
      <c r="G25" s="4">
        <v>1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x14ac:dyDescent="0.25">
      <c r="A26" s="4" t="s">
        <v>55</v>
      </c>
      <c r="B26" s="4"/>
      <c r="C26" s="4"/>
      <c r="D26" s="4"/>
      <c r="E26" s="4"/>
      <c r="F26" s="4"/>
      <c r="G26" s="4"/>
      <c r="H26" s="4">
        <v>3</v>
      </c>
      <c r="I26" s="4"/>
      <c r="J26" s="4">
        <v>1</v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x14ac:dyDescent="0.25">
      <c r="A27" s="4" t="s">
        <v>36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>
        <v>1</v>
      </c>
      <c r="S27" s="4"/>
      <c r="T27" s="4"/>
      <c r="U27" s="4"/>
      <c r="V27" s="4">
        <v>3</v>
      </c>
      <c r="W27" s="4">
        <v>24</v>
      </c>
      <c r="X27" s="4">
        <v>1</v>
      </c>
      <c r="Y27" s="4">
        <v>1</v>
      </c>
    </row>
    <row r="28" spans="1:25" x14ac:dyDescent="0.25">
      <c r="A28" s="4" t="s">
        <v>32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>
        <v>10</v>
      </c>
      <c r="N28" s="4"/>
      <c r="O28" s="4">
        <v>1</v>
      </c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5" x14ac:dyDescent="0.25">
      <c r="A29" s="4" t="s">
        <v>37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>
        <v>7</v>
      </c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5" x14ac:dyDescent="0.25">
      <c r="A30" s="4" t="s">
        <v>19</v>
      </c>
      <c r="B30" s="4">
        <f>(B19+B20+B21+B22+B23+B24+B25+B26)*0.5</f>
        <v>11.5</v>
      </c>
      <c r="C30" s="4">
        <f>(C19+C20+C21+C22+C23+C24+C25+C26)/25</f>
        <v>13.44</v>
      </c>
      <c r="D30" s="4">
        <f>(D19+D20+D21+D22+D23+D24+D25+D26)/10</f>
        <v>31.2</v>
      </c>
      <c r="E30" s="4">
        <f>(E19+E20+E21+E22+E23+E24+E25+E26)/10</f>
        <v>32.6</v>
      </c>
      <c r="F30" s="4">
        <f>SUM(F19,F20,F21,F22,F23,F24,F25,F26)</f>
        <v>28</v>
      </c>
      <c r="G30" s="4">
        <f>(G19+G20+G21+G22+G23+G24+G25+G26+G27+G28+G29)*6</f>
        <v>54</v>
      </c>
      <c r="H30" s="4">
        <f>(H26)*1</f>
        <v>3</v>
      </c>
      <c r="I30" s="4">
        <f>(I26)*3</f>
        <v>0</v>
      </c>
      <c r="J30" s="4">
        <f>(J26)*4</f>
        <v>4</v>
      </c>
      <c r="K30" s="4">
        <f>(K26)*5</f>
        <v>0</v>
      </c>
      <c r="L30" s="4">
        <f>(L26)*9</f>
        <v>0</v>
      </c>
      <c r="M30" s="4">
        <f>SUM(M19,M20,M21,M22,M23,M24,M25,M26,M27,M28,M29)</f>
        <v>17</v>
      </c>
      <c r="N30" s="4">
        <f>N27*3+N28*3+N29*3</f>
        <v>0</v>
      </c>
      <c r="O30" s="4">
        <f>(O19+O20+O21+O22+O23+O24+O25+O26+O27+O28+O29)*5</f>
        <v>25</v>
      </c>
      <c r="P30" s="4">
        <f>(P19+P20+P21+P22+P23+P24+P25+P26+P28+P29)*2</f>
        <v>0</v>
      </c>
      <c r="Q30" s="4">
        <f>(Q27+Q28+Q29)*2</f>
        <v>0</v>
      </c>
      <c r="R30" s="4">
        <f>(R27)*20</f>
        <v>20</v>
      </c>
      <c r="S30" s="4">
        <f>(S27)*15</f>
        <v>0</v>
      </c>
      <c r="T30" s="4">
        <f>(T27)*10</f>
        <v>0</v>
      </c>
      <c r="U30" s="4">
        <f>(U27)*5</f>
        <v>0</v>
      </c>
      <c r="V30" s="4">
        <f>(V27)*1+V28*3+V29*3</f>
        <v>3</v>
      </c>
      <c r="W30" s="6">
        <f>(W27+W28+W29)/10</f>
        <v>2.4</v>
      </c>
      <c r="X30" s="4">
        <f>(X19+X20+X21+X22+X23+X24+X25+X26)*-3+(X27+X28+X29)*3</f>
        <v>3</v>
      </c>
      <c r="Y30" s="4">
        <f>(Y19+Y20+Y21+Y22+Y23+Y24+Y25+Y26)*-3+(Y27+Y28+Y29)*3</f>
        <v>3</v>
      </c>
    </row>
    <row r="31" spans="1:2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2"/>
      <c r="V31" s="5"/>
      <c r="W31" s="5"/>
      <c r="X31" s="4" t="s">
        <v>20</v>
      </c>
      <c r="Y31" s="4">
        <f>SUM(B30:Y30)</f>
        <v>251.14000000000001</v>
      </c>
    </row>
  </sheetData>
  <mergeCells count="2">
    <mergeCell ref="A1:Y1"/>
    <mergeCell ref="A17:Y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Match Up 1</vt:lpstr>
      <vt:lpstr>Match Up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Allen, Brett</dc:creator>
  <cp:lastModifiedBy>Brett Allen</cp:lastModifiedBy>
  <dcterms:created xsi:type="dcterms:W3CDTF">2021-07-21T16:00:32Z</dcterms:created>
  <dcterms:modified xsi:type="dcterms:W3CDTF">2024-12-24T04:16:28Z</dcterms:modified>
</cp:coreProperties>
</file>