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filterPrivacy="1" codeName="ThisWorkbook" autoCompressPictures="0"/>
  <xr:revisionPtr revIDLastSave="0" documentId="13_ncr:1_{51BAFF50-9B4A-4A46-81E2-E0E361A5A6D7}" xr6:coauthVersionLast="47" xr6:coauthVersionMax="47" xr10:uidLastSave="{00000000-0000-0000-0000-000000000000}"/>
  <bookViews>
    <workbookView xWindow="-120" yWindow="-120" windowWidth="20730" windowHeight="11160" tabRatio="788" activeTab="6" xr2:uid="{00000000-000D-0000-FFFF-FFFF00000000}"/>
  </bookViews>
  <sheets>
    <sheet name="January" sheetId="14" r:id="rId1"/>
    <sheet name="February" sheetId="15" r:id="rId2"/>
    <sheet name="March" sheetId="16" r:id="rId3"/>
    <sheet name="April" sheetId="17" r:id="rId4"/>
    <sheet name="May" sheetId="18" r:id="rId5"/>
    <sheet name="June" sheetId="19" r:id="rId6"/>
    <sheet name="July" sheetId="20" r:id="rId7"/>
    <sheet name="August" sheetId="21" r:id="rId8"/>
    <sheet name="September" sheetId="22" r:id="rId9"/>
    <sheet name="October" sheetId="23" r:id="rId10"/>
    <sheet name="November" sheetId="24" r:id="rId11"/>
    <sheet name="December" sheetId="25" r:id="rId12"/>
  </sheets>
  <definedNames>
    <definedName name="CalendarYear">January!$K$5</definedName>
    <definedName name="ColumnTitleRegion1..H12.1">January!$B$3</definedName>
    <definedName name="ColumnTitleRegion1..H12.10">October!$B$3</definedName>
    <definedName name="ColumnTitleRegion1..H12.11">November!$B$3</definedName>
    <definedName name="ColumnTitleRegion1..H12.12">December!$B$3</definedName>
    <definedName name="ColumnTitleRegion1..H12.2">February!$B$3</definedName>
    <definedName name="ColumnTitleRegion1..H12.3">March!$B$3</definedName>
    <definedName name="ColumnTitleRegion1..H12.4">April!$B$3</definedName>
    <definedName name="ColumnTitleRegion1..H12.5">May!$B$3</definedName>
    <definedName name="ColumnTitleRegion1..H12.6">June!$B$3</definedName>
    <definedName name="ColumnTitleRegion1..H12.7">July!$B$3</definedName>
    <definedName name="ColumnTitleRegion1..H12.8">August!$B$3</definedName>
    <definedName name="ColumnTitleRegion1..H12.9">September!$B$3</definedName>
    <definedName name="ColumnTitleRegion2..C14.1">January!$B$3</definedName>
    <definedName name="ColumnTitleRegion2..C14.10">October!$B$3</definedName>
    <definedName name="ColumnTitleRegion2..C14.11">November!$B$3</definedName>
    <definedName name="ColumnTitleRegion2..C14.12">December!$B$3</definedName>
    <definedName name="ColumnTitleRegion2..C14.2">February!$B$3</definedName>
    <definedName name="ColumnTitleRegion2..C14.3">March!$B$3</definedName>
    <definedName name="ColumnTitleRegion2..C14.4">April!$B$3</definedName>
    <definedName name="ColumnTitleRegion2..C14.5">May!$B$3</definedName>
    <definedName name="ColumnTitleRegion2..C14.6">June!$B$3</definedName>
    <definedName name="ColumnTitleRegion2..C14.7">July!$B$3</definedName>
    <definedName name="ColumnTitleRegion2..C14.8">August!$B$3</definedName>
    <definedName name="ColumnTitleRegion2..C14.9">September!$B$3</definedName>
    <definedName name="DaysAndWeeks">{0,1,2,3,4,5,6} + {0;1;2;3;4;5}*7</definedName>
    <definedName name="_xlnm.Print_Area" localSheetId="3">April!$A:$I</definedName>
    <definedName name="_xlnm.Print_Area" localSheetId="7">August!$A:$I</definedName>
    <definedName name="_xlnm.Print_Area" localSheetId="11">December!$A:$I</definedName>
    <definedName name="_xlnm.Print_Area" localSheetId="1">February!$A:$I</definedName>
    <definedName name="_xlnm.Print_Area" localSheetId="0">January!$A:$I</definedName>
    <definedName name="_xlnm.Print_Area" localSheetId="6">July!$A:$I</definedName>
    <definedName name="_xlnm.Print_Area" localSheetId="5">June!$A:$I</definedName>
    <definedName name="_xlnm.Print_Area" localSheetId="2">March!$A:$I</definedName>
    <definedName name="_xlnm.Print_Area" localSheetId="4">May!$A:$I</definedName>
    <definedName name="_xlnm.Print_Area" localSheetId="10">November!$A:$I</definedName>
    <definedName name="_xlnm.Print_Area" localSheetId="9">October!$A:$I</definedName>
    <definedName name="_xlnm.Print_Area" localSheetId="8">September!$A:$I</definedName>
    <definedName name="RowTitleRegion1..K3">January!$K$4</definedName>
    <definedName name="WeekStart">January!$L$5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24" l="1"/>
  <c r="B3" i="23"/>
  <c r="B3" i="22"/>
  <c r="B3" i="21"/>
  <c r="B3" i="20"/>
  <c r="B3" i="19" l="1"/>
  <c r="B3" i="18"/>
  <c r="B3" i="17"/>
  <c r="B3" i="16" l="1"/>
  <c r="B3" i="25" l="1"/>
  <c r="B3" i="15" l="1"/>
  <c r="B2" i="17" l="1"/>
  <c r="B2" i="19" l="1"/>
  <c r="B2" i="18"/>
  <c r="B2" i="21"/>
  <c r="B2" i="20"/>
  <c r="B2" i="23"/>
  <c r="B2" i="22"/>
  <c r="B2" i="25"/>
  <c r="B2" i="24"/>
  <c r="B2" i="16"/>
  <c r="B2" i="15"/>
  <c r="B2" i="14"/>
  <c r="B14" i="25" a="1"/>
  <c r="C14" i="25" s="1"/>
  <c r="B12" i="25" a="1"/>
  <c r="H12" i="25" s="1"/>
  <c r="B10" i="25" a="1"/>
  <c r="G10" i="25" s="1"/>
  <c r="B8" i="25" a="1"/>
  <c r="G8" i="25" s="1"/>
  <c r="B6" i="25" a="1"/>
  <c r="H6" i="25" s="1"/>
  <c r="B4" i="25" a="1"/>
  <c r="G4" i="25" s="1"/>
  <c r="G3" i="25" s="1"/>
  <c r="B14" i="24" a="1"/>
  <c r="C14" i="24" s="1"/>
  <c r="B12" i="24" a="1"/>
  <c r="H12" i="24" s="1"/>
  <c r="B10" i="24" a="1"/>
  <c r="G10" i="24" s="1"/>
  <c r="B8" i="24" a="1"/>
  <c r="G8" i="24" s="1"/>
  <c r="B6" i="24" a="1"/>
  <c r="H6" i="24" s="1"/>
  <c r="B4" i="24" a="1"/>
  <c r="G4" i="24" s="1"/>
  <c r="G3" i="24" s="1"/>
  <c r="B14" i="23" a="1"/>
  <c r="C14" i="23" s="1"/>
  <c r="B12" i="23" a="1"/>
  <c r="H12" i="23" s="1"/>
  <c r="B10" i="23" a="1"/>
  <c r="G10" i="23" s="1"/>
  <c r="B8" i="23" a="1"/>
  <c r="G8" i="23" s="1"/>
  <c r="B6" i="23" a="1"/>
  <c r="H6" i="23" s="1"/>
  <c r="B4" i="23" a="1"/>
  <c r="G4" i="23" s="1"/>
  <c r="G3" i="23" s="1"/>
  <c r="B14" i="22" a="1"/>
  <c r="C14" i="22" s="1"/>
  <c r="B12" i="22" a="1"/>
  <c r="H12" i="22" s="1"/>
  <c r="B10" i="22" a="1"/>
  <c r="G10" i="22" s="1"/>
  <c r="B8" i="22" a="1"/>
  <c r="H8" i="22" s="1"/>
  <c r="B6" i="22" a="1"/>
  <c r="G6" i="22" s="1"/>
  <c r="B4" i="22" a="1"/>
  <c r="H4" i="22" s="1"/>
  <c r="H3" i="22" s="1"/>
  <c r="B14" i="21" a="1"/>
  <c r="C14" i="21" s="1"/>
  <c r="B12" i="21" a="1"/>
  <c r="H12" i="21" s="1"/>
  <c r="B10" i="21" a="1"/>
  <c r="G10" i="21" s="1"/>
  <c r="B8" i="21" a="1"/>
  <c r="G8" i="21" s="1"/>
  <c r="B6" i="21" a="1"/>
  <c r="H6" i="21" s="1"/>
  <c r="B4" i="21" a="1"/>
  <c r="G4" i="21" s="1"/>
  <c r="G3" i="21" s="1"/>
  <c r="B14" i="20" a="1"/>
  <c r="C14" i="20" s="1"/>
  <c r="B12" i="20" a="1"/>
  <c r="H12" i="20" s="1"/>
  <c r="B10" i="20" a="1"/>
  <c r="G10" i="20" s="1"/>
  <c r="B8" i="20" a="1"/>
  <c r="H8" i="20" s="1"/>
  <c r="B6" i="20" a="1"/>
  <c r="G6" i="20" s="1"/>
  <c r="B4" i="20" a="1"/>
  <c r="E4" i="20" s="1"/>
  <c r="E3" i="20" s="1"/>
  <c r="B14" i="19" a="1"/>
  <c r="C14" i="19" s="1"/>
  <c r="B12" i="19" a="1"/>
  <c r="H12" i="19" s="1"/>
  <c r="B10" i="19" a="1"/>
  <c r="G10" i="19" s="1"/>
  <c r="B8" i="19" a="1"/>
  <c r="H8" i="19" s="1"/>
  <c r="B6" i="19" a="1"/>
  <c r="G6" i="19" s="1"/>
  <c r="B4" i="19" a="1"/>
  <c r="H4" i="19" s="1"/>
  <c r="H3" i="19" s="1"/>
  <c r="B14" i="18" a="1"/>
  <c r="C14" i="18" s="1"/>
  <c r="B12" i="18" a="1"/>
  <c r="G12" i="18" s="1"/>
  <c r="B10" i="18" a="1"/>
  <c r="G10" i="18" s="1"/>
  <c r="B8" i="18" a="1"/>
  <c r="G8" i="18" s="1"/>
  <c r="B6" i="18" a="1"/>
  <c r="G6" i="18" s="1"/>
  <c r="B4" i="18" a="1"/>
  <c r="G4" i="18" s="1"/>
  <c r="G3" i="18" s="1"/>
  <c r="B14" i="17" a="1"/>
  <c r="B14" i="17" s="1"/>
  <c r="B12" i="17" a="1"/>
  <c r="G12" i="17" s="1"/>
  <c r="B10" i="17" a="1"/>
  <c r="H10" i="17" s="1"/>
  <c r="B8" i="17" a="1"/>
  <c r="H8" i="17" s="1"/>
  <c r="B6" i="17" a="1"/>
  <c r="G6" i="17" s="1"/>
  <c r="B4" i="17" a="1"/>
  <c r="H4" i="17" s="1"/>
  <c r="H3" i="17" s="1"/>
  <c r="B14" i="16" a="1"/>
  <c r="C14" i="16" s="1"/>
  <c r="B12" i="16" a="1"/>
  <c r="H12" i="16" s="1"/>
  <c r="B10" i="16" a="1"/>
  <c r="G10" i="16" s="1"/>
  <c r="B8" i="16" a="1"/>
  <c r="H8" i="16" s="1"/>
  <c r="B6" i="16" a="1"/>
  <c r="G6" i="16" s="1"/>
  <c r="B4" i="16" a="1"/>
  <c r="H4" i="16" s="1"/>
  <c r="H3" i="16" s="1"/>
  <c r="B14" i="15" a="1"/>
  <c r="C14" i="15" s="1"/>
  <c r="B12" i="15" a="1"/>
  <c r="H12" i="15" s="1"/>
  <c r="B10" i="15" a="1"/>
  <c r="G10" i="15" s="1"/>
  <c r="B8" i="15" a="1"/>
  <c r="H8" i="15" s="1"/>
  <c r="B6" i="15" a="1"/>
  <c r="G6" i="15" s="1"/>
  <c r="B4" i="15" a="1"/>
  <c r="H4" i="15" s="1"/>
  <c r="H3" i="15" s="1"/>
  <c r="B8" i="18" l="1"/>
  <c r="B4" i="18"/>
  <c r="B12" i="18"/>
  <c r="F4" i="18"/>
  <c r="F3" i="18" s="1"/>
  <c r="F8" i="18"/>
  <c r="F12" i="18"/>
  <c r="D6" i="18"/>
  <c r="H6" i="18"/>
  <c r="D10" i="18"/>
  <c r="H10" i="18"/>
  <c r="D4" i="18"/>
  <c r="D3" i="18" s="1"/>
  <c r="H4" i="18"/>
  <c r="H3" i="18" s="1"/>
  <c r="B6" i="18"/>
  <c r="F6" i="18"/>
  <c r="D8" i="18"/>
  <c r="H8" i="18"/>
  <c r="B10" i="18"/>
  <c r="F10" i="18"/>
  <c r="D12" i="18"/>
  <c r="H12" i="18"/>
  <c r="B14" i="18"/>
  <c r="C6" i="25"/>
  <c r="E6" i="25"/>
  <c r="G6" i="25"/>
  <c r="C12" i="25"/>
  <c r="E12" i="25"/>
  <c r="G12" i="25"/>
  <c r="B4" i="25"/>
  <c r="D4" i="25"/>
  <c r="D3" i="25" s="1"/>
  <c r="F4" i="25"/>
  <c r="F3" i="25" s="1"/>
  <c r="H4" i="25"/>
  <c r="H3" i="25" s="1"/>
  <c r="B6" i="25"/>
  <c r="D6" i="25"/>
  <c r="F6" i="25"/>
  <c r="B8" i="25"/>
  <c r="D8" i="25"/>
  <c r="F8" i="25"/>
  <c r="H8" i="25"/>
  <c r="B10" i="25"/>
  <c r="D10" i="25"/>
  <c r="F10" i="25"/>
  <c r="H10" i="25"/>
  <c r="B12" i="25"/>
  <c r="D12" i="25"/>
  <c r="F12" i="25"/>
  <c r="B14" i="25"/>
  <c r="C4" i="25"/>
  <c r="C3" i="25" s="1"/>
  <c r="E4" i="25"/>
  <c r="E3" i="25" s="1"/>
  <c r="C8" i="25"/>
  <c r="E8" i="25"/>
  <c r="C10" i="25"/>
  <c r="E10" i="25"/>
  <c r="C6" i="24"/>
  <c r="E6" i="24"/>
  <c r="G6" i="24"/>
  <c r="C12" i="24"/>
  <c r="E12" i="24"/>
  <c r="G12" i="24"/>
  <c r="B4" i="24"/>
  <c r="D4" i="24"/>
  <c r="D3" i="24" s="1"/>
  <c r="F4" i="24"/>
  <c r="F3" i="24" s="1"/>
  <c r="H4" i="24"/>
  <c r="H3" i="24" s="1"/>
  <c r="B6" i="24"/>
  <c r="D6" i="24"/>
  <c r="F6" i="24"/>
  <c r="B8" i="24"/>
  <c r="D8" i="24"/>
  <c r="F8" i="24"/>
  <c r="H8" i="24"/>
  <c r="B10" i="24"/>
  <c r="D10" i="24"/>
  <c r="F10" i="24"/>
  <c r="H10" i="24"/>
  <c r="B12" i="24"/>
  <c r="D12" i="24"/>
  <c r="F12" i="24"/>
  <c r="B14" i="24"/>
  <c r="C4" i="24"/>
  <c r="C3" i="24" s="1"/>
  <c r="E4" i="24"/>
  <c r="E3" i="24" s="1"/>
  <c r="C8" i="24"/>
  <c r="E8" i="24"/>
  <c r="C10" i="24"/>
  <c r="E10" i="24"/>
  <c r="C6" i="23"/>
  <c r="E6" i="23"/>
  <c r="G6" i="23"/>
  <c r="C12" i="23"/>
  <c r="E12" i="23"/>
  <c r="G12" i="23"/>
  <c r="B4" i="23"/>
  <c r="D4" i="23"/>
  <c r="D3" i="23" s="1"/>
  <c r="F4" i="23"/>
  <c r="F3" i="23" s="1"/>
  <c r="H4" i="23"/>
  <c r="H3" i="23" s="1"/>
  <c r="B6" i="23"/>
  <c r="D6" i="23"/>
  <c r="F6" i="23"/>
  <c r="B8" i="23"/>
  <c r="D8" i="23"/>
  <c r="F8" i="23"/>
  <c r="H8" i="23"/>
  <c r="B10" i="23"/>
  <c r="D10" i="23"/>
  <c r="F10" i="23"/>
  <c r="H10" i="23"/>
  <c r="B12" i="23"/>
  <c r="D12" i="23"/>
  <c r="F12" i="23"/>
  <c r="B14" i="23"/>
  <c r="C4" i="23"/>
  <c r="C3" i="23" s="1"/>
  <c r="E4" i="23"/>
  <c r="E3" i="23" s="1"/>
  <c r="C8" i="23"/>
  <c r="E8" i="23"/>
  <c r="C10" i="23"/>
  <c r="E10" i="23"/>
  <c r="C4" i="22"/>
  <c r="C3" i="22" s="1"/>
  <c r="E4" i="22"/>
  <c r="E3" i="22" s="1"/>
  <c r="G4" i="22"/>
  <c r="G3" i="22" s="1"/>
  <c r="C8" i="22"/>
  <c r="E8" i="22"/>
  <c r="G8" i="22"/>
  <c r="C12" i="22"/>
  <c r="E12" i="22"/>
  <c r="G12" i="22"/>
  <c r="B4" i="22"/>
  <c r="D4" i="22"/>
  <c r="D3" i="22" s="1"/>
  <c r="F4" i="22"/>
  <c r="F3" i="22" s="1"/>
  <c r="B6" i="22"/>
  <c r="D6" i="22"/>
  <c r="F6" i="22"/>
  <c r="H6" i="22"/>
  <c r="B8" i="22"/>
  <c r="D8" i="22"/>
  <c r="F8" i="22"/>
  <c r="B10" i="22"/>
  <c r="D10" i="22"/>
  <c r="F10" i="22"/>
  <c r="H10" i="22"/>
  <c r="B12" i="22"/>
  <c r="D12" i="22"/>
  <c r="F12" i="22"/>
  <c r="B14" i="22"/>
  <c r="C6" i="22"/>
  <c r="E6" i="22"/>
  <c r="C10" i="22"/>
  <c r="E10" i="22"/>
  <c r="C6" i="21"/>
  <c r="E6" i="21"/>
  <c r="G6" i="21"/>
  <c r="C12" i="21"/>
  <c r="E12" i="21"/>
  <c r="G12" i="21"/>
  <c r="B4" i="21"/>
  <c r="D4" i="21"/>
  <c r="D3" i="21" s="1"/>
  <c r="F4" i="21"/>
  <c r="F3" i="21" s="1"/>
  <c r="H4" i="21"/>
  <c r="H3" i="21" s="1"/>
  <c r="B6" i="21"/>
  <c r="D6" i="21"/>
  <c r="F6" i="21"/>
  <c r="B8" i="21"/>
  <c r="D8" i="21"/>
  <c r="F8" i="21"/>
  <c r="H8" i="21"/>
  <c r="B10" i="21"/>
  <c r="D10" i="21"/>
  <c r="F10" i="21"/>
  <c r="H10" i="21"/>
  <c r="B12" i="21"/>
  <c r="D12" i="21"/>
  <c r="F12" i="21"/>
  <c r="B14" i="21"/>
  <c r="C4" i="21"/>
  <c r="C3" i="21" s="1"/>
  <c r="E4" i="21"/>
  <c r="E3" i="21" s="1"/>
  <c r="C8" i="21"/>
  <c r="E8" i="21"/>
  <c r="C10" i="21"/>
  <c r="E10" i="21"/>
  <c r="C4" i="20"/>
  <c r="C3" i="20" s="1"/>
  <c r="G4" i="20"/>
  <c r="G3" i="20" s="1"/>
  <c r="C8" i="20"/>
  <c r="E8" i="20"/>
  <c r="G8" i="20"/>
  <c r="C12" i="20"/>
  <c r="E12" i="20"/>
  <c r="G12" i="20"/>
  <c r="B4" i="20"/>
  <c r="D4" i="20"/>
  <c r="D3" i="20" s="1"/>
  <c r="F4" i="20"/>
  <c r="F3" i="20" s="1"/>
  <c r="H4" i="20"/>
  <c r="H3" i="20" s="1"/>
  <c r="B6" i="20"/>
  <c r="D6" i="20"/>
  <c r="F6" i="20"/>
  <c r="H6" i="20"/>
  <c r="B8" i="20"/>
  <c r="D8" i="20"/>
  <c r="F8" i="20"/>
  <c r="B10" i="20"/>
  <c r="D10" i="20"/>
  <c r="F10" i="20"/>
  <c r="H10" i="20"/>
  <c r="B12" i="20"/>
  <c r="D12" i="20"/>
  <c r="F12" i="20"/>
  <c r="B14" i="20"/>
  <c r="C6" i="20"/>
  <c r="E6" i="20"/>
  <c r="C10" i="20"/>
  <c r="E10" i="20"/>
  <c r="C4" i="19"/>
  <c r="C3" i="19" s="1"/>
  <c r="E4" i="19"/>
  <c r="E3" i="19" s="1"/>
  <c r="G4" i="19"/>
  <c r="G3" i="19" s="1"/>
  <c r="C8" i="19"/>
  <c r="E8" i="19"/>
  <c r="G8" i="19"/>
  <c r="C12" i="19"/>
  <c r="E12" i="19"/>
  <c r="G12" i="19"/>
  <c r="B4" i="19"/>
  <c r="D4" i="19"/>
  <c r="D3" i="19" s="1"/>
  <c r="F4" i="19"/>
  <c r="F3" i="19" s="1"/>
  <c r="B6" i="19"/>
  <c r="D6" i="19"/>
  <c r="F6" i="19"/>
  <c r="H6" i="19"/>
  <c r="B8" i="19"/>
  <c r="D8" i="19"/>
  <c r="F8" i="19"/>
  <c r="B10" i="19"/>
  <c r="D10" i="19"/>
  <c r="F10" i="19"/>
  <c r="H10" i="19"/>
  <c r="B12" i="19"/>
  <c r="D12" i="19"/>
  <c r="F12" i="19"/>
  <c r="B14" i="19"/>
  <c r="C6" i="19"/>
  <c r="E6" i="19"/>
  <c r="C10" i="19"/>
  <c r="E10" i="19"/>
  <c r="C4" i="18"/>
  <c r="C3" i="18" s="1"/>
  <c r="E4" i="18"/>
  <c r="E3" i="18" s="1"/>
  <c r="C6" i="18"/>
  <c r="E6" i="18"/>
  <c r="C8" i="18"/>
  <c r="E8" i="18"/>
  <c r="C10" i="18"/>
  <c r="E10" i="18"/>
  <c r="C12" i="18"/>
  <c r="E12" i="18"/>
  <c r="C4" i="17"/>
  <c r="C3" i="17" s="1"/>
  <c r="E4" i="17"/>
  <c r="E3" i="17" s="1"/>
  <c r="G4" i="17"/>
  <c r="G3" i="17" s="1"/>
  <c r="C8" i="17"/>
  <c r="E8" i="17"/>
  <c r="G8" i="17"/>
  <c r="C10" i="17"/>
  <c r="E10" i="17"/>
  <c r="G10" i="17"/>
  <c r="C14" i="17"/>
  <c r="B4" i="17"/>
  <c r="D4" i="17"/>
  <c r="D3" i="17" s="1"/>
  <c r="F4" i="17"/>
  <c r="F3" i="17" s="1"/>
  <c r="B6" i="17"/>
  <c r="D6" i="17"/>
  <c r="F6" i="17"/>
  <c r="H6" i="17"/>
  <c r="B8" i="17"/>
  <c r="D8" i="17"/>
  <c r="F8" i="17"/>
  <c r="B10" i="17"/>
  <c r="D10" i="17"/>
  <c r="F10" i="17"/>
  <c r="B12" i="17"/>
  <c r="D12" i="17"/>
  <c r="F12" i="17"/>
  <c r="H12" i="17"/>
  <c r="C6" i="17"/>
  <c r="E6" i="17"/>
  <c r="C12" i="17"/>
  <c r="E12" i="17"/>
  <c r="C4" i="16"/>
  <c r="C3" i="16" s="1"/>
  <c r="E4" i="16"/>
  <c r="E3" i="16" s="1"/>
  <c r="G4" i="16"/>
  <c r="G3" i="16" s="1"/>
  <c r="C8" i="16"/>
  <c r="E8" i="16"/>
  <c r="G8" i="16"/>
  <c r="C12" i="16"/>
  <c r="E12" i="16"/>
  <c r="G12" i="16"/>
  <c r="B4" i="16"/>
  <c r="D4" i="16"/>
  <c r="D3" i="16" s="1"/>
  <c r="F4" i="16"/>
  <c r="F3" i="16" s="1"/>
  <c r="B6" i="16"/>
  <c r="D6" i="16"/>
  <c r="F6" i="16"/>
  <c r="H6" i="16"/>
  <c r="B8" i="16"/>
  <c r="D8" i="16"/>
  <c r="F8" i="16"/>
  <c r="B10" i="16"/>
  <c r="D10" i="16"/>
  <c r="F10" i="16"/>
  <c r="H10" i="16"/>
  <c r="B12" i="16"/>
  <c r="D12" i="16"/>
  <c r="F12" i="16"/>
  <c r="B14" i="16"/>
  <c r="C6" i="16"/>
  <c r="E6" i="16"/>
  <c r="C10" i="16"/>
  <c r="E10" i="16"/>
  <c r="C4" i="15"/>
  <c r="C3" i="15" s="1"/>
  <c r="E4" i="15"/>
  <c r="E3" i="15" s="1"/>
  <c r="G4" i="15"/>
  <c r="G3" i="15" s="1"/>
  <c r="C8" i="15"/>
  <c r="E8" i="15"/>
  <c r="G8" i="15"/>
  <c r="C12" i="15"/>
  <c r="E12" i="15"/>
  <c r="G12" i="15"/>
  <c r="B4" i="15"/>
  <c r="D4" i="15"/>
  <c r="D3" i="15" s="1"/>
  <c r="F4" i="15"/>
  <c r="F3" i="15" s="1"/>
  <c r="B6" i="15"/>
  <c r="D6" i="15"/>
  <c r="F6" i="15"/>
  <c r="H6" i="15"/>
  <c r="B8" i="15"/>
  <c r="D8" i="15"/>
  <c r="F8" i="15"/>
  <c r="B10" i="15"/>
  <c r="D10" i="15"/>
  <c r="F10" i="15"/>
  <c r="H10" i="15"/>
  <c r="B12" i="15"/>
  <c r="D12" i="15"/>
  <c r="F12" i="15"/>
  <c r="B14" i="15"/>
  <c r="C6" i="15"/>
  <c r="E6" i="15"/>
  <c r="C10" i="15"/>
  <c r="E10" i="15"/>
  <c r="B3" i="14"/>
  <c r="B14" i="14" l="1" a="1"/>
  <c r="C14" i="14" s="1"/>
  <c r="B12" i="14" a="1"/>
  <c r="C12" i="14" s="1"/>
  <c r="B10" i="14" a="1"/>
  <c r="B10" i="14" s="1"/>
  <c r="B8" i="14" a="1"/>
  <c r="B8" i="14" s="1"/>
  <c r="B6" i="14" a="1"/>
  <c r="B6" i="14" s="1"/>
  <c r="B4" i="14" a="1"/>
  <c r="B4" i="14" s="1"/>
  <c r="E6" i="14" l="1"/>
  <c r="G6" i="14"/>
  <c r="C6" i="14"/>
  <c r="G10" i="14"/>
  <c r="E10" i="14"/>
  <c r="C10" i="14"/>
  <c r="H6" i="14"/>
  <c r="F6" i="14"/>
  <c r="D6" i="14"/>
  <c r="G8" i="14"/>
  <c r="C8" i="14"/>
  <c r="H10" i="14"/>
  <c r="F10" i="14"/>
  <c r="D10" i="14"/>
  <c r="E8" i="14"/>
  <c r="B14" i="14"/>
  <c r="H12" i="14"/>
  <c r="F12" i="14"/>
  <c r="D12" i="14"/>
  <c r="B12" i="14"/>
  <c r="G12" i="14"/>
  <c r="E12" i="14"/>
  <c r="H8" i="14"/>
  <c r="F8" i="14"/>
  <c r="D8" i="14"/>
  <c r="G4" i="14"/>
  <c r="G3" i="14" s="1"/>
  <c r="E4" i="14"/>
  <c r="E3" i="14" s="1"/>
  <c r="C4" i="14"/>
  <c r="C3" i="14" s="1"/>
  <c r="H4" i="14"/>
  <c r="H3" i="14" s="1"/>
  <c r="F4" i="14"/>
  <c r="F3" i="14" s="1"/>
  <c r="D4" i="14"/>
  <c r="D3" i="14" s="1"/>
</calcChain>
</file>

<file path=xl/sharedStrings.xml><?xml version="1.0" encoding="utf-8"?>
<sst xmlns="http://schemas.openxmlformats.org/spreadsheetml/2006/main" count="35" uniqueCount="13">
  <si>
    <t>Sunday</t>
  </si>
  <si>
    <t>Notes</t>
  </si>
  <si>
    <t xml:space="preserve"> </t>
  </si>
  <si>
    <t>Calendar Settings</t>
  </si>
  <si>
    <t>Year</t>
  </si>
  <si>
    <t>Week Start</t>
  </si>
  <si>
    <t>Post 86 Oratorical Contest Month</t>
  </si>
  <si>
    <t>District Oratorical Contest Month</t>
  </si>
  <si>
    <t>Boys State Month</t>
  </si>
  <si>
    <t>Community Program at Post for Armed Forces Day</t>
  </si>
  <si>
    <t>Department Oratorical Contest Month - Saturday March 5th</t>
  </si>
  <si>
    <t>National Oratorical Month - April 22-24 - Wyndam Indianapolis West Hotel, Indianapolis, IN</t>
  </si>
  <si>
    <t>Veterans Outreach at July 4th Fireworks                                                           Department of Connecticut Convention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</si>
</sst>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
  </numFmts>
  <fonts count="26" x14ac:knownFonts="1">
    <font>
      <sz val="11"/>
      <color theme="1" tint="0.2499465926084170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b/>
      <sz val="36"/>
      <color theme="8" tint="-0.499984740745262"/>
      <name val="Stencil"/>
      <family val="5"/>
    </font>
    <font>
      <b/>
      <sz val="10"/>
      <color theme="1" tint="0.14999847407452621"/>
      <name val="Century Gothic"/>
      <family val="2"/>
      <scheme val="minor"/>
    </font>
    <font>
      <sz val="10"/>
      <color rgb="FFFF0000"/>
      <name val="Century Gothic"/>
      <family val="1"/>
      <scheme val="minor"/>
    </font>
    <font>
      <b/>
      <sz val="10"/>
      <color rgb="FFFF0000"/>
      <name val="Century Gothic"/>
      <family val="2"/>
      <scheme val="minor"/>
    </font>
    <font>
      <b/>
      <sz val="14"/>
      <color rgb="FFFF0000"/>
      <name val="Century Gothic"/>
      <family val="2"/>
      <scheme val="minor"/>
    </font>
  </fonts>
  <fills count="10">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26">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s>
  <cellStyleXfs count="17">
    <xf numFmtId="0" fontId="0" fillId="0" borderId="0">
      <alignment vertical="top"/>
    </xf>
    <xf numFmtId="0" fontId="8" fillId="2" borderId="0" applyNumberFormat="0" applyBorder="0" applyAlignment="0" applyProtection="0"/>
    <xf numFmtId="0" fontId="7" fillId="0" borderId="3" applyNumberFormat="0" applyFill="0" applyProtection="0">
      <alignment horizontal="left" vertical="center" indent="1"/>
    </xf>
    <xf numFmtId="0" fontId="2" fillId="3" borderId="1" applyNumberFormat="0" applyAlignment="0" applyProtection="0"/>
    <xf numFmtId="0" fontId="3" fillId="4" borderId="2" applyNumberFormat="0" applyProtection="0">
      <alignment vertical="center"/>
    </xf>
    <xf numFmtId="0" fontId="4" fillId="0" borderId="0" applyFill="0" applyBorder="0" applyProtection="0">
      <alignment vertical="center"/>
    </xf>
    <xf numFmtId="43"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9" fontId="6" fillId="0" borderId="0" applyFont="0" applyFill="0" applyBorder="0" applyAlignment="0" applyProtection="0"/>
    <xf numFmtId="0" fontId="10" fillId="5" borderId="0" applyBorder="0" applyProtection="0">
      <alignment horizontal="left" vertical="top" wrapText="1" indent="1"/>
    </xf>
    <xf numFmtId="164" fontId="6" fillId="0" borderId="0">
      <alignment horizontal="left" indent="1"/>
    </xf>
    <xf numFmtId="0" fontId="9" fillId="5" borderId="0" applyNumberFormat="0" applyFont="0" applyBorder="0" applyAlignment="0">
      <alignment horizontal="left" vertical="center" indent="1"/>
    </xf>
    <xf numFmtId="0" fontId="5" fillId="0" borderId="0">
      <alignment horizontal="left" indent="1"/>
    </xf>
    <xf numFmtId="0" fontId="7" fillId="0" borderId="0" applyFill="0" applyProtection="0"/>
    <xf numFmtId="0" fontId="11" fillId="0" borderId="0" applyFill="0" applyProtection="0"/>
  </cellStyleXfs>
  <cellXfs count="65">
    <xf numFmtId="0" fontId="0" fillId="0" borderId="0" xfId="0">
      <alignment vertical="top"/>
    </xf>
    <xf numFmtId="0" fontId="12" fillId="0" borderId="0" xfId="0" applyFont="1">
      <alignment vertical="top"/>
    </xf>
    <xf numFmtId="0" fontId="12" fillId="0" borderId="0" xfId="0" applyFont="1" applyFill="1" applyBorder="1">
      <alignment vertical="top"/>
    </xf>
    <xf numFmtId="0" fontId="12" fillId="0" borderId="0" xfId="2" applyFont="1" applyFill="1" applyBorder="1" applyAlignment="1">
      <alignment vertical="center"/>
    </xf>
    <xf numFmtId="0" fontId="13" fillId="0" borderId="0" xfId="5" applyFont="1" applyFill="1" applyAlignment="1">
      <alignment horizontal="left" vertical="center"/>
    </xf>
    <xf numFmtId="0" fontId="14" fillId="0" borderId="0" xfId="0" applyFont="1" applyAlignment="1">
      <alignment horizontal="left" vertical="center" indent="1"/>
    </xf>
    <xf numFmtId="0" fontId="14" fillId="0" borderId="0" xfId="0" applyFont="1" applyFill="1" applyBorder="1" applyAlignment="1">
      <alignment horizontal="left" vertical="center" indent="1"/>
    </xf>
    <xf numFmtId="164" fontId="14" fillId="0" borderId="9" xfId="12" applyFont="1" applyFill="1" applyBorder="1" applyAlignment="1">
      <alignment horizontal="right" vertical="center" indent="1"/>
    </xf>
    <xf numFmtId="164" fontId="14" fillId="0" borderId="9" xfId="13" applyNumberFormat="1" applyFont="1" applyFill="1" applyBorder="1" applyAlignment="1">
      <alignment horizontal="right" vertical="center" wrapText="1" indent="1"/>
    </xf>
    <xf numFmtId="0" fontId="16" fillId="6" borderId="4" xfId="2" applyFont="1" applyFill="1" applyBorder="1" applyAlignment="1">
      <alignment horizontal="center" vertical="center"/>
    </xf>
    <xf numFmtId="0" fontId="16" fillId="6" borderId="5" xfId="2" applyFont="1" applyFill="1" applyBorder="1" applyAlignment="1">
      <alignment horizontal="center" vertical="center"/>
    </xf>
    <xf numFmtId="0" fontId="16" fillId="6" borderId="6" xfId="2" applyFont="1" applyFill="1" applyBorder="1" applyAlignment="1">
      <alignment horizontal="center" vertical="center"/>
    </xf>
    <xf numFmtId="0" fontId="14" fillId="0" borderId="0" xfId="0" applyFont="1" applyAlignment="1">
      <alignment horizontal="center" vertical="center"/>
    </xf>
    <xf numFmtId="0" fontId="14" fillId="0" borderId="0" xfId="0" applyFont="1" applyFill="1" applyBorder="1" applyAlignment="1">
      <alignment horizontal="center" vertical="center"/>
    </xf>
    <xf numFmtId="164" fontId="14" fillId="0" borderId="9" xfId="12" applyFont="1" applyFill="1" applyBorder="1" applyAlignment="1">
      <alignment horizontal="right" indent="1"/>
    </xf>
    <xf numFmtId="164" fontId="14" fillId="0" borderId="11" xfId="12" applyFont="1" applyFill="1" applyBorder="1" applyAlignment="1">
      <alignment horizontal="right" indent="1"/>
    </xf>
    <xf numFmtId="0" fontId="15" fillId="0" borderId="10" xfId="0" applyFont="1" applyFill="1" applyBorder="1" applyAlignment="1">
      <alignment horizontal="left" vertical="top" wrapText="1" indent="1"/>
    </xf>
    <xf numFmtId="0" fontId="15" fillId="0" borderId="0" xfId="0" applyFont="1" applyAlignment="1">
      <alignment horizontal="left" vertical="top" wrapText="1" indent="1"/>
    </xf>
    <xf numFmtId="0" fontId="15" fillId="0" borderId="0" xfId="0" applyFont="1" applyFill="1" applyBorder="1" applyAlignment="1">
      <alignment horizontal="left" vertical="top" wrapText="1" indent="1"/>
    </xf>
    <xf numFmtId="0" fontId="15" fillId="0" borderId="10" xfId="13" applyFont="1" applyFill="1" applyBorder="1" applyAlignment="1">
      <alignment horizontal="left" vertical="top" wrapText="1" indent="1"/>
    </xf>
    <xf numFmtId="0" fontId="12" fillId="0" borderId="8" xfId="16" applyFont="1" applyFill="1" applyBorder="1" applyAlignment="1">
      <alignment horizontal="center" vertical="center"/>
    </xf>
    <xf numFmtId="0" fontId="12" fillId="0" borderId="8" xfId="14" applyFont="1" applyFill="1" applyBorder="1" applyAlignment="1">
      <alignment horizontal="center" vertical="center"/>
    </xf>
    <xf numFmtId="0" fontId="16" fillId="7" borderId="4" xfId="2" applyFont="1" applyFill="1" applyBorder="1" applyAlignment="1">
      <alignment horizontal="center" vertical="center"/>
    </xf>
    <xf numFmtId="0" fontId="16" fillId="7" borderId="5" xfId="2" applyFont="1" applyFill="1" applyBorder="1" applyAlignment="1">
      <alignment horizontal="center" vertical="center"/>
    </xf>
    <xf numFmtId="0" fontId="16" fillId="7" borderId="6" xfId="2" applyFont="1" applyFill="1" applyBorder="1" applyAlignment="1">
      <alignment horizontal="center" vertical="center"/>
    </xf>
    <xf numFmtId="0" fontId="16" fillId="8" borderId="4" xfId="2" applyFont="1" applyFill="1" applyBorder="1" applyAlignment="1">
      <alignment horizontal="center" vertical="center"/>
    </xf>
    <xf numFmtId="0" fontId="16" fillId="8" borderId="5" xfId="2" applyFont="1" applyFill="1" applyBorder="1" applyAlignment="1">
      <alignment horizontal="center" vertical="center"/>
    </xf>
    <xf numFmtId="0" fontId="16" fillId="8" borderId="6" xfId="2" applyFont="1" applyFill="1" applyBorder="1" applyAlignment="1">
      <alignment horizontal="center" vertical="center"/>
    </xf>
    <xf numFmtId="164" fontId="14" fillId="0" borderId="14" xfId="12" applyFont="1" applyFill="1" applyBorder="1" applyAlignment="1">
      <alignment horizontal="right" indent="1"/>
    </xf>
    <xf numFmtId="0" fontId="15" fillId="0" borderId="15" xfId="13" applyFont="1" applyFill="1" applyBorder="1" applyAlignment="1">
      <alignment horizontal="left" vertical="top" wrapText="1" indent="1"/>
    </xf>
    <xf numFmtId="0" fontId="15" fillId="0" borderId="15" xfId="0" applyFont="1" applyFill="1" applyBorder="1" applyAlignment="1">
      <alignment horizontal="left" vertical="top" wrapText="1" indent="1"/>
    </xf>
    <xf numFmtId="164" fontId="14" fillId="0" borderId="14" xfId="13" applyNumberFormat="1" applyFont="1" applyFill="1" applyBorder="1" applyAlignment="1">
      <alignment horizontal="right" vertical="center" wrapText="1" indent="1"/>
    </xf>
    <xf numFmtId="164" fontId="14" fillId="0" borderId="14" xfId="12" applyFont="1" applyFill="1" applyBorder="1" applyAlignment="1">
      <alignment horizontal="right" vertical="center" indent="1"/>
    </xf>
    <xf numFmtId="0" fontId="16" fillId="9" borderId="4" xfId="2" applyFont="1" applyFill="1" applyBorder="1" applyAlignment="1">
      <alignment horizontal="center" vertical="center"/>
    </xf>
    <xf numFmtId="0" fontId="16" fillId="9" borderId="5" xfId="2" applyFont="1" applyFill="1" applyBorder="1" applyAlignment="1">
      <alignment horizontal="center" vertical="center"/>
    </xf>
    <xf numFmtId="0" fontId="16" fillId="9" borderId="6" xfId="2" applyFont="1" applyFill="1" applyBorder="1" applyAlignment="1">
      <alignment horizontal="center" vertical="center"/>
    </xf>
    <xf numFmtId="164" fontId="14" fillId="0" borderId="18" xfId="12" applyFont="1" applyFill="1" applyBorder="1" applyAlignment="1">
      <alignment horizontal="right" indent="1"/>
    </xf>
    <xf numFmtId="0" fontId="15" fillId="0" borderId="19" xfId="13" applyFont="1" applyFill="1" applyBorder="1" applyAlignment="1">
      <alignment horizontal="left" vertical="top" wrapText="1" indent="1"/>
    </xf>
    <xf numFmtId="0" fontId="15" fillId="0" borderId="19" xfId="0" applyFont="1" applyFill="1" applyBorder="1" applyAlignment="1">
      <alignment horizontal="left" vertical="top" wrapText="1" indent="1"/>
    </xf>
    <xf numFmtId="164" fontId="14" fillId="0" borderId="18" xfId="13" applyNumberFormat="1" applyFont="1" applyFill="1" applyBorder="1" applyAlignment="1">
      <alignment horizontal="right" vertical="center" wrapText="1" indent="1"/>
    </xf>
    <xf numFmtId="164" fontId="14" fillId="0" borderId="18" xfId="12" applyFont="1" applyFill="1" applyBorder="1" applyAlignment="1">
      <alignment horizontal="right" vertical="center" indent="1"/>
    </xf>
    <xf numFmtId="164" fontId="14" fillId="0" borderId="22" xfId="12" applyFont="1" applyFill="1" applyBorder="1" applyAlignment="1">
      <alignment horizontal="right" indent="1"/>
    </xf>
    <xf numFmtId="0" fontId="15" fillId="0" borderId="23" xfId="13" applyFont="1" applyFill="1" applyBorder="1" applyAlignment="1">
      <alignment horizontal="left" vertical="top" wrapText="1" indent="1"/>
    </xf>
    <xf numFmtId="0" fontId="15" fillId="0" borderId="23" xfId="0" applyFont="1" applyFill="1" applyBorder="1" applyAlignment="1">
      <alignment horizontal="left" vertical="top" wrapText="1" indent="1"/>
    </xf>
    <xf numFmtId="164" fontId="14" fillId="0" borderId="22" xfId="13" applyNumberFormat="1" applyFont="1" applyFill="1" applyBorder="1" applyAlignment="1">
      <alignment horizontal="right" vertical="center" wrapText="1" indent="1"/>
    </xf>
    <xf numFmtId="164" fontId="14" fillId="0" borderId="22" xfId="12" applyFont="1" applyFill="1" applyBorder="1" applyAlignment="1">
      <alignment horizontal="right" vertical="center" indent="1"/>
    </xf>
    <xf numFmtId="0" fontId="22" fillId="0" borderId="0" xfId="0" applyFont="1" applyFill="1" applyBorder="1" applyAlignment="1">
      <alignment horizontal="left" vertical="top" wrapText="1" indent="1"/>
    </xf>
    <xf numFmtId="0" fontId="24" fillId="0" borderId="10" xfId="0" applyFont="1" applyFill="1" applyBorder="1" applyAlignment="1">
      <alignment horizontal="left" vertical="top" wrapText="1" indent="1"/>
    </xf>
    <xf numFmtId="0" fontId="21" fillId="0" borderId="0" xfId="5" applyFont="1" applyFill="1" applyBorder="1">
      <alignment vertical="center"/>
    </xf>
    <xf numFmtId="0" fontId="12" fillId="0" borderId="13" xfId="11" applyFont="1" applyFill="1" applyBorder="1" applyAlignment="1">
      <alignment horizontal="left" vertical="center" wrapText="1" indent="1"/>
    </xf>
    <xf numFmtId="0" fontId="12" fillId="0" borderId="11" xfId="11" applyFont="1" applyFill="1" applyBorder="1" applyAlignment="1">
      <alignment horizontal="left" vertical="center" wrapText="1" indent="1"/>
    </xf>
    <xf numFmtId="0" fontId="25" fillId="0" borderId="7" xfId="11" applyFont="1" applyFill="1" applyBorder="1" applyAlignment="1">
      <alignment horizontal="left" vertical="top" wrapText="1" indent="1"/>
    </xf>
    <xf numFmtId="0" fontId="23" fillId="0" borderId="7" xfId="11" applyFont="1" applyFill="1" applyBorder="1" applyAlignment="1">
      <alignment horizontal="left" vertical="top" wrapText="1" indent="1"/>
    </xf>
    <xf numFmtId="0" fontId="23" fillId="0" borderId="12" xfId="11" applyFont="1" applyFill="1" applyBorder="1" applyAlignment="1">
      <alignment horizontal="left" vertical="top" wrapText="1" indent="1"/>
    </xf>
    <xf numFmtId="0" fontId="16" fillId="6" borderId="0" xfId="15" applyFont="1" applyFill="1" applyBorder="1" applyAlignment="1">
      <alignment horizontal="center" vertical="center"/>
    </xf>
    <xf numFmtId="0" fontId="17" fillId="0" borderId="0" xfId="5" applyFont="1" applyFill="1" applyBorder="1">
      <alignment vertical="center"/>
    </xf>
    <xf numFmtId="0" fontId="18" fillId="0" borderId="0" xfId="5" applyFont="1" applyFill="1" applyBorder="1">
      <alignment vertical="center"/>
    </xf>
    <xf numFmtId="0" fontId="12" fillId="0" borderId="16" xfId="11" applyFont="1" applyFill="1" applyBorder="1" applyAlignment="1">
      <alignment horizontal="left" vertical="center" wrapText="1" indent="1"/>
    </xf>
    <xf numFmtId="0" fontId="12" fillId="0" borderId="17" xfId="11" applyFont="1" applyFill="1" applyBorder="1" applyAlignment="1">
      <alignment horizontal="left" vertical="center" wrapText="1" indent="1"/>
    </xf>
    <xf numFmtId="0" fontId="20" fillId="0" borderId="0" xfId="5" applyFont="1" applyFill="1" applyBorder="1">
      <alignment vertical="center"/>
    </xf>
    <xf numFmtId="0" fontId="12" fillId="0" borderId="20" xfId="11" applyFont="1" applyFill="1" applyBorder="1" applyAlignment="1">
      <alignment horizontal="left" vertical="center" wrapText="1" indent="1"/>
    </xf>
    <xf numFmtId="0" fontId="12" fillId="0" borderId="21" xfId="11" applyFont="1" applyFill="1" applyBorder="1" applyAlignment="1">
      <alignment horizontal="left" vertical="center" wrapText="1" indent="1"/>
    </xf>
    <xf numFmtId="0" fontId="19" fillId="0" borderId="0" xfId="5" applyFont="1" applyFill="1" applyBorder="1">
      <alignment vertical="center"/>
    </xf>
    <xf numFmtId="0" fontId="12" fillId="0" borderId="24" xfId="11" applyFont="1" applyFill="1" applyBorder="1" applyAlignment="1">
      <alignment horizontal="left" vertical="center" wrapText="1" indent="1"/>
    </xf>
    <xf numFmtId="0" fontId="12" fillId="0" borderId="25" xfId="11" applyFont="1" applyFill="1" applyBorder="1" applyAlignment="1">
      <alignment horizontal="left" vertical="center" wrapText="1" indent="1"/>
    </xf>
  </cellXfs>
  <cellStyles count="17">
    <cellStyle name="40% - Accent1" xfId="1" builtinId="31" customBuiltin="1"/>
    <cellStyle name="Accent1" xfId="3" builtinId="29" customBuiltin="1"/>
    <cellStyle name="Accent5" xfId="4" builtinId="45" customBuiltin="1"/>
    <cellStyle name="Banded" xfId="13" xr:uid="{00000000-0005-0000-0000-000003000000}"/>
    <cellStyle name="Comma" xfId="6" builtinId="3" customBuiltin="1"/>
    <cellStyle name="Comma [0]" xfId="7" builtinId="6" customBuiltin="1"/>
    <cellStyle name="Currency" xfId="8" builtinId="4" customBuiltin="1"/>
    <cellStyle name="Currency [0]" xfId="9" builtinId="7" customBuiltin="1"/>
    <cellStyle name="Day" xfId="12" xr:uid="{00000000-0005-0000-0000-000008000000}"/>
    <cellStyle name="Heading 1" xfId="2" builtinId="16" customBuiltin="1"/>
    <cellStyle name="Heading 2" xfId="15" builtinId="17" customBuiltin="1"/>
    <cellStyle name="Heading 3" xfId="16" builtinId="18" customBuiltin="1"/>
    <cellStyle name="Heading 4" xfId="11" builtinId="19" customBuiltin="1"/>
    <cellStyle name="Normal" xfId="0" builtinId="0" customBuiltin="1"/>
    <cellStyle name="Percent" xfId="10" builtinId="5" customBuiltin="1"/>
    <cellStyle name="Settings Entry" xfId="14" xr:uid="{00000000-0005-0000-0000-00000F000000}"/>
    <cellStyle name="Title" xfId="5" builtinId="15"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404539"/>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1" Type="http://schemas.openxmlformats.org/officeDocument/2006/relationships/image" Target="../media/image9.jp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oneCellAnchor>
    <xdr:from>
      <xdr:col>5</xdr:col>
      <xdr:colOff>742949</xdr:colOff>
      <xdr:row>0</xdr:row>
      <xdr:rowOff>40005</xdr:rowOff>
    </xdr:from>
    <xdr:ext cx="2943225" cy="1207770"/>
    <xdr:sp macro="" textlink="">
      <xdr:nvSpPr>
        <xdr:cNvPr id="5" name="TextBox 4">
          <a:extLst>
            <a:ext uri="{FF2B5EF4-FFF2-40B4-BE49-F238E27FC236}">
              <a16:creationId xmlns:a16="http://schemas.microsoft.com/office/drawing/2014/main" id="{D7BD31EA-CA77-4E2E-8D7F-DE1D13633978}"/>
            </a:ext>
          </a:extLst>
        </xdr:cNvPr>
        <xdr:cNvSpPr txBox="1"/>
      </xdr:nvSpPr>
      <xdr:spPr>
        <a:xfrm>
          <a:off x="5934074" y="40005"/>
          <a:ext cx="2943225" cy="1207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400" b="1" u="sng">
              <a:solidFill>
                <a:sysClr val="windowText" lastClr="000000"/>
              </a:solidFill>
              <a:latin typeface="Goudy Old Style" panose="02020502050305020303" pitchFamily="18" charset="0"/>
            </a:rPr>
            <a:t>Connecticut</a:t>
          </a:r>
          <a:r>
            <a:rPr lang="en-US" sz="1400" b="1" u="sng" baseline="0">
              <a:solidFill>
                <a:sysClr val="windowText" lastClr="000000"/>
              </a:solidFill>
              <a:latin typeface="Goudy Old Style" panose="02020502050305020303" pitchFamily="18" charset="0"/>
            </a:rPr>
            <a:t> Historical Dates</a:t>
          </a:r>
          <a:r>
            <a:rPr lang="en-US" sz="1400" b="1" u="sng">
              <a:solidFill>
                <a:sysClr val="windowText" lastClr="000000"/>
              </a:solidFill>
              <a:latin typeface="Goudy Old Style" panose="02020502050305020303" pitchFamily="18" charset="0"/>
            </a:rPr>
            <a:t>:</a:t>
          </a:r>
          <a:endParaRPr lang="en-US" sz="1400" b="1" u="none">
            <a:solidFill>
              <a:sysClr val="windowText" lastClr="000000"/>
            </a:solidFill>
            <a:latin typeface="Goudy Old Style" panose="02020502050305020303" pitchFamily="18" charset="0"/>
          </a:endParaRPr>
        </a:p>
        <a:p>
          <a:pPr algn="l"/>
          <a:r>
            <a:rPr lang="en-US" sz="1400" b="1" u="none">
              <a:solidFill>
                <a:sysClr val="windowText" lastClr="000000"/>
              </a:solidFill>
              <a:latin typeface="Goudy Old Style" panose="02020502050305020303" pitchFamily="18" charset="0"/>
            </a:rPr>
            <a:t>January 21, 1954,</a:t>
          </a:r>
          <a:r>
            <a:rPr lang="en-US" sz="1400" b="1" u="none" baseline="0">
              <a:solidFill>
                <a:sysClr val="windowText" lastClr="000000"/>
              </a:solidFill>
              <a:latin typeface="Goudy Old Style" panose="02020502050305020303" pitchFamily="18" charset="0"/>
            </a:rPr>
            <a:t> The world's first nuclear submarine, the </a:t>
          </a:r>
          <a:r>
            <a:rPr lang="en-US" sz="1400" b="1" i="1" u="none" baseline="0">
              <a:solidFill>
                <a:sysClr val="windowText" lastClr="000000"/>
              </a:solidFill>
              <a:latin typeface="Goudy Old Style" panose="02020502050305020303" pitchFamily="18" charset="0"/>
            </a:rPr>
            <a:t>USS Nautilus</a:t>
          </a:r>
          <a:r>
            <a:rPr lang="en-US" sz="1400" b="1" u="none" baseline="0">
              <a:solidFill>
                <a:sysClr val="windowText" lastClr="000000"/>
              </a:solidFill>
              <a:latin typeface="Goudy Old Style" panose="02020502050305020303" pitchFamily="18" charset="0"/>
            </a:rPr>
            <a:t>, was launched from Groton, Conn.</a:t>
          </a:r>
          <a:endParaRPr lang="en-US" sz="1400" b="1" u="sng">
            <a:solidFill>
              <a:sysClr val="windowText" lastClr="000000"/>
            </a:solidFill>
            <a:latin typeface="Goudy Old Style" panose="02020502050305020303" pitchFamily="18" charset="0"/>
          </a:endParaRPr>
        </a:p>
      </xdr:txBody>
    </xdr:sp>
    <xdr:clientData/>
  </xdr:oneCellAnchor>
  <xdr:oneCellAnchor>
    <xdr:from>
      <xdr:col>3</xdr:col>
      <xdr:colOff>1257301</xdr:colOff>
      <xdr:row>3</xdr:row>
      <xdr:rowOff>276225</xdr:rowOff>
    </xdr:from>
    <xdr:ext cx="1276350" cy="714375"/>
    <xdr:sp macro="" textlink="">
      <xdr:nvSpPr>
        <xdr:cNvPr id="6" name="TextBox 5">
          <a:extLst>
            <a:ext uri="{FF2B5EF4-FFF2-40B4-BE49-F238E27FC236}">
              <a16:creationId xmlns:a16="http://schemas.microsoft.com/office/drawing/2014/main" id="{7AFDF5DB-DFF5-4246-B0F5-C2AB23E5B12F}"/>
            </a:ext>
          </a:extLst>
        </xdr:cNvPr>
        <xdr:cNvSpPr txBox="1"/>
      </xdr:nvSpPr>
      <xdr:spPr>
        <a:xfrm>
          <a:off x="3914776" y="1914525"/>
          <a:ext cx="1276350"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solidFill>
              <a:srgbClr val="FF0000"/>
            </a:solidFill>
          </a:endParaRPr>
        </a:p>
      </xdr:txBody>
    </xdr:sp>
    <xdr:clientData/>
  </xdr:oneCellAnchor>
  <xdr:oneCellAnchor>
    <xdr:from>
      <xdr:col>1</xdr:col>
      <xdr:colOff>1209675</xdr:colOff>
      <xdr:row>9</xdr:row>
      <xdr:rowOff>19049</xdr:rowOff>
    </xdr:from>
    <xdr:ext cx="1247775" cy="438151"/>
    <xdr:sp macro="" textlink="">
      <xdr:nvSpPr>
        <xdr:cNvPr id="7" name="TextBox 6">
          <a:extLst>
            <a:ext uri="{FF2B5EF4-FFF2-40B4-BE49-F238E27FC236}">
              <a16:creationId xmlns:a16="http://schemas.microsoft.com/office/drawing/2014/main" id="{81F4F25D-ED94-402A-9E0A-0367D61FCF19}"/>
            </a:ext>
          </a:extLst>
        </xdr:cNvPr>
        <xdr:cNvSpPr txBox="1"/>
      </xdr:nvSpPr>
      <xdr:spPr>
        <a:xfrm>
          <a:off x="1333500" y="4686299"/>
          <a:ext cx="1247775" cy="438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Martin Luther King Jr. Holiday</a:t>
          </a:r>
        </a:p>
      </xdr:txBody>
    </xdr:sp>
    <xdr:clientData/>
  </xdr:oneCellAnchor>
  <xdr:oneCellAnchor>
    <xdr:from>
      <xdr:col>7</xdr:col>
      <xdr:colOff>66675</xdr:colOff>
      <xdr:row>11</xdr:row>
      <xdr:rowOff>38101</xdr:rowOff>
    </xdr:from>
    <xdr:ext cx="819150" cy="323849"/>
    <xdr:sp macro="" textlink="">
      <xdr:nvSpPr>
        <xdr:cNvPr id="2" name="TextBox 1">
          <a:extLst>
            <a:ext uri="{FF2B5EF4-FFF2-40B4-BE49-F238E27FC236}">
              <a16:creationId xmlns:a16="http://schemas.microsoft.com/office/drawing/2014/main" id="{CEB09E88-0FCE-4907-AA11-2CDA014F1DB1}"/>
            </a:ext>
          </a:extLst>
        </xdr:cNvPr>
        <xdr:cNvSpPr txBox="1"/>
      </xdr:nvSpPr>
      <xdr:spPr>
        <a:xfrm>
          <a:off x="7791450" y="5715001"/>
          <a:ext cx="819150" cy="3238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Alan Blair</a:t>
          </a:r>
        </a:p>
      </xdr:txBody>
    </xdr:sp>
    <xdr:clientData/>
  </xdr:oneCellAnchor>
  <xdr:oneCellAnchor>
    <xdr:from>
      <xdr:col>2</xdr:col>
      <xdr:colOff>104775</xdr:colOff>
      <xdr:row>10</xdr:row>
      <xdr:rowOff>133350</xdr:rowOff>
    </xdr:from>
    <xdr:ext cx="923925" cy="266700"/>
    <xdr:sp macro="" textlink="">
      <xdr:nvSpPr>
        <xdr:cNvPr id="8" name="TextBox 7">
          <a:extLst>
            <a:ext uri="{FF2B5EF4-FFF2-40B4-BE49-F238E27FC236}">
              <a16:creationId xmlns:a16="http://schemas.microsoft.com/office/drawing/2014/main" id="{CE9B1D25-DC30-4BCE-8870-65F24EB29180}"/>
            </a:ext>
          </a:extLst>
        </xdr:cNvPr>
        <xdr:cNvSpPr txBox="1"/>
      </xdr:nvSpPr>
      <xdr:spPr>
        <a:xfrm>
          <a:off x="1495425" y="5105400"/>
          <a:ext cx="923925"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Phil Stasulli</a:t>
          </a:r>
        </a:p>
      </xdr:txBody>
    </xdr:sp>
    <xdr:clientData/>
  </xdr:oneCellAnchor>
  <xdr:oneCellAnchor>
    <xdr:from>
      <xdr:col>4</xdr:col>
      <xdr:colOff>19050</xdr:colOff>
      <xdr:row>7</xdr:row>
      <xdr:rowOff>19051</xdr:rowOff>
    </xdr:from>
    <xdr:ext cx="1123950" cy="457200"/>
    <xdr:sp macro="" textlink="">
      <xdr:nvSpPr>
        <xdr:cNvPr id="9" name="TextBox 8">
          <a:extLst>
            <a:ext uri="{FF2B5EF4-FFF2-40B4-BE49-F238E27FC236}">
              <a16:creationId xmlns:a16="http://schemas.microsoft.com/office/drawing/2014/main" id="{89F05EC4-5933-4EC1-A65A-5EAF6D4475DE}"/>
            </a:ext>
          </a:extLst>
        </xdr:cNvPr>
        <xdr:cNvSpPr txBox="1"/>
      </xdr:nvSpPr>
      <xdr:spPr>
        <a:xfrm>
          <a:off x="3943350" y="3676651"/>
          <a:ext cx="112395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Fred Collis</a:t>
          </a:r>
        </a:p>
        <a:p>
          <a:r>
            <a:rPr lang="en-US" sz="1100"/>
            <a:t>Lt.</a:t>
          </a:r>
          <a:r>
            <a:rPr lang="en-US" sz="1100" baseline="0"/>
            <a:t> Joe Collias</a:t>
          </a:r>
          <a:endParaRPr lang="en-US" sz="1100"/>
        </a:p>
      </xdr:txBody>
    </xdr:sp>
    <xdr:clientData/>
  </xdr:oneCellAnchor>
  <xdr:oneCellAnchor>
    <xdr:from>
      <xdr:col>13</xdr:col>
      <xdr:colOff>114300</xdr:colOff>
      <xdr:row>8</xdr:row>
      <xdr:rowOff>314325</xdr:rowOff>
    </xdr:from>
    <xdr:ext cx="238125" cy="209550"/>
    <xdr:sp macro="" textlink="">
      <xdr:nvSpPr>
        <xdr:cNvPr id="10" name="TextBox 9">
          <a:extLst>
            <a:ext uri="{FF2B5EF4-FFF2-40B4-BE49-F238E27FC236}">
              <a16:creationId xmlns:a16="http://schemas.microsoft.com/office/drawing/2014/main" id="{F7F7AB52-7F14-4E90-9065-006CFBCCF237}"/>
            </a:ext>
          </a:extLst>
        </xdr:cNvPr>
        <xdr:cNvSpPr txBox="1"/>
      </xdr:nvSpPr>
      <xdr:spPr>
        <a:xfrm>
          <a:off x="11877675" y="4276725"/>
          <a:ext cx="238125"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3</xdr:col>
      <xdr:colOff>1219200</xdr:colOff>
      <xdr:row>5</xdr:row>
      <xdr:rowOff>180976</xdr:rowOff>
    </xdr:from>
    <xdr:ext cx="1381125" cy="266700"/>
    <xdr:sp macro="" textlink="">
      <xdr:nvSpPr>
        <xdr:cNvPr id="11" name="TextBox 10">
          <a:extLst>
            <a:ext uri="{FF2B5EF4-FFF2-40B4-BE49-F238E27FC236}">
              <a16:creationId xmlns:a16="http://schemas.microsoft.com/office/drawing/2014/main" id="{739F3370-4D22-43F8-BD58-4F764137A2E2}"/>
            </a:ext>
          </a:extLst>
        </xdr:cNvPr>
        <xdr:cNvSpPr txBox="1"/>
      </xdr:nvSpPr>
      <xdr:spPr>
        <a:xfrm>
          <a:off x="3876675" y="2828926"/>
          <a:ext cx="1381125"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Frank DeGregorio</a:t>
          </a:r>
        </a:p>
      </xdr:txBody>
    </xdr:sp>
    <xdr:clientData/>
  </xdr:oneCellAnchor>
  <xdr:oneCellAnchor>
    <xdr:from>
      <xdr:col>5</xdr:col>
      <xdr:colOff>9525</xdr:colOff>
      <xdr:row>11</xdr:row>
      <xdr:rowOff>95250</xdr:rowOff>
    </xdr:from>
    <xdr:ext cx="1257300" cy="914400"/>
    <xdr:sp macro="" textlink="">
      <xdr:nvSpPr>
        <xdr:cNvPr id="12" name="TextBox 11">
          <a:extLst>
            <a:ext uri="{FF2B5EF4-FFF2-40B4-BE49-F238E27FC236}">
              <a16:creationId xmlns:a16="http://schemas.microsoft.com/office/drawing/2014/main" id="{200D7CC2-EBFC-492E-892D-231546DBD8F7}"/>
            </a:ext>
          </a:extLst>
        </xdr:cNvPr>
        <xdr:cNvSpPr txBox="1"/>
      </xdr:nvSpPr>
      <xdr:spPr>
        <a:xfrm>
          <a:off x="5200650" y="5772150"/>
          <a:ext cx="1257300" cy="914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2800">
            <a:latin typeface="Playbill" panose="040506030A0602020202" pitchFamily="82" charset="0"/>
          </a:endParaRPr>
        </a:p>
      </xdr:txBody>
    </xdr:sp>
    <xdr:clientData/>
  </xdr:oneCellAnchor>
  <xdr:oneCellAnchor>
    <xdr:from>
      <xdr:col>3</xdr:col>
      <xdr:colOff>1</xdr:colOff>
      <xdr:row>11</xdr:row>
      <xdr:rowOff>142876</xdr:rowOff>
    </xdr:from>
    <xdr:ext cx="1104900" cy="285750"/>
    <xdr:sp macro="" textlink="">
      <xdr:nvSpPr>
        <xdr:cNvPr id="13" name="TextBox 12">
          <a:extLst>
            <a:ext uri="{FF2B5EF4-FFF2-40B4-BE49-F238E27FC236}">
              <a16:creationId xmlns:a16="http://schemas.microsoft.com/office/drawing/2014/main" id="{36C7982F-1B31-4E62-B9DA-09329A9C999E}"/>
            </a:ext>
          </a:extLst>
        </xdr:cNvPr>
        <xdr:cNvSpPr txBox="1"/>
      </xdr:nvSpPr>
      <xdr:spPr>
        <a:xfrm>
          <a:off x="2657476" y="5819776"/>
          <a:ext cx="110490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Peter Everson</a:t>
          </a:r>
        </a:p>
      </xdr:txBody>
    </xdr:sp>
    <xdr:clientData/>
  </xdr:oneCellAnchor>
  <xdr:oneCellAnchor>
    <xdr:from>
      <xdr:col>4</xdr:col>
      <xdr:colOff>1238250</xdr:colOff>
      <xdr:row>11</xdr:row>
      <xdr:rowOff>180976</xdr:rowOff>
    </xdr:from>
    <xdr:ext cx="1257300" cy="266700"/>
    <xdr:sp macro="" textlink="">
      <xdr:nvSpPr>
        <xdr:cNvPr id="14" name="TextBox 13">
          <a:extLst>
            <a:ext uri="{FF2B5EF4-FFF2-40B4-BE49-F238E27FC236}">
              <a16:creationId xmlns:a16="http://schemas.microsoft.com/office/drawing/2014/main" id="{FCB1EDB8-ACF8-4BA6-B526-74512659B5E7}"/>
            </a:ext>
          </a:extLst>
        </xdr:cNvPr>
        <xdr:cNvSpPr txBox="1"/>
      </xdr:nvSpPr>
      <xdr:spPr>
        <a:xfrm>
          <a:off x="5162550" y="5857876"/>
          <a:ext cx="125730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Stephen Murray</a:t>
          </a:r>
        </a:p>
      </xdr:txBody>
    </xdr:sp>
    <xdr:clientData/>
  </xdr:oneCellAnchor>
  <xdr:oneCellAnchor>
    <xdr:from>
      <xdr:col>5</xdr:col>
      <xdr:colOff>28575</xdr:colOff>
      <xdr:row>5</xdr:row>
      <xdr:rowOff>47625</xdr:rowOff>
    </xdr:from>
    <xdr:ext cx="1019175" cy="276225"/>
    <xdr:sp macro="" textlink="">
      <xdr:nvSpPr>
        <xdr:cNvPr id="15" name="TextBox 14">
          <a:extLst>
            <a:ext uri="{FF2B5EF4-FFF2-40B4-BE49-F238E27FC236}">
              <a16:creationId xmlns:a16="http://schemas.microsoft.com/office/drawing/2014/main" id="{52687C9B-B87E-474A-AC2D-4820890E70B6}"/>
            </a:ext>
          </a:extLst>
        </xdr:cNvPr>
        <xdr:cNvSpPr txBox="1"/>
      </xdr:nvSpPr>
      <xdr:spPr>
        <a:xfrm>
          <a:off x="5219700" y="2695575"/>
          <a:ext cx="1019175"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Doug Jones</a:t>
          </a:r>
        </a:p>
      </xdr:txBody>
    </xdr:sp>
    <xdr:clientData/>
  </xdr:oneCellAnchor>
  <xdr:oneCellAnchor>
    <xdr:from>
      <xdr:col>3</xdr:col>
      <xdr:colOff>0</xdr:colOff>
      <xdr:row>6</xdr:row>
      <xdr:rowOff>666750</xdr:rowOff>
    </xdr:from>
    <xdr:ext cx="1266825" cy="438149"/>
    <xdr:sp macro="" textlink="">
      <xdr:nvSpPr>
        <xdr:cNvPr id="3" name="TextBox 2">
          <a:extLst>
            <a:ext uri="{FF2B5EF4-FFF2-40B4-BE49-F238E27FC236}">
              <a16:creationId xmlns:a16="http://schemas.microsoft.com/office/drawing/2014/main" id="{D374C43B-43C8-4787-9AA6-38E12A7FD8AA}"/>
            </a:ext>
          </a:extLst>
        </xdr:cNvPr>
        <xdr:cNvSpPr txBox="1"/>
      </xdr:nvSpPr>
      <xdr:spPr>
        <a:xfrm>
          <a:off x="2657475" y="3619500"/>
          <a:ext cx="1266825" cy="438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latin typeface="+mn-lt"/>
            </a:rPr>
            <a:t>Post 86</a:t>
          </a:r>
        </a:p>
        <a:p>
          <a:r>
            <a:rPr lang="en-US" sz="1100" b="1">
              <a:latin typeface="+mn-lt"/>
            </a:rPr>
            <a:t>Meeting</a:t>
          </a:r>
        </a:p>
      </xdr:txBody>
    </xdr:sp>
    <xdr:clientData/>
  </xdr:oneCellAnchor>
  <xdr:oneCellAnchor>
    <xdr:from>
      <xdr:col>4</xdr:col>
      <xdr:colOff>28576</xdr:colOff>
      <xdr:row>9</xdr:row>
      <xdr:rowOff>28574</xdr:rowOff>
    </xdr:from>
    <xdr:ext cx="1276350" cy="657225"/>
    <xdr:sp macro="" textlink="">
      <xdr:nvSpPr>
        <xdr:cNvPr id="17" name="TextBox 16">
          <a:extLst>
            <a:ext uri="{FF2B5EF4-FFF2-40B4-BE49-F238E27FC236}">
              <a16:creationId xmlns:a16="http://schemas.microsoft.com/office/drawing/2014/main" id="{257A44F0-374E-4572-9183-40B316B80CED}"/>
            </a:ext>
          </a:extLst>
        </xdr:cNvPr>
        <xdr:cNvSpPr txBox="1"/>
      </xdr:nvSpPr>
      <xdr:spPr>
        <a:xfrm>
          <a:off x="3952876" y="4695824"/>
          <a:ext cx="1276350" cy="65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latin typeface="+mn-lt"/>
            </a:rPr>
            <a:t>3rd District</a:t>
          </a:r>
          <a:r>
            <a:rPr lang="en-US" sz="1100" b="1" baseline="0">
              <a:latin typeface="+mn-lt"/>
            </a:rPr>
            <a:t> Meeting-Post 143</a:t>
          </a:r>
          <a:endParaRPr lang="en-US" sz="1100" b="1">
            <a:latin typeface="+mn-lt"/>
          </a:endParaRPr>
        </a:p>
      </xdr:txBody>
    </xdr:sp>
    <xdr:clientData/>
  </xdr:oneCellAnchor>
  <xdr:oneCellAnchor>
    <xdr:from>
      <xdr:col>6</xdr:col>
      <xdr:colOff>9525</xdr:colOff>
      <xdr:row>9</xdr:row>
      <xdr:rowOff>200025</xdr:rowOff>
    </xdr:from>
    <xdr:ext cx="1257300" cy="809625"/>
    <xdr:sp macro="" textlink="">
      <xdr:nvSpPr>
        <xdr:cNvPr id="18" name="TextBox 17">
          <a:extLst>
            <a:ext uri="{FF2B5EF4-FFF2-40B4-BE49-F238E27FC236}">
              <a16:creationId xmlns:a16="http://schemas.microsoft.com/office/drawing/2014/main" id="{80DB2745-F33E-4395-8D95-0201ACC1C8D0}"/>
            </a:ext>
          </a:extLst>
        </xdr:cNvPr>
        <xdr:cNvSpPr txBox="1"/>
      </xdr:nvSpPr>
      <xdr:spPr>
        <a:xfrm>
          <a:off x="6467475" y="4867275"/>
          <a:ext cx="1257300"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p>
      </xdr:txBody>
    </xdr:sp>
    <xdr:clientData/>
  </xdr:oneCellAnchor>
  <xdr:oneCellAnchor>
    <xdr:from>
      <xdr:col>1</xdr:col>
      <xdr:colOff>1</xdr:colOff>
      <xdr:row>11</xdr:row>
      <xdr:rowOff>238125</xdr:rowOff>
    </xdr:from>
    <xdr:ext cx="1266824" cy="781049"/>
    <xdr:sp macro="" textlink="">
      <xdr:nvSpPr>
        <xdr:cNvPr id="19" name="TextBox 18">
          <a:extLst>
            <a:ext uri="{FF2B5EF4-FFF2-40B4-BE49-F238E27FC236}">
              <a16:creationId xmlns:a16="http://schemas.microsoft.com/office/drawing/2014/main" id="{9E5E465D-783F-45C0-9ABB-035DC7EE4309}"/>
            </a:ext>
          </a:extLst>
        </xdr:cNvPr>
        <xdr:cNvSpPr txBox="1"/>
      </xdr:nvSpPr>
      <xdr:spPr>
        <a:xfrm>
          <a:off x="123826" y="5915025"/>
          <a:ext cx="1266824" cy="7810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p>
      </xdr:txBody>
    </xdr:sp>
    <xdr:clientData/>
  </xdr:oneCellAnchor>
  <xdr:oneCellAnchor>
    <xdr:from>
      <xdr:col>6</xdr:col>
      <xdr:colOff>1238249</xdr:colOff>
      <xdr:row>3</xdr:row>
      <xdr:rowOff>247650</xdr:rowOff>
    </xdr:from>
    <xdr:ext cx="1323975" cy="265265"/>
    <xdr:sp macro="" textlink="">
      <xdr:nvSpPr>
        <xdr:cNvPr id="20" name="TextBox 19">
          <a:extLst>
            <a:ext uri="{FF2B5EF4-FFF2-40B4-BE49-F238E27FC236}">
              <a16:creationId xmlns:a16="http://schemas.microsoft.com/office/drawing/2014/main" id="{8444B2FF-44CF-4E39-85E5-71FFAE49F11A}"/>
            </a:ext>
          </a:extLst>
        </xdr:cNvPr>
        <xdr:cNvSpPr txBox="1"/>
      </xdr:nvSpPr>
      <xdr:spPr>
        <a:xfrm>
          <a:off x="7696199" y="1885950"/>
          <a:ext cx="132397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FF0000"/>
              </a:solidFill>
            </a:rPr>
            <a:t>New Year's</a:t>
          </a:r>
          <a:r>
            <a:rPr lang="en-US" sz="1100" b="1" baseline="0">
              <a:solidFill>
                <a:srgbClr val="FF0000"/>
              </a:solidFill>
            </a:rPr>
            <a:t> </a:t>
          </a:r>
          <a:r>
            <a:rPr lang="en-US" sz="1100" b="1">
              <a:solidFill>
                <a:srgbClr val="FF0000"/>
              </a:solidFill>
            </a:rPr>
            <a:t>Day</a:t>
          </a:r>
        </a:p>
      </xdr:txBody>
    </xdr:sp>
    <xdr:clientData/>
  </xdr:oneCellAnchor>
  <xdr:oneCellAnchor>
    <xdr:from>
      <xdr:col>1</xdr:col>
      <xdr:colOff>28575</xdr:colOff>
      <xdr:row>13</xdr:row>
      <xdr:rowOff>19050</xdr:rowOff>
    </xdr:from>
    <xdr:ext cx="1028700" cy="265265"/>
    <xdr:sp macro="" textlink="">
      <xdr:nvSpPr>
        <xdr:cNvPr id="23" name="TextBox 22">
          <a:extLst>
            <a:ext uri="{FF2B5EF4-FFF2-40B4-BE49-F238E27FC236}">
              <a16:creationId xmlns:a16="http://schemas.microsoft.com/office/drawing/2014/main" id="{27C2FDC9-F1BF-4EF9-B6E9-C83A95352999}"/>
            </a:ext>
          </a:extLst>
        </xdr:cNvPr>
        <xdr:cNvSpPr txBox="1"/>
      </xdr:nvSpPr>
      <xdr:spPr>
        <a:xfrm>
          <a:off x="152400" y="6705600"/>
          <a:ext cx="102870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Frank Dunn</a:t>
          </a:r>
        </a:p>
      </xdr:txBody>
    </xdr:sp>
    <xdr:clientData/>
  </xdr:oneCellAnchor>
  <xdr:oneCellAnchor>
    <xdr:from>
      <xdr:col>5</xdr:col>
      <xdr:colOff>142875</xdr:colOff>
      <xdr:row>11</xdr:row>
      <xdr:rowOff>38100</xdr:rowOff>
    </xdr:from>
    <xdr:ext cx="1200150" cy="704850"/>
    <xdr:sp macro="" textlink="">
      <xdr:nvSpPr>
        <xdr:cNvPr id="4" name="TextBox 3">
          <a:extLst>
            <a:ext uri="{FF2B5EF4-FFF2-40B4-BE49-F238E27FC236}">
              <a16:creationId xmlns:a16="http://schemas.microsoft.com/office/drawing/2014/main" id="{7D9DC15F-FF7C-4E01-A6AA-6F9E3E1997F1}"/>
            </a:ext>
          </a:extLst>
        </xdr:cNvPr>
        <xdr:cNvSpPr txBox="1"/>
      </xdr:nvSpPr>
      <xdr:spPr>
        <a:xfrm>
          <a:off x="5334000" y="5715000"/>
          <a:ext cx="1200150"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a:solidFill>
              <a:srgbClr val="404539"/>
            </a:solidFill>
            <a:effectLst/>
          </a:endParaRPr>
        </a:p>
      </xdr:txBody>
    </xdr:sp>
    <xdr:clientData/>
  </xdr:oneCellAnchor>
  <xdr:twoCellAnchor editAs="oneCell">
    <xdr:from>
      <xdr:col>3</xdr:col>
      <xdr:colOff>1174750</xdr:colOff>
      <xdr:row>0</xdr:row>
      <xdr:rowOff>19050</xdr:rowOff>
    </xdr:from>
    <xdr:to>
      <xdr:col>5</xdr:col>
      <xdr:colOff>685800</xdr:colOff>
      <xdr:row>2</xdr:row>
      <xdr:rowOff>0</xdr:rowOff>
    </xdr:to>
    <xdr:pic>
      <xdr:nvPicPr>
        <xdr:cNvPr id="21" name="Picture 20">
          <a:extLst>
            <a:ext uri="{FF2B5EF4-FFF2-40B4-BE49-F238E27FC236}">
              <a16:creationId xmlns:a16="http://schemas.microsoft.com/office/drawing/2014/main" id="{90B8DEC0-6AE2-4945-883C-3497243EAC83}"/>
            </a:ext>
          </a:extLst>
        </xdr:cNvPr>
        <xdr:cNvPicPr>
          <a:picLocks noChangeAspect="1"/>
        </xdr:cNvPicPr>
      </xdr:nvPicPr>
      <xdr:blipFill>
        <a:blip xmlns:r="http://schemas.openxmlformats.org/officeDocument/2006/relationships" r:embed="rId1"/>
        <a:stretch>
          <a:fillRect/>
        </a:stretch>
      </xdr:blipFill>
      <xdr:spPr>
        <a:xfrm>
          <a:off x="3832225" y="19050"/>
          <a:ext cx="2044700" cy="1314450"/>
        </a:xfrm>
        <a:prstGeom prst="rect">
          <a:avLst/>
        </a:prstGeom>
      </xdr:spPr>
    </xdr:pic>
    <xdr:clientData/>
  </xdr:twoCellAnchor>
  <xdr:oneCellAnchor>
    <xdr:from>
      <xdr:col>0</xdr:col>
      <xdr:colOff>114299</xdr:colOff>
      <xdr:row>9</xdr:row>
      <xdr:rowOff>161925</xdr:rowOff>
    </xdr:from>
    <xdr:ext cx="1171575" cy="265265"/>
    <xdr:sp macro="" textlink="">
      <xdr:nvSpPr>
        <xdr:cNvPr id="16" name="TextBox 15">
          <a:extLst>
            <a:ext uri="{FF2B5EF4-FFF2-40B4-BE49-F238E27FC236}">
              <a16:creationId xmlns:a16="http://schemas.microsoft.com/office/drawing/2014/main" id="{5898343B-3D87-4437-B237-0EA3D9E20B6D}"/>
            </a:ext>
          </a:extLst>
        </xdr:cNvPr>
        <xdr:cNvSpPr txBox="1"/>
      </xdr:nvSpPr>
      <xdr:spPr>
        <a:xfrm>
          <a:off x="114299" y="4829175"/>
          <a:ext cx="117157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Brian Gunther</a:t>
          </a:r>
        </a:p>
      </xdr:txBody>
    </xdr:sp>
    <xdr:clientData/>
  </xdr:oneCellAnchor>
  <xdr:oneCellAnchor>
    <xdr:from>
      <xdr:col>6</xdr:col>
      <xdr:colOff>28575</xdr:colOff>
      <xdr:row>11</xdr:row>
      <xdr:rowOff>180975</xdr:rowOff>
    </xdr:from>
    <xdr:ext cx="1200149" cy="609600"/>
    <xdr:sp macro="" textlink="">
      <xdr:nvSpPr>
        <xdr:cNvPr id="22" name="TextBox 21">
          <a:extLst>
            <a:ext uri="{FF2B5EF4-FFF2-40B4-BE49-F238E27FC236}">
              <a16:creationId xmlns:a16="http://schemas.microsoft.com/office/drawing/2014/main" id="{64302F19-BAF0-454A-B02D-2F9E5B32ED09}"/>
            </a:ext>
          </a:extLst>
        </xdr:cNvPr>
        <xdr:cNvSpPr txBox="1"/>
      </xdr:nvSpPr>
      <xdr:spPr>
        <a:xfrm>
          <a:off x="6486525" y="5857875"/>
          <a:ext cx="1200149"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rPr>
            <a:t>Mid Winter Conference</a:t>
          </a:r>
        </a:p>
      </xdr:txBody>
    </xdr:sp>
    <xdr:clientData/>
  </xdr:oneCellAnchor>
  <xdr:oneCellAnchor>
    <xdr:from>
      <xdr:col>7</xdr:col>
      <xdr:colOff>38100</xdr:colOff>
      <xdr:row>11</xdr:row>
      <xdr:rowOff>257175</xdr:rowOff>
    </xdr:from>
    <xdr:ext cx="1200150" cy="723899"/>
    <xdr:sp macro="" textlink="">
      <xdr:nvSpPr>
        <xdr:cNvPr id="24" name="TextBox 23">
          <a:extLst>
            <a:ext uri="{FF2B5EF4-FFF2-40B4-BE49-F238E27FC236}">
              <a16:creationId xmlns:a16="http://schemas.microsoft.com/office/drawing/2014/main" id="{45B501B1-F6F4-4B50-A72F-076B8EB391BF}"/>
            </a:ext>
          </a:extLst>
        </xdr:cNvPr>
        <xdr:cNvSpPr txBox="1"/>
      </xdr:nvSpPr>
      <xdr:spPr>
        <a:xfrm>
          <a:off x="7762875" y="5934075"/>
          <a:ext cx="1200150" cy="723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rPr>
            <a:t>Mid Winter Conference</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7</xdr:col>
      <xdr:colOff>66676</xdr:colOff>
      <xdr:row>3</xdr:row>
      <xdr:rowOff>38101</xdr:rowOff>
    </xdr:from>
    <xdr:ext cx="1152524" cy="857250"/>
    <xdr:sp macro="" textlink="">
      <xdr:nvSpPr>
        <xdr:cNvPr id="2" name="TextBox 1">
          <a:extLst>
            <a:ext uri="{FF2B5EF4-FFF2-40B4-BE49-F238E27FC236}">
              <a16:creationId xmlns:a16="http://schemas.microsoft.com/office/drawing/2014/main" id="{214D85FF-0516-410B-B619-66C6985FD27B}"/>
            </a:ext>
          </a:extLst>
        </xdr:cNvPr>
        <xdr:cNvSpPr txBox="1"/>
      </xdr:nvSpPr>
      <xdr:spPr>
        <a:xfrm>
          <a:off x="7791451" y="1676401"/>
          <a:ext cx="1152524"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4">
                  <a:lumMod val="75000"/>
                </a:schemeClr>
              </a:solidFill>
            </a:rPr>
            <a:t>Post 86 Permanent Charter-1920</a:t>
          </a:r>
          <a:endParaRPr lang="en-US" sz="1100"/>
        </a:p>
        <a:p>
          <a:r>
            <a:rPr lang="en-US" sz="1100">
              <a:latin typeface="+mn-lt"/>
            </a:rPr>
            <a:t>Tom Moore</a:t>
          </a:r>
        </a:p>
      </xdr:txBody>
    </xdr:sp>
    <xdr:clientData/>
  </xdr:oneCellAnchor>
  <xdr:oneCellAnchor>
    <xdr:from>
      <xdr:col>1</xdr:col>
      <xdr:colOff>1200150</xdr:colOff>
      <xdr:row>7</xdr:row>
      <xdr:rowOff>161925</xdr:rowOff>
    </xdr:from>
    <xdr:ext cx="1190625" cy="342900"/>
    <xdr:sp macro="" textlink="">
      <xdr:nvSpPr>
        <xdr:cNvPr id="5" name="TextBox 4">
          <a:extLst>
            <a:ext uri="{FF2B5EF4-FFF2-40B4-BE49-F238E27FC236}">
              <a16:creationId xmlns:a16="http://schemas.microsoft.com/office/drawing/2014/main" id="{14209CB7-A613-4FAC-B907-44F7E7111F22}"/>
            </a:ext>
          </a:extLst>
        </xdr:cNvPr>
        <xdr:cNvSpPr txBox="1"/>
      </xdr:nvSpPr>
      <xdr:spPr>
        <a:xfrm>
          <a:off x="1323975" y="3819525"/>
          <a:ext cx="1190625"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Columbus Day</a:t>
          </a:r>
        </a:p>
      </xdr:txBody>
    </xdr:sp>
    <xdr:clientData/>
  </xdr:oneCellAnchor>
  <xdr:oneCellAnchor>
    <xdr:from>
      <xdr:col>2</xdr:col>
      <xdr:colOff>1238249</xdr:colOff>
      <xdr:row>7</xdr:row>
      <xdr:rowOff>238126</xdr:rowOff>
    </xdr:from>
    <xdr:ext cx="1276351" cy="466724"/>
    <xdr:sp macro="" textlink="">
      <xdr:nvSpPr>
        <xdr:cNvPr id="6" name="TextBox 5">
          <a:extLst>
            <a:ext uri="{FF2B5EF4-FFF2-40B4-BE49-F238E27FC236}">
              <a16:creationId xmlns:a16="http://schemas.microsoft.com/office/drawing/2014/main" id="{F50B40F4-960B-439C-80F3-6C267C244D57}"/>
            </a:ext>
          </a:extLst>
        </xdr:cNvPr>
        <xdr:cNvSpPr txBox="1"/>
      </xdr:nvSpPr>
      <xdr:spPr>
        <a:xfrm>
          <a:off x="2628899" y="3895726"/>
          <a:ext cx="1276351" cy="466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ysClr val="windowText" lastClr="000000"/>
              </a:solidFill>
            </a:rPr>
            <a:t>Post</a:t>
          </a:r>
          <a:r>
            <a:rPr lang="en-US" sz="1100" b="1" baseline="0">
              <a:solidFill>
                <a:sysClr val="windowText" lastClr="000000"/>
              </a:solidFill>
            </a:rPr>
            <a:t> 86 Meeting</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Jim</a:t>
          </a:r>
          <a:r>
            <a:rPr lang="en-US" sz="1100" baseline="0">
              <a:solidFill>
                <a:schemeClr val="tx1"/>
              </a:solidFill>
              <a:effectLst/>
              <a:latin typeface="+mn-lt"/>
              <a:ea typeface="+mn-ea"/>
              <a:cs typeface="+mn-cs"/>
            </a:rPr>
            <a:t> Corridon</a:t>
          </a:r>
          <a:endParaRPr lang="en-US">
            <a:effectLst/>
          </a:endParaRPr>
        </a:p>
      </xdr:txBody>
    </xdr:sp>
    <xdr:clientData/>
  </xdr:oneCellAnchor>
  <xdr:oneCellAnchor>
    <xdr:from>
      <xdr:col>2</xdr:col>
      <xdr:colOff>38101</xdr:colOff>
      <xdr:row>13</xdr:row>
      <xdr:rowOff>1</xdr:rowOff>
    </xdr:from>
    <xdr:ext cx="971550" cy="438149"/>
    <xdr:sp macro="" textlink="">
      <xdr:nvSpPr>
        <xdr:cNvPr id="7" name="TextBox 6">
          <a:extLst>
            <a:ext uri="{FF2B5EF4-FFF2-40B4-BE49-F238E27FC236}">
              <a16:creationId xmlns:a16="http://schemas.microsoft.com/office/drawing/2014/main" id="{37FD1270-D591-456D-B360-F2624CA803E3}"/>
            </a:ext>
          </a:extLst>
        </xdr:cNvPr>
        <xdr:cNvSpPr txBox="1"/>
      </xdr:nvSpPr>
      <xdr:spPr>
        <a:xfrm>
          <a:off x="1428751" y="6686551"/>
          <a:ext cx="971550" cy="438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Halloween</a:t>
          </a:r>
        </a:p>
        <a:p>
          <a:r>
            <a:rPr lang="en-US" sz="1100" b="0">
              <a:solidFill>
                <a:sysClr val="windowText" lastClr="000000"/>
              </a:solidFill>
            </a:rPr>
            <a:t>John Pettei</a:t>
          </a:r>
        </a:p>
      </xdr:txBody>
    </xdr:sp>
    <xdr:clientData/>
  </xdr:oneCellAnchor>
  <xdr:oneCellAnchor>
    <xdr:from>
      <xdr:col>6</xdr:col>
      <xdr:colOff>1200151</xdr:colOff>
      <xdr:row>5</xdr:row>
      <xdr:rowOff>38100</xdr:rowOff>
    </xdr:from>
    <xdr:ext cx="1333500" cy="962025"/>
    <xdr:sp macro="" textlink="">
      <xdr:nvSpPr>
        <xdr:cNvPr id="8" name="TextBox 7">
          <a:extLst>
            <a:ext uri="{FF2B5EF4-FFF2-40B4-BE49-F238E27FC236}">
              <a16:creationId xmlns:a16="http://schemas.microsoft.com/office/drawing/2014/main" id="{333057D7-F4B9-45B2-94DF-213769B59955}"/>
            </a:ext>
          </a:extLst>
        </xdr:cNvPr>
        <xdr:cNvSpPr txBox="1"/>
      </xdr:nvSpPr>
      <xdr:spPr>
        <a:xfrm>
          <a:off x="7658101" y="2686050"/>
          <a:ext cx="133350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0</xdr:col>
      <xdr:colOff>114301</xdr:colOff>
      <xdr:row>13</xdr:row>
      <xdr:rowOff>19051</xdr:rowOff>
    </xdr:from>
    <xdr:ext cx="1028699" cy="314324"/>
    <xdr:sp macro="" textlink="">
      <xdr:nvSpPr>
        <xdr:cNvPr id="9" name="TextBox 8">
          <a:extLst>
            <a:ext uri="{FF2B5EF4-FFF2-40B4-BE49-F238E27FC236}">
              <a16:creationId xmlns:a16="http://schemas.microsoft.com/office/drawing/2014/main" id="{499DEED2-B138-4F85-8565-8E0C8D097CE0}"/>
            </a:ext>
          </a:extLst>
        </xdr:cNvPr>
        <xdr:cNvSpPr txBox="1"/>
      </xdr:nvSpPr>
      <xdr:spPr>
        <a:xfrm>
          <a:off x="114301" y="6705601"/>
          <a:ext cx="1028699" cy="314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Mike Adams</a:t>
          </a:r>
        </a:p>
      </xdr:txBody>
    </xdr:sp>
    <xdr:clientData/>
  </xdr:oneCellAnchor>
  <xdr:oneCellAnchor>
    <xdr:from>
      <xdr:col>5</xdr:col>
      <xdr:colOff>219076</xdr:colOff>
      <xdr:row>1</xdr:row>
      <xdr:rowOff>28576</xdr:rowOff>
    </xdr:from>
    <xdr:ext cx="3543300" cy="1162050"/>
    <xdr:sp macro="" textlink="">
      <xdr:nvSpPr>
        <xdr:cNvPr id="12" name="TextBox 11">
          <a:extLst>
            <a:ext uri="{FF2B5EF4-FFF2-40B4-BE49-F238E27FC236}">
              <a16:creationId xmlns:a16="http://schemas.microsoft.com/office/drawing/2014/main" id="{441AD67B-BEE2-42EB-80A9-0862339D78DD}"/>
            </a:ext>
          </a:extLst>
        </xdr:cNvPr>
        <xdr:cNvSpPr txBox="1"/>
      </xdr:nvSpPr>
      <xdr:spPr>
        <a:xfrm>
          <a:off x="5410201" y="142876"/>
          <a:ext cx="3543300" cy="1162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Facts</a:t>
          </a:r>
          <a:r>
            <a:rPr lang="en-US" sz="1400" b="1" u="sng">
              <a:latin typeface="Goudy Old Style" panose="02020502050305020303" pitchFamily="18" charset="0"/>
            </a:rPr>
            <a:t>:</a:t>
          </a:r>
          <a:endParaRPr lang="en-US" sz="1400" b="1" u="none">
            <a:latin typeface="Goudy Old Style" panose="02020502050305020303" pitchFamily="18" charset="0"/>
          </a:endParaRPr>
        </a:p>
        <a:p>
          <a:pPr algn="l"/>
          <a:r>
            <a:rPr lang="en-US" sz="1400" b="1" u="none">
              <a:latin typeface="Goudy Old Style" panose="02020502050305020303" pitchFamily="18" charset="0"/>
            </a:rPr>
            <a:t>October</a:t>
          </a:r>
          <a:r>
            <a:rPr lang="en-US" sz="1400" b="1" u="none" baseline="0">
              <a:latin typeface="Goudy Old Style" panose="02020502050305020303" pitchFamily="18" charset="0"/>
            </a:rPr>
            <a:t> 18, 1859, Torrington, CT native John Brown was captured after taking Harpers Ferry,  to begin an armed slave revolt in the South.</a:t>
          </a:r>
          <a:endParaRPr lang="en-US" sz="1400" b="1" u="none">
            <a:latin typeface="Goudy Old Style" panose="02020502050305020303" pitchFamily="18" charset="0"/>
          </a:endParaRPr>
        </a:p>
      </xdr:txBody>
    </xdr:sp>
    <xdr:clientData/>
  </xdr:oneCellAnchor>
  <xdr:oneCellAnchor>
    <xdr:from>
      <xdr:col>3</xdr:col>
      <xdr:colOff>1257300</xdr:colOff>
      <xdr:row>9</xdr:row>
      <xdr:rowOff>190500</xdr:rowOff>
    </xdr:from>
    <xdr:ext cx="1304925" cy="828675"/>
    <xdr:sp macro="" textlink="">
      <xdr:nvSpPr>
        <xdr:cNvPr id="4" name="TextBox 3">
          <a:extLst>
            <a:ext uri="{FF2B5EF4-FFF2-40B4-BE49-F238E27FC236}">
              <a16:creationId xmlns:a16="http://schemas.microsoft.com/office/drawing/2014/main" id="{6C4DDBBB-6C9E-4961-A903-5F2F81D79431}"/>
            </a:ext>
          </a:extLst>
        </xdr:cNvPr>
        <xdr:cNvSpPr txBox="1"/>
      </xdr:nvSpPr>
      <xdr:spPr>
        <a:xfrm>
          <a:off x="3914775" y="4857750"/>
          <a:ext cx="1304925" cy="828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3rd</a:t>
          </a:r>
          <a:r>
            <a:rPr lang="en-US" sz="1100" b="1" baseline="0"/>
            <a:t> District Meeting-Post 176</a:t>
          </a:r>
          <a:endParaRPr lang="en-US" sz="1100" b="1"/>
        </a:p>
      </xdr:txBody>
    </xdr:sp>
    <xdr:clientData/>
  </xdr:oneCellAnchor>
  <xdr:oneCellAnchor>
    <xdr:from>
      <xdr:col>5</xdr:col>
      <xdr:colOff>85725</xdr:colOff>
      <xdr:row>7</xdr:row>
      <xdr:rowOff>38101</xdr:rowOff>
    </xdr:from>
    <xdr:ext cx="1114425" cy="438150"/>
    <xdr:sp macro="" textlink="">
      <xdr:nvSpPr>
        <xdr:cNvPr id="10" name="TextBox 9">
          <a:extLst>
            <a:ext uri="{FF2B5EF4-FFF2-40B4-BE49-F238E27FC236}">
              <a16:creationId xmlns:a16="http://schemas.microsoft.com/office/drawing/2014/main" id="{FE0C77A9-E565-4A85-AEC0-BB787BB3A1C8}"/>
            </a:ext>
          </a:extLst>
        </xdr:cNvPr>
        <xdr:cNvSpPr txBox="1"/>
      </xdr:nvSpPr>
      <xdr:spPr>
        <a:xfrm>
          <a:off x="5276850" y="3695701"/>
          <a:ext cx="111442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accent6">
                  <a:lumMod val="75000"/>
                </a:schemeClr>
              </a:solidFill>
              <a:effectLst/>
              <a:latin typeface="+mn-lt"/>
              <a:ea typeface="+mn-ea"/>
              <a:cs typeface="+mn-cs"/>
            </a:rPr>
            <a:t>US Navy Birthday-1775</a:t>
          </a:r>
          <a:endParaRPr lang="en-US">
            <a:solidFill>
              <a:schemeClr val="accent6">
                <a:lumMod val="75000"/>
              </a:schemeClr>
            </a:solidFill>
            <a:effectLst/>
          </a:endParaRPr>
        </a:p>
        <a:p>
          <a:endParaRPr lang="en-US" sz="1100"/>
        </a:p>
      </xdr:txBody>
    </xdr:sp>
    <xdr:clientData/>
  </xdr:oneCellAnchor>
  <xdr:oneCellAnchor>
    <xdr:from>
      <xdr:col>4</xdr:col>
      <xdr:colOff>142875</xdr:colOff>
      <xdr:row>5</xdr:row>
      <xdr:rowOff>152400</xdr:rowOff>
    </xdr:from>
    <xdr:ext cx="1009650" cy="265265"/>
    <xdr:sp macro="" textlink="">
      <xdr:nvSpPr>
        <xdr:cNvPr id="3" name="TextBox 2">
          <a:extLst>
            <a:ext uri="{FF2B5EF4-FFF2-40B4-BE49-F238E27FC236}">
              <a16:creationId xmlns:a16="http://schemas.microsoft.com/office/drawing/2014/main" id="{81B50558-D870-4AA7-A8C6-B8A398E948E6}"/>
            </a:ext>
          </a:extLst>
        </xdr:cNvPr>
        <xdr:cNvSpPr txBox="1"/>
      </xdr:nvSpPr>
      <xdr:spPr>
        <a:xfrm>
          <a:off x="4067175" y="2800350"/>
          <a:ext cx="100965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FF0000"/>
              </a:solidFill>
              <a:effectLst/>
              <a:latin typeface="+mn-lt"/>
              <a:ea typeface="+mn-ea"/>
              <a:cs typeface="+mn-cs"/>
            </a:rPr>
            <a:t>Yom</a:t>
          </a:r>
          <a:r>
            <a:rPr lang="en-US" sz="1100" b="1" baseline="0">
              <a:solidFill>
                <a:srgbClr val="FF0000"/>
              </a:solidFill>
              <a:effectLst/>
              <a:latin typeface="+mn-lt"/>
              <a:ea typeface="+mn-ea"/>
              <a:cs typeface="+mn-cs"/>
            </a:rPr>
            <a:t> Kippur</a:t>
          </a:r>
          <a:endParaRPr lang="en-US">
            <a:solidFill>
              <a:srgbClr val="FF0000"/>
            </a:solidFill>
            <a:effectLst/>
          </a:endParaRPr>
        </a:p>
      </xdr:txBody>
    </xdr:sp>
    <xdr:clientData/>
  </xdr:oneCellAnchor>
  <xdr:twoCellAnchor editAs="oneCell">
    <xdr:from>
      <xdr:col>3</xdr:col>
      <xdr:colOff>819151</xdr:colOff>
      <xdr:row>0</xdr:row>
      <xdr:rowOff>57150</xdr:rowOff>
    </xdr:from>
    <xdr:to>
      <xdr:col>5</xdr:col>
      <xdr:colOff>190501</xdr:colOff>
      <xdr:row>1</xdr:row>
      <xdr:rowOff>1212850</xdr:rowOff>
    </xdr:to>
    <xdr:pic>
      <xdr:nvPicPr>
        <xdr:cNvPr id="16" name="Picture 15">
          <a:extLst>
            <a:ext uri="{FF2B5EF4-FFF2-40B4-BE49-F238E27FC236}">
              <a16:creationId xmlns:a16="http://schemas.microsoft.com/office/drawing/2014/main" id="{50D01412-2108-4E0F-8682-B0FCBC41EBA1}"/>
            </a:ext>
          </a:extLst>
        </xdr:cNvPr>
        <xdr:cNvPicPr>
          <a:picLocks noChangeAspect="1"/>
        </xdr:cNvPicPr>
      </xdr:nvPicPr>
      <xdr:blipFill>
        <a:blip xmlns:r="http://schemas.openxmlformats.org/officeDocument/2006/relationships" r:embed="rId1"/>
        <a:stretch>
          <a:fillRect/>
        </a:stretch>
      </xdr:blipFill>
      <xdr:spPr>
        <a:xfrm>
          <a:off x="3476626" y="57150"/>
          <a:ext cx="1905000" cy="1270000"/>
        </a:xfrm>
        <a:prstGeom prst="rect">
          <a:avLst/>
        </a:prstGeom>
      </xdr:spPr>
    </xdr:pic>
    <xdr:clientData/>
  </xdr:twoCellAnchor>
  <xdr:oneCellAnchor>
    <xdr:from>
      <xdr:col>5</xdr:col>
      <xdr:colOff>1257300</xdr:colOff>
      <xdr:row>5</xdr:row>
      <xdr:rowOff>180975</xdr:rowOff>
    </xdr:from>
    <xdr:ext cx="1162050" cy="265265"/>
    <xdr:sp macro="" textlink="">
      <xdr:nvSpPr>
        <xdr:cNvPr id="11" name="TextBox 10">
          <a:extLst>
            <a:ext uri="{FF2B5EF4-FFF2-40B4-BE49-F238E27FC236}">
              <a16:creationId xmlns:a16="http://schemas.microsoft.com/office/drawing/2014/main" id="{4E04309B-755D-4C46-B5D5-532CA5AB3C2B}"/>
            </a:ext>
          </a:extLst>
        </xdr:cNvPr>
        <xdr:cNvSpPr txBox="1"/>
      </xdr:nvSpPr>
      <xdr:spPr>
        <a:xfrm>
          <a:off x="6448425" y="2828925"/>
          <a:ext cx="116205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Orrie Zolluccio</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38100</xdr:colOff>
      <xdr:row>5</xdr:row>
      <xdr:rowOff>28575</xdr:rowOff>
    </xdr:from>
    <xdr:ext cx="1276350" cy="990600"/>
    <xdr:sp macro="" textlink="">
      <xdr:nvSpPr>
        <xdr:cNvPr id="2" name="TextBox 1">
          <a:extLst>
            <a:ext uri="{FF2B5EF4-FFF2-40B4-BE49-F238E27FC236}">
              <a16:creationId xmlns:a16="http://schemas.microsoft.com/office/drawing/2014/main" id="{0AFB6117-A2F9-4C2A-8D9B-1B413D475FF2}"/>
            </a:ext>
          </a:extLst>
        </xdr:cNvPr>
        <xdr:cNvSpPr txBox="1"/>
      </xdr:nvSpPr>
      <xdr:spPr>
        <a:xfrm>
          <a:off x="161925" y="2676525"/>
          <a:ext cx="1276350" cy="990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Daylight Savings Ends</a:t>
          </a:r>
        </a:p>
      </xdr:txBody>
    </xdr:sp>
    <xdr:clientData/>
  </xdr:oneCellAnchor>
  <xdr:oneCellAnchor>
    <xdr:from>
      <xdr:col>3</xdr:col>
      <xdr:colOff>28575</xdr:colOff>
      <xdr:row>3</xdr:row>
      <xdr:rowOff>0</xdr:rowOff>
    </xdr:from>
    <xdr:ext cx="1095375" cy="247650"/>
    <xdr:sp macro="" textlink="">
      <xdr:nvSpPr>
        <xdr:cNvPr id="5" name="TextBox 4">
          <a:extLst>
            <a:ext uri="{FF2B5EF4-FFF2-40B4-BE49-F238E27FC236}">
              <a16:creationId xmlns:a16="http://schemas.microsoft.com/office/drawing/2014/main" id="{1F0E3073-D7CB-46B5-B485-5EC2C7DEB490}"/>
            </a:ext>
          </a:extLst>
        </xdr:cNvPr>
        <xdr:cNvSpPr txBox="1"/>
      </xdr:nvSpPr>
      <xdr:spPr>
        <a:xfrm>
          <a:off x="2686050" y="1638300"/>
          <a:ext cx="10953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ysClr val="windowText" lastClr="000000"/>
              </a:solidFill>
            </a:rPr>
            <a:t>Election Day</a:t>
          </a:r>
        </a:p>
      </xdr:txBody>
    </xdr:sp>
    <xdr:clientData/>
  </xdr:oneCellAnchor>
  <xdr:oneCellAnchor>
    <xdr:from>
      <xdr:col>2</xdr:col>
      <xdr:colOff>1247775</xdr:colOff>
      <xdr:row>6</xdr:row>
      <xdr:rowOff>66676</xdr:rowOff>
    </xdr:from>
    <xdr:ext cx="1295399" cy="323849"/>
    <xdr:sp macro="" textlink="">
      <xdr:nvSpPr>
        <xdr:cNvPr id="6" name="TextBox 5">
          <a:extLst>
            <a:ext uri="{FF2B5EF4-FFF2-40B4-BE49-F238E27FC236}">
              <a16:creationId xmlns:a16="http://schemas.microsoft.com/office/drawing/2014/main" id="{220BAED0-D5E9-4B7F-8A94-8593F7BA5776}"/>
            </a:ext>
          </a:extLst>
        </xdr:cNvPr>
        <xdr:cNvSpPr txBox="1"/>
      </xdr:nvSpPr>
      <xdr:spPr>
        <a:xfrm>
          <a:off x="2638425" y="3019426"/>
          <a:ext cx="1295399" cy="3238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ysClr val="windowText" lastClr="000000"/>
              </a:solidFill>
            </a:rPr>
            <a:t>Post 86 Meeting</a:t>
          </a:r>
        </a:p>
      </xdr:txBody>
    </xdr:sp>
    <xdr:clientData/>
  </xdr:oneCellAnchor>
  <xdr:oneCellAnchor>
    <xdr:from>
      <xdr:col>6</xdr:col>
      <xdr:colOff>95251</xdr:colOff>
      <xdr:row>5</xdr:row>
      <xdr:rowOff>28575</xdr:rowOff>
    </xdr:from>
    <xdr:ext cx="885824" cy="485775"/>
    <xdr:sp macro="" textlink="">
      <xdr:nvSpPr>
        <xdr:cNvPr id="7" name="TextBox 6">
          <a:extLst>
            <a:ext uri="{FF2B5EF4-FFF2-40B4-BE49-F238E27FC236}">
              <a16:creationId xmlns:a16="http://schemas.microsoft.com/office/drawing/2014/main" id="{E438FBE1-0C82-4A8E-B511-D58E2182DDB5}"/>
            </a:ext>
          </a:extLst>
        </xdr:cNvPr>
        <xdr:cNvSpPr txBox="1"/>
      </xdr:nvSpPr>
      <xdr:spPr>
        <a:xfrm>
          <a:off x="6553201" y="2676525"/>
          <a:ext cx="885824"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Veteran's Day-</a:t>
          </a:r>
          <a:r>
            <a:rPr lang="en-US" sz="1100" b="1" baseline="0">
              <a:solidFill>
                <a:srgbClr val="FF0000"/>
              </a:solidFill>
            </a:rPr>
            <a:t> </a:t>
          </a:r>
          <a:r>
            <a:rPr lang="en-US" sz="1100" b="1">
              <a:solidFill>
                <a:srgbClr val="FF0000"/>
              </a:solidFill>
            </a:rPr>
            <a:t>1919</a:t>
          </a:r>
        </a:p>
      </xdr:txBody>
    </xdr:sp>
    <xdr:clientData/>
  </xdr:oneCellAnchor>
  <xdr:oneCellAnchor>
    <xdr:from>
      <xdr:col>4</xdr:col>
      <xdr:colOff>1209675</xdr:colOff>
      <xdr:row>9</xdr:row>
      <xdr:rowOff>0</xdr:rowOff>
    </xdr:from>
    <xdr:ext cx="1333500" cy="1028700"/>
    <xdr:sp macro="" textlink="">
      <xdr:nvSpPr>
        <xdr:cNvPr id="8" name="TextBox 7">
          <a:extLst>
            <a:ext uri="{FF2B5EF4-FFF2-40B4-BE49-F238E27FC236}">
              <a16:creationId xmlns:a16="http://schemas.microsoft.com/office/drawing/2014/main" id="{6286722D-BA2F-49D4-A5F6-2BCE77D13B9D}"/>
            </a:ext>
          </a:extLst>
        </xdr:cNvPr>
        <xdr:cNvSpPr txBox="1"/>
      </xdr:nvSpPr>
      <xdr:spPr>
        <a:xfrm>
          <a:off x="5133975" y="4667250"/>
          <a:ext cx="1333500" cy="1028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Thanksgiving</a:t>
          </a:r>
        </a:p>
      </xdr:txBody>
    </xdr:sp>
    <xdr:clientData/>
  </xdr:oneCellAnchor>
  <xdr:oneCellAnchor>
    <xdr:from>
      <xdr:col>7</xdr:col>
      <xdr:colOff>57150</xdr:colOff>
      <xdr:row>3</xdr:row>
      <xdr:rowOff>47625</xdr:rowOff>
    </xdr:from>
    <xdr:ext cx="962025" cy="447675"/>
    <xdr:sp macro="" textlink="">
      <xdr:nvSpPr>
        <xdr:cNvPr id="9" name="TextBox 8">
          <a:extLst>
            <a:ext uri="{FF2B5EF4-FFF2-40B4-BE49-F238E27FC236}">
              <a16:creationId xmlns:a16="http://schemas.microsoft.com/office/drawing/2014/main" id="{3E04A818-9086-4767-9BAC-4ACB8A7524BD}"/>
            </a:ext>
          </a:extLst>
        </xdr:cNvPr>
        <xdr:cNvSpPr txBox="1"/>
      </xdr:nvSpPr>
      <xdr:spPr>
        <a:xfrm>
          <a:off x="7781925" y="1685925"/>
          <a:ext cx="96202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Judd Mott</a:t>
          </a:r>
        </a:p>
        <a:p>
          <a:r>
            <a:rPr lang="en-US" sz="1100"/>
            <a:t>John Pryor</a:t>
          </a:r>
        </a:p>
      </xdr:txBody>
    </xdr:sp>
    <xdr:clientData/>
  </xdr:oneCellAnchor>
  <xdr:oneCellAnchor>
    <xdr:from>
      <xdr:col>4</xdr:col>
      <xdr:colOff>19051</xdr:colOff>
      <xdr:row>8</xdr:row>
      <xdr:rowOff>209550</xdr:rowOff>
    </xdr:from>
    <xdr:ext cx="933450" cy="314325"/>
    <xdr:sp macro="" textlink="">
      <xdr:nvSpPr>
        <xdr:cNvPr id="10" name="TextBox 9">
          <a:extLst>
            <a:ext uri="{FF2B5EF4-FFF2-40B4-BE49-F238E27FC236}">
              <a16:creationId xmlns:a16="http://schemas.microsoft.com/office/drawing/2014/main" id="{074F2F1F-13DA-4EBB-B063-3C354D477555}"/>
            </a:ext>
          </a:extLst>
        </xdr:cNvPr>
        <xdr:cNvSpPr txBox="1"/>
      </xdr:nvSpPr>
      <xdr:spPr>
        <a:xfrm>
          <a:off x="3943351" y="4171950"/>
          <a:ext cx="933450"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Bill Kreusser</a:t>
          </a:r>
        </a:p>
      </xdr:txBody>
    </xdr:sp>
    <xdr:clientData/>
  </xdr:oneCellAnchor>
  <xdr:oneCellAnchor>
    <xdr:from>
      <xdr:col>4</xdr:col>
      <xdr:colOff>19050</xdr:colOff>
      <xdr:row>7</xdr:row>
      <xdr:rowOff>19050</xdr:rowOff>
    </xdr:from>
    <xdr:ext cx="1304925" cy="504825"/>
    <xdr:sp macro="" textlink="">
      <xdr:nvSpPr>
        <xdr:cNvPr id="11" name="TextBox 10">
          <a:extLst>
            <a:ext uri="{FF2B5EF4-FFF2-40B4-BE49-F238E27FC236}">
              <a16:creationId xmlns:a16="http://schemas.microsoft.com/office/drawing/2014/main" id="{32562AE0-CAC7-484C-9922-315CDE2973A1}"/>
            </a:ext>
          </a:extLst>
        </xdr:cNvPr>
        <xdr:cNvSpPr txBox="1"/>
      </xdr:nvSpPr>
      <xdr:spPr>
        <a:xfrm>
          <a:off x="3943350" y="3676650"/>
          <a:ext cx="1304925"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latin typeface="Century Gothic" panose="020B0502020202020204" pitchFamily="34" charset="0"/>
            </a:rPr>
            <a:t>3rd District Meeting-Post 12</a:t>
          </a:r>
        </a:p>
        <a:p>
          <a:endParaRPr lang="en-US" sz="2800">
            <a:latin typeface="Playbill" panose="040506030A0602020202" pitchFamily="82" charset="0"/>
          </a:endParaRPr>
        </a:p>
      </xdr:txBody>
    </xdr:sp>
    <xdr:clientData/>
  </xdr:oneCellAnchor>
  <xdr:oneCellAnchor>
    <xdr:from>
      <xdr:col>3</xdr:col>
      <xdr:colOff>1247776</xdr:colOff>
      <xdr:row>9</xdr:row>
      <xdr:rowOff>19050</xdr:rowOff>
    </xdr:from>
    <xdr:ext cx="1085850" cy="466725"/>
    <xdr:sp macro="" textlink="">
      <xdr:nvSpPr>
        <xdr:cNvPr id="12" name="TextBox 11">
          <a:extLst>
            <a:ext uri="{FF2B5EF4-FFF2-40B4-BE49-F238E27FC236}">
              <a16:creationId xmlns:a16="http://schemas.microsoft.com/office/drawing/2014/main" id="{E400A3B9-B0CA-4E52-B949-964911D08CEB}"/>
            </a:ext>
          </a:extLst>
        </xdr:cNvPr>
        <xdr:cNvSpPr txBox="1"/>
      </xdr:nvSpPr>
      <xdr:spPr>
        <a:xfrm>
          <a:off x="3905251" y="4686300"/>
          <a:ext cx="1085850"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Don Warner</a:t>
          </a:r>
        </a:p>
        <a:p>
          <a:r>
            <a:rPr lang="en-US" sz="1100"/>
            <a:t>Bruce</a:t>
          </a:r>
          <a:r>
            <a:rPr lang="en-US" sz="1100" baseline="0"/>
            <a:t> Brown</a:t>
          </a:r>
          <a:endParaRPr lang="en-US" sz="1100"/>
        </a:p>
      </xdr:txBody>
    </xdr:sp>
    <xdr:clientData/>
  </xdr:oneCellAnchor>
  <xdr:oneCellAnchor>
    <xdr:from>
      <xdr:col>4</xdr:col>
      <xdr:colOff>971551</xdr:colOff>
      <xdr:row>1</xdr:row>
      <xdr:rowOff>9526</xdr:rowOff>
    </xdr:from>
    <xdr:ext cx="4248152" cy="1200150"/>
    <xdr:sp macro="" textlink="">
      <xdr:nvSpPr>
        <xdr:cNvPr id="15" name="TextBox 14">
          <a:extLst>
            <a:ext uri="{FF2B5EF4-FFF2-40B4-BE49-F238E27FC236}">
              <a16:creationId xmlns:a16="http://schemas.microsoft.com/office/drawing/2014/main" id="{61A99BAD-0F8F-4C1D-97B5-D0EA63607BAA}"/>
            </a:ext>
          </a:extLst>
        </xdr:cNvPr>
        <xdr:cNvSpPr txBox="1"/>
      </xdr:nvSpPr>
      <xdr:spPr>
        <a:xfrm>
          <a:off x="4895851" y="123826"/>
          <a:ext cx="4248152" cy="120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Date</a:t>
          </a:r>
          <a:r>
            <a:rPr lang="en-US" sz="1400" b="1" u="sng">
              <a:latin typeface="Goudy Old Style" panose="02020502050305020303" pitchFamily="18" charset="0"/>
            </a:rPr>
            <a:t>:</a:t>
          </a:r>
          <a:endParaRPr lang="en-US" sz="1400" b="1" u="none">
            <a:latin typeface="Goudy Old Style" panose="02020502050305020303" pitchFamily="18" charset="0"/>
          </a:endParaRPr>
        </a:p>
        <a:p>
          <a:r>
            <a:rPr lang="en-US" sz="1400" b="1" u="none">
              <a:latin typeface="Goudy Old Style" panose="02020502050305020303" pitchFamily="18" charset="0"/>
            </a:rPr>
            <a:t>November</a:t>
          </a:r>
          <a:r>
            <a:rPr lang="en-US" sz="1400" b="1" u="none" baseline="0">
              <a:latin typeface="Goudy Old Style" panose="02020502050305020303" pitchFamily="18" charset="0"/>
            </a:rPr>
            <a:t> 29, 1982 CT artist Herbert E. Adams' prtrait of President Jimmy Carter was delivered to the White House. He also painted the portraits of President George H.W. Bush and his wife Barbara.</a:t>
          </a:r>
          <a:endParaRPr lang="en-US" sz="1400" b="1" u="none">
            <a:latin typeface="Goudy Old Style" panose="02020502050305020303" pitchFamily="18" charset="0"/>
          </a:endParaRPr>
        </a:p>
      </xdr:txBody>
    </xdr:sp>
    <xdr:clientData/>
  </xdr:oneCellAnchor>
  <xdr:oneCellAnchor>
    <xdr:from>
      <xdr:col>5</xdr:col>
      <xdr:colOff>76201</xdr:colOff>
      <xdr:row>5</xdr:row>
      <xdr:rowOff>76201</xdr:rowOff>
    </xdr:from>
    <xdr:ext cx="1123950" cy="457200"/>
    <xdr:sp macro="" textlink="">
      <xdr:nvSpPr>
        <xdr:cNvPr id="4" name="TextBox 3">
          <a:extLst>
            <a:ext uri="{FF2B5EF4-FFF2-40B4-BE49-F238E27FC236}">
              <a16:creationId xmlns:a16="http://schemas.microsoft.com/office/drawing/2014/main" id="{E1D36BD7-ADBA-4053-A26F-CF3C6C666DE3}"/>
            </a:ext>
          </a:extLst>
        </xdr:cNvPr>
        <xdr:cNvSpPr txBox="1"/>
      </xdr:nvSpPr>
      <xdr:spPr>
        <a:xfrm>
          <a:off x="5267326" y="2724151"/>
          <a:ext cx="112395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USMC Birthday-1775</a:t>
          </a:r>
        </a:p>
      </xdr:txBody>
    </xdr:sp>
    <xdr:clientData/>
  </xdr:oneCellAnchor>
  <xdr:oneCellAnchor>
    <xdr:from>
      <xdr:col>5</xdr:col>
      <xdr:colOff>1238250</xdr:colOff>
      <xdr:row>7</xdr:row>
      <xdr:rowOff>66675</xdr:rowOff>
    </xdr:from>
    <xdr:ext cx="1200150" cy="265265"/>
    <xdr:sp macro="" textlink="">
      <xdr:nvSpPr>
        <xdr:cNvPr id="13" name="TextBox 12">
          <a:extLst>
            <a:ext uri="{FF2B5EF4-FFF2-40B4-BE49-F238E27FC236}">
              <a16:creationId xmlns:a16="http://schemas.microsoft.com/office/drawing/2014/main" id="{CFF21993-FC67-40E7-AC92-63F7A067336C}"/>
            </a:ext>
          </a:extLst>
        </xdr:cNvPr>
        <xdr:cNvSpPr txBox="1"/>
      </xdr:nvSpPr>
      <xdr:spPr>
        <a:xfrm>
          <a:off x="6429375" y="3724275"/>
          <a:ext cx="120015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Don Hazzard</a:t>
          </a:r>
        </a:p>
      </xdr:txBody>
    </xdr:sp>
    <xdr:clientData/>
  </xdr:oneCellAnchor>
  <xdr:oneCellAnchor>
    <xdr:from>
      <xdr:col>2</xdr:col>
      <xdr:colOff>38100</xdr:colOff>
      <xdr:row>11</xdr:row>
      <xdr:rowOff>28575</xdr:rowOff>
    </xdr:from>
    <xdr:ext cx="1209675" cy="857249"/>
    <xdr:sp macro="" textlink="">
      <xdr:nvSpPr>
        <xdr:cNvPr id="18" name="TextBox 17">
          <a:extLst>
            <a:ext uri="{FF2B5EF4-FFF2-40B4-BE49-F238E27FC236}">
              <a16:creationId xmlns:a16="http://schemas.microsoft.com/office/drawing/2014/main" id="{1B8800E7-6D29-4D5C-BCA7-225E0C3D6EB7}"/>
            </a:ext>
          </a:extLst>
        </xdr:cNvPr>
        <xdr:cNvSpPr txBox="1"/>
      </xdr:nvSpPr>
      <xdr:spPr>
        <a:xfrm>
          <a:off x="1428750" y="5705475"/>
          <a:ext cx="1209675" cy="85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Hanukkah</a:t>
          </a:r>
        </a:p>
        <a:p>
          <a:r>
            <a:rPr lang="en-US" sz="1100" b="1">
              <a:solidFill>
                <a:srgbClr val="FF0000"/>
              </a:solidFill>
            </a:rPr>
            <a:t>Begins</a:t>
          </a:r>
        </a:p>
      </xdr:txBody>
    </xdr:sp>
    <xdr:clientData/>
  </xdr:oneCellAnchor>
  <xdr:twoCellAnchor editAs="oneCell">
    <xdr:from>
      <xdr:col>3</xdr:col>
      <xdr:colOff>1114425</xdr:colOff>
      <xdr:row>1</xdr:row>
      <xdr:rowOff>123825</xdr:rowOff>
    </xdr:from>
    <xdr:to>
      <xdr:col>4</xdr:col>
      <xdr:colOff>1019175</xdr:colOff>
      <xdr:row>1</xdr:row>
      <xdr:rowOff>1179585</xdr:rowOff>
    </xdr:to>
    <xdr:pic>
      <xdr:nvPicPr>
        <xdr:cNvPr id="23" name="Picture 22">
          <a:extLst>
            <a:ext uri="{FF2B5EF4-FFF2-40B4-BE49-F238E27FC236}">
              <a16:creationId xmlns:a16="http://schemas.microsoft.com/office/drawing/2014/main" id="{10F3EFED-07A8-4B02-8AA3-6464B508EDD4}"/>
            </a:ext>
          </a:extLst>
        </xdr:cNvPr>
        <xdr:cNvPicPr>
          <a:picLocks noChangeAspect="1"/>
        </xdr:cNvPicPr>
      </xdr:nvPicPr>
      <xdr:blipFill>
        <a:blip xmlns:r="http://schemas.openxmlformats.org/officeDocument/2006/relationships" r:embed="rId1"/>
        <a:stretch>
          <a:fillRect/>
        </a:stretch>
      </xdr:blipFill>
      <xdr:spPr>
        <a:xfrm>
          <a:off x="3771900" y="238125"/>
          <a:ext cx="1171575" cy="1055760"/>
        </a:xfrm>
        <a:prstGeom prst="rect">
          <a:avLst/>
        </a:prstGeom>
      </xdr:spPr>
    </xdr:pic>
    <xdr:clientData/>
  </xdr:twoCellAnchor>
  <xdr:oneCellAnchor>
    <xdr:from>
      <xdr:col>3</xdr:col>
      <xdr:colOff>57150</xdr:colOff>
      <xdr:row>4</xdr:row>
      <xdr:rowOff>57150</xdr:rowOff>
    </xdr:from>
    <xdr:ext cx="1152525" cy="609600"/>
    <xdr:sp macro="" textlink="">
      <xdr:nvSpPr>
        <xdr:cNvPr id="3" name="TextBox 2">
          <a:extLst>
            <a:ext uri="{FF2B5EF4-FFF2-40B4-BE49-F238E27FC236}">
              <a16:creationId xmlns:a16="http://schemas.microsoft.com/office/drawing/2014/main" id="{C403AAA9-98D5-428F-B160-81B18D4B1AD1}"/>
            </a:ext>
          </a:extLst>
        </xdr:cNvPr>
        <xdr:cNvSpPr txBox="1"/>
      </xdr:nvSpPr>
      <xdr:spPr>
        <a:xfrm>
          <a:off x="2714625" y="2000250"/>
          <a:ext cx="115252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C00000"/>
              </a:solidFill>
            </a:rPr>
            <a:t>Toys for Tots Collection Begins</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2</xdr:col>
      <xdr:colOff>9525</xdr:colOff>
      <xdr:row>5</xdr:row>
      <xdr:rowOff>0</xdr:rowOff>
    </xdr:from>
    <xdr:ext cx="1247775" cy="1028700"/>
    <xdr:sp macro="" textlink="">
      <xdr:nvSpPr>
        <xdr:cNvPr id="2" name="TextBox 1">
          <a:extLst>
            <a:ext uri="{FF2B5EF4-FFF2-40B4-BE49-F238E27FC236}">
              <a16:creationId xmlns:a16="http://schemas.microsoft.com/office/drawing/2014/main" id="{FD3DF19A-3A93-4551-B9AF-91FF03A17FF7}"/>
            </a:ext>
          </a:extLst>
        </xdr:cNvPr>
        <xdr:cNvSpPr txBox="1"/>
      </xdr:nvSpPr>
      <xdr:spPr>
        <a:xfrm>
          <a:off x="1400175" y="2647950"/>
          <a:ext cx="1247775" cy="1028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solidFill>
              <a:schemeClr val="accent4">
                <a:lumMod val="75000"/>
              </a:schemeClr>
            </a:solidFill>
          </a:endParaRPr>
        </a:p>
      </xdr:txBody>
    </xdr:sp>
    <xdr:clientData/>
  </xdr:oneCellAnchor>
  <xdr:oneCellAnchor>
    <xdr:from>
      <xdr:col>6</xdr:col>
      <xdr:colOff>0</xdr:colOff>
      <xdr:row>5</xdr:row>
      <xdr:rowOff>9525</xdr:rowOff>
    </xdr:from>
    <xdr:ext cx="1276350" cy="1000125"/>
    <xdr:sp macro="" textlink="">
      <xdr:nvSpPr>
        <xdr:cNvPr id="5" name="TextBox 4">
          <a:extLst>
            <a:ext uri="{FF2B5EF4-FFF2-40B4-BE49-F238E27FC236}">
              <a16:creationId xmlns:a16="http://schemas.microsoft.com/office/drawing/2014/main" id="{5AFDA89B-5CAA-46D4-A1C2-4BE49C2DF439}"/>
            </a:ext>
          </a:extLst>
        </xdr:cNvPr>
        <xdr:cNvSpPr txBox="1"/>
      </xdr:nvSpPr>
      <xdr:spPr>
        <a:xfrm>
          <a:off x="6457950" y="2657475"/>
          <a:ext cx="1276350" cy="1000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solidFill>
              <a:srgbClr val="FF0000"/>
            </a:solidFill>
          </a:endParaRPr>
        </a:p>
      </xdr:txBody>
    </xdr:sp>
    <xdr:clientData/>
  </xdr:oneCellAnchor>
  <xdr:oneCellAnchor>
    <xdr:from>
      <xdr:col>2</xdr:col>
      <xdr:colOff>1238250</xdr:colOff>
      <xdr:row>8</xdr:row>
      <xdr:rowOff>200025</xdr:rowOff>
    </xdr:from>
    <xdr:ext cx="1247775" cy="447675"/>
    <xdr:sp macro="" textlink="">
      <xdr:nvSpPr>
        <xdr:cNvPr id="6" name="TextBox 5">
          <a:extLst>
            <a:ext uri="{FF2B5EF4-FFF2-40B4-BE49-F238E27FC236}">
              <a16:creationId xmlns:a16="http://schemas.microsoft.com/office/drawing/2014/main" id="{1C0553CC-F4EC-4EFE-A19C-0278890774DD}"/>
            </a:ext>
          </a:extLst>
        </xdr:cNvPr>
        <xdr:cNvSpPr txBox="1"/>
      </xdr:nvSpPr>
      <xdr:spPr>
        <a:xfrm>
          <a:off x="2628900" y="4162425"/>
          <a:ext cx="12477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National Guard</a:t>
          </a:r>
          <a:r>
            <a:rPr lang="en-US" sz="1100" b="1" baseline="0">
              <a:solidFill>
                <a:schemeClr val="accent6">
                  <a:lumMod val="75000"/>
                </a:schemeClr>
              </a:solidFill>
            </a:rPr>
            <a:t> Birthday-1636</a:t>
          </a:r>
          <a:endParaRPr lang="en-US" sz="1100" b="1">
            <a:solidFill>
              <a:schemeClr val="accent6">
                <a:lumMod val="75000"/>
              </a:schemeClr>
            </a:solidFill>
          </a:endParaRPr>
        </a:p>
      </xdr:txBody>
    </xdr:sp>
    <xdr:clientData/>
  </xdr:oneCellAnchor>
  <xdr:oneCellAnchor>
    <xdr:from>
      <xdr:col>1</xdr:col>
      <xdr:colOff>57151</xdr:colOff>
      <xdr:row>11</xdr:row>
      <xdr:rowOff>38100</xdr:rowOff>
    </xdr:from>
    <xdr:ext cx="857250" cy="304800"/>
    <xdr:sp macro="" textlink="">
      <xdr:nvSpPr>
        <xdr:cNvPr id="7" name="TextBox 6">
          <a:extLst>
            <a:ext uri="{FF2B5EF4-FFF2-40B4-BE49-F238E27FC236}">
              <a16:creationId xmlns:a16="http://schemas.microsoft.com/office/drawing/2014/main" id="{63970B7A-570A-498E-94D8-8BDDFA70C76D}"/>
            </a:ext>
          </a:extLst>
        </xdr:cNvPr>
        <xdr:cNvSpPr txBox="1"/>
      </xdr:nvSpPr>
      <xdr:spPr>
        <a:xfrm>
          <a:off x="180976" y="5715000"/>
          <a:ext cx="8572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Christmas</a:t>
          </a:r>
        </a:p>
      </xdr:txBody>
    </xdr:sp>
    <xdr:clientData/>
  </xdr:oneCellAnchor>
  <xdr:oneCellAnchor>
    <xdr:from>
      <xdr:col>5</xdr:col>
      <xdr:colOff>1257300</xdr:colOff>
      <xdr:row>5</xdr:row>
      <xdr:rowOff>66675</xdr:rowOff>
    </xdr:from>
    <xdr:ext cx="1095375" cy="304800"/>
    <xdr:sp macro="" textlink="">
      <xdr:nvSpPr>
        <xdr:cNvPr id="8" name="TextBox 7">
          <a:extLst>
            <a:ext uri="{FF2B5EF4-FFF2-40B4-BE49-F238E27FC236}">
              <a16:creationId xmlns:a16="http://schemas.microsoft.com/office/drawing/2014/main" id="{13CE0006-4B2D-4FCF-85C4-45E9BE93B2F3}"/>
            </a:ext>
          </a:extLst>
        </xdr:cNvPr>
        <xdr:cNvSpPr txBox="1"/>
      </xdr:nvSpPr>
      <xdr:spPr>
        <a:xfrm>
          <a:off x="6448425" y="2714625"/>
          <a:ext cx="109537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mn-lt"/>
            </a:rPr>
            <a:t>Sean McNeill</a:t>
          </a:r>
        </a:p>
      </xdr:txBody>
    </xdr:sp>
    <xdr:clientData/>
  </xdr:oneCellAnchor>
  <xdr:oneCellAnchor>
    <xdr:from>
      <xdr:col>3</xdr:col>
      <xdr:colOff>1238250</xdr:colOff>
      <xdr:row>7</xdr:row>
      <xdr:rowOff>57150</xdr:rowOff>
    </xdr:from>
    <xdr:ext cx="1323975" cy="1009650"/>
    <xdr:sp macro="" textlink="">
      <xdr:nvSpPr>
        <xdr:cNvPr id="9" name="TextBox 8">
          <a:extLst>
            <a:ext uri="{FF2B5EF4-FFF2-40B4-BE49-F238E27FC236}">
              <a16:creationId xmlns:a16="http://schemas.microsoft.com/office/drawing/2014/main" id="{62DCB1CD-C332-499B-8E46-01D8EA800592}"/>
            </a:ext>
          </a:extLst>
        </xdr:cNvPr>
        <xdr:cNvSpPr txBox="1"/>
      </xdr:nvSpPr>
      <xdr:spPr>
        <a:xfrm>
          <a:off x="3895725" y="3714750"/>
          <a:ext cx="1323975" cy="1009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3rd District</a:t>
          </a:r>
          <a:r>
            <a:rPr lang="en-US" sz="1100" b="1" baseline="0"/>
            <a:t> </a:t>
          </a:r>
          <a:r>
            <a:rPr lang="en-US" sz="1100" b="1"/>
            <a:t>Meeting-Post 86</a:t>
          </a:r>
        </a:p>
      </xdr:txBody>
    </xdr:sp>
    <xdr:clientData/>
  </xdr:oneCellAnchor>
  <xdr:oneCellAnchor>
    <xdr:from>
      <xdr:col>4</xdr:col>
      <xdr:colOff>1190625</xdr:colOff>
      <xdr:row>0</xdr:row>
      <xdr:rowOff>76201</xdr:rowOff>
    </xdr:from>
    <xdr:ext cx="3952875" cy="1200150"/>
    <xdr:sp macro="" textlink="">
      <xdr:nvSpPr>
        <xdr:cNvPr id="11" name="TextBox 10">
          <a:extLst>
            <a:ext uri="{FF2B5EF4-FFF2-40B4-BE49-F238E27FC236}">
              <a16:creationId xmlns:a16="http://schemas.microsoft.com/office/drawing/2014/main" id="{48EAF0C1-C4EB-49C8-94E4-834783EC1B3A}"/>
            </a:ext>
          </a:extLst>
        </xdr:cNvPr>
        <xdr:cNvSpPr txBox="1"/>
      </xdr:nvSpPr>
      <xdr:spPr>
        <a:xfrm>
          <a:off x="5114925" y="76201"/>
          <a:ext cx="3952875" cy="120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Date</a:t>
          </a:r>
          <a:r>
            <a:rPr lang="en-US" sz="1400" b="1" u="sng">
              <a:latin typeface="Goudy Old Style" panose="02020502050305020303" pitchFamily="18" charset="0"/>
            </a:rPr>
            <a:t>:</a:t>
          </a:r>
          <a:endParaRPr lang="en-US" sz="1400" b="1" u="none">
            <a:latin typeface="Goudy Old Style" panose="02020502050305020303" pitchFamily="18" charset="0"/>
          </a:endParaRPr>
        </a:p>
        <a:p>
          <a:pPr algn="l"/>
          <a:r>
            <a:rPr lang="en-US" sz="1400" b="1" u="none">
              <a:latin typeface="Goudy Old Style" panose="02020502050305020303" pitchFamily="18" charset="0"/>
            </a:rPr>
            <a:t>December 27, 1957</a:t>
          </a:r>
          <a:r>
            <a:rPr lang="en-US" sz="1400" b="1" u="none" baseline="0">
              <a:latin typeface="Goudy Old Style" panose="02020502050305020303" pitchFamily="18" charset="0"/>
            </a:rPr>
            <a:t> the first Connecticut Medal of Valor was awarded to National Guardsman Master Sgt. Albert Pensiero for his actions in the aftermath of the devestating 1955 floods in Conn.</a:t>
          </a:r>
          <a:endParaRPr lang="en-US" sz="1400" b="1" u="sng">
            <a:latin typeface="Goudy Old Style" panose="02020502050305020303" pitchFamily="18" charset="0"/>
          </a:endParaRPr>
        </a:p>
      </xdr:txBody>
    </xdr:sp>
    <xdr:clientData/>
  </xdr:oneCellAnchor>
  <xdr:oneCellAnchor>
    <xdr:from>
      <xdr:col>4</xdr:col>
      <xdr:colOff>9525</xdr:colOff>
      <xdr:row>5</xdr:row>
      <xdr:rowOff>19050</xdr:rowOff>
    </xdr:from>
    <xdr:ext cx="1095375" cy="447675"/>
    <xdr:sp macro="" textlink="">
      <xdr:nvSpPr>
        <xdr:cNvPr id="3" name="TextBox 2">
          <a:extLst>
            <a:ext uri="{FF2B5EF4-FFF2-40B4-BE49-F238E27FC236}">
              <a16:creationId xmlns:a16="http://schemas.microsoft.com/office/drawing/2014/main" id="{D1957600-5451-4E67-96A3-FAB6EF3F26FA}"/>
            </a:ext>
          </a:extLst>
        </xdr:cNvPr>
        <xdr:cNvSpPr txBox="1"/>
      </xdr:nvSpPr>
      <xdr:spPr>
        <a:xfrm>
          <a:off x="3933825" y="2667000"/>
          <a:ext cx="10953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4">
                  <a:lumMod val="75000"/>
                </a:schemeClr>
              </a:solidFill>
            </a:rPr>
            <a:t>Pearl Harbor Day-1941</a:t>
          </a:r>
        </a:p>
      </xdr:txBody>
    </xdr:sp>
    <xdr:clientData/>
  </xdr:oneCellAnchor>
  <xdr:oneCellAnchor>
    <xdr:from>
      <xdr:col>14</xdr:col>
      <xdr:colOff>47625</xdr:colOff>
      <xdr:row>1</xdr:row>
      <xdr:rowOff>19050</xdr:rowOff>
    </xdr:from>
    <xdr:ext cx="76200" cy="276225"/>
    <xdr:sp macro="" textlink="">
      <xdr:nvSpPr>
        <xdr:cNvPr id="12" name="TextBox 11">
          <a:extLst>
            <a:ext uri="{FF2B5EF4-FFF2-40B4-BE49-F238E27FC236}">
              <a16:creationId xmlns:a16="http://schemas.microsoft.com/office/drawing/2014/main" id="{25E47270-0D00-4D64-8426-574F3397D000}"/>
            </a:ext>
          </a:extLst>
        </xdr:cNvPr>
        <xdr:cNvSpPr txBox="1"/>
      </xdr:nvSpPr>
      <xdr:spPr>
        <a:xfrm>
          <a:off x="12487275" y="133350"/>
          <a:ext cx="76200"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12</xdr:col>
      <xdr:colOff>361950</xdr:colOff>
      <xdr:row>6</xdr:row>
      <xdr:rowOff>666750</xdr:rowOff>
    </xdr:from>
    <xdr:ext cx="809625" cy="914400"/>
    <xdr:sp macro="" textlink="">
      <xdr:nvSpPr>
        <xdr:cNvPr id="13" name="TextBox 12">
          <a:extLst>
            <a:ext uri="{FF2B5EF4-FFF2-40B4-BE49-F238E27FC236}">
              <a16:creationId xmlns:a16="http://schemas.microsoft.com/office/drawing/2014/main" id="{33DCCB14-C237-4C23-A719-3B424EA9D404}"/>
            </a:ext>
          </a:extLst>
        </xdr:cNvPr>
        <xdr:cNvSpPr txBox="1"/>
      </xdr:nvSpPr>
      <xdr:spPr>
        <a:xfrm>
          <a:off x="11468100" y="3619500"/>
          <a:ext cx="809625" cy="914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solidFill>
              <a:srgbClr val="0070C0"/>
            </a:solidFill>
          </a:endParaRPr>
        </a:p>
      </xdr:txBody>
    </xdr:sp>
    <xdr:clientData/>
  </xdr:oneCellAnchor>
  <xdr:oneCellAnchor>
    <xdr:from>
      <xdr:col>2</xdr:col>
      <xdr:colOff>76200</xdr:colOff>
      <xdr:row>11</xdr:row>
      <xdr:rowOff>0</xdr:rowOff>
    </xdr:from>
    <xdr:ext cx="819150" cy="504825"/>
    <xdr:sp macro="" textlink="">
      <xdr:nvSpPr>
        <xdr:cNvPr id="4" name="TextBox 3">
          <a:extLst>
            <a:ext uri="{FF2B5EF4-FFF2-40B4-BE49-F238E27FC236}">
              <a16:creationId xmlns:a16="http://schemas.microsoft.com/office/drawing/2014/main" id="{BEA62EA2-71C0-4C89-A248-73D4906E3AAD}"/>
            </a:ext>
          </a:extLst>
        </xdr:cNvPr>
        <xdr:cNvSpPr txBox="1"/>
      </xdr:nvSpPr>
      <xdr:spPr>
        <a:xfrm>
          <a:off x="1466850" y="5676900"/>
          <a:ext cx="81915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Kwanzaa</a:t>
          </a:r>
        </a:p>
        <a:p>
          <a:r>
            <a:rPr lang="en-US" sz="1100" b="1">
              <a:solidFill>
                <a:srgbClr val="FF0000"/>
              </a:solidFill>
            </a:rPr>
            <a:t>Begins</a:t>
          </a:r>
        </a:p>
      </xdr:txBody>
    </xdr:sp>
    <xdr:clientData/>
  </xdr:oneCellAnchor>
  <xdr:oneCellAnchor>
    <xdr:from>
      <xdr:col>3</xdr:col>
      <xdr:colOff>57150</xdr:colOff>
      <xdr:row>7</xdr:row>
      <xdr:rowOff>9525</xdr:rowOff>
    </xdr:from>
    <xdr:ext cx="838200" cy="611129"/>
    <xdr:sp macro="" textlink="">
      <xdr:nvSpPr>
        <xdr:cNvPr id="10" name="TextBox 9">
          <a:extLst>
            <a:ext uri="{FF2B5EF4-FFF2-40B4-BE49-F238E27FC236}">
              <a16:creationId xmlns:a16="http://schemas.microsoft.com/office/drawing/2014/main" id="{4391270E-E0BA-46D7-B868-C1D2FAB34994}"/>
            </a:ext>
          </a:extLst>
        </xdr:cNvPr>
        <xdr:cNvSpPr txBox="1"/>
      </xdr:nvSpPr>
      <xdr:spPr>
        <a:xfrm>
          <a:off x="2714625" y="3667125"/>
          <a:ext cx="838200" cy="6111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Post 86 Meeting</a:t>
          </a:r>
          <a:endParaRPr lang="en-US">
            <a:effectLst/>
          </a:endParaRPr>
        </a:p>
        <a:p>
          <a:endParaRPr lang="en-US" sz="1100"/>
        </a:p>
      </xdr:txBody>
    </xdr:sp>
    <xdr:clientData/>
  </xdr:oneCellAnchor>
  <xdr:oneCellAnchor>
    <xdr:from>
      <xdr:col>0</xdr:col>
      <xdr:colOff>114300</xdr:colOff>
      <xdr:row>9</xdr:row>
      <xdr:rowOff>19050</xdr:rowOff>
    </xdr:from>
    <xdr:ext cx="1038225" cy="265265"/>
    <xdr:sp macro="" textlink="">
      <xdr:nvSpPr>
        <xdr:cNvPr id="14" name="TextBox 13">
          <a:extLst>
            <a:ext uri="{FF2B5EF4-FFF2-40B4-BE49-F238E27FC236}">
              <a16:creationId xmlns:a16="http://schemas.microsoft.com/office/drawing/2014/main" id="{E168BCC5-5E8E-4DA5-8035-A5EDD8B23E6D}"/>
            </a:ext>
          </a:extLst>
        </xdr:cNvPr>
        <xdr:cNvSpPr txBox="1"/>
      </xdr:nvSpPr>
      <xdr:spPr>
        <a:xfrm>
          <a:off x="114300" y="4686300"/>
          <a:ext cx="103822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Roger Delsin</a:t>
          </a:r>
        </a:p>
      </xdr:txBody>
    </xdr:sp>
    <xdr:clientData/>
  </xdr:oneCellAnchor>
  <xdr:twoCellAnchor editAs="oneCell">
    <xdr:from>
      <xdr:col>4</xdr:col>
      <xdr:colOff>390526</xdr:colOff>
      <xdr:row>0</xdr:row>
      <xdr:rowOff>58674</xdr:rowOff>
    </xdr:from>
    <xdr:to>
      <xdr:col>4</xdr:col>
      <xdr:colOff>1007210</xdr:colOff>
      <xdr:row>1</xdr:row>
      <xdr:rowOff>1171575</xdr:rowOff>
    </xdr:to>
    <xdr:pic>
      <xdr:nvPicPr>
        <xdr:cNvPr id="19" name="Picture 18">
          <a:extLst>
            <a:ext uri="{FF2B5EF4-FFF2-40B4-BE49-F238E27FC236}">
              <a16:creationId xmlns:a16="http://schemas.microsoft.com/office/drawing/2014/main" id="{54FCD7CE-FF6C-4086-9F54-157384857959}"/>
            </a:ext>
          </a:extLst>
        </xdr:cNvPr>
        <xdr:cNvPicPr>
          <a:picLocks noChangeAspect="1"/>
        </xdr:cNvPicPr>
      </xdr:nvPicPr>
      <xdr:blipFill>
        <a:blip xmlns:r="http://schemas.openxmlformats.org/officeDocument/2006/relationships" r:embed="rId1"/>
        <a:stretch>
          <a:fillRect/>
        </a:stretch>
      </xdr:blipFill>
      <xdr:spPr>
        <a:xfrm>
          <a:off x="4314826" y="58674"/>
          <a:ext cx="616684" cy="12272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0</xdr:colOff>
      <xdr:row>9</xdr:row>
      <xdr:rowOff>180975</xdr:rowOff>
    </xdr:from>
    <xdr:ext cx="1266825" cy="866775"/>
    <xdr:sp macro="" textlink="">
      <xdr:nvSpPr>
        <xdr:cNvPr id="3" name="TextBox 2">
          <a:extLst>
            <a:ext uri="{FF2B5EF4-FFF2-40B4-BE49-F238E27FC236}">
              <a16:creationId xmlns:a16="http://schemas.microsoft.com/office/drawing/2014/main" id="{D1CF1ED8-C9F6-478A-86D2-3044F1F67BBC}"/>
            </a:ext>
          </a:extLst>
        </xdr:cNvPr>
        <xdr:cNvSpPr txBox="1"/>
      </xdr:nvSpPr>
      <xdr:spPr>
        <a:xfrm>
          <a:off x="1390650" y="4848225"/>
          <a:ext cx="126682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13</xdr:col>
      <xdr:colOff>19051</xdr:colOff>
      <xdr:row>1</xdr:row>
      <xdr:rowOff>933451</xdr:rowOff>
    </xdr:from>
    <xdr:ext cx="209550" cy="133349"/>
    <xdr:sp macro="" textlink="">
      <xdr:nvSpPr>
        <xdr:cNvPr id="4" name="TextBox 3">
          <a:extLst>
            <a:ext uri="{FF2B5EF4-FFF2-40B4-BE49-F238E27FC236}">
              <a16:creationId xmlns:a16="http://schemas.microsoft.com/office/drawing/2014/main" id="{51989649-88FC-43CB-8D22-0233CC2F3461}"/>
            </a:ext>
          </a:extLst>
        </xdr:cNvPr>
        <xdr:cNvSpPr txBox="1"/>
      </xdr:nvSpPr>
      <xdr:spPr>
        <a:xfrm>
          <a:off x="11791951" y="1047751"/>
          <a:ext cx="209550" cy="133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solidFill>
              <a:srgbClr val="FF0000"/>
            </a:solidFill>
          </a:endParaRPr>
        </a:p>
      </xdr:txBody>
    </xdr:sp>
    <xdr:clientData/>
  </xdr:oneCellAnchor>
  <xdr:oneCellAnchor>
    <xdr:from>
      <xdr:col>13</xdr:col>
      <xdr:colOff>590550</xdr:colOff>
      <xdr:row>6</xdr:row>
      <xdr:rowOff>638175</xdr:rowOff>
    </xdr:from>
    <xdr:ext cx="190500" cy="457200"/>
    <xdr:sp macro="" textlink="">
      <xdr:nvSpPr>
        <xdr:cNvPr id="5" name="TextBox 4">
          <a:extLst>
            <a:ext uri="{FF2B5EF4-FFF2-40B4-BE49-F238E27FC236}">
              <a16:creationId xmlns:a16="http://schemas.microsoft.com/office/drawing/2014/main" id="{D8FA45CC-D123-444A-A3EA-4494C52DDD79}"/>
            </a:ext>
          </a:extLst>
        </xdr:cNvPr>
        <xdr:cNvSpPr txBox="1"/>
      </xdr:nvSpPr>
      <xdr:spPr>
        <a:xfrm>
          <a:off x="12363450" y="3590925"/>
          <a:ext cx="19050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solidFill>
              <a:srgbClr val="0070C0"/>
            </a:solidFill>
          </a:endParaRPr>
        </a:p>
      </xdr:txBody>
    </xdr:sp>
    <xdr:clientData/>
  </xdr:oneCellAnchor>
  <xdr:oneCellAnchor>
    <xdr:from>
      <xdr:col>5</xdr:col>
      <xdr:colOff>9525</xdr:colOff>
      <xdr:row>3</xdr:row>
      <xdr:rowOff>200026</xdr:rowOff>
    </xdr:from>
    <xdr:ext cx="1219200" cy="466724"/>
    <xdr:sp macro="" textlink="">
      <xdr:nvSpPr>
        <xdr:cNvPr id="6" name="TextBox 5">
          <a:extLst>
            <a:ext uri="{FF2B5EF4-FFF2-40B4-BE49-F238E27FC236}">
              <a16:creationId xmlns:a16="http://schemas.microsoft.com/office/drawing/2014/main" id="{619DAD46-ADF6-4381-8909-336523B57174}"/>
            </a:ext>
          </a:extLst>
        </xdr:cNvPr>
        <xdr:cNvSpPr txBox="1"/>
      </xdr:nvSpPr>
      <xdr:spPr>
        <a:xfrm>
          <a:off x="5200650" y="1838326"/>
          <a:ext cx="1219200" cy="466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0070C0"/>
              </a:solidFill>
              <a:effectLst/>
              <a:latin typeface="+mn-lt"/>
              <a:ea typeface="+mn-ea"/>
              <a:cs typeface="+mn-cs"/>
            </a:rPr>
            <a:t>Four Chaplains</a:t>
          </a:r>
          <a:r>
            <a:rPr lang="en-US" sz="1100" b="1" baseline="0">
              <a:solidFill>
                <a:srgbClr val="0070C0"/>
              </a:solidFill>
              <a:effectLst/>
              <a:latin typeface="+mn-lt"/>
              <a:ea typeface="+mn-ea"/>
              <a:cs typeface="+mn-cs"/>
            </a:rPr>
            <a:t> Day</a:t>
          </a:r>
          <a:endParaRPr lang="en-US">
            <a:solidFill>
              <a:srgbClr val="0070C0"/>
            </a:solidFill>
            <a:effectLst/>
          </a:endParaRPr>
        </a:p>
        <a:p>
          <a:endParaRPr lang="en-US" sz="1100" b="1">
            <a:solidFill>
              <a:srgbClr val="0070C0"/>
            </a:solidFill>
          </a:endParaRPr>
        </a:p>
      </xdr:txBody>
    </xdr:sp>
    <xdr:clientData/>
  </xdr:oneCellAnchor>
  <xdr:oneCellAnchor>
    <xdr:from>
      <xdr:col>2</xdr:col>
      <xdr:colOff>0</xdr:colOff>
      <xdr:row>7</xdr:row>
      <xdr:rowOff>219076</xdr:rowOff>
    </xdr:from>
    <xdr:ext cx="1238250" cy="247650"/>
    <xdr:sp macro="" textlink="">
      <xdr:nvSpPr>
        <xdr:cNvPr id="7" name="TextBox 6">
          <a:extLst>
            <a:ext uri="{FF2B5EF4-FFF2-40B4-BE49-F238E27FC236}">
              <a16:creationId xmlns:a16="http://schemas.microsoft.com/office/drawing/2014/main" id="{3D923E20-C800-4BF7-BA43-B0D3C4D0B47C}"/>
            </a:ext>
          </a:extLst>
        </xdr:cNvPr>
        <xdr:cNvSpPr txBox="1"/>
      </xdr:nvSpPr>
      <xdr:spPr>
        <a:xfrm>
          <a:off x="1390650" y="3876676"/>
          <a:ext cx="1238250"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Valentine's Day</a:t>
          </a:r>
        </a:p>
      </xdr:txBody>
    </xdr:sp>
    <xdr:clientData/>
  </xdr:oneCellAnchor>
  <xdr:oneCellAnchor>
    <xdr:from>
      <xdr:col>3</xdr:col>
      <xdr:colOff>1238250</xdr:colOff>
      <xdr:row>6</xdr:row>
      <xdr:rowOff>685800</xdr:rowOff>
    </xdr:from>
    <xdr:ext cx="1257300" cy="609600"/>
    <xdr:sp macro="" textlink="">
      <xdr:nvSpPr>
        <xdr:cNvPr id="8" name="TextBox 7">
          <a:extLst>
            <a:ext uri="{FF2B5EF4-FFF2-40B4-BE49-F238E27FC236}">
              <a16:creationId xmlns:a16="http://schemas.microsoft.com/office/drawing/2014/main" id="{F843BBC3-555E-4075-8980-B1826809C873}"/>
            </a:ext>
          </a:extLst>
        </xdr:cNvPr>
        <xdr:cNvSpPr txBox="1"/>
      </xdr:nvSpPr>
      <xdr:spPr>
        <a:xfrm>
          <a:off x="3895725" y="3638550"/>
          <a:ext cx="12573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ysClr val="windowText" lastClr="000000"/>
              </a:solidFill>
              <a:latin typeface="+mn-lt"/>
            </a:rPr>
            <a:t>3rd District Meeting-Post 160</a:t>
          </a:r>
        </a:p>
      </xdr:txBody>
    </xdr:sp>
    <xdr:clientData/>
  </xdr:oneCellAnchor>
  <xdr:oneCellAnchor>
    <xdr:from>
      <xdr:col>1</xdr:col>
      <xdr:colOff>66676</xdr:colOff>
      <xdr:row>9</xdr:row>
      <xdr:rowOff>9526</xdr:rowOff>
    </xdr:from>
    <xdr:ext cx="904874" cy="476249"/>
    <xdr:sp macro="" textlink="">
      <xdr:nvSpPr>
        <xdr:cNvPr id="9" name="TextBox 8">
          <a:extLst>
            <a:ext uri="{FF2B5EF4-FFF2-40B4-BE49-F238E27FC236}">
              <a16:creationId xmlns:a16="http://schemas.microsoft.com/office/drawing/2014/main" id="{9C20CDB6-A6B4-4606-BC0C-F3295196166A}"/>
            </a:ext>
          </a:extLst>
        </xdr:cNvPr>
        <xdr:cNvSpPr txBox="1"/>
      </xdr:nvSpPr>
      <xdr:spPr>
        <a:xfrm>
          <a:off x="190501" y="4676776"/>
          <a:ext cx="904874" cy="47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Norman Brachfield</a:t>
          </a:r>
        </a:p>
      </xdr:txBody>
    </xdr:sp>
    <xdr:clientData/>
  </xdr:oneCellAnchor>
  <xdr:oneCellAnchor>
    <xdr:from>
      <xdr:col>2</xdr:col>
      <xdr:colOff>1247775</xdr:colOff>
      <xdr:row>5</xdr:row>
      <xdr:rowOff>9525</xdr:rowOff>
    </xdr:from>
    <xdr:ext cx="1266825" cy="1000125"/>
    <xdr:sp macro="" textlink="">
      <xdr:nvSpPr>
        <xdr:cNvPr id="10" name="TextBox 9">
          <a:extLst>
            <a:ext uri="{FF2B5EF4-FFF2-40B4-BE49-F238E27FC236}">
              <a16:creationId xmlns:a16="http://schemas.microsoft.com/office/drawing/2014/main" id="{3F280964-A96D-4A26-81CE-F6A5C5148B33}"/>
            </a:ext>
          </a:extLst>
        </xdr:cNvPr>
        <xdr:cNvSpPr txBox="1"/>
      </xdr:nvSpPr>
      <xdr:spPr>
        <a:xfrm>
          <a:off x="2638425" y="2657475"/>
          <a:ext cx="1266825" cy="1000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3</xdr:col>
      <xdr:colOff>1238249</xdr:colOff>
      <xdr:row>9</xdr:row>
      <xdr:rowOff>47625</xdr:rowOff>
    </xdr:from>
    <xdr:ext cx="1371601" cy="466725"/>
    <xdr:sp macro="" textlink="">
      <xdr:nvSpPr>
        <xdr:cNvPr id="11" name="TextBox 10">
          <a:extLst>
            <a:ext uri="{FF2B5EF4-FFF2-40B4-BE49-F238E27FC236}">
              <a16:creationId xmlns:a16="http://schemas.microsoft.com/office/drawing/2014/main" id="{64DF253F-8840-425F-BA05-7A45111489B9}"/>
            </a:ext>
          </a:extLst>
        </xdr:cNvPr>
        <xdr:cNvSpPr txBox="1"/>
      </xdr:nvSpPr>
      <xdr:spPr>
        <a:xfrm>
          <a:off x="3895724" y="4714875"/>
          <a:ext cx="1371601"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Jim Kleiber</a:t>
          </a:r>
        </a:p>
        <a:p>
          <a:r>
            <a:rPr lang="en-US" sz="1100"/>
            <a:t>Richard O'Grady</a:t>
          </a:r>
        </a:p>
      </xdr:txBody>
    </xdr:sp>
    <xdr:clientData/>
  </xdr:oneCellAnchor>
  <xdr:oneCellAnchor>
    <xdr:from>
      <xdr:col>2</xdr:col>
      <xdr:colOff>1</xdr:colOff>
      <xdr:row>9</xdr:row>
      <xdr:rowOff>152400</xdr:rowOff>
    </xdr:from>
    <xdr:ext cx="1228724" cy="276225"/>
    <xdr:sp macro="" textlink="">
      <xdr:nvSpPr>
        <xdr:cNvPr id="12" name="TextBox 11">
          <a:extLst>
            <a:ext uri="{FF2B5EF4-FFF2-40B4-BE49-F238E27FC236}">
              <a16:creationId xmlns:a16="http://schemas.microsoft.com/office/drawing/2014/main" id="{ECB9A532-A0CF-4F2A-B918-43961EC454BE}"/>
            </a:ext>
          </a:extLst>
        </xdr:cNvPr>
        <xdr:cNvSpPr txBox="1"/>
      </xdr:nvSpPr>
      <xdr:spPr>
        <a:xfrm>
          <a:off x="1390651" y="4819650"/>
          <a:ext cx="1228724"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FF0000"/>
              </a:solidFill>
              <a:effectLst/>
              <a:latin typeface="+mn-lt"/>
              <a:ea typeface="+mn-ea"/>
              <a:cs typeface="+mn-cs"/>
            </a:rPr>
            <a:t>President's Day</a:t>
          </a:r>
          <a:endParaRPr lang="en-US" sz="1100" b="1">
            <a:solidFill>
              <a:srgbClr val="FF0000"/>
            </a:solidFill>
          </a:endParaRPr>
        </a:p>
      </xdr:txBody>
    </xdr:sp>
    <xdr:clientData/>
  </xdr:oneCellAnchor>
  <xdr:oneCellAnchor>
    <xdr:from>
      <xdr:col>2</xdr:col>
      <xdr:colOff>180975</xdr:colOff>
      <xdr:row>4</xdr:row>
      <xdr:rowOff>704849</xdr:rowOff>
    </xdr:from>
    <xdr:ext cx="781050" cy="647701"/>
    <xdr:sp macro="" textlink="">
      <xdr:nvSpPr>
        <xdr:cNvPr id="13" name="TextBox 12">
          <a:extLst>
            <a:ext uri="{FF2B5EF4-FFF2-40B4-BE49-F238E27FC236}">
              <a16:creationId xmlns:a16="http://schemas.microsoft.com/office/drawing/2014/main" id="{702F5CC6-7844-4034-919A-BF34E2FBBF02}"/>
            </a:ext>
          </a:extLst>
        </xdr:cNvPr>
        <xdr:cNvSpPr txBox="1"/>
      </xdr:nvSpPr>
      <xdr:spPr>
        <a:xfrm>
          <a:off x="1571625" y="2647949"/>
          <a:ext cx="781050" cy="647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latin typeface="+mn-lt"/>
            </a:rPr>
            <a:t>James</a:t>
          </a:r>
          <a:r>
            <a:rPr lang="en-US" sz="1100" b="0" i="0" baseline="0">
              <a:latin typeface="+mn-lt"/>
            </a:rPr>
            <a:t> </a:t>
          </a:r>
          <a:r>
            <a:rPr lang="en-US" sz="1100" b="0" i="0">
              <a:latin typeface="+mn-lt"/>
            </a:rPr>
            <a:t>B. Whipple</a:t>
          </a:r>
        </a:p>
        <a:p>
          <a:r>
            <a:rPr lang="en-US" sz="1100" b="0" i="0">
              <a:latin typeface="+mn-lt"/>
            </a:rPr>
            <a:t>b. 1893</a:t>
          </a:r>
        </a:p>
      </xdr:txBody>
    </xdr:sp>
    <xdr:clientData/>
  </xdr:oneCellAnchor>
  <xdr:oneCellAnchor>
    <xdr:from>
      <xdr:col>4</xdr:col>
      <xdr:colOff>1152525</xdr:colOff>
      <xdr:row>0</xdr:row>
      <xdr:rowOff>104776</xdr:rowOff>
    </xdr:from>
    <xdr:ext cx="3819525" cy="1247774"/>
    <xdr:sp macro="" textlink="">
      <xdr:nvSpPr>
        <xdr:cNvPr id="16" name="TextBox 15">
          <a:extLst>
            <a:ext uri="{FF2B5EF4-FFF2-40B4-BE49-F238E27FC236}">
              <a16:creationId xmlns:a16="http://schemas.microsoft.com/office/drawing/2014/main" id="{0E01668B-17DD-4E4B-8097-DDDEAC884F65}"/>
            </a:ext>
          </a:extLst>
        </xdr:cNvPr>
        <xdr:cNvSpPr txBox="1"/>
      </xdr:nvSpPr>
      <xdr:spPr>
        <a:xfrm>
          <a:off x="5076825" y="104776"/>
          <a:ext cx="3819525" cy="1247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Dates</a:t>
          </a:r>
          <a:r>
            <a:rPr lang="en-US" sz="1400" b="1" u="sng">
              <a:latin typeface="Goudy Old Style" panose="02020502050305020303" pitchFamily="18" charset="0"/>
            </a:rPr>
            <a:t>:</a:t>
          </a:r>
          <a:endParaRPr lang="en-US" sz="1400" b="1" u="none">
            <a:latin typeface="Goudy Old Style" panose="02020502050305020303" pitchFamily="18" charset="0"/>
          </a:endParaRPr>
        </a:p>
        <a:p>
          <a:r>
            <a:rPr lang="en-US" sz="1400" b="1" u="none">
              <a:latin typeface="Goudy Old Style" panose="02020502050305020303" pitchFamily="18" charset="0"/>
            </a:rPr>
            <a:t>February 5, 1918, Sgt. Stubby, the famed short-tailed puppy, alongside his comrades of CT.'s 102nd</a:t>
          </a:r>
          <a:r>
            <a:rPr lang="en-US" sz="1400" b="1" u="none" baseline="0">
              <a:latin typeface="Goudy Old Style" panose="02020502050305020303" pitchFamily="18" charset="0"/>
            </a:rPr>
            <a:t> Regiment of the Yankee Division, landed in France.</a:t>
          </a:r>
          <a:endParaRPr lang="en-US" sz="1400" b="1" u="sng">
            <a:latin typeface="Goudy Old Style" panose="02020502050305020303" pitchFamily="18" charset="0"/>
          </a:endParaRPr>
        </a:p>
      </xdr:txBody>
    </xdr:sp>
    <xdr:clientData/>
  </xdr:oneCellAnchor>
  <xdr:oneCellAnchor>
    <xdr:from>
      <xdr:col>3</xdr:col>
      <xdr:colOff>133351</xdr:colOff>
      <xdr:row>5</xdr:row>
      <xdr:rowOff>19050</xdr:rowOff>
    </xdr:from>
    <xdr:ext cx="819150" cy="523875"/>
    <xdr:sp macro="" textlink="">
      <xdr:nvSpPr>
        <xdr:cNvPr id="14" name="TextBox 13">
          <a:extLst>
            <a:ext uri="{FF2B5EF4-FFF2-40B4-BE49-F238E27FC236}">
              <a16:creationId xmlns:a16="http://schemas.microsoft.com/office/drawing/2014/main" id="{8BE35E83-9D9B-40F5-BF0E-2B1C47CC55A3}"/>
            </a:ext>
          </a:extLst>
        </xdr:cNvPr>
        <xdr:cNvSpPr txBox="1"/>
      </xdr:nvSpPr>
      <xdr:spPr>
        <a:xfrm>
          <a:off x="2790826" y="2667000"/>
          <a:ext cx="819150" cy="523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latin typeface="+mn-lt"/>
            </a:rPr>
            <a:t>Post 86</a:t>
          </a:r>
        </a:p>
        <a:p>
          <a:r>
            <a:rPr lang="en-US" sz="1100" b="1">
              <a:latin typeface="+mn-lt"/>
            </a:rPr>
            <a:t>Meeting</a:t>
          </a:r>
        </a:p>
      </xdr:txBody>
    </xdr:sp>
    <xdr:clientData/>
  </xdr:oneCellAnchor>
  <xdr:oneCellAnchor>
    <xdr:from>
      <xdr:col>4</xdr:col>
      <xdr:colOff>1257300</xdr:colOff>
      <xdr:row>7</xdr:row>
      <xdr:rowOff>19051</xdr:rowOff>
    </xdr:from>
    <xdr:ext cx="981075" cy="609600"/>
    <xdr:sp macro="" textlink="">
      <xdr:nvSpPr>
        <xdr:cNvPr id="19" name="TextBox 18">
          <a:extLst>
            <a:ext uri="{FF2B5EF4-FFF2-40B4-BE49-F238E27FC236}">
              <a16:creationId xmlns:a16="http://schemas.microsoft.com/office/drawing/2014/main" id="{2FD5831B-566E-4676-B915-F064461BBD1B}"/>
            </a:ext>
          </a:extLst>
        </xdr:cNvPr>
        <xdr:cNvSpPr txBox="1"/>
      </xdr:nvSpPr>
      <xdr:spPr>
        <a:xfrm>
          <a:off x="5181600" y="3676651"/>
          <a:ext cx="98107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Jack Webb</a:t>
          </a:r>
        </a:p>
        <a:p>
          <a:r>
            <a:rPr lang="en-US" sz="1100"/>
            <a:t>Tony Boccarossa</a:t>
          </a:r>
        </a:p>
      </xdr:txBody>
    </xdr:sp>
    <xdr:clientData/>
  </xdr:oneCellAnchor>
  <xdr:oneCellAnchor>
    <xdr:from>
      <xdr:col>6</xdr:col>
      <xdr:colOff>38100</xdr:colOff>
      <xdr:row>7</xdr:row>
      <xdr:rowOff>57151</xdr:rowOff>
    </xdr:from>
    <xdr:ext cx="1181100" cy="923924"/>
    <xdr:sp macro="" textlink="">
      <xdr:nvSpPr>
        <xdr:cNvPr id="20" name="TextBox 19">
          <a:extLst>
            <a:ext uri="{FF2B5EF4-FFF2-40B4-BE49-F238E27FC236}">
              <a16:creationId xmlns:a16="http://schemas.microsoft.com/office/drawing/2014/main" id="{4EDC67CE-F650-4089-8949-A5A3C2812DB6}"/>
            </a:ext>
          </a:extLst>
        </xdr:cNvPr>
        <xdr:cNvSpPr txBox="1"/>
      </xdr:nvSpPr>
      <xdr:spPr>
        <a:xfrm>
          <a:off x="6496050" y="3714751"/>
          <a:ext cx="1181100" cy="923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xdr:col>
      <xdr:colOff>1257300</xdr:colOff>
      <xdr:row>11</xdr:row>
      <xdr:rowOff>152400</xdr:rowOff>
    </xdr:from>
    <xdr:ext cx="1266825" cy="476250"/>
    <xdr:sp macro="" textlink="">
      <xdr:nvSpPr>
        <xdr:cNvPr id="21" name="TextBox 20">
          <a:extLst>
            <a:ext uri="{FF2B5EF4-FFF2-40B4-BE49-F238E27FC236}">
              <a16:creationId xmlns:a16="http://schemas.microsoft.com/office/drawing/2014/main" id="{42BC6BBB-3EC3-47C6-865F-7F4039031CA0}"/>
            </a:ext>
          </a:extLst>
        </xdr:cNvPr>
        <xdr:cNvSpPr txBox="1"/>
      </xdr:nvSpPr>
      <xdr:spPr>
        <a:xfrm>
          <a:off x="1381125" y="5829300"/>
          <a:ext cx="1266825"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Drew Kennedy</a:t>
          </a:r>
        </a:p>
        <a:p>
          <a:r>
            <a:rPr lang="en-US" sz="1100"/>
            <a:t>(actual Feb. 29)</a:t>
          </a:r>
        </a:p>
      </xdr:txBody>
    </xdr:sp>
    <xdr:clientData/>
  </xdr:oneCellAnchor>
  <xdr:oneCellAnchor>
    <xdr:from>
      <xdr:col>7</xdr:col>
      <xdr:colOff>57150</xdr:colOff>
      <xdr:row>7</xdr:row>
      <xdr:rowOff>1</xdr:rowOff>
    </xdr:from>
    <xdr:ext cx="1209675" cy="628649"/>
    <xdr:sp macro="" textlink="">
      <xdr:nvSpPr>
        <xdr:cNvPr id="22" name="TextBox 21">
          <a:extLst>
            <a:ext uri="{FF2B5EF4-FFF2-40B4-BE49-F238E27FC236}">
              <a16:creationId xmlns:a16="http://schemas.microsoft.com/office/drawing/2014/main" id="{DE240A07-B687-4AA6-88CE-C7F4AED059A8}"/>
            </a:ext>
          </a:extLst>
        </xdr:cNvPr>
        <xdr:cNvSpPr txBox="1"/>
      </xdr:nvSpPr>
      <xdr:spPr>
        <a:xfrm>
          <a:off x="7781925" y="3657601"/>
          <a:ext cx="1209675" cy="6286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 Coast Guard Reserve Birthday - 1939</a:t>
          </a:r>
        </a:p>
      </xdr:txBody>
    </xdr:sp>
    <xdr:clientData/>
  </xdr:oneCellAnchor>
  <xdr:oneCellAnchor>
    <xdr:from>
      <xdr:col>0</xdr:col>
      <xdr:colOff>104775</xdr:colOff>
      <xdr:row>4</xdr:row>
      <xdr:rowOff>695325</xdr:rowOff>
    </xdr:from>
    <xdr:ext cx="1228725" cy="265265"/>
    <xdr:sp macro="" textlink="">
      <xdr:nvSpPr>
        <xdr:cNvPr id="2" name="TextBox 1">
          <a:extLst>
            <a:ext uri="{FF2B5EF4-FFF2-40B4-BE49-F238E27FC236}">
              <a16:creationId xmlns:a16="http://schemas.microsoft.com/office/drawing/2014/main" id="{ECCEE94C-9AEB-4674-AC5A-C02FBF29BD8A}"/>
            </a:ext>
          </a:extLst>
        </xdr:cNvPr>
        <xdr:cNvSpPr txBox="1"/>
      </xdr:nvSpPr>
      <xdr:spPr>
        <a:xfrm>
          <a:off x="104775" y="2638425"/>
          <a:ext cx="122872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tx1"/>
              </a:solidFill>
              <a:effectLst/>
              <a:latin typeface="+mn-lt"/>
              <a:ea typeface="+mn-ea"/>
              <a:cs typeface="+mn-cs"/>
            </a:rPr>
            <a:t>Bob</a:t>
          </a:r>
          <a:r>
            <a:rPr lang="en-US" sz="1100" b="0" baseline="0">
              <a:solidFill>
                <a:schemeClr val="tx1"/>
              </a:solidFill>
              <a:effectLst/>
              <a:latin typeface="+mn-lt"/>
              <a:ea typeface="+mn-ea"/>
              <a:cs typeface="+mn-cs"/>
            </a:rPr>
            <a:t> Tortorella</a:t>
          </a:r>
          <a:endParaRPr lang="en-US">
            <a:effectLst/>
          </a:endParaRPr>
        </a:p>
      </xdr:txBody>
    </xdr:sp>
    <xdr:clientData/>
  </xdr:oneCellAnchor>
  <xdr:oneCellAnchor>
    <xdr:from>
      <xdr:col>1</xdr:col>
      <xdr:colOff>9524</xdr:colOff>
      <xdr:row>11</xdr:row>
      <xdr:rowOff>171451</xdr:rowOff>
    </xdr:from>
    <xdr:ext cx="1095376" cy="304800"/>
    <xdr:sp macro="" textlink="">
      <xdr:nvSpPr>
        <xdr:cNvPr id="15" name="TextBox 14">
          <a:extLst>
            <a:ext uri="{FF2B5EF4-FFF2-40B4-BE49-F238E27FC236}">
              <a16:creationId xmlns:a16="http://schemas.microsoft.com/office/drawing/2014/main" id="{F5006DBB-31FA-47D7-8980-609FDB0149E1}"/>
            </a:ext>
          </a:extLst>
        </xdr:cNvPr>
        <xdr:cNvSpPr txBox="1"/>
      </xdr:nvSpPr>
      <xdr:spPr>
        <a:xfrm>
          <a:off x="133349" y="5848351"/>
          <a:ext cx="1095376"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Robert Bidner</a:t>
          </a:r>
        </a:p>
      </xdr:txBody>
    </xdr:sp>
    <xdr:clientData/>
  </xdr:oneCellAnchor>
  <xdr:oneCellAnchor>
    <xdr:from>
      <xdr:col>12</xdr:col>
      <xdr:colOff>628650</xdr:colOff>
      <xdr:row>8</xdr:row>
      <xdr:rowOff>209550</xdr:rowOff>
    </xdr:from>
    <xdr:ext cx="200025" cy="265265"/>
    <xdr:sp macro="" textlink="">
      <xdr:nvSpPr>
        <xdr:cNvPr id="17" name="TextBox 16">
          <a:extLst>
            <a:ext uri="{FF2B5EF4-FFF2-40B4-BE49-F238E27FC236}">
              <a16:creationId xmlns:a16="http://schemas.microsoft.com/office/drawing/2014/main" id="{869CFE3E-13EC-4DD3-93C0-B301FC65F4E3}"/>
            </a:ext>
          </a:extLst>
        </xdr:cNvPr>
        <xdr:cNvSpPr txBox="1"/>
      </xdr:nvSpPr>
      <xdr:spPr>
        <a:xfrm>
          <a:off x="11734800" y="4171950"/>
          <a:ext cx="20002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3</xdr:col>
      <xdr:colOff>1257301</xdr:colOff>
      <xdr:row>5</xdr:row>
      <xdr:rowOff>0</xdr:rowOff>
    </xdr:from>
    <xdr:ext cx="1085849" cy="265265"/>
    <xdr:sp macro="" textlink="">
      <xdr:nvSpPr>
        <xdr:cNvPr id="23" name="TextBox 22">
          <a:extLst>
            <a:ext uri="{FF2B5EF4-FFF2-40B4-BE49-F238E27FC236}">
              <a16:creationId xmlns:a16="http://schemas.microsoft.com/office/drawing/2014/main" id="{6B2910D4-3357-4DA6-91DD-E9719C9C82A9}"/>
            </a:ext>
          </a:extLst>
        </xdr:cNvPr>
        <xdr:cNvSpPr txBox="1"/>
      </xdr:nvSpPr>
      <xdr:spPr>
        <a:xfrm>
          <a:off x="3914776" y="2647950"/>
          <a:ext cx="1085849"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Stephen Joss</a:t>
          </a:r>
          <a:endParaRPr lang="en-US">
            <a:effectLst/>
          </a:endParaRPr>
        </a:p>
      </xdr:txBody>
    </xdr:sp>
    <xdr:clientData/>
  </xdr:oneCellAnchor>
  <xdr:oneCellAnchor>
    <xdr:from>
      <xdr:col>7</xdr:col>
      <xdr:colOff>66675</xdr:colOff>
      <xdr:row>8</xdr:row>
      <xdr:rowOff>371475</xdr:rowOff>
    </xdr:from>
    <xdr:ext cx="1181100" cy="265265"/>
    <xdr:sp macro="" textlink="">
      <xdr:nvSpPr>
        <xdr:cNvPr id="24" name="TextBox 23">
          <a:extLst>
            <a:ext uri="{FF2B5EF4-FFF2-40B4-BE49-F238E27FC236}">
              <a16:creationId xmlns:a16="http://schemas.microsoft.com/office/drawing/2014/main" id="{8927783E-C68B-4BE4-879F-36BF56977DC0}"/>
            </a:ext>
          </a:extLst>
        </xdr:cNvPr>
        <xdr:cNvSpPr txBox="1"/>
      </xdr:nvSpPr>
      <xdr:spPr>
        <a:xfrm>
          <a:off x="7791450" y="4333875"/>
          <a:ext cx="118110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tx1"/>
              </a:solidFill>
              <a:effectLst/>
              <a:latin typeface="+mn-lt"/>
              <a:ea typeface="+mn-ea"/>
              <a:cs typeface="+mn-cs"/>
            </a:rPr>
            <a:t>James Kohler</a:t>
          </a:r>
          <a:endParaRPr lang="en-US">
            <a:effectLst/>
          </a:endParaRPr>
        </a:p>
      </xdr:txBody>
    </xdr:sp>
    <xdr:clientData/>
  </xdr:oneCellAnchor>
  <xdr:oneCellAnchor>
    <xdr:from>
      <xdr:col>4</xdr:col>
      <xdr:colOff>1219200</xdr:colOff>
      <xdr:row>4</xdr:row>
      <xdr:rowOff>457200</xdr:rowOff>
    </xdr:from>
    <xdr:ext cx="1362075" cy="295275"/>
    <xdr:sp macro="" textlink="">
      <xdr:nvSpPr>
        <xdr:cNvPr id="25" name="TextBox 24">
          <a:extLst>
            <a:ext uri="{FF2B5EF4-FFF2-40B4-BE49-F238E27FC236}">
              <a16:creationId xmlns:a16="http://schemas.microsoft.com/office/drawing/2014/main" id="{9BBCA280-5F1B-469F-B77A-EE2A659FAA22}"/>
            </a:ext>
          </a:extLst>
        </xdr:cNvPr>
        <xdr:cNvSpPr txBox="1"/>
      </xdr:nvSpPr>
      <xdr:spPr>
        <a:xfrm>
          <a:off x="5143500" y="2400300"/>
          <a:ext cx="1362075"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tx1"/>
              </a:solidFill>
              <a:effectLst/>
              <a:latin typeface="+mn-lt"/>
              <a:ea typeface="+mn-ea"/>
              <a:cs typeface="+mn-cs"/>
            </a:rPr>
            <a:t>Richard Manegio</a:t>
          </a:r>
          <a:endParaRPr lang="en-US">
            <a:effectLst/>
          </a:endParaRPr>
        </a:p>
        <a:p>
          <a:endParaRPr lang="en-US" sz="1100"/>
        </a:p>
      </xdr:txBody>
    </xdr:sp>
    <xdr:clientData/>
  </xdr:oneCellAnchor>
  <xdr:oneCellAnchor>
    <xdr:from>
      <xdr:col>3</xdr:col>
      <xdr:colOff>152400</xdr:colOff>
      <xdr:row>7</xdr:row>
      <xdr:rowOff>38100</xdr:rowOff>
    </xdr:from>
    <xdr:ext cx="1057275" cy="457199"/>
    <xdr:sp macro="" textlink="">
      <xdr:nvSpPr>
        <xdr:cNvPr id="26" name="TextBox 25">
          <a:extLst>
            <a:ext uri="{FF2B5EF4-FFF2-40B4-BE49-F238E27FC236}">
              <a16:creationId xmlns:a16="http://schemas.microsoft.com/office/drawing/2014/main" id="{8733A5A3-E9E3-4EDD-8AE9-AF6FE424F3B0}"/>
            </a:ext>
          </a:extLst>
        </xdr:cNvPr>
        <xdr:cNvSpPr txBox="1"/>
      </xdr:nvSpPr>
      <xdr:spPr>
        <a:xfrm>
          <a:off x="2809875" y="3695700"/>
          <a:ext cx="1057275" cy="457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Roger</a:t>
          </a:r>
          <a:endParaRPr lang="en-US">
            <a:effectLst/>
          </a:endParaRPr>
        </a:p>
        <a:p>
          <a:r>
            <a:rPr lang="en-US" sz="1100">
              <a:solidFill>
                <a:schemeClr val="tx1"/>
              </a:solidFill>
              <a:effectLst/>
              <a:latin typeface="+mn-lt"/>
              <a:ea typeface="+mn-ea"/>
              <a:cs typeface="+mn-cs"/>
            </a:rPr>
            <a:t>Valkenburgh</a:t>
          </a:r>
          <a:endParaRPr lang="en-US">
            <a:effectLst/>
          </a:endParaRPr>
        </a:p>
        <a:p>
          <a:endParaRPr lang="en-US" sz="1100"/>
        </a:p>
      </xdr:txBody>
    </xdr:sp>
    <xdr:clientData/>
  </xdr:oneCellAnchor>
  <xdr:oneCellAnchor>
    <xdr:from>
      <xdr:col>5</xdr:col>
      <xdr:colOff>1257300</xdr:colOff>
      <xdr:row>3</xdr:row>
      <xdr:rowOff>47625</xdr:rowOff>
    </xdr:from>
    <xdr:ext cx="1200150" cy="447675"/>
    <xdr:sp macro="" textlink="">
      <xdr:nvSpPr>
        <xdr:cNvPr id="27" name="TextBox 26">
          <a:extLst>
            <a:ext uri="{FF2B5EF4-FFF2-40B4-BE49-F238E27FC236}">
              <a16:creationId xmlns:a16="http://schemas.microsoft.com/office/drawing/2014/main" id="{450013D2-B739-4613-9DF2-BE6D7B357B03}"/>
            </a:ext>
          </a:extLst>
        </xdr:cNvPr>
        <xdr:cNvSpPr txBox="1"/>
      </xdr:nvSpPr>
      <xdr:spPr>
        <a:xfrm>
          <a:off x="6448425" y="1685925"/>
          <a:ext cx="1200150"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effectLst/>
              <a:latin typeface="+mn-lt"/>
              <a:ea typeface="+mn-ea"/>
              <a:cs typeface="+mn-cs"/>
            </a:rPr>
            <a:t>USO Birthday</a:t>
          </a:r>
          <a:endParaRPr lang="en-US">
            <a:solidFill>
              <a:srgbClr val="0070C0"/>
            </a:solidFill>
            <a:effectLst/>
          </a:endParaRPr>
        </a:p>
        <a:p>
          <a:r>
            <a:rPr lang="en-US" sz="1100" b="1">
              <a:solidFill>
                <a:srgbClr val="0070C0"/>
              </a:solidFill>
              <a:effectLst/>
              <a:latin typeface="+mn-lt"/>
              <a:ea typeface="+mn-ea"/>
              <a:cs typeface="+mn-cs"/>
            </a:rPr>
            <a:t>1941</a:t>
          </a:r>
          <a:endParaRPr lang="en-US">
            <a:solidFill>
              <a:srgbClr val="0070C0"/>
            </a:solidFill>
            <a:effectLst/>
          </a:endParaRPr>
        </a:p>
        <a:p>
          <a:endParaRPr lang="en-US" sz="1100"/>
        </a:p>
      </xdr:txBody>
    </xdr:sp>
    <xdr:clientData/>
  </xdr:oneCellAnchor>
  <xdr:twoCellAnchor editAs="oneCell">
    <xdr:from>
      <xdr:col>3</xdr:col>
      <xdr:colOff>659397</xdr:colOff>
      <xdr:row>1</xdr:row>
      <xdr:rowOff>144710</xdr:rowOff>
    </xdr:from>
    <xdr:to>
      <xdr:col>4</xdr:col>
      <xdr:colOff>1228725</xdr:colOff>
      <xdr:row>1</xdr:row>
      <xdr:rowOff>1104900</xdr:rowOff>
    </xdr:to>
    <xdr:pic>
      <xdr:nvPicPr>
        <xdr:cNvPr id="31" name="Picture 30">
          <a:extLst>
            <a:ext uri="{FF2B5EF4-FFF2-40B4-BE49-F238E27FC236}">
              <a16:creationId xmlns:a16="http://schemas.microsoft.com/office/drawing/2014/main" id="{8EC87E32-2F4A-48A2-97FD-50BF1A85BBB9}"/>
            </a:ext>
          </a:extLst>
        </xdr:cNvPr>
        <xdr:cNvPicPr>
          <a:picLocks noChangeAspect="1"/>
        </xdr:cNvPicPr>
      </xdr:nvPicPr>
      <xdr:blipFill>
        <a:blip xmlns:r="http://schemas.openxmlformats.org/officeDocument/2006/relationships" r:embed="rId1"/>
        <a:stretch>
          <a:fillRect/>
        </a:stretch>
      </xdr:blipFill>
      <xdr:spPr>
        <a:xfrm>
          <a:off x="3316872" y="259010"/>
          <a:ext cx="1836153" cy="960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38101</xdr:colOff>
      <xdr:row>2</xdr:row>
      <xdr:rowOff>295275</xdr:rowOff>
    </xdr:from>
    <xdr:ext cx="1162050" cy="638175"/>
    <xdr:sp macro="" textlink="">
      <xdr:nvSpPr>
        <xdr:cNvPr id="4" name="TextBox 3">
          <a:extLst>
            <a:ext uri="{FF2B5EF4-FFF2-40B4-BE49-F238E27FC236}">
              <a16:creationId xmlns:a16="http://schemas.microsoft.com/office/drawing/2014/main" id="{5D4DDBED-EF0B-4E48-AAC1-22BF56BFEAEE}"/>
            </a:ext>
          </a:extLst>
        </xdr:cNvPr>
        <xdr:cNvSpPr txBox="1"/>
      </xdr:nvSpPr>
      <xdr:spPr>
        <a:xfrm>
          <a:off x="5229226" y="1628775"/>
          <a:ext cx="11620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 Navy</a:t>
          </a:r>
        </a:p>
        <a:p>
          <a:r>
            <a:rPr lang="en-US" sz="1100" b="1">
              <a:solidFill>
                <a:schemeClr val="accent6">
                  <a:lumMod val="75000"/>
                </a:schemeClr>
              </a:solidFill>
            </a:rPr>
            <a:t>Reserve</a:t>
          </a:r>
          <a:r>
            <a:rPr lang="en-US" sz="1100" b="1" baseline="0">
              <a:solidFill>
                <a:schemeClr val="accent6">
                  <a:lumMod val="75000"/>
                </a:schemeClr>
              </a:solidFill>
            </a:rPr>
            <a:t> Birthday-1915</a:t>
          </a:r>
          <a:endParaRPr lang="en-US" sz="1100" b="1">
            <a:solidFill>
              <a:schemeClr val="accent6">
                <a:lumMod val="75000"/>
              </a:schemeClr>
            </a:solidFill>
          </a:endParaRPr>
        </a:p>
      </xdr:txBody>
    </xdr:sp>
    <xdr:clientData/>
  </xdr:oneCellAnchor>
  <xdr:oneCellAnchor>
    <xdr:from>
      <xdr:col>7</xdr:col>
      <xdr:colOff>133351</xdr:colOff>
      <xdr:row>2</xdr:row>
      <xdr:rowOff>295275</xdr:rowOff>
    </xdr:from>
    <xdr:ext cx="1143000" cy="657225"/>
    <xdr:sp macro="" textlink="">
      <xdr:nvSpPr>
        <xdr:cNvPr id="5" name="TextBox 4">
          <a:extLst>
            <a:ext uri="{FF2B5EF4-FFF2-40B4-BE49-F238E27FC236}">
              <a16:creationId xmlns:a16="http://schemas.microsoft.com/office/drawing/2014/main" id="{794E509B-763A-4644-B334-D66B9FD2F46B}"/>
            </a:ext>
          </a:extLst>
        </xdr:cNvPr>
        <xdr:cNvSpPr txBox="1"/>
      </xdr:nvSpPr>
      <xdr:spPr>
        <a:xfrm>
          <a:off x="7858126" y="1628775"/>
          <a:ext cx="1143000" cy="65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 Navy</a:t>
          </a:r>
        </a:p>
        <a:p>
          <a:r>
            <a:rPr lang="en-US" sz="1100" b="1">
              <a:solidFill>
                <a:schemeClr val="accent6">
                  <a:lumMod val="75000"/>
                </a:schemeClr>
              </a:solidFill>
            </a:rPr>
            <a:t>Seabee</a:t>
          </a:r>
        </a:p>
        <a:p>
          <a:r>
            <a:rPr lang="en-US" sz="1100" b="1">
              <a:solidFill>
                <a:schemeClr val="accent6">
                  <a:lumMod val="75000"/>
                </a:schemeClr>
              </a:solidFill>
            </a:rPr>
            <a:t>Birthday-1942</a:t>
          </a:r>
        </a:p>
      </xdr:txBody>
    </xdr:sp>
    <xdr:clientData/>
  </xdr:oneCellAnchor>
  <xdr:oneCellAnchor>
    <xdr:from>
      <xdr:col>1</xdr:col>
      <xdr:colOff>9526</xdr:colOff>
      <xdr:row>7</xdr:row>
      <xdr:rowOff>9525</xdr:rowOff>
    </xdr:from>
    <xdr:ext cx="1219200" cy="476249"/>
    <xdr:sp macro="" textlink="">
      <xdr:nvSpPr>
        <xdr:cNvPr id="6" name="TextBox 5">
          <a:extLst>
            <a:ext uri="{FF2B5EF4-FFF2-40B4-BE49-F238E27FC236}">
              <a16:creationId xmlns:a16="http://schemas.microsoft.com/office/drawing/2014/main" id="{144E981F-BE99-405A-ACBB-6291AE9079A0}"/>
            </a:ext>
          </a:extLst>
        </xdr:cNvPr>
        <xdr:cNvSpPr txBox="1"/>
      </xdr:nvSpPr>
      <xdr:spPr>
        <a:xfrm>
          <a:off x="133351" y="3667125"/>
          <a:ext cx="1219200" cy="47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Daylight Savings</a:t>
          </a:r>
          <a:r>
            <a:rPr lang="en-US" sz="1100" b="1" baseline="0">
              <a:solidFill>
                <a:srgbClr val="FF0000"/>
              </a:solidFill>
            </a:rPr>
            <a:t> </a:t>
          </a:r>
          <a:r>
            <a:rPr lang="en-US" sz="1100" b="1">
              <a:solidFill>
                <a:srgbClr val="FF0000"/>
              </a:solidFill>
            </a:rPr>
            <a:t>Begins</a:t>
          </a:r>
        </a:p>
        <a:p>
          <a:endParaRPr lang="en-US" sz="1100">
            <a:solidFill>
              <a:srgbClr val="FF0000"/>
            </a:solidFill>
          </a:endParaRPr>
        </a:p>
      </xdr:txBody>
    </xdr:sp>
    <xdr:clientData/>
  </xdr:oneCellAnchor>
  <xdr:oneCellAnchor>
    <xdr:from>
      <xdr:col>1</xdr:col>
      <xdr:colOff>9525</xdr:colOff>
      <xdr:row>8</xdr:row>
      <xdr:rowOff>190500</xdr:rowOff>
    </xdr:from>
    <xdr:ext cx="1228725" cy="447675"/>
    <xdr:sp macro="" textlink="">
      <xdr:nvSpPr>
        <xdr:cNvPr id="7" name="TextBox 6">
          <a:extLst>
            <a:ext uri="{FF2B5EF4-FFF2-40B4-BE49-F238E27FC236}">
              <a16:creationId xmlns:a16="http://schemas.microsoft.com/office/drawing/2014/main" id="{0EE339C6-BA3E-4F87-87ED-12CD80AA23AF}"/>
            </a:ext>
          </a:extLst>
        </xdr:cNvPr>
        <xdr:cNvSpPr txBox="1"/>
      </xdr:nvSpPr>
      <xdr:spPr>
        <a:xfrm>
          <a:off x="133350" y="4152900"/>
          <a:ext cx="122872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 K-9 Corps</a:t>
          </a:r>
          <a:r>
            <a:rPr lang="en-US" sz="1100" b="1" baseline="0">
              <a:solidFill>
                <a:schemeClr val="accent6">
                  <a:lumMod val="75000"/>
                </a:schemeClr>
              </a:solidFill>
            </a:rPr>
            <a:t> Birthday - 1942</a:t>
          </a:r>
          <a:endParaRPr lang="en-US" sz="1100" b="1">
            <a:solidFill>
              <a:schemeClr val="accent6">
                <a:lumMod val="75000"/>
              </a:schemeClr>
            </a:solidFill>
          </a:endParaRPr>
        </a:p>
      </xdr:txBody>
    </xdr:sp>
    <xdr:clientData/>
  </xdr:oneCellAnchor>
  <xdr:oneCellAnchor>
    <xdr:from>
      <xdr:col>3</xdr:col>
      <xdr:colOff>19051</xdr:colOff>
      <xdr:row>6</xdr:row>
      <xdr:rowOff>695326</xdr:rowOff>
    </xdr:from>
    <xdr:ext cx="1276350" cy="847724"/>
    <xdr:sp macro="" textlink="">
      <xdr:nvSpPr>
        <xdr:cNvPr id="10" name="TextBox 9">
          <a:extLst>
            <a:ext uri="{FF2B5EF4-FFF2-40B4-BE49-F238E27FC236}">
              <a16:creationId xmlns:a16="http://schemas.microsoft.com/office/drawing/2014/main" id="{8B9A1402-FD43-4A51-8FE1-43DFF41ED329}"/>
            </a:ext>
          </a:extLst>
        </xdr:cNvPr>
        <xdr:cNvSpPr txBox="1"/>
      </xdr:nvSpPr>
      <xdr:spPr>
        <a:xfrm>
          <a:off x="2676526" y="3648076"/>
          <a:ext cx="1276350" cy="847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4">
                  <a:lumMod val="75000"/>
                </a:schemeClr>
              </a:solidFill>
            </a:rPr>
            <a:t>            </a:t>
          </a:r>
        </a:p>
        <a:p>
          <a:endParaRPr lang="en-US" sz="1100" b="1">
            <a:solidFill>
              <a:schemeClr val="accent4">
                <a:lumMod val="75000"/>
              </a:schemeClr>
            </a:solidFill>
          </a:endParaRPr>
        </a:p>
        <a:p>
          <a:r>
            <a:rPr lang="en-US" sz="1100" b="1">
              <a:solidFill>
                <a:schemeClr val="accent4">
                  <a:lumMod val="75000"/>
                </a:schemeClr>
              </a:solidFill>
            </a:rPr>
            <a:t>            </a:t>
          </a:r>
          <a:r>
            <a:rPr lang="en-US" sz="1100" b="1">
              <a:solidFill>
                <a:srgbClr val="0070C0"/>
              </a:solidFill>
            </a:rPr>
            <a:t>National</a:t>
          </a:r>
        </a:p>
        <a:p>
          <a:r>
            <a:rPr lang="en-US" sz="1100" b="1">
              <a:solidFill>
                <a:srgbClr val="0070C0"/>
              </a:solidFill>
            </a:rPr>
            <a:t>Charter - 1919</a:t>
          </a:r>
        </a:p>
      </xdr:txBody>
    </xdr:sp>
    <xdr:clientData/>
  </xdr:oneCellAnchor>
  <xdr:oneCellAnchor>
    <xdr:from>
      <xdr:col>3</xdr:col>
      <xdr:colOff>95250</xdr:colOff>
      <xdr:row>11</xdr:row>
      <xdr:rowOff>9526</xdr:rowOff>
    </xdr:from>
    <xdr:ext cx="1162050" cy="609600"/>
    <xdr:sp macro="" textlink="">
      <xdr:nvSpPr>
        <xdr:cNvPr id="11" name="TextBox 10">
          <a:extLst>
            <a:ext uri="{FF2B5EF4-FFF2-40B4-BE49-F238E27FC236}">
              <a16:creationId xmlns:a16="http://schemas.microsoft.com/office/drawing/2014/main" id="{060BC726-4C70-46CE-AE29-574FB8757E4D}"/>
            </a:ext>
          </a:extLst>
        </xdr:cNvPr>
        <xdr:cNvSpPr txBox="1"/>
      </xdr:nvSpPr>
      <xdr:spPr>
        <a:xfrm>
          <a:off x="2752725" y="5686426"/>
          <a:ext cx="116205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rPr>
            <a:t>Vietnam</a:t>
          </a:r>
          <a:endParaRPr lang="en-US" sz="1100" b="1" baseline="0">
            <a:solidFill>
              <a:srgbClr val="0070C0"/>
            </a:solidFill>
          </a:endParaRPr>
        </a:p>
        <a:p>
          <a:r>
            <a:rPr lang="en-US" sz="1100" b="1" baseline="0">
              <a:solidFill>
                <a:srgbClr val="0070C0"/>
              </a:solidFill>
            </a:rPr>
            <a:t>Veteran's Day</a:t>
          </a:r>
        </a:p>
        <a:p>
          <a:r>
            <a:rPr lang="en-US" sz="1100" b="1" baseline="0">
              <a:solidFill>
                <a:srgbClr val="0070C0"/>
              </a:solidFill>
            </a:rPr>
            <a:t>2012</a:t>
          </a:r>
          <a:endParaRPr lang="en-US" sz="1100" b="1">
            <a:solidFill>
              <a:srgbClr val="0070C0"/>
            </a:solidFill>
          </a:endParaRPr>
        </a:p>
      </xdr:txBody>
    </xdr:sp>
    <xdr:clientData/>
  </xdr:oneCellAnchor>
  <xdr:oneCellAnchor>
    <xdr:from>
      <xdr:col>12</xdr:col>
      <xdr:colOff>295275</xdr:colOff>
      <xdr:row>10</xdr:row>
      <xdr:rowOff>123824</xdr:rowOff>
    </xdr:from>
    <xdr:ext cx="1266825" cy="285751"/>
    <xdr:sp macro="" textlink="">
      <xdr:nvSpPr>
        <xdr:cNvPr id="12" name="TextBox 11">
          <a:extLst>
            <a:ext uri="{FF2B5EF4-FFF2-40B4-BE49-F238E27FC236}">
              <a16:creationId xmlns:a16="http://schemas.microsoft.com/office/drawing/2014/main" id="{4CE43D36-A170-414F-98A7-0C62820362EC}"/>
            </a:ext>
          </a:extLst>
        </xdr:cNvPr>
        <xdr:cNvSpPr txBox="1"/>
      </xdr:nvSpPr>
      <xdr:spPr>
        <a:xfrm>
          <a:off x="11401425" y="5095874"/>
          <a:ext cx="1266825" cy="285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9</xdr:col>
      <xdr:colOff>466725</xdr:colOff>
      <xdr:row>2</xdr:row>
      <xdr:rowOff>247650</xdr:rowOff>
    </xdr:from>
    <xdr:ext cx="1257300" cy="885825"/>
    <xdr:sp macro="" textlink="">
      <xdr:nvSpPr>
        <xdr:cNvPr id="13" name="TextBox 12">
          <a:extLst>
            <a:ext uri="{FF2B5EF4-FFF2-40B4-BE49-F238E27FC236}">
              <a16:creationId xmlns:a16="http://schemas.microsoft.com/office/drawing/2014/main" id="{5B75C196-7662-43E1-9985-BDE43F3343E7}"/>
            </a:ext>
          </a:extLst>
        </xdr:cNvPr>
        <xdr:cNvSpPr txBox="1"/>
      </xdr:nvSpPr>
      <xdr:spPr>
        <a:xfrm>
          <a:off x="9582150" y="1581150"/>
          <a:ext cx="1257300"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2800">
            <a:latin typeface="Playbill" panose="040506030A0602020202" pitchFamily="82" charset="0"/>
          </a:endParaRPr>
        </a:p>
      </xdr:txBody>
    </xdr:sp>
    <xdr:clientData/>
  </xdr:oneCellAnchor>
  <xdr:oneCellAnchor>
    <xdr:from>
      <xdr:col>1</xdr:col>
      <xdr:colOff>57150</xdr:colOff>
      <xdr:row>11</xdr:row>
      <xdr:rowOff>9525</xdr:rowOff>
    </xdr:from>
    <xdr:ext cx="790575" cy="466725"/>
    <xdr:sp macro="" textlink="">
      <xdr:nvSpPr>
        <xdr:cNvPr id="14" name="TextBox 13">
          <a:extLst>
            <a:ext uri="{FF2B5EF4-FFF2-40B4-BE49-F238E27FC236}">
              <a16:creationId xmlns:a16="http://schemas.microsoft.com/office/drawing/2014/main" id="{676CDE41-C5DC-426B-918D-12F4CB7770DF}"/>
            </a:ext>
          </a:extLst>
        </xdr:cNvPr>
        <xdr:cNvSpPr txBox="1"/>
      </xdr:nvSpPr>
      <xdr:spPr>
        <a:xfrm>
          <a:off x="180975" y="5686425"/>
          <a:ext cx="790575"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effectLst/>
              <a:latin typeface="+mn-lt"/>
              <a:ea typeface="+mn-ea"/>
              <a:cs typeface="+mn-cs"/>
            </a:rPr>
            <a:t>Passover</a:t>
          </a:r>
          <a:endParaRPr lang="en-US">
            <a:solidFill>
              <a:srgbClr val="FF0000"/>
            </a:solidFill>
            <a:effectLst/>
          </a:endParaRPr>
        </a:p>
        <a:p>
          <a:r>
            <a:rPr lang="en-US" sz="1100" b="1">
              <a:solidFill>
                <a:srgbClr val="FF0000"/>
              </a:solidFill>
              <a:effectLst/>
              <a:latin typeface="+mn-lt"/>
              <a:ea typeface="+mn-ea"/>
              <a:cs typeface="+mn-cs"/>
            </a:rPr>
            <a:t>Begins</a:t>
          </a:r>
          <a:endParaRPr lang="en-US" sz="1100">
            <a:solidFill>
              <a:srgbClr val="FF0000"/>
            </a:solidFill>
          </a:endParaRPr>
        </a:p>
        <a:p>
          <a:endParaRPr lang="en-US" sz="1100"/>
        </a:p>
      </xdr:txBody>
    </xdr:sp>
    <xdr:clientData/>
  </xdr:oneCellAnchor>
  <xdr:oneCellAnchor>
    <xdr:from>
      <xdr:col>13</xdr:col>
      <xdr:colOff>590551</xdr:colOff>
      <xdr:row>4</xdr:row>
      <xdr:rowOff>171449</xdr:rowOff>
    </xdr:from>
    <xdr:ext cx="171450" cy="45719"/>
    <xdr:sp macro="" textlink="">
      <xdr:nvSpPr>
        <xdr:cNvPr id="15" name="TextBox 14">
          <a:extLst>
            <a:ext uri="{FF2B5EF4-FFF2-40B4-BE49-F238E27FC236}">
              <a16:creationId xmlns:a16="http://schemas.microsoft.com/office/drawing/2014/main" id="{2CC76F52-183B-4B61-9888-5D656264D7CA}"/>
            </a:ext>
          </a:extLst>
        </xdr:cNvPr>
        <xdr:cNvSpPr txBox="1"/>
      </xdr:nvSpPr>
      <xdr:spPr>
        <a:xfrm flipV="1">
          <a:off x="12363451" y="2114549"/>
          <a:ext cx="171450"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3</xdr:col>
      <xdr:colOff>1238251</xdr:colOff>
      <xdr:row>9</xdr:row>
      <xdr:rowOff>104774</xdr:rowOff>
    </xdr:from>
    <xdr:ext cx="1028700" cy="304801"/>
    <xdr:sp macro="" textlink="">
      <xdr:nvSpPr>
        <xdr:cNvPr id="16" name="TextBox 15">
          <a:extLst>
            <a:ext uri="{FF2B5EF4-FFF2-40B4-BE49-F238E27FC236}">
              <a16:creationId xmlns:a16="http://schemas.microsoft.com/office/drawing/2014/main" id="{EC172468-CF43-4C88-9D54-634CF8CBED52}"/>
            </a:ext>
          </a:extLst>
        </xdr:cNvPr>
        <xdr:cNvSpPr txBox="1"/>
      </xdr:nvSpPr>
      <xdr:spPr>
        <a:xfrm>
          <a:off x="3895726" y="4772024"/>
          <a:ext cx="1028700" cy="304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Bing Ventres</a:t>
          </a:r>
        </a:p>
      </xdr:txBody>
    </xdr:sp>
    <xdr:clientData/>
  </xdr:oneCellAnchor>
  <xdr:oneCellAnchor>
    <xdr:from>
      <xdr:col>9</xdr:col>
      <xdr:colOff>381000</xdr:colOff>
      <xdr:row>2</xdr:row>
      <xdr:rowOff>28575</xdr:rowOff>
    </xdr:from>
    <xdr:ext cx="1371600" cy="990600"/>
    <xdr:sp macro="" textlink="">
      <xdr:nvSpPr>
        <xdr:cNvPr id="19" name="TextBox 18">
          <a:extLst>
            <a:ext uri="{FF2B5EF4-FFF2-40B4-BE49-F238E27FC236}">
              <a16:creationId xmlns:a16="http://schemas.microsoft.com/office/drawing/2014/main" id="{E0A96380-39E2-414C-AD3D-77CF0B836703}"/>
            </a:ext>
          </a:extLst>
        </xdr:cNvPr>
        <xdr:cNvSpPr txBox="1"/>
      </xdr:nvSpPr>
      <xdr:spPr>
        <a:xfrm>
          <a:off x="9496425" y="1362075"/>
          <a:ext cx="1371600" cy="990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2000">
            <a:latin typeface="Stencil" panose="040409050D0802020404" pitchFamily="82" charset="0"/>
          </a:endParaRPr>
        </a:p>
      </xdr:txBody>
    </xdr:sp>
    <xdr:clientData/>
  </xdr:oneCellAnchor>
  <xdr:oneCellAnchor>
    <xdr:from>
      <xdr:col>3</xdr:col>
      <xdr:colOff>19050</xdr:colOff>
      <xdr:row>4</xdr:row>
      <xdr:rowOff>695325</xdr:rowOff>
    </xdr:from>
    <xdr:ext cx="1285875" cy="847725"/>
    <xdr:sp macro="" textlink="">
      <xdr:nvSpPr>
        <xdr:cNvPr id="2" name="TextBox 1">
          <a:extLst>
            <a:ext uri="{FF2B5EF4-FFF2-40B4-BE49-F238E27FC236}">
              <a16:creationId xmlns:a16="http://schemas.microsoft.com/office/drawing/2014/main" id="{890FAFF2-2252-4647-9E0A-7A17229C7048}"/>
            </a:ext>
          </a:extLst>
        </xdr:cNvPr>
        <xdr:cNvSpPr txBox="1"/>
      </xdr:nvSpPr>
      <xdr:spPr>
        <a:xfrm>
          <a:off x="2676525" y="2638425"/>
          <a:ext cx="128587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latin typeface="+mn-lt"/>
            </a:rPr>
            <a:t>Post 86</a:t>
          </a:r>
        </a:p>
        <a:p>
          <a:r>
            <a:rPr lang="en-US" sz="1100" b="1">
              <a:latin typeface="+mn-lt"/>
            </a:rPr>
            <a:t>Meeting</a:t>
          </a:r>
        </a:p>
      </xdr:txBody>
    </xdr:sp>
    <xdr:clientData/>
  </xdr:oneCellAnchor>
  <xdr:oneCellAnchor>
    <xdr:from>
      <xdr:col>4</xdr:col>
      <xdr:colOff>9526</xdr:colOff>
      <xdr:row>7</xdr:row>
      <xdr:rowOff>28575</xdr:rowOff>
    </xdr:from>
    <xdr:ext cx="914400" cy="619125"/>
    <xdr:sp macro="" textlink="">
      <xdr:nvSpPr>
        <xdr:cNvPr id="8" name="TextBox 7">
          <a:extLst>
            <a:ext uri="{FF2B5EF4-FFF2-40B4-BE49-F238E27FC236}">
              <a16:creationId xmlns:a16="http://schemas.microsoft.com/office/drawing/2014/main" id="{1142B7E8-5E2A-471A-ABF9-9A2355A0AA47}"/>
            </a:ext>
          </a:extLst>
        </xdr:cNvPr>
        <xdr:cNvSpPr txBox="1"/>
      </xdr:nvSpPr>
      <xdr:spPr>
        <a:xfrm>
          <a:off x="3933826" y="3686175"/>
          <a:ext cx="914400"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latin typeface="+mn-lt"/>
            </a:rPr>
            <a:t>3rd District Meeting-Post 207</a:t>
          </a:r>
        </a:p>
      </xdr:txBody>
    </xdr:sp>
    <xdr:clientData/>
  </xdr:oneCellAnchor>
  <xdr:oneCellAnchor>
    <xdr:from>
      <xdr:col>1</xdr:col>
      <xdr:colOff>66676</xdr:colOff>
      <xdr:row>5</xdr:row>
      <xdr:rowOff>28576</xdr:rowOff>
    </xdr:from>
    <xdr:ext cx="952500" cy="285749"/>
    <xdr:sp macro="" textlink="">
      <xdr:nvSpPr>
        <xdr:cNvPr id="17" name="TextBox 16">
          <a:extLst>
            <a:ext uri="{FF2B5EF4-FFF2-40B4-BE49-F238E27FC236}">
              <a16:creationId xmlns:a16="http://schemas.microsoft.com/office/drawing/2014/main" id="{BEA0427A-3788-412E-AAD8-1F9D0FE2D21F}"/>
            </a:ext>
          </a:extLst>
        </xdr:cNvPr>
        <xdr:cNvSpPr txBox="1"/>
      </xdr:nvSpPr>
      <xdr:spPr>
        <a:xfrm>
          <a:off x="190501" y="2676526"/>
          <a:ext cx="952500"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Bo Lotocky</a:t>
          </a:r>
        </a:p>
      </xdr:txBody>
    </xdr:sp>
    <xdr:clientData/>
  </xdr:oneCellAnchor>
  <xdr:oneCellAnchor>
    <xdr:from>
      <xdr:col>3</xdr:col>
      <xdr:colOff>76200</xdr:colOff>
      <xdr:row>6</xdr:row>
      <xdr:rowOff>85726</xdr:rowOff>
    </xdr:from>
    <xdr:ext cx="1152525" cy="266700"/>
    <xdr:sp macro="" textlink="">
      <xdr:nvSpPr>
        <xdr:cNvPr id="20" name="TextBox 19">
          <a:extLst>
            <a:ext uri="{FF2B5EF4-FFF2-40B4-BE49-F238E27FC236}">
              <a16:creationId xmlns:a16="http://schemas.microsoft.com/office/drawing/2014/main" id="{8924AA26-A316-4BB9-949D-4D8AB451808A}"/>
            </a:ext>
          </a:extLst>
        </xdr:cNvPr>
        <xdr:cNvSpPr txBox="1"/>
      </xdr:nvSpPr>
      <xdr:spPr>
        <a:xfrm>
          <a:off x="2733675" y="3038476"/>
          <a:ext cx="1152525"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Mike Ellsworth</a:t>
          </a:r>
        </a:p>
      </xdr:txBody>
    </xdr:sp>
    <xdr:clientData/>
  </xdr:oneCellAnchor>
  <xdr:twoCellAnchor editAs="oneCell">
    <xdr:from>
      <xdr:col>3</xdr:col>
      <xdr:colOff>67774</xdr:colOff>
      <xdr:row>7</xdr:row>
      <xdr:rowOff>39243</xdr:rowOff>
    </xdr:from>
    <xdr:to>
      <xdr:col>3</xdr:col>
      <xdr:colOff>542925</xdr:colOff>
      <xdr:row>8</xdr:row>
      <xdr:rowOff>228600</xdr:rowOff>
    </xdr:to>
    <xdr:pic>
      <xdr:nvPicPr>
        <xdr:cNvPr id="22" name="Picture 21">
          <a:extLst>
            <a:ext uri="{FF2B5EF4-FFF2-40B4-BE49-F238E27FC236}">
              <a16:creationId xmlns:a16="http://schemas.microsoft.com/office/drawing/2014/main" id="{B1D01A44-100B-46F6-88D7-0653468CB0A2}"/>
            </a:ext>
          </a:extLst>
        </xdr:cNvPr>
        <xdr:cNvPicPr>
          <a:picLocks noChangeAspect="1"/>
        </xdr:cNvPicPr>
      </xdr:nvPicPr>
      <xdr:blipFill>
        <a:blip xmlns:r="http://schemas.openxmlformats.org/officeDocument/2006/relationships" r:embed="rId1"/>
        <a:stretch>
          <a:fillRect/>
        </a:stretch>
      </xdr:blipFill>
      <xdr:spPr>
        <a:xfrm>
          <a:off x="2725249" y="3696843"/>
          <a:ext cx="475151" cy="494157"/>
        </a:xfrm>
        <a:prstGeom prst="rect">
          <a:avLst/>
        </a:prstGeom>
      </xdr:spPr>
    </xdr:pic>
    <xdr:clientData/>
  </xdr:twoCellAnchor>
  <xdr:oneCellAnchor>
    <xdr:from>
      <xdr:col>5</xdr:col>
      <xdr:colOff>190500</xdr:colOff>
      <xdr:row>1</xdr:row>
      <xdr:rowOff>371475</xdr:rowOff>
    </xdr:from>
    <xdr:ext cx="184731" cy="265265"/>
    <xdr:sp macro="" textlink="">
      <xdr:nvSpPr>
        <xdr:cNvPr id="25" name="TextBox 24">
          <a:extLst>
            <a:ext uri="{FF2B5EF4-FFF2-40B4-BE49-F238E27FC236}">
              <a16:creationId xmlns:a16="http://schemas.microsoft.com/office/drawing/2014/main" id="{904F21D9-C8E3-4AE2-B5C2-060C54BD0685}"/>
            </a:ext>
          </a:extLst>
        </xdr:cNvPr>
        <xdr:cNvSpPr txBox="1"/>
      </xdr:nvSpPr>
      <xdr:spPr>
        <a:xfrm>
          <a:off x="5381625" y="485775"/>
          <a:ext cx="184731"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1190625</xdr:colOff>
      <xdr:row>0</xdr:row>
      <xdr:rowOff>85724</xdr:rowOff>
    </xdr:from>
    <xdr:ext cx="3800475" cy="1390651"/>
    <xdr:sp macro="" textlink="">
      <xdr:nvSpPr>
        <xdr:cNvPr id="26" name="TextBox 25">
          <a:extLst>
            <a:ext uri="{FF2B5EF4-FFF2-40B4-BE49-F238E27FC236}">
              <a16:creationId xmlns:a16="http://schemas.microsoft.com/office/drawing/2014/main" id="{4D3D0677-F294-4DD3-BF8F-4ADFBE7DE576}"/>
            </a:ext>
          </a:extLst>
        </xdr:cNvPr>
        <xdr:cNvSpPr txBox="1"/>
      </xdr:nvSpPr>
      <xdr:spPr>
        <a:xfrm>
          <a:off x="5114925" y="85724"/>
          <a:ext cx="3800475" cy="13906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Dates</a:t>
          </a:r>
          <a:r>
            <a:rPr lang="en-US" sz="1400" b="1" u="sng">
              <a:latin typeface="Goudy Old Style" panose="02020502050305020303" pitchFamily="18" charset="0"/>
            </a:rPr>
            <a:t>:</a:t>
          </a:r>
        </a:p>
        <a:p>
          <a:r>
            <a:rPr lang="en-US" sz="1400" b="1" u="none">
              <a:latin typeface="Goudy Old Style" panose="02020502050305020303" pitchFamily="18" charset="0"/>
            </a:rPr>
            <a:t>March</a:t>
          </a:r>
          <a:r>
            <a:rPr lang="en-US" sz="1400" b="1" u="none" baseline="0">
              <a:latin typeface="Goudy Old Style" panose="02020502050305020303" pitchFamily="18" charset="0"/>
            </a:rPr>
            <a:t> 6, 1836, the Alamo fell to Santa Anna. Amongst the fallen was the oldest and lone Connecticut- born Yankee, Gordon Cartwright Jennings, from Windham, CT, died age 53!</a:t>
          </a:r>
          <a:endParaRPr lang="en-US" sz="1400" b="0" u="none">
            <a:latin typeface="Goudy Old Style" panose="02020502050305020303" pitchFamily="18" charset="0"/>
          </a:endParaRPr>
        </a:p>
      </xdr:txBody>
    </xdr:sp>
    <xdr:clientData/>
  </xdr:oneCellAnchor>
  <xdr:oneCellAnchor>
    <xdr:from>
      <xdr:col>7</xdr:col>
      <xdr:colOff>38100</xdr:colOff>
      <xdr:row>9</xdr:row>
      <xdr:rowOff>28575</xdr:rowOff>
    </xdr:from>
    <xdr:ext cx="971550" cy="781049"/>
    <xdr:sp macro="" textlink="">
      <xdr:nvSpPr>
        <xdr:cNvPr id="27" name="TextBox 26">
          <a:extLst>
            <a:ext uri="{FF2B5EF4-FFF2-40B4-BE49-F238E27FC236}">
              <a16:creationId xmlns:a16="http://schemas.microsoft.com/office/drawing/2014/main" id="{E1FE251D-75E0-499F-B6F1-619376BAF2A8}"/>
            </a:ext>
          </a:extLst>
        </xdr:cNvPr>
        <xdr:cNvSpPr txBox="1"/>
      </xdr:nvSpPr>
      <xdr:spPr>
        <a:xfrm>
          <a:off x="7762875" y="4695825"/>
          <a:ext cx="971550" cy="7810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solidFill>
              <a:srgbClr val="FF0000"/>
            </a:solidFill>
          </a:endParaRPr>
        </a:p>
      </xdr:txBody>
    </xdr:sp>
    <xdr:clientData/>
  </xdr:oneCellAnchor>
  <xdr:oneCellAnchor>
    <xdr:from>
      <xdr:col>6</xdr:col>
      <xdr:colOff>1</xdr:colOff>
      <xdr:row>9</xdr:row>
      <xdr:rowOff>19050</xdr:rowOff>
    </xdr:from>
    <xdr:ext cx="1371600" cy="495300"/>
    <xdr:sp macro="" textlink="">
      <xdr:nvSpPr>
        <xdr:cNvPr id="3" name="TextBox 2">
          <a:extLst>
            <a:ext uri="{FF2B5EF4-FFF2-40B4-BE49-F238E27FC236}">
              <a16:creationId xmlns:a16="http://schemas.microsoft.com/office/drawing/2014/main" id="{7759EFD1-CDA9-4AC7-9761-7226029C7AFD}"/>
            </a:ext>
          </a:extLst>
        </xdr:cNvPr>
        <xdr:cNvSpPr txBox="1"/>
      </xdr:nvSpPr>
      <xdr:spPr>
        <a:xfrm>
          <a:off x="6457951" y="4686300"/>
          <a:ext cx="137160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effectLst/>
              <a:latin typeface="+mn-lt"/>
              <a:ea typeface="+mn-ea"/>
              <a:cs typeface="+mn-cs"/>
            </a:rPr>
            <a:t>Medal of</a:t>
          </a:r>
          <a:endParaRPr lang="en-US">
            <a:solidFill>
              <a:srgbClr val="0070C0"/>
            </a:solidFill>
            <a:effectLst/>
          </a:endParaRPr>
        </a:p>
        <a:p>
          <a:r>
            <a:rPr lang="en-US" sz="1100" b="1">
              <a:solidFill>
                <a:srgbClr val="0070C0"/>
              </a:solidFill>
              <a:effectLst/>
              <a:latin typeface="+mn-lt"/>
              <a:ea typeface="+mn-ea"/>
              <a:cs typeface="+mn-cs"/>
            </a:rPr>
            <a:t>Honor Day - 1990</a:t>
          </a:r>
          <a:endParaRPr lang="en-US">
            <a:solidFill>
              <a:srgbClr val="0070C0"/>
            </a:solidFill>
            <a:effectLst/>
          </a:endParaRPr>
        </a:p>
        <a:p>
          <a:endParaRPr lang="en-US" sz="1100"/>
        </a:p>
      </xdr:txBody>
    </xdr:sp>
    <xdr:clientData/>
  </xdr:oneCellAnchor>
  <xdr:oneCellAnchor>
    <xdr:from>
      <xdr:col>4</xdr:col>
      <xdr:colOff>1228725</xdr:colOff>
      <xdr:row>7</xdr:row>
      <xdr:rowOff>171450</xdr:rowOff>
    </xdr:from>
    <xdr:ext cx="1257300" cy="265265"/>
    <xdr:sp macro="" textlink="">
      <xdr:nvSpPr>
        <xdr:cNvPr id="9" name="TextBox 8">
          <a:extLst>
            <a:ext uri="{FF2B5EF4-FFF2-40B4-BE49-F238E27FC236}">
              <a16:creationId xmlns:a16="http://schemas.microsoft.com/office/drawing/2014/main" id="{E7F94F45-54AF-4600-B539-CF4201B84CE4}"/>
            </a:ext>
          </a:extLst>
        </xdr:cNvPr>
        <xdr:cNvSpPr txBox="1"/>
      </xdr:nvSpPr>
      <xdr:spPr>
        <a:xfrm>
          <a:off x="5153025" y="3829050"/>
          <a:ext cx="125730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Mike Graupner</a:t>
          </a:r>
        </a:p>
      </xdr:txBody>
    </xdr:sp>
    <xdr:clientData/>
  </xdr:oneCellAnchor>
  <xdr:oneCellAnchor>
    <xdr:from>
      <xdr:col>2</xdr:col>
      <xdr:colOff>152400</xdr:colOff>
      <xdr:row>12</xdr:row>
      <xdr:rowOff>333375</xdr:rowOff>
    </xdr:from>
    <xdr:ext cx="876300" cy="265265"/>
    <xdr:sp macro="" textlink="">
      <xdr:nvSpPr>
        <xdr:cNvPr id="18" name="TextBox 17">
          <a:extLst>
            <a:ext uri="{FF2B5EF4-FFF2-40B4-BE49-F238E27FC236}">
              <a16:creationId xmlns:a16="http://schemas.microsoft.com/office/drawing/2014/main" id="{2D8FAF17-D10E-481A-8431-014A03D084AC}"/>
            </a:ext>
          </a:extLst>
        </xdr:cNvPr>
        <xdr:cNvSpPr txBox="1"/>
      </xdr:nvSpPr>
      <xdr:spPr>
        <a:xfrm>
          <a:off x="1543050" y="6315075"/>
          <a:ext cx="87630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Jeff Turner</a:t>
          </a:r>
          <a:endParaRPr lang="en-US">
            <a:effectLst/>
          </a:endParaRPr>
        </a:p>
      </xdr:txBody>
    </xdr:sp>
    <xdr:clientData/>
  </xdr:oneCellAnchor>
  <xdr:twoCellAnchor editAs="oneCell">
    <xdr:from>
      <xdr:col>3</xdr:col>
      <xdr:colOff>476250</xdr:colOff>
      <xdr:row>0</xdr:row>
      <xdr:rowOff>95908</xdr:rowOff>
    </xdr:from>
    <xdr:to>
      <xdr:col>4</xdr:col>
      <xdr:colOff>1017438</xdr:colOff>
      <xdr:row>1</xdr:row>
      <xdr:rowOff>1190625</xdr:rowOff>
    </xdr:to>
    <xdr:pic>
      <xdr:nvPicPr>
        <xdr:cNvPr id="29" name="Picture 28">
          <a:extLst>
            <a:ext uri="{FF2B5EF4-FFF2-40B4-BE49-F238E27FC236}">
              <a16:creationId xmlns:a16="http://schemas.microsoft.com/office/drawing/2014/main" id="{E6BD8AA0-DB3C-49B9-A3BA-CBFFAF8FE013}"/>
            </a:ext>
          </a:extLst>
        </xdr:cNvPr>
        <xdr:cNvPicPr>
          <a:picLocks noChangeAspect="1"/>
        </xdr:cNvPicPr>
      </xdr:nvPicPr>
      <xdr:blipFill>
        <a:blip xmlns:r="http://schemas.openxmlformats.org/officeDocument/2006/relationships" r:embed="rId2"/>
        <a:stretch>
          <a:fillRect/>
        </a:stretch>
      </xdr:blipFill>
      <xdr:spPr>
        <a:xfrm>
          <a:off x="3133725" y="95908"/>
          <a:ext cx="1808013" cy="1209017"/>
        </a:xfrm>
        <a:prstGeom prst="rect">
          <a:avLst/>
        </a:prstGeom>
      </xdr:spPr>
    </xdr:pic>
    <xdr:clientData/>
  </xdr:twoCellAnchor>
  <xdr:oneCellAnchor>
    <xdr:from>
      <xdr:col>4</xdr:col>
      <xdr:colOff>1247775</xdr:colOff>
      <xdr:row>11</xdr:row>
      <xdr:rowOff>190500</xdr:rowOff>
    </xdr:from>
    <xdr:ext cx="1104900" cy="265265"/>
    <xdr:sp macro="" textlink="">
      <xdr:nvSpPr>
        <xdr:cNvPr id="21" name="TextBox 20">
          <a:extLst>
            <a:ext uri="{FF2B5EF4-FFF2-40B4-BE49-F238E27FC236}">
              <a16:creationId xmlns:a16="http://schemas.microsoft.com/office/drawing/2014/main" id="{BD2F9428-C4C1-4F69-AE4D-C8FB3348002B}"/>
            </a:ext>
          </a:extLst>
        </xdr:cNvPr>
        <xdr:cNvSpPr txBox="1"/>
      </xdr:nvSpPr>
      <xdr:spPr>
        <a:xfrm>
          <a:off x="5172075" y="5867400"/>
          <a:ext cx="110490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Steve Vasale</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1257301</xdr:colOff>
      <xdr:row>4</xdr:row>
      <xdr:rowOff>695325</xdr:rowOff>
    </xdr:from>
    <xdr:ext cx="1047750" cy="628650"/>
    <xdr:sp macro="" textlink="">
      <xdr:nvSpPr>
        <xdr:cNvPr id="2" name="TextBox 1">
          <a:extLst>
            <a:ext uri="{FF2B5EF4-FFF2-40B4-BE49-F238E27FC236}">
              <a16:creationId xmlns:a16="http://schemas.microsoft.com/office/drawing/2014/main" id="{F89A3C08-D835-45AF-A62B-F12E6D123DC1}"/>
            </a:ext>
          </a:extLst>
        </xdr:cNvPr>
        <xdr:cNvSpPr txBox="1"/>
      </xdr:nvSpPr>
      <xdr:spPr>
        <a:xfrm>
          <a:off x="6448426" y="2638425"/>
          <a:ext cx="10477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b="1">
              <a:solidFill>
                <a:srgbClr val="0070C0"/>
              </a:solidFill>
            </a:rPr>
            <a:t>Former POW</a:t>
          </a:r>
        </a:p>
        <a:p>
          <a:r>
            <a:rPr lang="en-US" sz="1100" b="1">
              <a:solidFill>
                <a:srgbClr val="0070C0"/>
              </a:solidFill>
            </a:rPr>
            <a:t>Recognition Day-1988</a:t>
          </a:r>
        </a:p>
      </xdr:txBody>
    </xdr:sp>
    <xdr:clientData/>
  </xdr:oneCellAnchor>
  <xdr:oneCellAnchor>
    <xdr:from>
      <xdr:col>1</xdr:col>
      <xdr:colOff>171450</xdr:colOff>
      <xdr:row>9</xdr:row>
      <xdr:rowOff>57151</xdr:rowOff>
    </xdr:from>
    <xdr:ext cx="600075" cy="323849"/>
    <xdr:sp macro="" textlink="">
      <xdr:nvSpPr>
        <xdr:cNvPr id="5" name="TextBox 4">
          <a:extLst>
            <a:ext uri="{FF2B5EF4-FFF2-40B4-BE49-F238E27FC236}">
              <a16:creationId xmlns:a16="http://schemas.microsoft.com/office/drawing/2014/main" id="{DEBEEF7B-3DC1-418B-84FC-B286118E6613}"/>
            </a:ext>
          </a:extLst>
        </xdr:cNvPr>
        <xdr:cNvSpPr txBox="1"/>
      </xdr:nvSpPr>
      <xdr:spPr>
        <a:xfrm>
          <a:off x="295275" y="4724401"/>
          <a:ext cx="600075" cy="3238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Easter</a:t>
          </a:r>
        </a:p>
      </xdr:txBody>
    </xdr:sp>
    <xdr:clientData/>
  </xdr:oneCellAnchor>
  <xdr:oneCellAnchor>
    <xdr:from>
      <xdr:col>4</xdr:col>
      <xdr:colOff>9525</xdr:colOff>
      <xdr:row>7</xdr:row>
      <xdr:rowOff>0</xdr:rowOff>
    </xdr:from>
    <xdr:ext cx="1171575" cy="619125"/>
    <xdr:sp macro="" textlink="">
      <xdr:nvSpPr>
        <xdr:cNvPr id="6" name="TextBox 5">
          <a:extLst>
            <a:ext uri="{FF2B5EF4-FFF2-40B4-BE49-F238E27FC236}">
              <a16:creationId xmlns:a16="http://schemas.microsoft.com/office/drawing/2014/main" id="{57395F01-8754-4E2A-B5E7-7DDBF403EA8D}"/>
            </a:ext>
          </a:extLst>
        </xdr:cNvPr>
        <xdr:cNvSpPr txBox="1"/>
      </xdr:nvSpPr>
      <xdr:spPr>
        <a:xfrm>
          <a:off x="3933825" y="3657600"/>
          <a:ext cx="1171575"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 Air Force</a:t>
          </a:r>
        </a:p>
        <a:p>
          <a:r>
            <a:rPr lang="en-US" sz="1100" b="1">
              <a:solidFill>
                <a:schemeClr val="accent6">
                  <a:lumMod val="75000"/>
                </a:schemeClr>
              </a:solidFill>
            </a:rPr>
            <a:t>Reserve Birthday-1948</a:t>
          </a:r>
        </a:p>
      </xdr:txBody>
    </xdr:sp>
    <xdr:clientData/>
  </xdr:oneCellAnchor>
  <xdr:oneCellAnchor>
    <xdr:from>
      <xdr:col>6</xdr:col>
      <xdr:colOff>104775</xdr:colOff>
      <xdr:row>7</xdr:row>
      <xdr:rowOff>76201</xdr:rowOff>
    </xdr:from>
    <xdr:ext cx="1095375" cy="714374"/>
    <xdr:sp macro="" textlink="">
      <xdr:nvSpPr>
        <xdr:cNvPr id="7" name="TextBox 6">
          <a:extLst>
            <a:ext uri="{FF2B5EF4-FFF2-40B4-BE49-F238E27FC236}">
              <a16:creationId xmlns:a16="http://schemas.microsoft.com/office/drawing/2014/main" id="{AA7E3F56-8AEC-4220-B3EE-4D1A29497799}"/>
            </a:ext>
          </a:extLst>
        </xdr:cNvPr>
        <xdr:cNvSpPr txBox="1"/>
      </xdr:nvSpPr>
      <xdr:spPr>
        <a:xfrm>
          <a:off x="6562725" y="3733801"/>
          <a:ext cx="1095375" cy="714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rPr>
            <a:t>Post 86</a:t>
          </a:r>
        </a:p>
        <a:p>
          <a:r>
            <a:rPr lang="en-US" sz="1100" b="1">
              <a:solidFill>
                <a:srgbClr val="0070C0"/>
              </a:solidFill>
            </a:rPr>
            <a:t>Charter-1920</a:t>
          </a:r>
        </a:p>
      </xdr:txBody>
    </xdr:sp>
    <xdr:clientData/>
  </xdr:oneCellAnchor>
  <xdr:oneCellAnchor>
    <xdr:from>
      <xdr:col>7</xdr:col>
      <xdr:colOff>76200</xdr:colOff>
      <xdr:row>9</xdr:row>
      <xdr:rowOff>9526</xdr:rowOff>
    </xdr:from>
    <xdr:ext cx="1114425" cy="666750"/>
    <xdr:sp macro="" textlink="">
      <xdr:nvSpPr>
        <xdr:cNvPr id="8" name="TextBox 7">
          <a:extLst>
            <a:ext uri="{FF2B5EF4-FFF2-40B4-BE49-F238E27FC236}">
              <a16:creationId xmlns:a16="http://schemas.microsoft.com/office/drawing/2014/main" id="{87E9FAAF-618B-4D90-A956-42B6CB1A6459}"/>
            </a:ext>
          </a:extLst>
        </xdr:cNvPr>
        <xdr:cNvSpPr txBox="1"/>
      </xdr:nvSpPr>
      <xdr:spPr>
        <a:xfrm>
          <a:off x="7800975" y="4676776"/>
          <a:ext cx="111442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 Army</a:t>
          </a:r>
        </a:p>
        <a:p>
          <a:r>
            <a:rPr lang="en-US" sz="1100" b="1">
              <a:solidFill>
                <a:schemeClr val="accent6">
                  <a:lumMod val="75000"/>
                </a:schemeClr>
              </a:solidFill>
            </a:rPr>
            <a:t>Reserve</a:t>
          </a:r>
          <a:r>
            <a:rPr lang="en-US" sz="1100" b="1" baseline="0">
              <a:solidFill>
                <a:schemeClr val="accent6">
                  <a:lumMod val="75000"/>
                </a:schemeClr>
              </a:solidFill>
            </a:rPr>
            <a:t> Birthday-1908</a:t>
          </a:r>
          <a:endParaRPr lang="en-US" sz="1100" b="1">
            <a:solidFill>
              <a:schemeClr val="accent6">
                <a:lumMod val="75000"/>
              </a:schemeClr>
            </a:solidFill>
          </a:endParaRPr>
        </a:p>
      </xdr:txBody>
    </xdr:sp>
    <xdr:clientData/>
  </xdr:oneCellAnchor>
  <xdr:oneCellAnchor>
    <xdr:from>
      <xdr:col>1</xdr:col>
      <xdr:colOff>114301</xdr:colOff>
      <xdr:row>5</xdr:row>
      <xdr:rowOff>0</xdr:rowOff>
    </xdr:from>
    <xdr:ext cx="876300" cy="485775"/>
    <xdr:sp macro="" textlink="">
      <xdr:nvSpPr>
        <xdr:cNvPr id="9" name="TextBox 8">
          <a:extLst>
            <a:ext uri="{FF2B5EF4-FFF2-40B4-BE49-F238E27FC236}">
              <a16:creationId xmlns:a16="http://schemas.microsoft.com/office/drawing/2014/main" id="{A1BAD430-F81C-479E-8510-0629AD0CA586}"/>
            </a:ext>
          </a:extLst>
        </xdr:cNvPr>
        <xdr:cNvSpPr txBox="1"/>
      </xdr:nvSpPr>
      <xdr:spPr>
        <a:xfrm>
          <a:off x="238126" y="2647950"/>
          <a:ext cx="876300"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Ramadan Begins</a:t>
          </a:r>
        </a:p>
      </xdr:txBody>
    </xdr:sp>
    <xdr:clientData/>
  </xdr:oneCellAnchor>
  <xdr:oneCellAnchor>
    <xdr:from>
      <xdr:col>11</xdr:col>
      <xdr:colOff>19050</xdr:colOff>
      <xdr:row>8</xdr:row>
      <xdr:rowOff>400050</xdr:rowOff>
    </xdr:from>
    <xdr:ext cx="184731" cy="265265"/>
    <xdr:sp macro="" textlink="">
      <xdr:nvSpPr>
        <xdr:cNvPr id="11" name="TextBox 10">
          <a:extLst>
            <a:ext uri="{FF2B5EF4-FFF2-40B4-BE49-F238E27FC236}">
              <a16:creationId xmlns:a16="http://schemas.microsoft.com/office/drawing/2014/main" id="{99E2AD22-224C-44AA-9E56-93D1A59BE4DF}"/>
            </a:ext>
          </a:extLst>
        </xdr:cNvPr>
        <xdr:cNvSpPr txBox="1"/>
      </xdr:nvSpPr>
      <xdr:spPr>
        <a:xfrm>
          <a:off x="10458450" y="4362450"/>
          <a:ext cx="184731"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12</xdr:col>
      <xdr:colOff>533399</xdr:colOff>
      <xdr:row>1</xdr:row>
      <xdr:rowOff>847725</xdr:rowOff>
    </xdr:from>
    <xdr:ext cx="66675" cy="704850"/>
    <xdr:sp macro="" textlink="">
      <xdr:nvSpPr>
        <xdr:cNvPr id="12" name="TextBox 11">
          <a:extLst>
            <a:ext uri="{FF2B5EF4-FFF2-40B4-BE49-F238E27FC236}">
              <a16:creationId xmlns:a16="http://schemas.microsoft.com/office/drawing/2014/main" id="{0109AE09-F186-4345-BAC9-D664CF146254}"/>
            </a:ext>
          </a:extLst>
        </xdr:cNvPr>
        <xdr:cNvSpPr txBox="1"/>
      </xdr:nvSpPr>
      <xdr:spPr>
        <a:xfrm>
          <a:off x="11639549" y="962025"/>
          <a:ext cx="6667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2400">
            <a:latin typeface="Playbill" panose="040506030A0602020202" pitchFamily="82" charset="0"/>
          </a:endParaRPr>
        </a:p>
      </xdr:txBody>
    </xdr:sp>
    <xdr:clientData/>
  </xdr:oneCellAnchor>
  <xdr:oneCellAnchor>
    <xdr:from>
      <xdr:col>6</xdr:col>
      <xdr:colOff>57150</xdr:colOff>
      <xdr:row>1</xdr:row>
      <xdr:rowOff>266701</xdr:rowOff>
    </xdr:from>
    <xdr:ext cx="2362200" cy="714374"/>
    <xdr:sp macro="" textlink="">
      <xdr:nvSpPr>
        <xdr:cNvPr id="15" name="TextBox 14">
          <a:extLst>
            <a:ext uri="{FF2B5EF4-FFF2-40B4-BE49-F238E27FC236}">
              <a16:creationId xmlns:a16="http://schemas.microsoft.com/office/drawing/2014/main" id="{C5BD1D7B-F710-4768-86B6-87E2ADED0869}"/>
            </a:ext>
          </a:extLst>
        </xdr:cNvPr>
        <xdr:cNvSpPr txBox="1"/>
      </xdr:nvSpPr>
      <xdr:spPr>
        <a:xfrm>
          <a:off x="6515100" y="381001"/>
          <a:ext cx="2362200" cy="714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n-US" sz="1800">
            <a:latin typeface="Stencil" panose="040409050D0802020404" pitchFamily="82" charset="0"/>
          </a:endParaRPr>
        </a:p>
      </xdr:txBody>
    </xdr:sp>
    <xdr:clientData/>
  </xdr:oneCellAnchor>
  <xdr:oneCellAnchor>
    <xdr:from>
      <xdr:col>4</xdr:col>
      <xdr:colOff>0</xdr:colOff>
      <xdr:row>8</xdr:row>
      <xdr:rowOff>695325</xdr:rowOff>
    </xdr:from>
    <xdr:ext cx="1266825" cy="466725"/>
    <xdr:sp macro="" textlink="">
      <xdr:nvSpPr>
        <xdr:cNvPr id="4" name="TextBox 3">
          <a:extLst>
            <a:ext uri="{FF2B5EF4-FFF2-40B4-BE49-F238E27FC236}">
              <a16:creationId xmlns:a16="http://schemas.microsoft.com/office/drawing/2014/main" id="{2A9EFF22-5841-4B3B-A9A4-899EB9E7EA37}"/>
            </a:ext>
          </a:extLst>
        </xdr:cNvPr>
        <xdr:cNvSpPr txBox="1"/>
      </xdr:nvSpPr>
      <xdr:spPr>
        <a:xfrm>
          <a:off x="3924300" y="4657725"/>
          <a:ext cx="1266825"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3rd District Meeting-Post 60</a:t>
          </a:r>
        </a:p>
      </xdr:txBody>
    </xdr:sp>
    <xdr:clientData/>
  </xdr:oneCellAnchor>
  <xdr:oneCellAnchor>
    <xdr:from>
      <xdr:col>0</xdr:col>
      <xdr:colOff>85725</xdr:colOff>
      <xdr:row>7</xdr:row>
      <xdr:rowOff>200026</xdr:rowOff>
    </xdr:from>
    <xdr:ext cx="1276350" cy="285750"/>
    <xdr:sp macro="" textlink="">
      <xdr:nvSpPr>
        <xdr:cNvPr id="13" name="TextBox 12">
          <a:extLst>
            <a:ext uri="{FF2B5EF4-FFF2-40B4-BE49-F238E27FC236}">
              <a16:creationId xmlns:a16="http://schemas.microsoft.com/office/drawing/2014/main" id="{3946DCEC-2058-42C1-BF69-C729F33C06E1}"/>
            </a:ext>
          </a:extLst>
        </xdr:cNvPr>
        <xdr:cNvSpPr txBox="1"/>
      </xdr:nvSpPr>
      <xdr:spPr>
        <a:xfrm>
          <a:off x="85725" y="3857626"/>
          <a:ext cx="12763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George Ongley</a:t>
          </a:r>
        </a:p>
      </xdr:txBody>
    </xdr:sp>
    <xdr:clientData/>
  </xdr:oneCellAnchor>
  <xdr:oneCellAnchor>
    <xdr:from>
      <xdr:col>12</xdr:col>
      <xdr:colOff>419100</xdr:colOff>
      <xdr:row>7</xdr:row>
      <xdr:rowOff>285750</xdr:rowOff>
    </xdr:from>
    <xdr:ext cx="184731" cy="265265"/>
    <xdr:sp macro="" textlink="">
      <xdr:nvSpPr>
        <xdr:cNvPr id="14" name="TextBox 13">
          <a:extLst>
            <a:ext uri="{FF2B5EF4-FFF2-40B4-BE49-F238E27FC236}">
              <a16:creationId xmlns:a16="http://schemas.microsoft.com/office/drawing/2014/main" id="{8D339401-19A1-4325-B40A-30F1DD19F767}"/>
            </a:ext>
          </a:extLst>
        </xdr:cNvPr>
        <xdr:cNvSpPr txBox="1"/>
      </xdr:nvSpPr>
      <xdr:spPr>
        <a:xfrm>
          <a:off x="11525250" y="3943350"/>
          <a:ext cx="184731"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3</xdr:col>
      <xdr:colOff>38100</xdr:colOff>
      <xdr:row>7</xdr:row>
      <xdr:rowOff>19050</xdr:rowOff>
    </xdr:from>
    <xdr:ext cx="1228725" cy="531965"/>
    <xdr:sp macro="" textlink="">
      <xdr:nvSpPr>
        <xdr:cNvPr id="16" name="TextBox 15">
          <a:extLst>
            <a:ext uri="{FF2B5EF4-FFF2-40B4-BE49-F238E27FC236}">
              <a16:creationId xmlns:a16="http://schemas.microsoft.com/office/drawing/2014/main" id="{311CD3D8-2A14-4B06-AFF7-E644A454A48C}"/>
            </a:ext>
          </a:extLst>
        </xdr:cNvPr>
        <xdr:cNvSpPr txBox="1"/>
      </xdr:nvSpPr>
      <xdr:spPr>
        <a:xfrm>
          <a:off x="2695575" y="3676650"/>
          <a:ext cx="1228725" cy="531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latin typeface="+mn-lt"/>
            </a:rPr>
            <a:t>Post 86</a:t>
          </a:r>
        </a:p>
        <a:p>
          <a:r>
            <a:rPr lang="en-US" sz="1100" b="1">
              <a:latin typeface="+mn-lt"/>
            </a:rPr>
            <a:t>Meeting</a:t>
          </a:r>
        </a:p>
      </xdr:txBody>
    </xdr:sp>
    <xdr:clientData/>
  </xdr:oneCellAnchor>
  <xdr:oneCellAnchor>
    <xdr:from>
      <xdr:col>5</xdr:col>
      <xdr:colOff>190500</xdr:colOff>
      <xdr:row>0</xdr:row>
      <xdr:rowOff>57150</xdr:rowOff>
    </xdr:from>
    <xdr:ext cx="3457576" cy="1238250"/>
    <xdr:sp macro="" textlink="">
      <xdr:nvSpPr>
        <xdr:cNvPr id="19" name="TextBox 18">
          <a:extLst>
            <a:ext uri="{FF2B5EF4-FFF2-40B4-BE49-F238E27FC236}">
              <a16:creationId xmlns:a16="http://schemas.microsoft.com/office/drawing/2014/main" id="{A9F4DE4D-4778-424A-B65E-D0EFCEB1D5C5}"/>
            </a:ext>
          </a:extLst>
        </xdr:cNvPr>
        <xdr:cNvSpPr txBox="1"/>
      </xdr:nvSpPr>
      <xdr:spPr>
        <a:xfrm>
          <a:off x="5381625" y="57150"/>
          <a:ext cx="3457576" cy="1238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Dates</a:t>
          </a:r>
          <a:r>
            <a:rPr lang="en-US" sz="1400" b="1" u="sng">
              <a:latin typeface="Goudy Old Style" panose="02020502050305020303" pitchFamily="18" charset="0"/>
            </a:rPr>
            <a:t>:</a:t>
          </a:r>
          <a:endParaRPr lang="en-US" sz="1400" b="1" u="none">
            <a:latin typeface="Goudy Old Style" panose="02020502050305020303" pitchFamily="18" charset="0"/>
          </a:endParaRPr>
        </a:p>
        <a:p>
          <a:r>
            <a:rPr lang="en-US" sz="1400" b="1" u="none">
              <a:latin typeface="Goudy Old Style" panose="02020502050305020303" pitchFamily="18" charset="0"/>
            </a:rPr>
            <a:t>April 25, 1857</a:t>
          </a:r>
          <a:r>
            <a:rPr lang="en-US" sz="1400" b="1" u="none" baseline="0">
              <a:latin typeface="Goudy Old Style" panose="02020502050305020303" pitchFamily="18" charset="0"/>
            </a:rPr>
            <a:t> the New Haven Arms Company was formed by Oliver Fisher Winchester, later renamed the Winchester Repeating Arms Company.</a:t>
          </a:r>
          <a:endParaRPr lang="en-US" sz="1400" b="1" u="none">
            <a:latin typeface="Goudy Old Style" panose="02020502050305020303" pitchFamily="18" charset="0"/>
          </a:endParaRPr>
        </a:p>
      </xdr:txBody>
    </xdr:sp>
    <xdr:clientData/>
  </xdr:oneCellAnchor>
  <xdr:oneCellAnchor>
    <xdr:from>
      <xdr:col>6</xdr:col>
      <xdr:colOff>1228724</xdr:colOff>
      <xdr:row>9</xdr:row>
      <xdr:rowOff>57150</xdr:rowOff>
    </xdr:from>
    <xdr:ext cx="1438275" cy="962025"/>
    <xdr:sp macro="" textlink="">
      <xdr:nvSpPr>
        <xdr:cNvPr id="20" name="TextBox 19">
          <a:extLst>
            <a:ext uri="{FF2B5EF4-FFF2-40B4-BE49-F238E27FC236}">
              <a16:creationId xmlns:a16="http://schemas.microsoft.com/office/drawing/2014/main" id="{D20252E6-98F5-44C5-B903-7D84408EB1B8}"/>
            </a:ext>
          </a:extLst>
        </xdr:cNvPr>
        <xdr:cNvSpPr txBox="1"/>
      </xdr:nvSpPr>
      <xdr:spPr>
        <a:xfrm>
          <a:off x="7686674" y="4724400"/>
          <a:ext cx="1438275"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7</xdr:col>
      <xdr:colOff>180975</xdr:colOff>
      <xdr:row>7</xdr:row>
      <xdr:rowOff>66675</xdr:rowOff>
    </xdr:from>
    <xdr:ext cx="800100" cy="504825"/>
    <xdr:sp macro="" textlink="">
      <xdr:nvSpPr>
        <xdr:cNvPr id="3" name="TextBox 2">
          <a:extLst>
            <a:ext uri="{FF2B5EF4-FFF2-40B4-BE49-F238E27FC236}">
              <a16:creationId xmlns:a16="http://schemas.microsoft.com/office/drawing/2014/main" id="{82AFA346-907A-49AC-9CE5-6B48D0D4132E}"/>
            </a:ext>
          </a:extLst>
        </xdr:cNvPr>
        <xdr:cNvSpPr txBox="1"/>
      </xdr:nvSpPr>
      <xdr:spPr>
        <a:xfrm>
          <a:off x="7905750" y="3724275"/>
          <a:ext cx="8001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Passover</a:t>
          </a:r>
        </a:p>
        <a:p>
          <a:r>
            <a:rPr lang="en-US" sz="1100" b="1">
              <a:solidFill>
                <a:srgbClr val="FF0000"/>
              </a:solidFill>
            </a:rPr>
            <a:t>Begins</a:t>
          </a:r>
        </a:p>
      </xdr:txBody>
    </xdr:sp>
    <xdr:clientData/>
  </xdr:oneCellAnchor>
  <xdr:oneCellAnchor>
    <xdr:from>
      <xdr:col>13</xdr:col>
      <xdr:colOff>419101</xdr:colOff>
      <xdr:row>1</xdr:row>
      <xdr:rowOff>342900</xdr:rowOff>
    </xdr:from>
    <xdr:ext cx="190500" cy="428625"/>
    <xdr:sp macro="" textlink="">
      <xdr:nvSpPr>
        <xdr:cNvPr id="10" name="TextBox 9">
          <a:extLst>
            <a:ext uri="{FF2B5EF4-FFF2-40B4-BE49-F238E27FC236}">
              <a16:creationId xmlns:a16="http://schemas.microsoft.com/office/drawing/2014/main" id="{CC46786A-6E5A-4B2C-87D5-10DA972A1F0E}"/>
            </a:ext>
          </a:extLst>
        </xdr:cNvPr>
        <xdr:cNvSpPr txBox="1"/>
      </xdr:nvSpPr>
      <xdr:spPr>
        <a:xfrm>
          <a:off x="12192001" y="457200"/>
          <a:ext cx="190500"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a:solidFill>
              <a:schemeClr val="accent4">
                <a:lumMod val="50000"/>
              </a:schemeClr>
            </a:solidFill>
            <a:effectLst/>
          </a:endParaRPr>
        </a:p>
        <a:p>
          <a:endParaRPr lang="en-US" sz="1100"/>
        </a:p>
      </xdr:txBody>
    </xdr:sp>
    <xdr:clientData/>
  </xdr:oneCellAnchor>
  <xdr:oneCellAnchor>
    <xdr:from>
      <xdr:col>3</xdr:col>
      <xdr:colOff>1209675</xdr:colOff>
      <xdr:row>5</xdr:row>
      <xdr:rowOff>219075</xdr:rowOff>
    </xdr:from>
    <xdr:ext cx="1362075" cy="265265"/>
    <xdr:sp macro="" textlink="">
      <xdr:nvSpPr>
        <xdr:cNvPr id="17" name="TextBox 16">
          <a:extLst>
            <a:ext uri="{FF2B5EF4-FFF2-40B4-BE49-F238E27FC236}">
              <a16:creationId xmlns:a16="http://schemas.microsoft.com/office/drawing/2014/main" id="{B751F877-7E55-4C33-8B50-5BAEFBFA0B2D}"/>
            </a:ext>
          </a:extLst>
        </xdr:cNvPr>
        <xdr:cNvSpPr txBox="1"/>
      </xdr:nvSpPr>
      <xdr:spPr>
        <a:xfrm>
          <a:off x="3867150" y="2867025"/>
          <a:ext cx="136207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George Hammel</a:t>
          </a:r>
        </a:p>
      </xdr:txBody>
    </xdr:sp>
    <xdr:clientData/>
  </xdr:oneCellAnchor>
  <xdr:oneCellAnchor>
    <xdr:from>
      <xdr:col>5</xdr:col>
      <xdr:colOff>133351</xdr:colOff>
      <xdr:row>8</xdr:row>
      <xdr:rowOff>695326</xdr:rowOff>
    </xdr:from>
    <xdr:ext cx="876299" cy="457200"/>
    <xdr:sp macro="" textlink="">
      <xdr:nvSpPr>
        <xdr:cNvPr id="21" name="TextBox 20">
          <a:extLst>
            <a:ext uri="{FF2B5EF4-FFF2-40B4-BE49-F238E27FC236}">
              <a16:creationId xmlns:a16="http://schemas.microsoft.com/office/drawing/2014/main" id="{16F69799-35F1-472A-9BBD-7F51677721F3}"/>
            </a:ext>
          </a:extLst>
        </xdr:cNvPr>
        <xdr:cNvSpPr txBox="1"/>
      </xdr:nvSpPr>
      <xdr:spPr>
        <a:xfrm>
          <a:off x="5324476" y="4657726"/>
          <a:ext cx="876299"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Charles</a:t>
          </a:r>
        </a:p>
        <a:p>
          <a:r>
            <a:rPr lang="en-US" sz="1100"/>
            <a:t>Valentino</a:t>
          </a:r>
        </a:p>
      </xdr:txBody>
    </xdr:sp>
    <xdr:clientData/>
  </xdr:oneCellAnchor>
  <xdr:oneCellAnchor>
    <xdr:from>
      <xdr:col>6</xdr:col>
      <xdr:colOff>1238250</xdr:colOff>
      <xdr:row>5</xdr:row>
      <xdr:rowOff>76201</xdr:rowOff>
    </xdr:from>
    <xdr:ext cx="1066800" cy="304800"/>
    <xdr:sp macro="" textlink="">
      <xdr:nvSpPr>
        <xdr:cNvPr id="22" name="TextBox 21">
          <a:extLst>
            <a:ext uri="{FF2B5EF4-FFF2-40B4-BE49-F238E27FC236}">
              <a16:creationId xmlns:a16="http://schemas.microsoft.com/office/drawing/2014/main" id="{F84C7194-F906-4CBB-B0AD-3BC01FEE2EA3}"/>
            </a:ext>
          </a:extLst>
        </xdr:cNvPr>
        <xdr:cNvSpPr txBox="1"/>
      </xdr:nvSpPr>
      <xdr:spPr>
        <a:xfrm>
          <a:off x="7696200" y="2724151"/>
          <a:ext cx="106680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tx1"/>
              </a:solidFill>
              <a:effectLst/>
              <a:latin typeface="+mn-lt"/>
              <a:ea typeface="+mn-ea"/>
              <a:cs typeface="+mn-cs"/>
            </a:rPr>
            <a:t>Dave Hansell</a:t>
          </a:r>
          <a:endParaRPr lang="en-US">
            <a:effectLst/>
          </a:endParaRPr>
        </a:p>
        <a:p>
          <a:endParaRPr lang="en-US" sz="1100"/>
        </a:p>
      </xdr:txBody>
    </xdr:sp>
    <xdr:clientData/>
  </xdr:oneCellAnchor>
  <xdr:oneCellAnchor>
    <xdr:from>
      <xdr:col>4</xdr:col>
      <xdr:colOff>1238250</xdr:colOff>
      <xdr:row>7</xdr:row>
      <xdr:rowOff>28575</xdr:rowOff>
    </xdr:from>
    <xdr:ext cx="1076325" cy="265265"/>
    <xdr:sp macro="" textlink="">
      <xdr:nvSpPr>
        <xdr:cNvPr id="23" name="TextBox 22">
          <a:extLst>
            <a:ext uri="{FF2B5EF4-FFF2-40B4-BE49-F238E27FC236}">
              <a16:creationId xmlns:a16="http://schemas.microsoft.com/office/drawing/2014/main" id="{1AA271C1-9963-4EB8-8175-E0CB017E7C0B}"/>
            </a:ext>
          </a:extLst>
        </xdr:cNvPr>
        <xdr:cNvSpPr txBox="1"/>
      </xdr:nvSpPr>
      <xdr:spPr>
        <a:xfrm>
          <a:off x="5162550" y="3686175"/>
          <a:ext cx="107632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tx1"/>
              </a:solidFill>
              <a:effectLst/>
              <a:latin typeface="+mn-lt"/>
              <a:ea typeface="+mn-ea"/>
              <a:cs typeface="+mn-cs"/>
            </a:rPr>
            <a:t>John Loeser</a:t>
          </a:r>
          <a:endParaRPr lang="en-US">
            <a:effectLst/>
          </a:endParaRPr>
        </a:p>
      </xdr:txBody>
    </xdr:sp>
    <xdr:clientData/>
  </xdr:oneCellAnchor>
  <xdr:twoCellAnchor editAs="oneCell">
    <xdr:from>
      <xdr:col>3</xdr:col>
      <xdr:colOff>581025</xdr:colOff>
      <xdr:row>0</xdr:row>
      <xdr:rowOff>102431</xdr:rowOff>
    </xdr:from>
    <xdr:to>
      <xdr:col>4</xdr:col>
      <xdr:colOff>1262486</xdr:colOff>
      <xdr:row>1</xdr:row>
      <xdr:rowOff>1209675</xdr:rowOff>
    </xdr:to>
    <xdr:pic>
      <xdr:nvPicPr>
        <xdr:cNvPr id="27" name="Picture 26">
          <a:extLst>
            <a:ext uri="{FF2B5EF4-FFF2-40B4-BE49-F238E27FC236}">
              <a16:creationId xmlns:a16="http://schemas.microsoft.com/office/drawing/2014/main" id="{2A79FCF3-8819-4AC6-93D0-3E71254107C1}"/>
            </a:ext>
          </a:extLst>
        </xdr:cNvPr>
        <xdr:cNvPicPr>
          <a:picLocks noChangeAspect="1"/>
        </xdr:cNvPicPr>
      </xdr:nvPicPr>
      <xdr:blipFill>
        <a:blip xmlns:r="http://schemas.openxmlformats.org/officeDocument/2006/relationships" r:embed="rId1"/>
        <a:stretch>
          <a:fillRect/>
        </a:stretch>
      </xdr:blipFill>
      <xdr:spPr>
        <a:xfrm>
          <a:off x="3238500" y="102431"/>
          <a:ext cx="1948286" cy="1221544"/>
        </a:xfrm>
        <a:prstGeom prst="rect">
          <a:avLst/>
        </a:prstGeom>
      </xdr:spPr>
    </xdr:pic>
    <xdr:clientData/>
  </xdr:twoCellAnchor>
  <xdr:oneCellAnchor>
    <xdr:from>
      <xdr:col>6</xdr:col>
      <xdr:colOff>1209675</xdr:colOff>
      <xdr:row>10</xdr:row>
      <xdr:rowOff>695325</xdr:rowOff>
    </xdr:from>
    <xdr:ext cx="866775" cy="438197"/>
    <xdr:sp macro="" textlink="">
      <xdr:nvSpPr>
        <xdr:cNvPr id="18" name="TextBox 17">
          <a:extLst>
            <a:ext uri="{FF2B5EF4-FFF2-40B4-BE49-F238E27FC236}">
              <a16:creationId xmlns:a16="http://schemas.microsoft.com/office/drawing/2014/main" id="{5807A46D-921E-4E47-8EB4-0BAEDAC9B6AF}"/>
            </a:ext>
          </a:extLst>
        </xdr:cNvPr>
        <xdr:cNvSpPr txBox="1"/>
      </xdr:nvSpPr>
      <xdr:spPr>
        <a:xfrm>
          <a:off x="7667625" y="5667375"/>
          <a:ext cx="866775"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William Olmstead</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9525</xdr:colOff>
      <xdr:row>6</xdr:row>
      <xdr:rowOff>219075</xdr:rowOff>
    </xdr:from>
    <xdr:ext cx="1095375" cy="314325"/>
    <xdr:sp macro="" textlink="">
      <xdr:nvSpPr>
        <xdr:cNvPr id="2" name="TextBox 1">
          <a:extLst>
            <a:ext uri="{FF2B5EF4-FFF2-40B4-BE49-F238E27FC236}">
              <a16:creationId xmlns:a16="http://schemas.microsoft.com/office/drawing/2014/main" id="{BF3F415D-AED7-4A47-9B15-334D113D8D1D}"/>
            </a:ext>
          </a:extLst>
        </xdr:cNvPr>
        <xdr:cNvSpPr txBox="1"/>
      </xdr:nvSpPr>
      <xdr:spPr>
        <a:xfrm>
          <a:off x="133350" y="3171825"/>
          <a:ext cx="1095375"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4">
                  <a:lumMod val="75000"/>
                </a:schemeClr>
              </a:solidFill>
            </a:rPr>
            <a:t>V-E Day-1945</a:t>
          </a:r>
        </a:p>
      </xdr:txBody>
    </xdr:sp>
    <xdr:clientData/>
  </xdr:oneCellAnchor>
  <xdr:oneCellAnchor>
    <xdr:from>
      <xdr:col>0</xdr:col>
      <xdr:colOff>114300</xdr:colOff>
      <xdr:row>5</xdr:row>
      <xdr:rowOff>19050</xdr:rowOff>
    </xdr:from>
    <xdr:ext cx="1076325" cy="476250"/>
    <xdr:sp macro="" textlink="">
      <xdr:nvSpPr>
        <xdr:cNvPr id="5" name="TextBox 4">
          <a:extLst>
            <a:ext uri="{FF2B5EF4-FFF2-40B4-BE49-F238E27FC236}">
              <a16:creationId xmlns:a16="http://schemas.microsoft.com/office/drawing/2014/main" id="{AA41C6AA-2102-4CC3-8258-4A02228D9F8A}"/>
            </a:ext>
          </a:extLst>
        </xdr:cNvPr>
        <xdr:cNvSpPr txBox="1"/>
      </xdr:nvSpPr>
      <xdr:spPr>
        <a:xfrm>
          <a:off x="114300" y="2667000"/>
          <a:ext cx="1076325"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Mother's Day</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Ken Bruno</a:t>
          </a:r>
          <a:endParaRPr lang="en-US">
            <a:effectLst/>
          </a:endParaRPr>
        </a:p>
        <a:p>
          <a:endParaRPr lang="en-US" sz="1100" b="1">
            <a:solidFill>
              <a:srgbClr val="FF0000"/>
            </a:solidFill>
          </a:endParaRPr>
        </a:p>
      </xdr:txBody>
    </xdr:sp>
    <xdr:clientData/>
  </xdr:oneCellAnchor>
  <xdr:oneCellAnchor>
    <xdr:from>
      <xdr:col>0</xdr:col>
      <xdr:colOff>104775</xdr:colOff>
      <xdr:row>9</xdr:row>
      <xdr:rowOff>9525</xdr:rowOff>
    </xdr:from>
    <xdr:ext cx="1323975" cy="504825"/>
    <xdr:sp macro="" textlink="">
      <xdr:nvSpPr>
        <xdr:cNvPr id="6" name="TextBox 5">
          <a:extLst>
            <a:ext uri="{FF2B5EF4-FFF2-40B4-BE49-F238E27FC236}">
              <a16:creationId xmlns:a16="http://schemas.microsoft.com/office/drawing/2014/main" id="{054B6B5A-30B4-4E09-9845-611835DE18AB}"/>
            </a:ext>
          </a:extLst>
        </xdr:cNvPr>
        <xdr:cNvSpPr txBox="1"/>
      </xdr:nvSpPr>
      <xdr:spPr>
        <a:xfrm>
          <a:off x="104775" y="4676775"/>
          <a:ext cx="1323975"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solidFill>
              <a:srgbClr val="0070C0"/>
            </a:solidFill>
          </a:endParaRPr>
        </a:p>
      </xdr:txBody>
    </xdr:sp>
    <xdr:clientData/>
  </xdr:oneCellAnchor>
  <xdr:oneCellAnchor>
    <xdr:from>
      <xdr:col>2</xdr:col>
      <xdr:colOff>1</xdr:colOff>
      <xdr:row>11</xdr:row>
      <xdr:rowOff>152400</xdr:rowOff>
    </xdr:from>
    <xdr:ext cx="1209674" cy="809626"/>
    <xdr:sp macro="" textlink="">
      <xdr:nvSpPr>
        <xdr:cNvPr id="7" name="TextBox 6">
          <a:extLst>
            <a:ext uri="{FF2B5EF4-FFF2-40B4-BE49-F238E27FC236}">
              <a16:creationId xmlns:a16="http://schemas.microsoft.com/office/drawing/2014/main" id="{E4DC9155-A90C-4330-9854-ED59769C0D5C}"/>
            </a:ext>
          </a:extLst>
        </xdr:cNvPr>
        <xdr:cNvSpPr txBox="1"/>
      </xdr:nvSpPr>
      <xdr:spPr>
        <a:xfrm>
          <a:off x="1390651" y="5829300"/>
          <a:ext cx="1209674" cy="809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Memorial Day</a:t>
          </a:r>
          <a:r>
            <a:rPr lang="en-US" sz="1100" b="1" baseline="0">
              <a:solidFill>
                <a:srgbClr val="FF0000"/>
              </a:solidFill>
            </a:rPr>
            <a:t> </a:t>
          </a:r>
          <a:r>
            <a:rPr lang="en-US" sz="1100" b="1">
              <a:solidFill>
                <a:srgbClr val="FF0000"/>
              </a:solidFill>
            </a:rPr>
            <a:t>1868</a:t>
          </a:r>
        </a:p>
        <a:p>
          <a:endParaRPr lang="en-US" sz="1100" b="1">
            <a:solidFill>
              <a:srgbClr val="FF0000"/>
            </a:solidFill>
          </a:endParaRPr>
        </a:p>
        <a:p>
          <a:r>
            <a:rPr lang="en-US" sz="1100" b="1">
              <a:solidFill>
                <a:schemeClr val="accent4">
                  <a:lumMod val="75000"/>
                </a:schemeClr>
              </a:solidFill>
            </a:rPr>
            <a:t>Post 86 Picnic</a:t>
          </a:r>
        </a:p>
      </xdr:txBody>
    </xdr:sp>
    <xdr:clientData/>
  </xdr:oneCellAnchor>
  <xdr:oneCellAnchor>
    <xdr:from>
      <xdr:col>0</xdr:col>
      <xdr:colOff>104774</xdr:colOff>
      <xdr:row>3</xdr:row>
      <xdr:rowOff>76201</xdr:rowOff>
    </xdr:from>
    <xdr:ext cx="1114425" cy="352424"/>
    <xdr:sp macro="" textlink="">
      <xdr:nvSpPr>
        <xdr:cNvPr id="8" name="TextBox 7">
          <a:extLst>
            <a:ext uri="{FF2B5EF4-FFF2-40B4-BE49-F238E27FC236}">
              <a16:creationId xmlns:a16="http://schemas.microsoft.com/office/drawing/2014/main" id="{0A6B06EB-6721-4E23-81DF-0DBDDB0DFB61}"/>
            </a:ext>
          </a:extLst>
        </xdr:cNvPr>
        <xdr:cNvSpPr txBox="1"/>
      </xdr:nvSpPr>
      <xdr:spPr>
        <a:xfrm>
          <a:off x="104774" y="1714501"/>
          <a:ext cx="1114425" cy="3524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Charlie Lewis</a:t>
          </a:r>
        </a:p>
      </xdr:txBody>
    </xdr:sp>
    <xdr:clientData/>
  </xdr:oneCellAnchor>
  <xdr:oneCellAnchor>
    <xdr:from>
      <xdr:col>3</xdr:col>
      <xdr:colOff>57150</xdr:colOff>
      <xdr:row>3</xdr:row>
      <xdr:rowOff>66676</xdr:rowOff>
    </xdr:from>
    <xdr:ext cx="971550" cy="285750"/>
    <xdr:sp macro="" textlink="">
      <xdr:nvSpPr>
        <xdr:cNvPr id="9" name="TextBox 8">
          <a:extLst>
            <a:ext uri="{FF2B5EF4-FFF2-40B4-BE49-F238E27FC236}">
              <a16:creationId xmlns:a16="http://schemas.microsoft.com/office/drawing/2014/main" id="{E72178A2-B5B4-4D3A-BA01-55DCB4FB02BD}"/>
            </a:ext>
          </a:extLst>
        </xdr:cNvPr>
        <xdr:cNvSpPr txBox="1"/>
      </xdr:nvSpPr>
      <xdr:spPr>
        <a:xfrm>
          <a:off x="2714625" y="1704976"/>
          <a:ext cx="9715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Tom Malkin</a:t>
          </a:r>
        </a:p>
      </xdr:txBody>
    </xdr:sp>
    <xdr:clientData/>
  </xdr:oneCellAnchor>
  <xdr:oneCellAnchor>
    <xdr:from>
      <xdr:col>7</xdr:col>
      <xdr:colOff>85725</xdr:colOff>
      <xdr:row>3</xdr:row>
      <xdr:rowOff>57150</xdr:rowOff>
    </xdr:from>
    <xdr:ext cx="914400" cy="295275"/>
    <xdr:sp macro="" textlink="">
      <xdr:nvSpPr>
        <xdr:cNvPr id="10" name="TextBox 9">
          <a:extLst>
            <a:ext uri="{FF2B5EF4-FFF2-40B4-BE49-F238E27FC236}">
              <a16:creationId xmlns:a16="http://schemas.microsoft.com/office/drawing/2014/main" id="{8C208755-E4CF-489C-A966-BBEC87032BD8}"/>
            </a:ext>
          </a:extLst>
        </xdr:cNvPr>
        <xdr:cNvSpPr txBox="1"/>
      </xdr:nvSpPr>
      <xdr:spPr>
        <a:xfrm>
          <a:off x="7810500" y="1695450"/>
          <a:ext cx="914400"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Bob Riccio</a:t>
          </a:r>
        </a:p>
      </xdr:txBody>
    </xdr:sp>
    <xdr:clientData/>
  </xdr:oneCellAnchor>
  <xdr:oneCellAnchor>
    <xdr:from>
      <xdr:col>14</xdr:col>
      <xdr:colOff>38101</xdr:colOff>
      <xdr:row>1</xdr:row>
      <xdr:rowOff>171450</xdr:rowOff>
    </xdr:from>
    <xdr:ext cx="114300" cy="266700"/>
    <xdr:sp macro="" textlink="">
      <xdr:nvSpPr>
        <xdr:cNvPr id="11" name="TextBox 10">
          <a:extLst>
            <a:ext uri="{FF2B5EF4-FFF2-40B4-BE49-F238E27FC236}">
              <a16:creationId xmlns:a16="http://schemas.microsoft.com/office/drawing/2014/main" id="{54DCABAF-066D-4D38-993B-E83FF68DBFCF}"/>
            </a:ext>
          </a:extLst>
        </xdr:cNvPr>
        <xdr:cNvSpPr txBox="1"/>
      </xdr:nvSpPr>
      <xdr:spPr>
        <a:xfrm>
          <a:off x="12477751" y="285750"/>
          <a:ext cx="11430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7</xdr:col>
      <xdr:colOff>66675</xdr:colOff>
      <xdr:row>9</xdr:row>
      <xdr:rowOff>47626</xdr:rowOff>
    </xdr:from>
    <xdr:ext cx="904875" cy="285749"/>
    <xdr:sp macro="" textlink="">
      <xdr:nvSpPr>
        <xdr:cNvPr id="12" name="TextBox 11">
          <a:extLst>
            <a:ext uri="{FF2B5EF4-FFF2-40B4-BE49-F238E27FC236}">
              <a16:creationId xmlns:a16="http://schemas.microsoft.com/office/drawing/2014/main" id="{17812D0B-EFE6-4685-AAEC-D297716E5B50}"/>
            </a:ext>
          </a:extLst>
        </xdr:cNvPr>
        <xdr:cNvSpPr txBox="1"/>
      </xdr:nvSpPr>
      <xdr:spPr>
        <a:xfrm>
          <a:off x="7791450" y="4714876"/>
          <a:ext cx="90487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Bill Zieman</a:t>
          </a:r>
        </a:p>
      </xdr:txBody>
    </xdr:sp>
    <xdr:clientData/>
  </xdr:oneCellAnchor>
  <xdr:oneCellAnchor>
    <xdr:from>
      <xdr:col>3</xdr:col>
      <xdr:colOff>1228725</xdr:colOff>
      <xdr:row>0</xdr:row>
      <xdr:rowOff>57149</xdr:rowOff>
    </xdr:from>
    <xdr:ext cx="5010149" cy="1219201"/>
    <xdr:sp macro="" textlink="">
      <xdr:nvSpPr>
        <xdr:cNvPr id="15" name="TextBox 14">
          <a:extLst>
            <a:ext uri="{FF2B5EF4-FFF2-40B4-BE49-F238E27FC236}">
              <a16:creationId xmlns:a16="http://schemas.microsoft.com/office/drawing/2014/main" id="{AFC6921D-A6B0-40BC-BC61-5D8B7FC2DA7D}"/>
            </a:ext>
          </a:extLst>
        </xdr:cNvPr>
        <xdr:cNvSpPr txBox="1"/>
      </xdr:nvSpPr>
      <xdr:spPr>
        <a:xfrm>
          <a:off x="3886200" y="57149"/>
          <a:ext cx="5010149" cy="1219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Dates</a:t>
          </a:r>
          <a:r>
            <a:rPr lang="en-US" sz="1400" b="1" u="sng">
              <a:latin typeface="Goudy Old Style" panose="02020502050305020303" pitchFamily="18" charset="0"/>
            </a:rPr>
            <a:t>:</a:t>
          </a:r>
          <a:endParaRPr lang="en-US" sz="1400" b="1" u="none">
            <a:latin typeface="Goudy Old Style" panose="02020502050305020303" pitchFamily="18" charset="0"/>
          </a:endParaRPr>
        </a:p>
        <a:p>
          <a:r>
            <a:rPr lang="en-US" sz="1400" b="1" u="none">
              <a:latin typeface="Goudy Old Style" panose="02020502050305020303" pitchFamily="18" charset="0"/>
            </a:rPr>
            <a:t>May 3, 1783</a:t>
          </a:r>
          <a:r>
            <a:rPr lang="en-US" sz="1400" b="1" u="none" baseline="0">
              <a:latin typeface="Goudy Old Style" panose="02020502050305020303" pitchFamily="18" charset="0"/>
            </a:rPr>
            <a:t> General George Washington awarded the first two Badges of Military Merit to two CT soldiers, Sgt. Elijah Churchill and Sgt. William Brown. This award later became the </a:t>
          </a:r>
          <a:r>
            <a:rPr lang="en-US" sz="1400" b="1" i="0" u="none" baseline="0">
              <a:latin typeface="Goudy Old Style" panose="02020502050305020303" pitchFamily="18" charset="0"/>
            </a:rPr>
            <a:t>Purple Heart.</a:t>
          </a:r>
          <a:r>
            <a:rPr lang="en-US" sz="1400" b="1" i="0" u="none">
              <a:latin typeface="Goudy Old Style" panose="02020502050305020303" pitchFamily="18" charset="0"/>
            </a:rPr>
            <a:t> </a:t>
          </a:r>
          <a:endParaRPr lang="en-US" sz="1400" b="1" i="0" u="sng">
            <a:latin typeface="Goudy Old Style" panose="02020502050305020303" pitchFamily="18" charset="0"/>
          </a:endParaRPr>
        </a:p>
      </xdr:txBody>
    </xdr:sp>
    <xdr:clientData/>
  </xdr:oneCellAnchor>
  <xdr:oneCellAnchor>
    <xdr:from>
      <xdr:col>2</xdr:col>
      <xdr:colOff>1238250</xdr:colOff>
      <xdr:row>5</xdr:row>
      <xdr:rowOff>219075</xdr:rowOff>
    </xdr:from>
    <xdr:ext cx="1257300" cy="314325"/>
    <xdr:sp macro="" textlink="">
      <xdr:nvSpPr>
        <xdr:cNvPr id="4" name="TextBox 3">
          <a:extLst>
            <a:ext uri="{FF2B5EF4-FFF2-40B4-BE49-F238E27FC236}">
              <a16:creationId xmlns:a16="http://schemas.microsoft.com/office/drawing/2014/main" id="{E9125923-96BC-498B-B215-199265ED58DC}"/>
            </a:ext>
          </a:extLst>
        </xdr:cNvPr>
        <xdr:cNvSpPr txBox="1"/>
      </xdr:nvSpPr>
      <xdr:spPr>
        <a:xfrm>
          <a:off x="2628900" y="2867025"/>
          <a:ext cx="1257300"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Post 86 Meeting</a:t>
          </a:r>
        </a:p>
      </xdr:txBody>
    </xdr:sp>
    <xdr:clientData/>
  </xdr:oneCellAnchor>
  <xdr:oneCellAnchor>
    <xdr:from>
      <xdr:col>4</xdr:col>
      <xdr:colOff>28575</xdr:colOff>
      <xdr:row>7</xdr:row>
      <xdr:rowOff>85725</xdr:rowOff>
    </xdr:from>
    <xdr:ext cx="1285875" cy="485775"/>
    <xdr:sp macro="" textlink="">
      <xdr:nvSpPr>
        <xdr:cNvPr id="13" name="TextBox 12">
          <a:extLst>
            <a:ext uri="{FF2B5EF4-FFF2-40B4-BE49-F238E27FC236}">
              <a16:creationId xmlns:a16="http://schemas.microsoft.com/office/drawing/2014/main" id="{31206D43-5937-4F9E-9F9E-4FF52F1CE2DF}"/>
            </a:ext>
          </a:extLst>
        </xdr:cNvPr>
        <xdr:cNvSpPr txBox="1"/>
      </xdr:nvSpPr>
      <xdr:spPr>
        <a:xfrm>
          <a:off x="3952875" y="3743325"/>
          <a:ext cx="1285875"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3rd District Meeting-Post 78</a:t>
          </a:r>
        </a:p>
      </xdr:txBody>
    </xdr:sp>
    <xdr:clientData/>
  </xdr:oneCellAnchor>
  <xdr:oneCellAnchor>
    <xdr:from>
      <xdr:col>6</xdr:col>
      <xdr:colOff>1238250</xdr:colOff>
      <xdr:row>7</xdr:row>
      <xdr:rowOff>133350</xdr:rowOff>
    </xdr:from>
    <xdr:ext cx="1219200" cy="485775"/>
    <xdr:sp macro="" textlink="">
      <xdr:nvSpPr>
        <xdr:cNvPr id="3" name="TextBox 2">
          <a:extLst>
            <a:ext uri="{FF2B5EF4-FFF2-40B4-BE49-F238E27FC236}">
              <a16:creationId xmlns:a16="http://schemas.microsoft.com/office/drawing/2014/main" id="{0D7053C0-24A4-45D6-ACFB-E39FD42F23CB}"/>
            </a:ext>
          </a:extLst>
        </xdr:cNvPr>
        <xdr:cNvSpPr txBox="1"/>
      </xdr:nvSpPr>
      <xdr:spPr>
        <a:xfrm>
          <a:off x="7696200" y="3790950"/>
          <a:ext cx="1219200"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0070C0"/>
              </a:solidFill>
              <a:effectLst/>
              <a:latin typeface="+mn-lt"/>
              <a:ea typeface="+mn-ea"/>
              <a:cs typeface="+mn-cs"/>
            </a:rPr>
            <a:t>Armed Forces Day</a:t>
          </a:r>
          <a:r>
            <a:rPr lang="en-US" sz="1100" b="1" baseline="0">
              <a:solidFill>
                <a:srgbClr val="0070C0"/>
              </a:solidFill>
              <a:effectLst/>
              <a:latin typeface="+mn-lt"/>
              <a:ea typeface="+mn-ea"/>
              <a:cs typeface="+mn-cs"/>
            </a:rPr>
            <a:t>-</a:t>
          </a:r>
          <a:r>
            <a:rPr lang="en-US" sz="1100" b="1">
              <a:solidFill>
                <a:srgbClr val="0070C0"/>
              </a:solidFill>
              <a:effectLst/>
              <a:latin typeface="+mn-lt"/>
              <a:ea typeface="+mn-ea"/>
              <a:cs typeface="+mn-cs"/>
            </a:rPr>
            <a:t>1949</a:t>
          </a:r>
          <a:endParaRPr lang="en-US">
            <a:solidFill>
              <a:srgbClr val="0070C0"/>
            </a:solidFill>
            <a:effectLst/>
          </a:endParaRPr>
        </a:p>
        <a:p>
          <a:endParaRPr lang="en-US">
            <a:solidFill>
              <a:srgbClr val="FF0000"/>
            </a:solidFill>
            <a:effectLst/>
          </a:endParaRPr>
        </a:p>
        <a:p>
          <a:endParaRPr lang="en-US" sz="1100"/>
        </a:p>
      </xdr:txBody>
    </xdr:sp>
    <xdr:clientData/>
  </xdr:oneCellAnchor>
  <xdr:oneCellAnchor>
    <xdr:from>
      <xdr:col>12</xdr:col>
      <xdr:colOff>85726</xdr:colOff>
      <xdr:row>9</xdr:row>
      <xdr:rowOff>190500</xdr:rowOff>
    </xdr:from>
    <xdr:ext cx="285750" cy="266700"/>
    <xdr:sp macro="" textlink="">
      <xdr:nvSpPr>
        <xdr:cNvPr id="14" name="TextBox 13">
          <a:extLst>
            <a:ext uri="{FF2B5EF4-FFF2-40B4-BE49-F238E27FC236}">
              <a16:creationId xmlns:a16="http://schemas.microsoft.com/office/drawing/2014/main" id="{5B92787F-CBF7-41BD-A3CF-0551EA1973AD}"/>
            </a:ext>
          </a:extLst>
        </xdr:cNvPr>
        <xdr:cNvSpPr txBox="1"/>
      </xdr:nvSpPr>
      <xdr:spPr>
        <a:xfrm>
          <a:off x="11191876" y="4857750"/>
          <a:ext cx="28575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12</xdr:col>
      <xdr:colOff>114300</xdr:colOff>
      <xdr:row>5</xdr:row>
      <xdr:rowOff>247650</xdr:rowOff>
    </xdr:from>
    <xdr:ext cx="1152525" cy="265265"/>
    <xdr:sp macro="" textlink="">
      <xdr:nvSpPr>
        <xdr:cNvPr id="16" name="TextBox 15">
          <a:extLst>
            <a:ext uri="{FF2B5EF4-FFF2-40B4-BE49-F238E27FC236}">
              <a16:creationId xmlns:a16="http://schemas.microsoft.com/office/drawing/2014/main" id="{9C61043B-4EBB-481F-B4AD-51F0DB0282A7}"/>
            </a:ext>
          </a:extLst>
        </xdr:cNvPr>
        <xdr:cNvSpPr txBox="1"/>
      </xdr:nvSpPr>
      <xdr:spPr>
        <a:xfrm>
          <a:off x="11220450" y="2895600"/>
          <a:ext cx="115252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438150</xdr:colOff>
      <xdr:row>1</xdr:row>
      <xdr:rowOff>419101</xdr:rowOff>
    </xdr:from>
    <xdr:ext cx="304800" cy="295274"/>
    <xdr:sp macro="" textlink="">
      <xdr:nvSpPr>
        <xdr:cNvPr id="18" name="TextBox 17">
          <a:extLst>
            <a:ext uri="{FF2B5EF4-FFF2-40B4-BE49-F238E27FC236}">
              <a16:creationId xmlns:a16="http://schemas.microsoft.com/office/drawing/2014/main" id="{30696E8F-AAF5-4DCA-8E70-8F28CE1D38AA}"/>
            </a:ext>
          </a:extLst>
        </xdr:cNvPr>
        <xdr:cNvSpPr txBox="1"/>
      </xdr:nvSpPr>
      <xdr:spPr>
        <a:xfrm>
          <a:off x="11544300" y="533401"/>
          <a:ext cx="304800" cy="295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2</xdr:col>
      <xdr:colOff>133351</xdr:colOff>
      <xdr:row>5</xdr:row>
      <xdr:rowOff>9525</xdr:rowOff>
    </xdr:from>
    <xdr:ext cx="876300" cy="438197"/>
    <xdr:sp macro="" textlink="">
      <xdr:nvSpPr>
        <xdr:cNvPr id="19" name="TextBox 18">
          <a:extLst>
            <a:ext uri="{FF2B5EF4-FFF2-40B4-BE49-F238E27FC236}">
              <a16:creationId xmlns:a16="http://schemas.microsoft.com/office/drawing/2014/main" id="{83D344F1-AC45-4D76-9BDB-442A22AEB11B}"/>
            </a:ext>
          </a:extLst>
        </xdr:cNvPr>
        <xdr:cNvSpPr txBox="1"/>
      </xdr:nvSpPr>
      <xdr:spPr>
        <a:xfrm>
          <a:off x="1524001" y="2657475"/>
          <a:ext cx="87630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Abraham Gordon</a:t>
          </a:r>
        </a:p>
      </xdr:txBody>
    </xdr:sp>
    <xdr:clientData/>
  </xdr:oneCellAnchor>
  <xdr:oneCellAnchor>
    <xdr:from>
      <xdr:col>1</xdr:col>
      <xdr:colOff>57150</xdr:colOff>
      <xdr:row>11</xdr:row>
      <xdr:rowOff>19050</xdr:rowOff>
    </xdr:from>
    <xdr:ext cx="828675" cy="265265"/>
    <xdr:sp macro="" textlink="">
      <xdr:nvSpPr>
        <xdr:cNvPr id="20" name="TextBox 19">
          <a:extLst>
            <a:ext uri="{FF2B5EF4-FFF2-40B4-BE49-F238E27FC236}">
              <a16:creationId xmlns:a16="http://schemas.microsoft.com/office/drawing/2014/main" id="{A45C34EA-34CB-4F27-9D7A-D1442F8B1569}"/>
            </a:ext>
          </a:extLst>
        </xdr:cNvPr>
        <xdr:cNvSpPr txBox="1"/>
      </xdr:nvSpPr>
      <xdr:spPr>
        <a:xfrm>
          <a:off x="180975" y="5695950"/>
          <a:ext cx="82867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Bill Rother</a:t>
          </a:r>
        </a:p>
      </xdr:txBody>
    </xdr:sp>
    <xdr:clientData/>
  </xdr:oneCellAnchor>
  <xdr:twoCellAnchor editAs="oneCell">
    <xdr:from>
      <xdr:col>2</xdr:col>
      <xdr:colOff>1044229</xdr:colOff>
      <xdr:row>0</xdr:row>
      <xdr:rowOff>104775</xdr:rowOff>
    </xdr:from>
    <xdr:to>
      <xdr:col>3</xdr:col>
      <xdr:colOff>1185026</xdr:colOff>
      <xdr:row>1</xdr:row>
      <xdr:rowOff>1162050</xdr:rowOff>
    </xdr:to>
    <xdr:pic>
      <xdr:nvPicPr>
        <xdr:cNvPr id="25" name="Picture 24">
          <a:extLst>
            <a:ext uri="{FF2B5EF4-FFF2-40B4-BE49-F238E27FC236}">
              <a16:creationId xmlns:a16="http://schemas.microsoft.com/office/drawing/2014/main" id="{056176A3-01EF-412A-8A0E-9C999349D78A}"/>
            </a:ext>
          </a:extLst>
        </xdr:cNvPr>
        <xdr:cNvPicPr>
          <a:picLocks noChangeAspect="1"/>
        </xdr:cNvPicPr>
      </xdr:nvPicPr>
      <xdr:blipFill>
        <a:blip xmlns:r="http://schemas.openxmlformats.org/officeDocument/2006/relationships" r:embed="rId1"/>
        <a:stretch>
          <a:fillRect/>
        </a:stretch>
      </xdr:blipFill>
      <xdr:spPr>
        <a:xfrm>
          <a:off x="2434879" y="104775"/>
          <a:ext cx="1407622" cy="1171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57150</xdr:colOff>
      <xdr:row>5</xdr:row>
      <xdr:rowOff>28575</xdr:rowOff>
    </xdr:from>
    <xdr:ext cx="981075" cy="323850"/>
    <xdr:sp macro="" textlink="">
      <xdr:nvSpPr>
        <xdr:cNvPr id="2" name="TextBox 1">
          <a:extLst>
            <a:ext uri="{FF2B5EF4-FFF2-40B4-BE49-F238E27FC236}">
              <a16:creationId xmlns:a16="http://schemas.microsoft.com/office/drawing/2014/main" id="{70BE33F6-41E3-441B-A794-4A63A50EF4EC}"/>
            </a:ext>
          </a:extLst>
        </xdr:cNvPr>
        <xdr:cNvSpPr txBox="1"/>
      </xdr:nvSpPr>
      <xdr:spPr>
        <a:xfrm>
          <a:off x="1447800" y="2676525"/>
          <a:ext cx="981075"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4">
                  <a:lumMod val="75000"/>
                </a:schemeClr>
              </a:solidFill>
            </a:rPr>
            <a:t>D-Day 1944</a:t>
          </a:r>
        </a:p>
      </xdr:txBody>
    </xdr:sp>
    <xdr:clientData/>
  </xdr:oneCellAnchor>
  <xdr:oneCellAnchor>
    <xdr:from>
      <xdr:col>2</xdr:col>
      <xdr:colOff>1219200</xdr:colOff>
      <xdr:row>6</xdr:row>
      <xdr:rowOff>666751</xdr:rowOff>
    </xdr:from>
    <xdr:ext cx="1123950" cy="838199"/>
    <xdr:sp macro="" textlink="">
      <xdr:nvSpPr>
        <xdr:cNvPr id="5" name="TextBox 4">
          <a:extLst>
            <a:ext uri="{FF2B5EF4-FFF2-40B4-BE49-F238E27FC236}">
              <a16:creationId xmlns:a16="http://schemas.microsoft.com/office/drawing/2014/main" id="{488D4700-D828-4C38-B483-4640BA443E54}"/>
            </a:ext>
          </a:extLst>
        </xdr:cNvPr>
        <xdr:cNvSpPr txBox="1"/>
      </xdr:nvSpPr>
      <xdr:spPr>
        <a:xfrm>
          <a:off x="2609850" y="3619501"/>
          <a:ext cx="1123950" cy="838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accent6">
                  <a:lumMod val="75000"/>
                </a:schemeClr>
              </a:solidFill>
              <a:effectLst/>
              <a:latin typeface="+mn-lt"/>
              <a:ea typeface="+mn-ea"/>
              <a:cs typeface="+mn-cs"/>
            </a:rPr>
            <a:t>US Army Birthday-1775</a:t>
          </a:r>
          <a:endParaRPr lang="en-US" sz="1100" b="1">
            <a:solidFill>
              <a:schemeClr val="accent6">
                <a:lumMod val="75000"/>
              </a:schemeClr>
            </a:solidFill>
          </a:endParaRPr>
        </a:p>
        <a:p>
          <a:r>
            <a:rPr lang="en-US" sz="1100" b="1">
              <a:solidFill>
                <a:srgbClr val="0070C0"/>
              </a:solidFill>
            </a:rPr>
            <a:t>US Flag Day</a:t>
          </a:r>
        </a:p>
        <a:p>
          <a:r>
            <a:rPr lang="en-US" sz="1100" b="1">
              <a:solidFill>
                <a:srgbClr val="0070C0"/>
              </a:solidFill>
            </a:rPr>
            <a:t>1777</a:t>
          </a:r>
        </a:p>
      </xdr:txBody>
    </xdr:sp>
    <xdr:clientData/>
  </xdr:oneCellAnchor>
  <xdr:oneCellAnchor>
    <xdr:from>
      <xdr:col>0</xdr:col>
      <xdr:colOff>57150</xdr:colOff>
      <xdr:row>9</xdr:row>
      <xdr:rowOff>0</xdr:rowOff>
    </xdr:from>
    <xdr:ext cx="1323975" cy="990600"/>
    <xdr:sp macro="" textlink="">
      <xdr:nvSpPr>
        <xdr:cNvPr id="6" name="TextBox 5">
          <a:extLst>
            <a:ext uri="{FF2B5EF4-FFF2-40B4-BE49-F238E27FC236}">
              <a16:creationId xmlns:a16="http://schemas.microsoft.com/office/drawing/2014/main" id="{6E1CF4F2-C99F-416E-926E-537F424D6247}"/>
            </a:ext>
          </a:extLst>
        </xdr:cNvPr>
        <xdr:cNvSpPr txBox="1"/>
      </xdr:nvSpPr>
      <xdr:spPr>
        <a:xfrm>
          <a:off x="57150" y="4667250"/>
          <a:ext cx="1323975" cy="990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Father's</a:t>
          </a:r>
          <a:r>
            <a:rPr lang="en-US" sz="1100" b="1" baseline="0">
              <a:solidFill>
                <a:srgbClr val="FF0000"/>
              </a:solidFill>
            </a:rPr>
            <a:t> Day</a:t>
          </a:r>
        </a:p>
        <a:p>
          <a:endParaRPr lang="en-US" sz="1100" b="1" baseline="0">
            <a:solidFill>
              <a:srgbClr val="FF0000"/>
            </a:solidFill>
          </a:endParaRPr>
        </a:p>
        <a:p>
          <a:endParaRPr lang="en-US" sz="1100" b="0">
            <a:solidFill>
              <a:sysClr val="windowText" lastClr="000000"/>
            </a:solidFill>
          </a:endParaRPr>
        </a:p>
      </xdr:txBody>
    </xdr:sp>
    <xdr:clientData/>
  </xdr:oneCellAnchor>
  <xdr:oneCellAnchor>
    <xdr:from>
      <xdr:col>5</xdr:col>
      <xdr:colOff>38100</xdr:colOff>
      <xdr:row>9</xdr:row>
      <xdr:rowOff>57150</xdr:rowOff>
    </xdr:from>
    <xdr:ext cx="1238250" cy="619125"/>
    <xdr:sp macro="" textlink="">
      <xdr:nvSpPr>
        <xdr:cNvPr id="7" name="TextBox 6">
          <a:extLst>
            <a:ext uri="{FF2B5EF4-FFF2-40B4-BE49-F238E27FC236}">
              <a16:creationId xmlns:a16="http://schemas.microsoft.com/office/drawing/2014/main" id="{40A59DE7-D672-4F23-B9AF-311453B8FF36}"/>
            </a:ext>
          </a:extLst>
        </xdr:cNvPr>
        <xdr:cNvSpPr txBox="1"/>
      </xdr:nvSpPr>
      <xdr:spPr>
        <a:xfrm>
          <a:off x="5229225" y="4724400"/>
          <a:ext cx="1238250"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 Coast Guard Auxiliary</a:t>
          </a:r>
        </a:p>
        <a:p>
          <a:r>
            <a:rPr lang="en-US" sz="1100" b="1">
              <a:solidFill>
                <a:schemeClr val="accent6">
                  <a:lumMod val="75000"/>
                </a:schemeClr>
              </a:solidFill>
            </a:rPr>
            <a:t>Birthday-1941</a:t>
          </a:r>
        </a:p>
      </xdr:txBody>
    </xdr:sp>
    <xdr:clientData/>
  </xdr:oneCellAnchor>
  <xdr:oneCellAnchor>
    <xdr:from>
      <xdr:col>6</xdr:col>
      <xdr:colOff>1247775</xdr:colOff>
      <xdr:row>9</xdr:row>
      <xdr:rowOff>38100</xdr:rowOff>
    </xdr:from>
    <xdr:ext cx="1057275" cy="447675"/>
    <xdr:sp macro="" textlink="">
      <xdr:nvSpPr>
        <xdr:cNvPr id="8" name="TextBox 7">
          <a:extLst>
            <a:ext uri="{FF2B5EF4-FFF2-40B4-BE49-F238E27FC236}">
              <a16:creationId xmlns:a16="http://schemas.microsoft.com/office/drawing/2014/main" id="{8610909F-35C9-4BB3-8608-16F434985613}"/>
            </a:ext>
          </a:extLst>
        </xdr:cNvPr>
        <xdr:cNvSpPr txBox="1"/>
      </xdr:nvSpPr>
      <xdr:spPr>
        <a:xfrm>
          <a:off x="7705725" y="4705350"/>
          <a:ext cx="10572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4">
                  <a:lumMod val="75000"/>
                </a:schemeClr>
              </a:solidFill>
            </a:rPr>
            <a:t>Korean War begins-1950</a:t>
          </a:r>
        </a:p>
      </xdr:txBody>
    </xdr:sp>
    <xdr:clientData/>
  </xdr:oneCellAnchor>
  <xdr:oneCellAnchor>
    <xdr:from>
      <xdr:col>2</xdr:col>
      <xdr:colOff>142876</xdr:colOff>
      <xdr:row>10</xdr:row>
      <xdr:rowOff>695324</xdr:rowOff>
    </xdr:from>
    <xdr:ext cx="971550" cy="609601"/>
    <xdr:sp macro="" textlink="">
      <xdr:nvSpPr>
        <xdr:cNvPr id="9" name="TextBox 8">
          <a:extLst>
            <a:ext uri="{FF2B5EF4-FFF2-40B4-BE49-F238E27FC236}">
              <a16:creationId xmlns:a16="http://schemas.microsoft.com/office/drawing/2014/main" id="{F93990CC-3B31-4123-A769-29470ED9D9EB}"/>
            </a:ext>
          </a:extLst>
        </xdr:cNvPr>
        <xdr:cNvSpPr txBox="1"/>
      </xdr:nvSpPr>
      <xdr:spPr>
        <a:xfrm>
          <a:off x="1533526" y="5667374"/>
          <a:ext cx="971550" cy="60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rPr>
            <a:t>PTSD Awareness</a:t>
          </a:r>
        </a:p>
        <a:p>
          <a:r>
            <a:rPr lang="en-US" sz="1100" b="1">
              <a:solidFill>
                <a:srgbClr val="0070C0"/>
              </a:solidFill>
            </a:rPr>
            <a:t>Day</a:t>
          </a:r>
          <a:r>
            <a:rPr lang="en-US" sz="1100" b="1" baseline="0">
              <a:solidFill>
                <a:srgbClr val="0070C0"/>
              </a:solidFill>
            </a:rPr>
            <a:t> </a:t>
          </a:r>
          <a:r>
            <a:rPr lang="en-US" sz="1100" b="1">
              <a:solidFill>
                <a:srgbClr val="0070C0"/>
              </a:solidFill>
            </a:rPr>
            <a:t>2010</a:t>
          </a:r>
        </a:p>
        <a:p>
          <a:endParaRPr lang="en-US" sz="1100" b="1">
            <a:solidFill>
              <a:schemeClr val="accent4">
                <a:lumMod val="75000"/>
              </a:schemeClr>
            </a:solidFill>
          </a:endParaRPr>
        </a:p>
      </xdr:txBody>
    </xdr:sp>
    <xdr:clientData/>
  </xdr:oneCellAnchor>
  <xdr:oneCellAnchor>
    <xdr:from>
      <xdr:col>6</xdr:col>
      <xdr:colOff>28575</xdr:colOff>
      <xdr:row>7</xdr:row>
      <xdr:rowOff>28576</xdr:rowOff>
    </xdr:from>
    <xdr:ext cx="1019175" cy="457200"/>
    <xdr:sp macro="" textlink="">
      <xdr:nvSpPr>
        <xdr:cNvPr id="10" name="TextBox 9">
          <a:extLst>
            <a:ext uri="{FF2B5EF4-FFF2-40B4-BE49-F238E27FC236}">
              <a16:creationId xmlns:a16="http://schemas.microsoft.com/office/drawing/2014/main" id="{5B566E8B-DBDD-4705-9A47-8C2E0BC29117}"/>
            </a:ext>
          </a:extLst>
        </xdr:cNvPr>
        <xdr:cNvSpPr txBox="1"/>
      </xdr:nvSpPr>
      <xdr:spPr>
        <a:xfrm>
          <a:off x="6486525" y="3686176"/>
          <a:ext cx="101917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Ken Walsh</a:t>
          </a:r>
        </a:p>
        <a:p>
          <a:r>
            <a:rPr lang="en-US" sz="1100"/>
            <a:t>Frank Marak</a:t>
          </a:r>
        </a:p>
      </xdr:txBody>
    </xdr:sp>
    <xdr:clientData/>
  </xdr:oneCellAnchor>
  <xdr:oneCellAnchor>
    <xdr:from>
      <xdr:col>4</xdr:col>
      <xdr:colOff>0</xdr:colOff>
      <xdr:row>7</xdr:row>
      <xdr:rowOff>9525</xdr:rowOff>
    </xdr:from>
    <xdr:ext cx="1276350" cy="447675"/>
    <xdr:sp macro="" textlink="">
      <xdr:nvSpPr>
        <xdr:cNvPr id="11" name="TextBox 10">
          <a:extLst>
            <a:ext uri="{FF2B5EF4-FFF2-40B4-BE49-F238E27FC236}">
              <a16:creationId xmlns:a16="http://schemas.microsoft.com/office/drawing/2014/main" id="{CB41EC14-326A-49F5-AD85-43D24A4E2943}"/>
            </a:ext>
          </a:extLst>
        </xdr:cNvPr>
        <xdr:cNvSpPr txBox="1"/>
      </xdr:nvSpPr>
      <xdr:spPr>
        <a:xfrm>
          <a:off x="3924300" y="3667125"/>
          <a:ext cx="1276350"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3rd District Meeting-Post 16</a:t>
          </a:r>
        </a:p>
      </xdr:txBody>
    </xdr:sp>
    <xdr:clientData/>
  </xdr:oneCellAnchor>
  <xdr:oneCellAnchor>
    <xdr:from>
      <xdr:col>5</xdr:col>
      <xdr:colOff>1257300</xdr:colOff>
      <xdr:row>3</xdr:row>
      <xdr:rowOff>57150</xdr:rowOff>
    </xdr:from>
    <xdr:ext cx="1238250" cy="962025"/>
    <xdr:sp macro="" textlink="">
      <xdr:nvSpPr>
        <xdr:cNvPr id="12" name="TextBox 11">
          <a:extLst>
            <a:ext uri="{FF2B5EF4-FFF2-40B4-BE49-F238E27FC236}">
              <a16:creationId xmlns:a16="http://schemas.microsoft.com/office/drawing/2014/main" id="{C23923CC-9CDD-4B7A-8111-18E16F2F1814}"/>
            </a:ext>
          </a:extLst>
        </xdr:cNvPr>
        <xdr:cNvSpPr txBox="1"/>
      </xdr:nvSpPr>
      <xdr:spPr>
        <a:xfrm>
          <a:off x="6448425" y="1695450"/>
          <a:ext cx="1238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7</xdr:col>
      <xdr:colOff>28575</xdr:colOff>
      <xdr:row>5</xdr:row>
      <xdr:rowOff>19051</xdr:rowOff>
    </xdr:from>
    <xdr:ext cx="1247775" cy="609599"/>
    <xdr:sp macro="" textlink="">
      <xdr:nvSpPr>
        <xdr:cNvPr id="13" name="TextBox 12">
          <a:extLst>
            <a:ext uri="{FF2B5EF4-FFF2-40B4-BE49-F238E27FC236}">
              <a16:creationId xmlns:a16="http://schemas.microsoft.com/office/drawing/2014/main" id="{A7029F06-A2AB-481E-88FC-0754FF6655C2}"/>
            </a:ext>
          </a:extLst>
        </xdr:cNvPr>
        <xdr:cNvSpPr txBox="1"/>
      </xdr:nvSpPr>
      <xdr:spPr>
        <a:xfrm>
          <a:off x="7753350" y="2667001"/>
          <a:ext cx="1247775" cy="6095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mn-lt"/>
            </a:rPr>
            <a:t>Bill Glass</a:t>
          </a:r>
        </a:p>
        <a:p>
          <a:r>
            <a:rPr lang="en-US" sz="1100"/>
            <a:t>Harry Packman</a:t>
          </a:r>
        </a:p>
      </xdr:txBody>
    </xdr:sp>
    <xdr:clientData/>
  </xdr:oneCellAnchor>
  <xdr:oneCellAnchor>
    <xdr:from>
      <xdr:col>7</xdr:col>
      <xdr:colOff>19050</xdr:colOff>
      <xdr:row>7</xdr:row>
      <xdr:rowOff>152400</xdr:rowOff>
    </xdr:from>
    <xdr:ext cx="1266825" cy="838200"/>
    <xdr:sp macro="" textlink="">
      <xdr:nvSpPr>
        <xdr:cNvPr id="14" name="TextBox 13">
          <a:extLst>
            <a:ext uri="{FF2B5EF4-FFF2-40B4-BE49-F238E27FC236}">
              <a16:creationId xmlns:a16="http://schemas.microsoft.com/office/drawing/2014/main" id="{BA57655F-DD91-487A-9EFF-984D4826B614}"/>
            </a:ext>
          </a:extLst>
        </xdr:cNvPr>
        <xdr:cNvSpPr txBox="1"/>
      </xdr:nvSpPr>
      <xdr:spPr>
        <a:xfrm>
          <a:off x="7743825" y="3810000"/>
          <a:ext cx="12668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2</xdr:col>
      <xdr:colOff>1228726</xdr:colOff>
      <xdr:row>5</xdr:row>
      <xdr:rowOff>114302</xdr:rowOff>
    </xdr:from>
    <xdr:ext cx="1143000" cy="257174"/>
    <xdr:sp macro="" textlink="">
      <xdr:nvSpPr>
        <xdr:cNvPr id="15" name="TextBox 14">
          <a:extLst>
            <a:ext uri="{FF2B5EF4-FFF2-40B4-BE49-F238E27FC236}">
              <a16:creationId xmlns:a16="http://schemas.microsoft.com/office/drawing/2014/main" id="{D38A850C-48D9-4FD8-BAE0-A183CF99DC15}"/>
            </a:ext>
          </a:extLst>
        </xdr:cNvPr>
        <xdr:cNvSpPr txBox="1"/>
      </xdr:nvSpPr>
      <xdr:spPr>
        <a:xfrm>
          <a:off x="2619376" y="2762252"/>
          <a:ext cx="1143000" cy="2571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Peter Rubino</a:t>
          </a:r>
        </a:p>
      </xdr:txBody>
    </xdr:sp>
    <xdr:clientData/>
  </xdr:oneCellAnchor>
  <xdr:oneCellAnchor>
    <xdr:from>
      <xdr:col>6</xdr:col>
      <xdr:colOff>0</xdr:colOff>
      <xdr:row>9</xdr:row>
      <xdr:rowOff>66676</xdr:rowOff>
    </xdr:from>
    <xdr:ext cx="1028700" cy="285750"/>
    <xdr:sp macro="" textlink="">
      <xdr:nvSpPr>
        <xdr:cNvPr id="16" name="TextBox 15">
          <a:extLst>
            <a:ext uri="{FF2B5EF4-FFF2-40B4-BE49-F238E27FC236}">
              <a16:creationId xmlns:a16="http://schemas.microsoft.com/office/drawing/2014/main" id="{4CCAA03B-F0B2-43C5-A1A8-2514264CB752}"/>
            </a:ext>
          </a:extLst>
        </xdr:cNvPr>
        <xdr:cNvSpPr txBox="1"/>
      </xdr:nvSpPr>
      <xdr:spPr>
        <a:xfrm>
          <a:off x="6457950" y="4733926"/>
          <a:ext cx="102870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Ken Shewitz</a:t>
          </a:r>
        </a:p>
      </xdr:txBody>
    </xdr:sp>
    <xdr:clientData/>
  </xdr:oneCellAnchor>
  <xdr:oneCellAnchor>
    <xdr:from>
      <xdr:col>5</xdr:col>
      <xdr:colOff>1238249</xdr:colOff>
      <xdr:row>3</xdr:row>
      <xdr:rowOff>209550</xdr:rowOff>
    </xdr:from>
    <xdr:ext cx="1400176" cy="619125"/>
    <xdr:sp macro="" textlink="">
      <xdr:nvSpPr>
        <xdr:cNvPr id="17" name="TextBox 16">
          <a:extLst>
            <a:ext uri="{FF2B5EF4-FFF2-40B4-BE49-F238E27FC236}">
              <a16:creationId xmlns:a16="http://schemas.microsoft.com/office/drawing/2014/main" id="{DCC8379F-DE98-4A84-BC13-4218E7313B8F}"/>
            </a:ext>
          </a:extLst>
        </xdr:cNvPr>
        <xdr:cNvSpPr txBox="1"/>
      </xdr:nvSpPr>
      <xdr:spPr>
        <a:xfrm>
          <a:off x="6429374" y="1847850"/>
          <a:ext cx="1400176"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rPr>
            <a:t>James B. Whipple</a:t>
          </a:r>
        </a:p>
        <a:p>
          <a:r>
            <a:rPr lang="en-US" sz="1100" b="1">
              <a:solidFill>
                <a:srgbClr val="0070C0"/>
              </a:solidFill>
            </a:rPr>
            <a:t>KIA - 1918</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Ed Steiner</a:t>
          </a:r>
          <a:endParaRPr lang="en-US">
            <a:effectLst/>
          </a:endParaRPr>
        </a:p>
        <a:p>
          <a:endParaRPr lang="en-US" sz="1100" b="1">
            <a:solidFill>
              <a:srgbClr val="0070C0"/>
            </a:solidFill>
          </a:endParaRPr>
        </a:p>
      </xdr:txBody>
    </xdr:sp>
    <xdr:clientData/>
  </xdr:oneCellAnchor>
  <xdr:oneCellAnchor>
    <xdr:from>
      <xdr:col>4</xdr:col>
      <xdr:colOff>304800</xdr:colOff>
      <xdr:row>0</xdr:row>
      <xdr:rowOff>114299</xdr:rowOff>
    </xdr:from>
    <xdr:ext cx="4810125" cy="1200151"/>
    <xdr:sp macro="" textlink="">
      <xdr:nvSpPr>
        <xdr:cNvPr id="20" name="TextBox 19">
          <a:extLst>
            <a:ext uri="{FF2B5EF4-FFF2-40B4-BE49-F238E27FC236}">
              <a16:creationId xmlns:a16="http://schemas.microsoft.com/office/drawing/2014/main" id="{00438454-FD27-4131-BC4D-CABAADF12921}"/>
            </a:ext>
          </a:extLst>
        </xdr:cNvPr>
        <xdr:cNvSpPr txBox="1"/>
      </xdr:nvSpPr>
      <xdr:spPr>
        <a:xfrm>
          <a:off x="4229100" y="114299"/>
          <a:ext cx="4810125" cy="1200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Dates</a:t>
          </a:r>
          <a:r>
            <a:rPr lang="en-US" sz="1400" b="1" u="sng">
              <a:latin typeface="Goudy Old Style" panose="02020502050305020303" pitchFamily="18" charset="0"/>
            </a:rPr>
            <a:t>:</a:t>
          </a:r>
          <a:endParaRPr lang="en-US" sz="1400" b="1" u="none">
            <a:latin typeface="Goudy Old Style" panose="02020502050305020303" pitchFamily="18" charset="0"/>
          </a:endParaRPr>
        </a:p>
        <a:p>
          <a:pPr algn="l"/>
          <a:r>
            <a:rPr lang="en-US" sz="1400" b="1" u="none">
              <a:latin typeface="Goudy Old Style" panose="02020502050305020303" pitchFamily="18" charset="0"/>
            </a:rPr>
            <a:t>June</a:t>
          </a:r>
          <a:r>
            <a:rPr lang="en-US" sz="1400" b="1" u="none" baseline="0">
              <a:latin typeface="Goudy Old Style" panose="02020502050305020303" pitchFamily="18" charset="0"/>
            </a:rPr>
            <a:t> 10,1861 the first battle death of a Union officer occured at the Battle of Bethel; Major Theodore Winthrope of New Haven was a direct descendent of John Winthrope, Jr. long-time Governor of Conn.</a:t>
          </a:r>
          <a:endParaRPr lang="en-US" sz="1400" b="1" u="sng">
            <a:latin typeface="Goudy Old Style" panose="02020502050305020303" pitchFamily="18" charset="0"/>
          </a:endParaRPr>
        </a:p>
      </xdr:txBody>
    </xdr:sp>
    <xdr:clientData/>
  </xdr:oneCellAnchor>
  <xdr:oneCellAnchor>
    <xdr:from>
      <xdr:col>3</xdr:col>
      <xdr:colOff>0</xdr:colOff>
      <xdr:row>8</xdr:row>
      <xdr:rowOff>400050</xdr:rowOff>
    </xdr:from>
    <xdr:ext cx="1276350" cy="285750"/>
    <xdr:sp macro="" textlink="">
      <xdr:nvSpPr>
        <xdr:cNvPr id="3" name="TextBox 2">
          <a:extLst>
            <a:ext uri="{FF2B5EF4-FFF2-40B4-BE49-F238E27FC236}">
              <a16:creationId xmlns:a16="http://schemas.microsoft.com/office/drawing/2014/main" id="{80DABB94-52CB-4844-A307-28B82C4664F6}"/>
            </a:ext>
          </a:extLst>
        </xdr:cNvPr>
        <xdr:cNvSpPr txBox="1"/>
      </xdr:nvSpPr>
      <xdr:spPr>
        <a:xfrm>
          <a:off x="2657475" y="4362450"/>
          <a:ext cx="12763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Post 86 Meeting</a:t>
          </a:r>
        </a:p>
      </xdr:txBody>
    </xdr:sp>
    <xdr:clientData/>
  </xdr:oneCellAnchor>
  <xdr:oneCellAnchor>
    <xdr:from>
      <xdr:col>5</xdr:col>
      <xdr:colOff>1228725</xdr:colOff>
      <xdr:row>5</xdr:row>
      <xdr:rowOff>114300</xdr:rowOff>
    </xdr:from>
    <xdr:ext cx="1114425" cy="265265"/>
    <xdr:sp macro="" textlink="">
      <xdr:nvSpPr>
        <xdr:cNvPr id="4" name="TextBox 3">
          <a:extLst>
            <a:ext uri="{FF2B5EF4-FFF2-40B4-BE49-F238E27FC236}">
              <a16:creationId xmlns:a16="http://schemas.microsoft.com/office/drawing/2014/main" id="{1F706997-2A6A-4C02-85B8-94011EB74F99}"/>
            </a:ext>
          </a:extLst>
        </xdr:cNvPr>
        <xdr:cNvSpPr txBox="1"/>
      </xdr:nvSpPr>
      <xdr:spPr>
        <a:xfrm>
          <a:off x="6419850" y="2762250"/>
          <a:ext cx="111442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Bob</a:t>
          </a:r>
          <a:r>
            <a:rPr lang="en-US" sz="1100" baseline="0">
              <a:solidFill>
                <a:schemeClr val="tx1"/>
              </a:solidFill>
              <a:effectLst/>
              <a:latin typeface="+mn-lt"/>
              <a:ea typeface="+mn-ea"/>
              <a:cs typeface="+mn-cs"/>
            </a:rPr>
            <a:t> Mecozzi</a:t>
          </a:r>
          <a:endParaRPr lang="en-US">
            <a:effectLst/>
          </a:endParaRPr>
        </a:p>
      </xdr:txBody>
    </xdr:sp>
    <xdr:clientData/>
  </xdr:oneCellAnchor>
  <xdr:oneCellAnchor>
    <xdr:from>
      <xdr:col>3</xdr:col>
      <xdr:colOff>1228725</xdr:colOff>
      <xdr:row>8</xdr:row>
      <xdr:rowOff>180975</xdr:rowOff>
    </xdr:from>
    <xdr:ext cx="1123950" cy="265265"/>
    <xdr:sp macro="" textlink="">
      <xdr:nvSpPr>
        <xdr:cNvPr id="18" name="TextBox 17">
          <a:extLst>
            <a:ext uri="{FF2B5EF4-FFF2-40B4-BE49-F238E27FC236}">
              <a16:creationId xmlns:a16="http://schemas.microsoft.com/office/drawing/2014/main" id="{60888FD8-0911-4203-BAE9-F62424590A90}"/>
            </a:ext>
          </a:extLst>
        </xdr:cNvPr>
        <xdr:cNvSpPr txBox="1"/>
      </xdr:nvSpPr>
      <xdr:spPr>
        <a:xfrm>
          <a:off x="3886200" y="4143375"/>
          <a:ext cx="112395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Paul Richards</a:t>
          </a:r>
        </a:p>
      </xdr:txBody>
    </xdr:sp>
    <xdr:clientData/>
  </xdr:oneCellAnchor>
  <xdr:oneCellAnchor>
    <xdr:from>
      <xdr:col>3</xdr:col>
      <xdr:colOff>19050</xdr:colOff>
      <xdr:row>9</xdr:row>
      <xdr:rowOff>171450</xdr:rowOff>
    </xdr:from>
    <xdr:ext cx="1162050" cy="295276"/>
    <xdr:sp macro="" textlink="">
      <xdr:nvSpPr>
        <xdr:cNvPr id="19" name="TextBox 18">
          <a:extLst>
            <a:ext uri="{FF2B5EF4-FFF2-40B4-BE49-F238E27FC236}">
              <a16:creationId xmlns:a16="http://schemas.microsoft.com/office/drawing/2014/main" id="{858BCA93-52BD-497F-8A0E-1B2D6538D2C1}"/>
            </a:ext>
          </a:extLst>
        </xdr:cNvPr>
        <xdr:cNvSpPr txBox="1"/>
      </xdr:nvSpPr>
      <xdr:spPr>
        <a:xfrm>
          <a:off x="2676525" y="4838700"/>
          <a:ext cx="1162050" cy="295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Glenn</a:t>
          </a:r>
          <a:r>
            <a:rPr lang="en-US" sz="1100" baseline="0"/>
            <a:t> </a:t>
          </a:r>
          <a:r>
            <a:rPr lang="en-US" sz="1100"/>
            <a:t>Cooper</a:t>
          </a:r>
        </a:p>
      </xdr:txBody>
    </xdr:sp>
    <xdr:clientData/>
  </xdr:oneCellAnchor>
  <xdr:oneCellAnchor>
    <xdr:from>
      <xdr:col>2</xdr:col>
      <xdr:colOff>38101</xdr:colOff>
      <xdr:row>12</xdr:row>
      <xdr:rowOff>342900</xdr:rowOff>
    </xdr:from>
    <xdr:ext cx="1219200" cy="265265"/>
    <xdr:sp macro="" textlink="">
      <xdr:nvSpPr>
        <xdr:cNvPr id="22" name="TextBox 21">
          <a:extLst>
            <a:ext uri="{FF2B5EF4-FFF2-40B4-BE49-F238E27FC236}">
              <a16:creationId xmlns:a16="http://schemas.microsoft.com/office/drawing/2014/main" id="{2A2F2A5F-2F6B-4141-AE57-DF1CE2D67230}"/>
            </a:ext>
          </a:extLst>
        </xdr:cNvPr>
        <xdr:cNvSpPr txBox="1"/>
      </xdr:nvSpPr>
      <xdr:spPr>
        <a:xfrm>
          <a:off x="1428751" y="6324600"/>
          <a:ext cx="121920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tx1"/>
              </a:solidFill>
              <a:effectLst/>
              <a:latin typeface="+mn-lt"/>
              <a:ea typeface="+mn-ea"/>
              <a:cs typeface="+mn-cs"/>
            </a:rPr>
            <a:t>Bob McGregor</a:t>
          </a:r>
          <a:endParaRPr lang="en-US">
            <a:effectLst/>
          </a:endParaRPr>
        </a:p>
      </xdr:txBody>
    </xdr:sp>
    <xdr:clientData/>
  </xdr:oneCellAnchor>
  <xdr:oneCellAnchor>
    <xdr:from>
      <xdr:col>12</xdr:col>
      <xdr:colOff>647700</xdr:colOff>
      <xdr:row>1</xdr:row>
      <xdr:rowOff>142876</xdr:rowOff>
    </xdr:from>
    <xdr:ext cx="152399" cy="266700"/>
    <xdr:sp macro="" textlink="">
      <xdr:nvSpPr>
        <xdr:cNvPr id="23" name="TextBox 22">
          <a:extLst>
            <a:ext uri="{FF2B5EF4-FFF2-40B4-BE49-F238E27FC236}">
              <a16:creationId xmlns:a16="http://schemas.microsoft.com/office/drawing/2014/main" id="{D4C4C2DC-AC55-4040-89EE-E4F5509ABF87}"/>
            </a:ext>
          </a:extLst>
        </xdr:cNvPr>
        <xdr:cNvSpPr txBox="1"/>
      </xdr:nvSpPr>
      <xdr:spPr>
        <a:xfrm>
          <a:off x="11753850" y="257176"/>
          <a:ext cx="152399"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oneCellAnchor>
  <xdr:twoCellAnchor editAs="oneCell">
    <xdr:from>
      <xdr:col>2</xdr:col>
      <xdr:colOff>1076325</xdr:colOff>
      <xdr:row>1</xdr:row>
      <xdr:rowOff>38100</xdr:rowOff>
    </xdr:from>
    <xdr:to>
      <xdr:col>4</xdr:col>
      <xdr:colOff>257175</xdr:colOff>
      <xdr:row>1</xdr:row>
      <xdr:rowOff>1181100</xdr:rowOff>
    </xdr:to>
    <xdr:pic>
      <xdr:nvPicPr>
        <xdr:cNvPr id="27" name="Picture 26">
          <a:extLst>
            <a:ext uri="{FF2B5EF4-FFF2-40B4-BE49-F238E27FC236}">
              <a16:creationId xmlns:a16="http://schemas.microsoft.com/office/drawing/2014/main" id="{1F73D261-BC79-4439-BA19-8666F4890096}"/>
            </a:ext>
          </a:extLst>
        </xdr:cNvPr>
        <xdr:cNvPicPr>
          <a:picLocks noChangeAspect="1"/>
        </xdr:cNvPicPr>
      </xdr:nvPicPr>
      <xdr:blipFill>
        <a:blip xmlns:r="http://schemas.openxmlformats.org/officeDocument/2006/relationships" r:embed="rId1"/>
        <a:stretch>
          <a:fillRect/>
        </a:stretch>
      </xdr:blipFill>
      <xdr:spPr>
        <a:xfrm>
          <a:off x="2466975" y="152400"/>
          <a:ext cx="17145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1238251</xdr:colOff>
      <xdr:row>5</xdr:row>
      <xdr:rowOff>142875</xdr:rowOff>
    </xdr:from>
    <xdr:ext cx="1200150" cy="466726"/>
    <xdr:sp macro="" textlink="">
      <xdr:nvSpPr>
        <xdr:cNvPr id="2" name="TextBox 1">
          <a:extLst>
            <a:ext uri="{FF2B5EF4-FFF2-40B4-BE49-F238E27FC236}">
              <a16:creationId xmlns:a16="http://schemas.microsoft.com/office/drawing/2014/main" id="{5A3E95F3-4BA8-4746-AEFC-5BA62F851A5D}"/>
            </a:ext>
          </a:extLst>
        </xdr:cNvPr>
        <xdr:cNvSpPr txBox="1"/>
      </xdr:nvSpPr>
      <xdr:spPr>
        <a:xfrm>
          <a:off x="1362076" y="2790825"/>
          <a:ext cx="1200150" cy="466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Independence Day-1776</a:t>
          </a:r>
        </a:p>
      </xdr:txBody>
    </xdr:sp>
    <xdr:clientData/>
  </xdr:oneCellAnchor>
  <xdr:oneCellAnchor>
    <xdr:from>
      <xdr:col>3</xdr:col>
      <xdr:colOff>1247775</xdr:colOff>
      <xdr:row>11</xdr:row>
      <xdr:rowOff>47625</xdr:rowOff>
    </xdr:from>
    <xdr:ext cx="1257300" cy="447675"/>
    <xdr:sp macro="" textlink="">
      <xdr:nvSpPr>
        <xdr:cNvPr id="5" name="TextBox 4">
          <a:extLst>
            <a:ext uri="{FF2B5EF4-FFF2-40B4-BE49-F238E27FC236}">
              <a16:creationId xmlns:a16="http://schemas.microsoft.com/office/drawing/2014/main" id="{CD7AF8D1-9649-4745-9654-821A506CD055}"/>
            </a:ext>
          </a:extLst>
        </xdr:cNvPr>
        <xdr:cNvSpPr txBox="1"/>
      </xdr:nvSpPr>
      <xdr:spPr>
        <a:xfrm>
          <a:off x="3905250" y="5724525"/>
          <a:ext cx="1257300"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4">
                  <a:lumMod val="75000"/>
                </a:schemeClr>
              </a:solidFill>
            </a:rPr>
            <a:t>Korean War</a:t>
          </a:r>
        </a:p>
        <a:p>
          <a:r>
            <a:rPr lang="en-US" sz="1100" b="1">
              <a:solidFill>
                <a:schemeClr val="accent4">
                  <a:lumMod val="75000"/>
                </a:schemeClr>
              </a:solidFill>
            </a:rPr>
            <a:t>Armistice-1953</a:t>
          </a:r>
        </a:p>
      </xdr:txBody>
    </xdr:sp>
    <xdr:clientData/>
  </xdr:oneCellAnchor>
  <xdr:oneCellAnchor>
    <xdr:from>
      <xdr:col>3</xdr:col>
      <xdr:colOff>57151</xdr:colOff>
      <xdr:row>9</xdr:row>
      <xdr:rowOff>0</xdr:rowOff>
    </xdr:from>
    <xdr:ext cx="895350" cy="247650"/>
    <xdr:sp macro="" textlink="">
      <xdr:nvSpPr>
        <xdr:cNvPr id="6" name="TextBox 5">
          <a:extLst>
            <a:ext uri="{FF2B5EF4-FFF2-40B4-BE49-F238E27FC236}">
              <a16:creationId xmlns:a16="http://schemas.microsoft.com/office/drawing/2014/main" id="{BE637FF9-DB36-495E-A61B-1078BF7BEB3F}"/>
            </a:ext>
          </a:extLst>
        </xdr:cNvPr>
        <xdr:cNvSpPr txBox="1"/>
      </xdr:nvSpPr>
      <xdr:spPr>
        <a:xfrm>
          <a:off x="2714626" y="4667250"/>
          <a:ext cx="895350"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Jeff Farrar</a:t>
          </a:r>
        </a:p>
      </xdr:txBody>
    </xdr:sp>
    <xdr:clientData/>
  </xdr:oneCellAnchor>
  <xdr:oneCellAnchor>
    <xdr:from>
      <xdr:col>4</xdr:col>
      <xdr:colOff>304801</xdr:colOff>
      <xdr:row>1</xdr:row>
      <xdr:rowOff>9525</xdr:rowOff>
    </xdr:from>
    <xdr:ext cx="4743450" cy="1104900"/>
    <xdr:sp macro="" textlink="">
      <xdr:nvSpPr>
        <xdr:cNvPr id="9" name="TextBox 8">
          <a:extLst>
            <a:ext uri="{FF2B5EF4-FFF2-40B4-BE49-F238E27FC236}">
              <a16:creationId xmlns:a16="http://schemas.microsoft.com/office/drawing/2014/main" id="{41FA5813-B227-449E-9D6A-1E70BA4D32C8}"/>
            </a:ext>
          </a:extLst>
        </xdr:cNvPr>
        <xdr:cNvSpPr txBox="1"/>
      </xdr:nvSpPr>
      <xdr:spPr>
        <a:xfrm>
          <a:off x="4229101" y="123825"/>
          <a:ext cx="4743450" cy="1104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Dates</a:t>
          </a:r>
          <a:r>
            <a:rPr lang="en-US" sz="1400" b="1" u="sng">
              <a:latin typeface="Goudy Old Style" panose="02020502050305020303" pitchFamily="18" charset="0"/>
            </a:rPr>
            <a:t>:</a:t>
          </a:r>
          <a:endParaRPr lang="en-US" sz="1400" b="1" u="none">
            <a:latin typeface="Goudy Old Style" panose="02020502050305020303" pitchFamily="18" charset="0"/>
          </a:endParaRPr>
        </a:p>
        <a:p>
          <a:pPr algn="l"/>
          <a:r>
            <a:rPr lang="en-US" sz="1400" b="1" u="none">
              <a:latin typeface="Goudy Old Style" panose="02020502050305020303" pitchFamily="18" charset="0"/>
            </a:rPr>
            <a:t>July</a:t>
          </a:r>
          <a:r>
            <a:rPr lang="en-US" sz="1400" b="1" u="none" baseline="0">
              <a:latin typeface="Goudy Old Style" panose="02020502050305020303" pitchFamily="18" charset="0"/>
            </a:rPr>
            <a:t> 21, 1776 saw the first test of a combat submarine off the coast of Milford, CT near Charles Island, by Westbrook, CT native David Bushnell, a Yale graduate, and his brother Ezra.</a:t>
          </a:r>
          <a:endParaRPr lang="en-US" sz="1400" b="1" u="none">
            <a:latin typeface="Goudy Old Style" panose="02020502050305020303" pitchFamily="18" charset="0"/>
          </a:endParaRPr>
        </a:p>
      </xdr:txBody>
    </xdr:sp>
    <xdr:clientData/>
  </xdr:oneCellAnchor>
  <xdr:oneCellAnchor>
    <xdr:from>
      <xdr:col>3</xdr:col>
      <xdr:colOff>9525</xdr:colOff>
      <xdr:row>7</xdr:row>
      <xdr:rowOff>219075</xdr:rowOff>
    </xdr:from>
    <xdr:ext cx="1266825" cy="809625"/>
    <xdr:sp macro="" textlink="">
      <xdr:nvSpPr>
        <xdr:cNvPr id="4" name="TextBox 3">
          <a:extLst>
            <a:ext uri="{FF2B5EF4-FFF2-40B4-BE49-F238E27FC236}">
              <a16:creationId xmlns:a16="http://schemas.microsoft.com/office/drawing/2014/main" id="{4D0C21DA-41A4-4A78-8D96-5CA0CCA30463}"/>
            </a:ext>
          </a:extLst>
        </xdr:cNvPr>
        <xdr:cNvSpPr txBox="1"/>
      </xdr:nvSpPr>
      <xdr:spPr>
        <a:xfrm>
          <a:off x="2667000" y="3876675"/>
          <a:ext cx="1266825"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Post 86 Meeting</a:t>
          </a:r>
        </a:p>
      </xdr:txBody>
    </xdr:sp>
    <xdr:clientData/>
  </xdr:oneCellAnchor>
  <xdr:oneCellAnchor>
    <xdr:from>
      <xdr:col>4</xdr:col>
      <xdr:colOff>28575</xdr:colOff>
      <xdr:row>5</xdr:row>
      <xdr:rowOff>57150</xdr:rowOff>
    </xdr:from>
    <xdr:ext cx="1057275" cy="265265"/>
    <xdr:sp macro="" textlink="">
      <xdr:nvSpPr>
        <xdr:cNvPr id="7" name="TextBox 6">
          <a:extLst>
            <a:ext uri="{FF2B5EF4-FFF2-40B4-BE49-F238E27FC236}">
              <a16:creationId xmlns:a16="http://schemas.microsoft.com/office/drawing/2014/main" id="{920A2D7B-6F71-41B8-8E73-2E52DC03B492}"/>
            </a:ext>
          </a:extLst>
        </xdr:cNvPr>
        <xdr:cNvSpPr txBox="1"/>
      </xdr:nvSpPr>
      <xdr:spPr>
        <a:xfrm>
          <a:off x="3952875" y="2705100"/>
          <a:ext cx="105727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Frank Dahm</a:t>
          </a:r>
        </a:p>
      </xdr:txBody>
    </xdr:sp>
    <xdr:clientData/>
  </xdr:oneCellAnchor>
  <xdr:oneCellAnchor>
    <xdr:from>
      <xdr:col>5</xdr:col>
      <xdr:colOff>1257299</xdr:colOff>
      <xdr:row>5</xdr:row>
      <xdr:rowOff>152400</xdr:rowOff>
    </xdr:from>
    <xdr:ext cx="1323975" cy="265265"/>
    <xdr:sp macro="" textlink="">
      <xdr:nvSpPr>
        <xdr:cNvPr id="3" name="TextBox 2">
          <a:extLst>
            <a:ext uri="{FF2B5EF4-FFF2-40B4-BE49-F238E27FC236}">
              <a16:creationId xmlns:a16="http://schemas.microsoft.com/office/drawing/2014/main" id="{ACE25588-1835-49C4-88BB-7E5A121B32C6}"/>
            </a:ext>
          </a:extLst>
        </xdr:cNvPr>
        <xdr:cNvSpPr txBox="1"/>
      </xdr:nvSpPr>
      <xdr:spPr>
        <a:xfrm>
          <a:off x="6448424" y="2800350"/>
          <a:ext cx="132397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Dr.</a:t>
          </a:r>
          <a:r>
            <a:rPr lang="en-US" sz="1100" baseline="0">
              <a:solidFill>
                <a:schemeClr val="tx1"/>
              </a:solidFill>
              <a:effectLst/>
              <a:latin typeface="+mn-lt"/>
              <a:ea typeface="+mn-ea"/>
              <a:cs typeface="+mn-cs"/>
            </a:rPr>
            <a:t> Greg Chann</a:t>
          </a:r>
          <a:endParaRPr lang="en-US">
            <a:effectLst/>
          </a:endParaRPr>
        </a:p>
      </xdr:txBody>
    </xdr:sp>
    <xdr:clientData/>
  </xdr:oneCellAnchor>
  <xdr:twoCellAnchor editAs="oneCell">
    <xdr:from>
      <xdr:col>2</xdr:col>
      <xdr:colOff>952500</xdr:colOff>
      <xdr:row>0</xdr:row>
      <xdr:rowOff>66676</xdr:rowOff>
    </xdr:from>
    <xdr:to>
      <xdr:col>4</xdr:col>
      <xdr:colOff>223587</xdr:colOff>
      <xdr:row>1</xdr:row>
      <xdr:rowOff>1152526</xdr:rowOff>
    </xdr:to>
    <xdr:pic>
      <xdr:nvPicPr>
        <xdr:cNvPr id="13" name="Picture 12">
          <a:extLst>
            <a:ext uri="{FF2B5EF4-FFF2-40B4-BE49-F238E27FC236}">
              <a16:creationId xmlns:a16="http://schemas.microsoft.com/office/drawing/2014/main" id="{AC3AE515-96CF-4A19-ADB4-EAF5875A1E98}"/>
            </a:ext>
          </a:extLst>
        </xdr:cNvPr>
        <xdr:cNvPicPr>
          <a:picLocks noChangeAspect="1"/>
        </xdr:cNvPicPr>
      </xdr:nvPicPr>
      <xdr:blipFill>
        <a:blip xmlns:r="http://schemas.openxmlformats.org/officeDocument/2006/relationships" r:embed="rId1"/>
        <a:stretch>
          <a:fillRect/>
        </a:stretch>
      </xdr:blipFill>
      <xdr:spPr>
        <a:xfrm>
          <a:off x="2343150" y="66676"/>
          <a:ext cx="1804737"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0</xdr:colOff>
      <xdr:row>3</xdr:row>
      <xdr:rowOff>200025</xdr:rowOff>
    </xdr:from>
    <xdr:ext cx="1266825" cy="457199"/>
    <xdr:sp macro="" textlink="">
      <xdr:nvSpPr>
        <xdr:cNvPr id="2" name="TextBox 1">
          <a:extLst>
            <a:ext uri="{FF2B5EF4-FFF2-40B4-BE49-F238E27FC236}">
              <a16:creationId xmlns:a16="http://schemas.microsoft.com/office/drawing/2014/main" id="{5B192F99-6511-422C-B7CD-24CD792E3D15}"/>
            </a:ext>
          </a:extLst>
        </xdr:cNvPr>
        <xdr:cNvSpPr txBox="1"/>
      </xdr:nvSpPr>
      <xdr:spPr>
        <a:xfrm>
          <a:off x="5191125" y="1838325"/>
          <a:ext cx="1266825" cy="457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 Coast Guard Birthday-</a:t>
          </a:r>
          <a:r>
            <a:rPr lang="en-US" sz="1100" b="1" baseline="0">
              <a:solidFill>
                <a:schemeClr val="accent6">
                  <a:lumMod val="75000"/>
                </a:schemeClr>
              </a:solidFill>
            </a:rPr>
            <a:t> 1790</a:t>
          </a:r>
          <a:endParaRPr lang="en-US" sz="1100" b="1">
            <a:solidFill>
              <a:schemeClr val="accent6">
                <a:lumMod val="75000"/>
              </a:schemeClr>
            </a:solidFill>
          </a:endParaRPr>
        </a:p>
      </xdr:txBody>
    </xdr:sp>
    <xdr:clientData/>
  </xdr:oneCellAnchor>
  <xdr:oneCellAnchor>
    <xdr:from>
      <xdr:col>1</xdr:col>
      <xdr:colOff>28575</xdr:colOff>
      <xdr:row>5</xdr:row>
      <xdr:rowOff>9525</xdr:rowOff>
    </xdr:from>
    <xdr:ext cx="1019175" cy="447675"/>
    <xdr:sp macro="" textlink="">
      <xdr:nvSpPr>
        <xdr:cNvPr id="5" name="TextBox 4">
          <a:extLst>
            <a:ext uri="{FF2B5EF4-FFF2-40B4-BE49-F238E27FC236}">
              <a16:creationId xmlns:a16="http://schemas.microsoft.com/office/drawing/2014/main" id="{492FFD6B-50BE-439B-A394-A0E4274CD979}"/>
            </a:ext>
          </a:extLst>
        </xdr:cNvPr>
        <xdr:cNvSpPr txBox="1"/>
      </xdr:nvSpPr>
      <xdr:spPr>
        <a:xfrm>
          <a:off x="152400" y="2657475"/>
          <a:ext cx="10191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rPr>
            <a:t>Purple Heart Day-2014</a:t>
          </a:r>
        </a:p>
      </xdr:txBody>
    </xdr:sp>
    <xdr:clientData/>
  </xdr:oneCellAnchor>
  <xdr:oneCellAnchor>
    <xdr:from>
      <xdr:col>2</xdr:col>
      <xdr:colOff>28575</xdr:colOff>
      <xdr:row>11</xdr:row>
      <xdr:rowOff>190500</xdr:rowOff>
    </xdr:from>
    <xdr:ext cx="1162050" cy="466725"/>
    <xdr:sp macro="" textlink="">
      <xdr:nvSpPr>
        <xdr:cNvPr id="6" name="TextBox 5">
          <a:extLst>
            <a:ext uri="{FF2B5EF4-FFF2-40B4-BE49-F238E27FC236}">
              <a16:creationId xmlns:a16="http://schemas.microsoft.com/office/drawing/2014/main" id="{E270C752-A484-4439-AF28-4595FC4603ED}"/>
            </a:ext>
          </a:extLst>
        </xdr:cNvPr>
        <xdr:cNvSpPr txBox="1"/>
      </xdr:nvSpPr>
      <xdr:spPr>
        <a:xfrm>
          <a:off x="1419225" y="5867400"/>
          <a:ext cx="1162050"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6">
                  <a:lumMod val="75000"/>
                </a:schemeClr>
              </a:solidFill>
            </a:rPr>
            <a:t>USMC Reserve Birthday-1916</a:t>
          </a:r>
        </a:p>
      </xdr:txBody>
    </xdr:sp>
    <xdr:clientData/>
  </xdr:oneCellAnchor>
  <xdr:oneCellAnchor>
    <xdr:from>
      <xdr:col>4</xdr:col>
      <xdr:colOff>76200</xdr:colOff>
      <xdr:row>9</xdr:row>
      <xdr:rowOff>9526</xdr:rowOff>
    </xdr:from>
    <xdr:ext cx="942975" cy="304799"/>
    <xdr:sp macro="" textlink="">
      <xdr:nvSpPr>
        <xdr:cNvPr id="7" name="TextBox 6">
          <a:extLst>
            <a:ext uri="{FF2B5EF4-FFF2-40B4-BE49-F238E27FC236}">
              <a16:creationId xmlns:a16="http://schemas.microsoft.com/office/drawing/2014/main" id="{40819281-0B19-43BB-8117-3E07D757BF9C}"/>
            </a:ext>
          </a:extLst>
        </xdr:cNvPr>
        <xdr:cNvSpPr txBox="1"/>
      </xdr:nvSpPr>
      <xdr:spPr>
        <a:xfrm>
          <a:off x="4000500" y="4676776"/>
          <a:ext cx="942975" cy="304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Don Boyle</a:t>
          </a:r>
        </a:p>
      </xdr:txBody>
    </xdr:sp>
    <xdr:clientData/>
  </xdr:oneCellAnchor>
  <xdr:oneCellAnchor>
    <xdr:from>
      <xdr:col>3</xdr:col>
      <xdr:colOff>19051</xdr:colOff>
      <xdr:row>7</xdr:row>
      <xdr:rowOff>171451</xdr:rowOff>
    </xdr:from>
    <xdr:ext cx="1162050" cy="285749"/>
    <xdr:sp macro="" textlink="">
      <xdr:nvSpPr>
        <xdr:cNvPr id="8" name="TextBox 7">
          <a:extLst>
            <a:ext uri="{FF2B5EF4-FFF2-40B4-BE49-F238E27FC236}">
              <a16:creationId xmlns:a16="http://schemas.microsoft.com/office/drawing/2014/main" id="{9B95987C-4DFA-44A6-92F7-8C44635ABF9E}"/>
            </a:ext>
          </a:extLst>
        </xdr:cNvPr>
        <xdr:cNvSpPr txBox="1"/>
      </xdr:nvSpPr>
      <xdr:spPr>
        <a:xfrm>
          <a:off x="2676526" y="3829051"/>
          <a:ext cx="1162050"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William Moore</a:t>
          </a:r>
        </a:p>
      </xdr:txBody>
    </xdr:sp>
    <xdr:clientData/>
  </xdr:oneCellAnchor>
  <xdr:oneCellAnchor>
    <xdr:from>
      <xdr:col>2</xdr:col>
      <xdr:colOff>1</xdr:colOff>
      <xdr:row>9</xdr:row>
      <xdr:rowOff>19050</xdr:rowOff>
    </xdr:from>
    <xdr:ext cx="1009649" cy="533399"/>
    <xdr:sp macro="" textlink="">
      <xdr:nvSpPr>
        <xdr:cNvPr id="9" name="TextBox 8">
          <a:extLst>
            <a:ext uri="{FF2B5EF4-FFF2-40B4-BE49-F238E27FC236}">
              <a16:creationId xmlns:a16="http://schemas.microsoft.com/office/drawing/2014/main" id="{CDB9A09A-192A-483A-ABB6-5E1E9D04CE5D}"/>
            </a:ext>
          </a:extLst>
        </xdr:cNvPr>
        <xdr:cNvSpPr txBox="1"/>
      </xdr:nvSpPr>
      <xdr:spPr>
        <a:xfrm>
          <a:off x="1390651" y="4686300"/>
          <a:ext cx="1009649" cy="533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Syd Gordon</a:t>
          </a:r>
        </a:p>
        <a:p>
          <a:r>
            <a:rPr lang="en-US" sz="1100"/>
            <a:t>Dean Builter</a:t>
          </a:r>
        </a:p>
      </xdr:txBody>
    </xdr:sp>
    <xdr:clientData/>
  </xdr:oneCellAnchor>
  <xdr:oneCellAnchor>
    <xdr:from>
      <xdr:col>1</xdr:col>
      <xdr:colOff>0</xdr:colOff>
      <xdr:row>9</xdr:row>
      <xdr:rowOff>38101</xdr:rowOff>
    </xdr:from>
    <xdr:ext cx="971550" cy="323849"/>
    <xdr:sp macro="" textlink="">
      <xdr:nvSpPr>
        <xdr:cNvPr id="10" name="TextBox 9">
          <a:extLst>
            <a:ext uri="{FF2B5EF4-FFF2-40B4-BE49-F238E27FC236}">
              <a16:creationId xmlns:a16="http://schemas.microsoft.com/office/drawing/2014/main" id="{37A47667-6727-43C0-8C06-28EC2C4D1984}"/>
            </a:ext>
          </a:extLst>
        </xdr:cNvPr>
        <xdr:cNvSpPr txBox="1"/>
      </xdr:nvSpPr>
      <xdr:spPr>
        <a:xfrm>
          <a:off x="123825" y="4705351"/>
          <a:ext cx="971550" cy="3238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Chris Ladd</a:t>
          </a:r>
        </a:p>
      </xdr:txBody>
    </xdr:sp>
    <xdr:clientData/>
  </xdr:oneCellAnchor>
  <xdr:oneCellAnchor>
    <xdr:from>
      <xdr:col>3</xdr:col>
      <xdr:colOff>1238251</xdr:colOff>
      <xdr:row>11</xdr:row>
      <xdr:rowOff>114299</xdr:rowOff>
    </xdr:from>
    <xdr:ext cx="1104900" cy="581025"/>
    <xdr:sp macro="" textlink="">
      <xdr:nvSpPr>
        <xdr:cNvPr id="11" name="TextBox 10">
          <a:extLst>
            <a:ext uri="{FF2B5EF4-FFF2-40B4-BE49-F238E27FC236}">
              <a16:creationId xmlns:a16="http://schemas.microsoft.com/office/drawing/2014/main" id="{755F879A-922D-4E7D-B79A-61329DA6CB29}"/>
            </a:ext>
          </a:extLst>
        </xdr:cNvPr>
        <xdr:cNvSpPr txBox="1"/>
      </xdr:nvSpPr>
      <xdr:spPr>
        <a:xfrm>
          <a:off x="3895726" y="5791199"/>
          <a:ext cx="1104900" cy="581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Mark Sh</a:t>
          </a:r>
          <a:r>
            <a:rPr lang="en-US" sz="1100">
              <a:solidFill>
                <a:schemeClr val="tx1"/>
              </a:solidFill>
              <a:effectLst/>
              <a:latin typeface="+mn-lt"/>
              <a:ea typeface="+mn-ea"/>
              <a:cs typeface="+mn-cs"/>
            </a:rPr>
            <a:t>attan</a:t>
          </a:r>
          <a:endParaRPr lang="en-US" sz="1100"/>
        </a:p>
        <a:p>
          <a:r>
            <a:rPr lang="en-US" sz="1100"/>
            <a:t>David Moore</a:t>
          </a:r>
        </a:p>
      </xdr:txBody>
    </xdr:sp>
    <xdr:clientData/>
  </xdr:oneCellAnchor>
  <xdr:oneCellAnchor>
    <xdr:from>
      <xdr:col>4</xdr:col>
      <xdr:colOff>9526</xdr:colOff>
      <xdr:row>3</xdr:row>
      <xdr:rowOff>76200</xdr:rowOff>
    </xdr:from>
    <xdr:ext cx="1047750" cy="257175"/>
    <xdr:sp macro="" textlink="">
      <xdr:nvSpPr>
        <xdr:cNvPr id="12" name="TextBox 11">
          <a:extLst>
            <a:ext uri="{FF2B5EF4-FFF2-40B4-BE49-F238E27FC236}">
              <a16:creationId xmlns:a16="http://schemas.microsoft.com/office/drawing/2014/main" id="{0798F0B5-5E03-4A20-8165-128C78426C9E}"/>
            </a:ext>
          </a:extLst>
        </xdr:cNvPr>
        <xdr:cNvSpPr txBox="1"/>
      </xdr:nvSpPr>
      <xdr:spPr>
        <a:xfrm>
          <a:off x="3933826" y="1714500"/>
          <a:ext cx="104775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Andrew Trail</a:t>
          </a:r>
        </a:p>
      </xdr:txBody>
    </xdr:sp>
    <xdr:clientData/>
  </xdr:oneCellAnchor>
  <xdr:oneCellAnchor>
    <xdr:from>
      <xdr:col>3</xdr:col>
      <xdr:colOff>38100</xdr:colOff>
      <xdr:row>6</xdr:row>
      <xdr:rowOff>85725</xdr:rowOff>
    </xdr:from>
    <xdr:ext cx="1162050" cy="514350"/>
    <xdr:sp macro="" textlink="">
      <xdr:nvSpPr>
        <xdr:cNvPr id="13" name="TextBox 12">
          <a:extLst>
            <a:ext uri="{FF2B5EF4-FFF2-40B4-BE49-F238E27FC236}">
              <a16:creationId xmlns:a16="http://schemas.microsoft.com/office/drawing/2014/main" id="{55845704-F29E-42F3-AF82-199260316DB9}"/>
            </a:ext>
          </a:extLst>
        </xdr:cNvPr>
        <xdr:cNvSpPr txBox="1"/>
      </xdr:nvSpPr>
      <xdr:spPr>
        <a:xfrm>
          <a:off x="2695575" y="3038475"/>
          <a:ext cx="1162050"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Bob Vadas</a:t>
          </a:r>
        </a:p>
        <a:p>
          <a:r>
            <a:rPr lang="en-US" sz="1100"/>
            <a:t>Tim Johnson</a:t>
          </a:r>
        </a:p>
      </xdr:txBody>
    </xdr:sp>
    <xdr:clientData/>
  </xdr:oneCellAnchor>
  <xdr:oneCellAnchor>
    <xdr:from>
      <xdr:col>4</xdr:col>
      <xdr:colOff>28575</xdr:colOff>
      <xdr:row>0</xdr:row>
      <xdr:rowOff>95251</xdr:rowOff>
    </xdr:from>
    <xdr:ext cx="5010151" cy="1181100"/>
    <xdr:sp macro="" textlink="">
      <xdr:nvSpPr>
        <xdr:cNvPr id="16" name="TextBox 15">
          <a:extLst>
            <a:ext uri="{FF2B5EF4-FFF2-40B4-BE49-F238E27FC236}">
              <a16:creationId xmlns:a16="http://schemas.microsoft.com/office/drawing/2014/main" id="{497A98A0-5F86-4C12-9CC7-0F26ED2C3C5D}"/>
            </a:ext>
          </a:extLst>
        </xdr:cNvPr>
        <xdr:cNvSpPr txBox="1"/>
      </xdr:nvSpPr>
      <xdr:spPr>
        <a:xfrm>
          <a:off x="3952875" y="95251"/>
          <a:ext cx="5010151"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400" b="1" u="sng">
              <a:latin typeface="Goudy Old Style" panose="02020502050305020303" pitchFamily="18" charset="0"/>
            </a:rPr>
            <a:t>Connecticut</a:t>
          </a:r>
          <a:r>
            <a:rPr lang="en-US" sz="1400" b="1" u="sng" baseline="0">
              <a:latin typeface="Goudy Old Style" panose="02020502050305020303" pitchFamily="18" charset="0"/>
            </a:rPr>
            <a:t> Historical Dates</a:t>
          </a:r>
          <a:r>
            <a:rPr lang="en-US" sz="1400" b="1" u="sng">
              <a:latin typeface="Goudy Old Style" panose="02020502050305020303" pitchFamily="18" charset="0"/>
            </a:rPr>
            <a:t>:</a:t>
          </a:r>
          <a:endParaRPr lang="en-US" sz="1400" b="1" u="none">
            <a:latin typeface="Goudy Old Style" panose="02020502050305020303" pitchFamily="18" charset="0"/>
          </a:endParaRPr>
        </a:p>
        <a:p>
          <a:pPr algn="l"/>
          <a:r>
            <a:rPr lang="en-US" sz="1400" b="1" u="none">
              <a:latin typeface="Goudy Old Style" panose="02020502050305020303" pitchFamily="18" charset="0"/>
            </a:rPr>
            <a:t>August 13, 1781</a:t>
          </a:r>
          <a:r>
            <a:rPr lang="en-US" sz="1400" b="1" u="none" baseline="0">
              <a:latin typeface="Goudy Old Style" panose="02020502050305020303" pitchFamily="18" charset="0"/>
            </a:rPr>
            <a:t> Sgt. Daniel Bissell, of East Windsor "defected" to the British Army, under orders from General Washington, to gather intelligence for the Americans. He was also the last soldier to receive the Badge of Military Merit, now the Purple Heart.</a:t>
          </a:r>
          <a:endParaRPr lang="en-US" sz="1400" b="1" u="sng">
            <a:latin typeface="Goudy Old Style" panose="02020502050305020303" pitchFamily="18" charset="0"/>
          </a:endParaRPr>
        </a:p>
      </xdr:txBody>
    </xdr:sp>
    <xdr:clientData/>
  </xdr:oneCellAnchor>
  <xdr:oneCellAnchor>
    <xdr:from>
      <xdr:col>3</xdr:col>
      <xdr:colOff>0</xdr:colOff>
      <xdr:row>5</xdr:row>
      <xdr:rowOff>171451</xdr:rowOff>
    </xdr:from>
    <xdr:ext cx="1257300" cy="266700"/>
    <xdr:sp macro="" textlink="">
      <xdr:nvSpPr>
        <xdr:cNvPr id="4" name="TextBox 3">
          <a:extLst>
            <a:ext uri="{FF2B5EF4-FFF2-40B4-BE49-F238E27FC236}">
              <a16:creationId xmlns:a16="http://schemas.microsoft.com/office/drawing/2014/main" id="{1A7FF197-7D87-47AF-AB0E-C29E694C97A0}"/>
            </a:ext>
          </a:extLst>
        </xdr:cNvPr>
        <xdr:cNvSpPr txBox="1"/>
      </xdr:nvSpPr>
      <xdr:spPr>
        <a:xfrm>
          <a:off x="2657475" y="2819401"/>
          <a:ext cx="125730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Post 86 Meeting</a:t>
          </a:r>
        </a:p>
      </xdr:txBody>
    </xdr:sp>
    <xdr:clientData/>
  </xdr:oneCellAnchor>
  <xdr:oneCellAnchor>
    <xdr:from>
      <xdr:col>1</xdr:col>
      <xdr:colOff>0</xdr:colOff>
      <xdr:row>7</xdr:row>
      <xdr:rowOff>152399</xdr:rowOff>
    </xdr:from>
    <xdr:ext cx="1152525" cy="638175"/>
    <xdr:sp macro="" textlink="">
      <xdr:nvSpPr>
        <xdr:cNvPr id="3" name="TextBox 2">
          <a:extLst>
            <a:ext uri="{FF2B5EF4-FFF2-40B4-BE49-F238E27FC236}">
              <a16:creationId xmlns:a16="http://schemas.microsoft.com/office/drawing/2014/main" id="{D3542586-4BBD-430D-8187-66CC12085209}"/>
            </a:ext>
          </a:extLst>
        </xdr:cNvPr>
        <xdr:cNvSpPr txBox="1"/>
      </xdr:nvSpPr>
      <xdr:spPr>
        <a:xfrm>
          <a:off x="123825" y="3809999"/>
          <a:ext cx="11525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effectLst/>
              <a:latin typeface="+mn-lt"/>
              <a:ea typeface="+mn-ea"/>
              <a:cs typeface="+mn-cs"/>
            </a:rPr>
            <a:t>Navajo Code</a:t>
          </a:r>
          <a:endParaRPr lang="en-US">
            <a:solidFill>
              <a:srgbClr val="0070C0"/>
            </a:solidFill>
            <a:effectLst/>
          </a:endParaRPr>
        </a:p>
        <a:p>
          <a:r>
            <a:rPr lang="en-US" sz="1100" b="1">
              <a:solidFill>
                <a:srgbClr val="0070C0"/>
              </a:solidFill>
              <a:effectLst/>
              <a:latin typeface="+mn-lt"/>
              <a:ea typeface="+mn-ea"/>
              <a:cs typeface="+mn-cs"/>
            </a:rPr>
            <a:t>Talkers Day</a:t>
          </a:r>
          <a:endParaRPr lang="en-US">
            <a:solidFill>
              <a:srgbClr val="0070C0"/>
            </a:solidFill>
            <a:effectLst/>
          </a:endParaRPr>
        </a:p>
        <a:p>
          <a:r>
            <a:rPr lang="en-US" sz="1100" b="1">
              <a:solidFill>
                <a:srgbClr val="0070C0"/>
              </a:solidFill>
              <a:effectLst/>
              <a:latin typeface="+mn-lt"/>
              <a:ea typeface="+mn-ea"/>
              <a:cs typeface="+mn-cs"/>
            </a:rPr>
            <a:t>1982</a:t>
          </a:r>
          <a:endParaRPr lang="en-US">
            <a:solidFill>
              <a:srgbClr val="0070C0"/>
            </a:solidFill>
            <a:effectLst/>
          </a:endParaRPr>
        </a:p>
        <a:p>
          <a:endParaRPr lang="en-US" sz="1100"/>
        </a:p>
      </xdr:txBody>
    </xdr:sp>
    <xdr:clientData/>
  </xdr:oneCellAnchor>
  <xdr:oneCellAnchor>
    <xdr:from>
      <xdr:col>5</xdr:col>
      <xdr:colOff>57150</xdr:colOff>
      <xdr:row>7</xdr:row>
      <xdr:rowOff>19050</xdr:rowOff>
    </xdr:from>
    <xdr:ext cx="866775" cy="265265"/>
    <xdr:sp macro="" textlink="">
      <xdr:nvSpPr>
        <xdr:cNvPr id="14" name="TextBox 13">
          <a:extLst>
            <a:ext uri="{FF2B5EF4-FFF2-40B4-BE49-F238E27FC236}">
              <a16:creationId xmlns:a16="http://schemas.microsoft.com/office/drawing/2014/main" id="{EDF36518-D6C5-406F-8CA0-3EF359413466}"/>
            </a:ext>
          </a:extLst>
        </xdr:cNvPr>
        <xdr:cNvSpPr txBox="1"/>
      </xdr:nvSpPr>
      <xdr:spPr>
        <a:xfrm>
          <a:off x="5248275" y="3676650"/>
          <a:ext cx="86677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Jack Bart</a:t>
          </a:r>
        </a:p>
      </xdr:txBody>
    </xdr:sp>
    <xdr:clientData/>
  </xdr:oneCellAnchor>
  <xdr:oneCellAnchor>
    <xdr:from>
      <xdr:col>2</xdr:col>
      <xdr:colOff>38100</xdr:colOff>
      <xdr:row>7</xdr:row>
      <xdr:rowOff>190500</xdr:rowOff>
    </xdr:from>
    <xdr:ext cx="1219200" cy="438197"/>
    <xdr:sp macro="" textlink="">
      <xdr:nvSpPr>
        <xdr:cNvPr id="15" name="TextBox 14">
          <a:extLst>
            <a:ext uri="{FF2B5EF4-FFF2-40B4-BE49-F238E27FC236}">
              <a16:creationId xmlns:a16="http://schemas.microsoft.com/office/drawing/2014/main" id="{E003E4E6-322F-42DC-803E-661F5D6C9ED0}"/>
            </a:ext>
          </a:extLst>
        </xdr:cNvPr>
        <xdr:cNvSpPr txBox="1"/>
      </xdr:nvSpPr>
      <xdr:spPr>
        <a:xfrm>
          <a:off x="1428750" y="3848100"/>
          <a:ext cx="121920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Peter Holecz</a:t>
          </a:r>
        </a:p>
        <a:p>
          <a:r>
            <a:rPr lang="en-US" sz="1100"/>
            <a:t>Tom Blake</a:t>
          </a:r>
        </a:p>
      </xdr:txBody>
    </xdr:sp>
    <xdr:clientData/>
  </xdr:oneCellAnchor>
  <xdr:oneCellAnchor>
    <xdr:from>
      <xdr:col>10</xdr:col>
      <xdr:colOff>542925</xdr:colOff>
      <xdr:row>3</xdr:row>
      <xdr:rowOff>200025</xdr:rowOff>
    </xdr:from>
    <xdr:ext cx="1057275" cy="265265"/>
    <xdr:sp macro="" textlink="">
      <xdr:nvSpPr>
        <xdr:cNvPr id="18" name="TextBox 17">
          <a:extLst>
            <a:ext uri="{FF2B5EF4-FFF2-40B4-BE49-F238E27FC236}">
              <a16:creationId xmlns:a16="http://schemas.microsoft.com/office/drawing/2014/main" id="{5E3E096D-95A5-4C9D-AF87-E9FA03EE9D6A}"/>
            </a:ext>
          </a:extLst>
        </xdr:cNvPr>
        <xdr:cNvSpPr txBox="1"/>
      </xdr:nvSpPr>
      <xdr:spPr>
        <a:xfrm>
          <a:off x="10315575" y="1838325"/>
          <a:ext cx="1057275"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twoCellAnchor editAs="oneCell">
    <xdr:from>
      <xdr:col>3</xdr:col>
      <xdr:colOff>292276</xdr:colOff>
      <xdr:row>0</xdr:row>
      <xdr:rowOff>104775</xdr:rowOff>
    </xdr:from>
    <xdr:to>
      <xdr:col>3</xdr:col>
      <xdr:colOff>1256161</xdr:colOff>
      <xdr:row>1</xdr:row>
      <xdr:rowOff>1200151</xdr:rowOff>
    </xdr:to>
    <xdr:pic>
      <xdr:nvPicPr>
        <xdr:cNvPr id="22" name="Picture 21">
          <a:extLst>
            <a:ext uri="{FF2B5EF4-FFF2-40B4-BE49-F238E27FC236}">
              <a16:creationId xmlns:a16="http://schemas.microsoft.com/office/drawing/2014/main" id="{CB11668B-2152-46D1-943B-362284612731}"/>
            </a:ext>
          </a:extLst>
        </xdr:cNvPr>
        <xdr:cNvPicPr>
          <a:picLocks noChangeAspect="1"/>
        </xdr:cNvPicPr>
      </xdr:nvPicPr>
      <xdr:blipFill>
        <a:blip xmlns:r="http://schemas.openxmlformats.org/officeDocument/2006/relationships" r:embed="rId1"/>
        <a:stretch>
          <a:fillRect/>
        </a:stretch>
      </xdr:blipFill>
      <xdr:spPr>
        <a:xfrm>
          <a:off x="2949751" y="104775"/>
          <a:ext cx="963885" cy="12096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5</xdr:col>
      <xdr:colOff>1209675</xdr:colOff>
      <xdr:row>3</xdr:row>
      <xdr:rowOff>76200</xdr:rowOff>
    </xdr:from>
    <xdr:ext cx="1133475" cy="647700"/>
    <xdr:sp macro="" textlink="">
      <xdr:nvSpPr>
        <xdr:cNvPr id="2" name="TextBox 1">
          <a:extLst>
            <a:ext uri="{FF2B5EF4-FFF2-40B4-BE49-F238E27FC236}">
              <a16:creationId xmlns:a16="http://schemas.microsoft.com/office/drawing/2014/main" id="{1CADECA0-7AA0-4FC5-A090-3193C04580EE}"/>
            </a:ext>
          </a:extLst>
        </xdr:cNvPr>
        <xdr:cNvSpPr txBox="1"/>
      </xdr:nvSpPr>
      <xdr:spPr>
        <a:xfrm>
          <a:off x="6400800" y="1714500"/>
          <a:ext cx="1133475"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4">
                  <a:lumMod val="75000"/>
                </a:schemeClr>
              </a:solidFill>
            </a:rPr>
            <a:t>V-J Day-1945</a:t>
          </a:r>
        </a:p>
        <a:p>
          <a:endParaRPr lang="en-US" sz="1100" b="1">
            <a:solidFill>
              <a:schemeClr val="accent4">
                <a:lumMod val="75000"/>
              </a:schemeClr>
            </a:solidFill>
          </a:endParaRPr>
        </a:p>
        <a:p>
          <a:r>
            <a:rPr lang="en-US" sz="1100" b="0">
              <a:solidFill>
                <a:sysClr val="windowText" lastClr="000000"/>
              </a:solidFill>
            </a:rPr>
            <a:t>Paul Niche</a:t>
          </a:r>
        </a:p>
      </xdr:txBody>
    </xdr:sp>
    <xdr:clientData/>
  </xdr:oneCellAnchor>
  <xdr:oneCellAnchor>
    <xdr:from>
      <xdr:col>2</xdr:col>
      <xdr:colOff>9525</xdr:colOff>
      <xdr:row>5</xdr:row>
      <xdr:rowOff>19051</xdr:rowOff>
    </xdr:from>
    <xdr:ext cx="885825" cy="304800"/>
    <xdr:sp macro="" textlink="">
      <xdr:nvSpPr>
        <xdr:cNvPr id="5" name="TextBox 4">
          <a:extLst>
            <a:ext uri="{FF2B5EF4-FFF2-40B4-BE49-F238E27FC236}">
              <a16:creationId xmlns:a16="http://schemas.microsoft.com/office/drawing/2014/main" id="{E41C1DC9-BECE-47DE-80BF-0757EA487E55}"/>
            </a:ext>
          </a:extLst>
        </xdr:cNvPr>
        <xdr:cNvSpPr txBox="1"/>
      </xdr:nvSpPr>
      <xdr:spPr>
        <a:xfrm>
          <a:off x="1400175" y="2667001"/>
          <a:ext cx="88582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Labor Day</a:t>
          </a:r>
        </a:p>
        <a:p>
          <a:endParaRPr lang="en-US" sz="1100" b="1">
            <a:solidFill>
              <a:srgbClr val="FF0000"/>
            </a:solidFill>
          </a:endParaRPr>
        </a:p>
        <a:p>
          <a:endParaRPr lang="en-US" sz="1100" b="1">
            <a:solidFill>
              <a:srgbClr val="FF0000"/>
            </a:solidFill>
          </a:endParaRPr>
        </a:p>
      </xdr:txBody>
    </xdr:sp>
    <xdr:clientData/>
  </xdr:oneCellAnchor>
  <xdr:oneCellAnchor>
    <xdr:from>
      <xdr:col>1</xdr:col>
      <xdr:colOff>9525</xdr:colOff>
      <xdr:row>7</xdr:row>
      <xdr:rowOff>152400</xdr:rowOff>
    </xdr:from>
    <xdr:ext cx="1028699" cy="447675"/>
    <xdr:sp macro="" textlink="">
      <xdr:nvSpPr>
        <xdr:cNvPr id="6" name="TextBox 5">
          <a:extLst>
            <a:ext uri="{FF2B5EF4-FFF2-40B4-BE49-F238E27FC236}">
              <a16:creationId xmlns:a16="http://schemas.microsoft.com/office/drawing/2014/main" id="{4915D07F-DE1B-4ED1-81B5-8D2CFDD5BCAA}"/>
            </a:ext>
          </a:extLst>
        </xdr:cNvPr>
        <xdr:cNvSpPr txBox="1"/>
      </xdr:nvSpPr>
      <xdr:spPr>
        <a:xfrm>
          <a:off x="133350" y="3810000"/>
          <a:ext cx="1028699"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rPr>
            <a:t>Patriot's Day</a:t>
          </a:r>
        </a:p>
        <a:p>
          <a:r>
            <a:rPr lang="en-US" sz="1100" b="1">
              <a:solidFill>
                <a:srgbClr val="0070C0"/>
              </a:solidFill>
            </a:rPr>
            <a:t>2001</a:t>
          </a:r>
        </a:p>
      </xdr:txBody>
    </xdr:sp>
    <xdr:clientData/>
  </xdr:oneCellAnchor>
  <xdr:oneCellAnchor>
    <xdr:from>
      <xdr:col>1</xdr:col>
      <xdr:colOff>142876</xdr:colOff>
      <xdr:row>9</xdr:row>
      <xdr:rowOff>47625</xdr:rowOff>
    </xdr:from>
    <xdr:ext cx="1123950" cy="457200"/>
    <xdr:sp macro="" textlink="">
      <xdr:nvSpPr>
        <xdr:cNvPr id="7" name="TextBox 6">
          <a:extLst>
            <a:ext uri="{FF2B5EF4-FFF2-40B4-BE49-F238E27FC236}">
              <a16:creationId xmlns:a16="http://schemas.microsoft.com/office/drawing/2014/main" id="{A1864A12-F954-4744-9063-B52AC2241144}"/>
            </a:ext>
          </a:extLst>
        </xdr:cNvPr>
        <xdr:cNvSpPr txBox="1"/>
      </xdr:nvSpPr>
      <xdr:spPr>
        <a:xfrm>
          <a:off x="266701" y="4714875"/>
          <a:ext cx="112395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accent6">
                  <a:lumMod val="75000"/>
                </a:schemeClr>
              </a:solidFill>
              <a:effectLst/>
              <a:latin typeface="+mn-lt"/>
              <a:ea typeface="+mn-ea"/>
              <a:cs typeface="+mn-cs"/>
            </a:rPr>
            <a:t>USAF Birthday-1947</a:t>
          </a:r>
          <a:endParaRPr lang="en-US">
            <a:solidFill>
              <a:schemeClr val="accent6">
                <a:lumMod val="75000"/>
              </a:schemeClr>
            </a:solidFill>
            <a:effectLst/>
          </a:endParaRPr>
        </a:p>
        <a:p>
          <a:endParaRPr lang="en-US" sz="1100" b="1">
            <a:solidFill>
              <a:schemeClr val="accent6">
                <a:lumMod val="75000"/>
              </a:schemeClr>
            </a:solidFill>
          </a:endParaRPr>
        </a:p>
      </xdr:txBody>
    </xdr:sp>
    <xdr:clientData/>
  </xdr:oneCellAnchor>
  <xdr:oneCellAnchor>
    <xdr:from>
      <xdr:col>1</xdr:col>
      <xdr:colOff>1247775</xdr:colOff>
      <xdr:row>9</xdr:row>
      <xdr:rowOff>0</xdr:rowOff>
    </xdr:from>
    <xdr:ext cx="1057275" cy="466725"/>
    <xdr:sp macro="" textlink="">
      <xdr:nvSpPr>
        <xdr:cNvPr id="8" name="TextBox 7">
          <a:extLst>
            <a:ext uri="{FF2B5EF4-FFF2-40B4-BE49-F238E27FC236}">
              <a16:creationId xmlns:a16="http://schemas.microsoft.com/office/drawing/2014/main" id="{335D517E-18F2-4A23-A081-0CD24B703323}"/>
            </a:ext>
          </a:extLst>
        </xdr:cNvPr>
        <xdr:cNvSpPr txBox="1"/>
      </xdr:nvSpPr>
      <xdr:spPr>
        <a:xfrm>
          <a:off x="1371600" y="4667250"/>
          <a:ext cx="1057275"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ysClr val="windowText" lastClr="000000"/>
              </a:solidFill>
            </a:rPr>
            <a:t>Mike Lomsky</a:t>
          </a:r>
        </a:p>
        <a:p>
          <a:r>
            <a:rPr lang="en-US" sz="1100">
              <a:solidFill>
                <a:sysClr val="windowText" lastClr="000000"/>
              </a:solidFill>
            </a:rPr>
            <a:t>Sandy Block</a:t>
          </a:r>
        </a:p>
      </xdr:txBody>
    </xdr:sp>
    <xdr:clientData/>
  </xdr:oneCellAnchor>
  <xdr:oneCellAnchor>
    <xdr:from>
      <xdr:col>3</xdr:col>
      <xdr:colOff>38100</xdr:colOff>
      <xdr:row>11</xdr:row>
      <xdr:rowOff>190501</xdr:rowOff>
    </xdr:from>
    <xdr:ext cx="1143000" cy="323850"/>
    <xdr:sp macro="" textlink="">
      <xdr:nvSpPr>
        <xdr:cNvPr id="9" name="TextBox 8">
          <a:extLst>
            <a:ext uri="{FF2B5EF4-FFF2-40B4-BE49-F238E27FC236}">
              <a16:creationId xmlns:a16="http://schemas.microsoft.com/office/drawing/2014/main" id="{886C7191-C1D1-4F42-8EE1-FDA723E4B4CB}"/>
            </a:ext>
          </a:extLst>
        </xdr:cNvPr>
        <xdr:cNvSpPr txBox="1"/>
      </xdr:nvSpPr>
      <xdr:spPr>
        <a:xfrm>
          <a:off x="2695575" y="5867401"/>
          <a:ext cx="1143000"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ysClr val="windowText" lastClr="000000"/>
              </a:solidFill>
            </a:rPr>
            <a:t>Fred Francello</a:t>
          </a:r>
        </a:p>
      </xdr:txBody>
    </xdr:sp>
    <xdr:clientData/>
  </xdr:oneCellAnchor>
  <xdr:oneCellAnchor>
    <xdr:from>
      <xdr:col>6</xdr:col>
      <xdr:colOff>66676</xdr:colOff>
      <xdr:row>7</xdr:row>
      <xdr:rowOff>38100</xdr:rowOff>
    </xdr:from>
    <xdr:ext cx="1047750" cy="609600"/>
    <xdr:sp macro="" textlink="">
      <xdr:nvSpPr>
        <xdr:cNvPr id="10" name="TextBox 9">
          <a:extLst>
            <a:ext uri="{FF2B5EF4-FFF2-40B4-BE49-F238E27FC236}">
              <a16:creationId xmlns:a16="http://schemas.microsoft.com/office/drawing/2014/main" id="{B4C7E2F1-FF9B-4827-9447-6144D06D6E03}"/>
            </a:ext>
          </a:extLst>
        </xdr:cNvPr>
        <xdr:cNvSpPr txBox="1"/>
      </xdr:nvSpPr>
      <xdr:spPr>
        <a:xfrm>
          <a:off x="6524626" y="3695700"/>
          <a:ext cx="104775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0070C0"/>
              </a:solidFill>
              <a:effectLst/>
              <a:latin typeface="+mn-lt"/>
              <a:ea typeface="+mn-ea"/>
              <a:cs typeface="+mn-cs"/>
            </a:rPr>
            <a:t>POW-MIA</a:t>
          </a:r>
          <a:r>
            <a:rPr lang="en-US" sz="1100" b="1" baseline="0">
              <a:solidFill>
                <a:srgbClr val="0070C0"/>
              </a:solidFill>
              <a:effectLst/>
              <a:latin typeface="+mn-lt"/>
              <a:ea typeface="+mn-ea"/>
              <a:cs typeface="+mn-cs"/>
            </a:rPr>
            <a:t> Day-1998</a:t>
          </a:r>
          <a:endParaRPr lang="en-US">
            <a:solidFill>
              <a:srgbClr val="0070C0"/>
            </a:solidFill>
            <a:effectLst/>
          </a:endParaRPr>
        </a:p>
        <a:p>
          <a:endParaRPr lang="en-US" sz="1100">
            <a:solidFill>
              <a:srgbClr val="FF0000"/>
            </a:solidFill>
          </a:endParaRPr>
        </a:p>
      </xdr:txBody>
    </xdr:sp>
    <xdr:clientData/>
  </xdr:oneCellAnchor>
  <xdr:oneCellAnchor>
    <xdr:from>
      <xdr:col>10</xdr:col>
      <xdr:colOff>276225</xdr:colOff>
      <xdr:row>2</xdr:row>
      <xdr:rowOff>219075</xdr:rowOff>
    </xdr:from>
    <xdr:ext cx="47626" cy="95250"/>
    <xdr:sp macro="" textlink="">
      <xdr:nvSpPr>
        <xdr:cNvPr id="11" name="TextBox 10">
          <a:extLst>
            <a:ext uri="{FF2B5EF4-FFF2-40B4-BE49-F238E27FC236}">
              <a16:creationId xmlns:a16="http://schemas.microsoft.com/office/drawing/2014/main" id="{15A75D61-BDED-47AE-80DE-14D4AE2A91D1}"/>
            </a:ext>
          </a:extLst>
        </xdr:cNvPr>
        <xdr:cNvSpPr txBox="1"/>
      </xdr:nvSpPr>
      <xdr:spPr>
        <a:xfrm>
          <a:off x="10048875" y="1552575"/>
          <a:ext cx="47626" cy="9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latin typeface="+mn-lt"/>
          </a:endParaRPr>
        </a:p>
      </xdr:txBody>
    </xdr:sp>
    <xdr:clientData/>
  </xdr:oneCellAnchor>
  <xdr:oneCellAnchor>
    <xdr:from>
      <xdr:col>7</xdr:col>
      <xdr:colOff>923925</xdr:colOff>
      <xdr:row>8</xdr:row>
      <xdr:rowOff>285750</xdr:rowOff>
    </xdr:from>
    <xdr:ext cx="184731" cy="265265"/>
    <xdr:sp macro="" textlink="">
      <xdr:nvSpPr>
        <xdr:cNvPr id="12" name="TextBox 11">
          <a:extLst>
            <a:ext uri="{FF2B5EF4-FFF2-40B4-BE49-F238E27FC236}">
              <a16:creationId xmlns:a16="http://schemas.microsoft.com/office/drawing/2014/main" id="{42A8DF58-0521-4DF0-90DF-994843BFEA73}"/>
            </a:ext>
          </a:extLst>
        </xdr:cNvPr>
        <xdr:cNvSpPr txBox="1"/>
      </xdr:nvSpPr>
      <xdr:spPr>
        <a:xfrm>
          <a:off x="8648700" y="4248150"/>
          <a:ext cx="184731"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66675</xdr:colOff>
      <xdr:row>5</xdr:row>
      <xdr:rowOff>9525</xdr:rowOff>
    </xdr:from>
    <xdr:ext cx="1076325" cy="438150"/>
    <xdr:sp macro="" textlink="">
      <xdr:nvSpPr>
        <xdr:cNvPr id="13" name="TextBox 12">
          <a:extLst>
            <a:ext uri="{FF2B5EF4-FFF2-40B4-BE49-F238E27FC236}">
              <a16:creationId xmlns:a16="http://schemas.microsoft.com/office/drawing/2014/main" id="{91F5AD5D-33E1-4712-94AE-965405C1F412}"/>
            </a:ext>
          </a:extLst>
        </xdr:cNvPr>
        <xdr:cNvSpPr txBox="1"/>
      </xdr:nvSpPr>
      <xdr:spPr>
        <a:xfrm>
          <a:off x="7791450" y="2657475"/>
          <a:ext cx="107632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Rich McCormack</a:t>
          </a:r>
        </a:p>
      </xdr:txBody>
    </xdr:sp>
    <xdr:clientData/>
  </xdr:oneCellAnchor>
  <xdr:oneCellAnchor>
    <xdr:from>
      <xdr:col>4</xdr:col>
      <xdr:colOff>819150</xdr:colOff>
      <xdr:row>4</xdr:row>
      <xdr:rowOff>219075</xdr:rowOff>
    </xdr:from>
    <xdr:ext cx="184731" cy="265265"/>
    <xdr:sp macro="" textlink="">
      <xdr:nvSpPr>
        <xdr:cNvPr id="14" name="TextBox 13">
          <a:extLst>
            <a:ext uri="{FF2B5EF4-FFF2-40B4-BE49-F238E27FC236}">
              <a16:creationId xmlns:a16="http://schemas.microsoft.com/office/drawing/2014/main" id="{68B6D971-B5C2-433A-97CC-70DB443D872F}"/>
            </a:ext>
          </a:extLst>
        </xdr:cNvPr>
        <xdr:cNvSpPr txBox="1"/>
      </xdr:nvSpPr>
      <xdr:spPr>
        <a:xfrm>
          <a:off x="4743450" y="2162175"/>
          <a:ext cx="184731"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9525</xdr:colOff>
      <xdr:row>5</xdr:row>
      <xdr:rowOff>0</xdr:rowOff>
    </xdr:from>
    <xdr:ext cx="1247775" cy="1009649"/>
    <xdr:sp macro="" textlink="">
      <xdr:nvSpPr>
        <xdr:cNvPr id="15" name="TextBox 14">
          <a:extLst>
            <a:ext uri="{FF2B5EF4-FFF2-40B4-BE49-F238E27FC236}">
              <a16:creationId xmlns:a16="http://schemas.microsoft.com/office/drawing/2014/main" id="{7E94A64A-79FB-44E7-846A-020454B80F7A}"/>
            </a:ext>
          </a:extLst>
        </xdr:cNvPr>
        <xdr:cNvSpPr txBox="1"/>
      </xdr:nvSpPr>
      <xdr:spPr>
        <a:xfrm>
          <a:off x="133350" y="2647950"/>
          <a:ext cx="1247775" cy="10096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3</xdr:col>
      <xdr:colOff>104775</xdr:colOff>
      <xdr:row>8</xdr:row>
      <xdr:rowOff>161925</xdr:rowOff>
    </xdr:from>
    <xdr:ext cx="1028700" cy="447675"/>
    <xdr:sp macro="" textlink="">
      <xdr:nvSpPr>
        <xdr:cNvPr id="16" name="TextBox 15">
          <a:extLst>
            <a:ext uri="{FF2B5EF4-FFF2-40B4-BE49-F238E27FC236}">
              <a16:creationId xmlns:a16="http://schemas.microsoft.com/office/drawing/2014/main" id="{C020C409-3A35-44AE-A932-B8F3420A5F0B}"/>
            </a:ext>
          </a:extLst>
        </xdr:cNvPr>
        <xdr:cNvSpPr txBox="1"/>
      </xdr:nvSpPr>
      <xdr:spPr>
        <a:xfrm>
          <a:off x="2762250" y="4124325"/>
          <a:ext cx="1028700"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Roger Wanamaker</a:t>
          </a:r>
        </a:p>
      </xdr:txBody>
    </xdr:sp>
    <xdr:clientData/>
  </xdr:oneCellAnchor>
  <xdr:oneCellAnchor>
    <xdr:from>
      <xdr:col>5</xdr:col>
      <xdr:colOff>390526</xdr:colOff>
      <xdr:row>0</xdr:row>
      <xdr:rowOff>104775</xdr:rowOff>
    </xdr:from>
    <xdr:ext cx="3486150" cy="1266825"/>
    <xdr:sp macro="" textlink="">
      <xdr:nvSpPr>
        <xdr:cNvPr id="25" name="TextBox 24">
          <a:extLst>
            <a:ext uri="{FF2B5EF4-FFF2-40B4-BE49-F238E27FC236}">
              <a16:creationId xmlns:a16="http://schemas.microsoft.com/office/drawing/2014/main" id="{53D06DE3-933D-47D4-821C-300DD62246A7}"/>
            </a:ext>
          </a:extLst>
        </xdr:cNvPr>
        <xdr:cNvSpPr txBox="1"/>
      </xdr:nvSpPr>
      <xdr:spPr>
        <a:xfrm>
          <a:off x="5581651" y="104775"/>
          <a:ext cx="3486150" cy="1266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u="sng">
              <a:latin typeface="Goudy Old Style" panose="02020502050305020303" pitchFamily="18" charset="0"/>
            </a:rPr>
            <a:t>Conecticut</a:t>
          </a:r>
          <a:r>
            <a:rPr lang="en-US" sz="1400" b="1" u="sng" baseline="0">
              <a:latin typeface="Goudy Old Style" panose="02020502050305020303" pitchFamily="18" charset="0"/>
            </a:rPr>
            <a:t> Historical Dates</a:t>
          </a:r>
          <a:r>
            <a:rPr lang="en-US" sz="1400" b="1" u="sng">
              <a:latin typeface="Goudy Old Style" panose="02020502050305020303" pitchFamily="18" charset="0"/>
            </a:rPr>
            <a:t>:</a:t>
          </a:r>
          <a:endParaRPr lang="en-US" sz="1400" b="1" u="none">
            <a:latin typeface="Goudy Old Style" panose="02020502050305020303" pitchFamily="18" charset="0"/>
          </a:endParaRPr>
        </a:p>
        <a:p>
          <a:r>
            <a:rPr lang="en-US" sz="1400" b="1" u="none">
              <a:latin typeface="Goudy Old Style" panose="02020502050305020303" pitchFamily="18" charset="0"/>
            </a:rPr>
            <a:t>September 17, 1886</a:t>
          </a:r>
          <a:r>
            <a:rPr lang="en-US" sz="1400" b="1" u="none" baseline="0">
              <a:latin typeface="Goudy Old Style" panose="02020502050305020303" pitchFamily="18" charset="0"/>
            </a:rPr>
            <a:t> the first Civil War triumphal arch memorial was dedicated by thousands of war veterans in Bushnell Park in Hartford.</a:t>
          </a:r>
          <a:endParaRPr lang="en-US" sz="1400" b="1" u="none">
            <a:latin typeface="Goudy Old Style" panose="02020502050305020303" pitchFamily="18" charset="0"/>
          </a:endParaRPr>
        </a:p>
      </xdr:txBody>
    </xdr:sp>
    <xdr:clientData/>
  </xdr:oneCellAnchor>
  <xdr:oneCellAnchor>
    <xdr:from>
      <xdr:col>2</xdr:col>
      <xdr:colOff>1238251</xdr:colOff>
      <xdr:row>7</xdr:row>
      <xdr:rowOff>200026</xdr:rowOff>
    </xdr:from>
    <xdr:ext cx="1276350" cy="247650"/>
    <xdr:sp macro="" textlink="">
      <xdr:nvSpPr>
        <xdr:cNvPr id="3" name="TextBox 2">
          <a:extLst>
            <a:ext uri="{FF2B5EF4-FFF2-40B4-BE49-F238E27FC236}">
              <a16:creationId xmlns:a16="http://schemas.microsoft.com/office/drawing/2014/main" id="{CCF55CC0-AC19-4AE6-865F-35CB2FC397EE}"/>
            </a:ext>
          </a:extLst>
        </xdr:cNvPr>
        <xdr:cNvSpPr txBox="1"/>
      </xdr:nvSpPr>
      <xdr:spPr>
        <a:xfrm>
          <a:off x="2628901" y="3857626"/>
          <a:ext cx="1276350"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Post 86 Meeting</a:t>
          </a:r>
        </a:p>
      </xdr:txBody>
    </xdr:sp>
    <xdr:clientData/>
  </xdr:oneCellAnchor>
  <xdr:oneCellAnchor>
    <xdr:from>
      <xdr:col>4</xdr:col>
      <xdr:colOff>57150</xdr:colOff>
      <xdr:row>9</xdr:row>
      <xdr:rowOff>9526</xdr:rowOff>
    </xdr:from>
    <xdr:ext cx="904875" cy="609600"/>
    <xdr:sp macro="" textlink="">
      <xdr:nvSpPr>
        <xdr:cNvPr id="17" name="TextBox 16">
          <a:extLst>
            <a:ext uri="{FF2B5EF4-FFF2-40B4-BE49-F238E27FC236}">
              <a16:creationId xmlns:a16="http://schemas.microsoft.com/office/drawing/2014/main" id="{0F7AC234-E3FA-46F5-810B-775F35017BB5}"/>
            </a:ext>
          </a:extLst>
        </xdr:cNvPr>
        <xdr:cNvSpPr txBox="1"/>
      </xdr:nvSpPr>
      <xdr:spPr>
        <a:xfrm>
          <a:off x="3981450" y="4676776"/>
          <a:ext cx="90487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3rd District Meeting</a:t>
          </a:r>
        </a:p>
        <a:p>
          <a:r>
            <a:rPr lang="en-US" sz="1100" b="1"/>
            <a:t>Post 100</a:t>
          </a:r>
        </a:p>
      </xdr:txBody>
    </xdr:sp>
    <xdr:clientData/>
  </xdr:oneCellAnchor>
  <xdr:twoCellAnchor>
    <xdr:from>
      <xdr:col>3</xdr:col>
      <xdr:colOff>695325</xdr:colOff>
      <xdr:row>6</xdr:row>
      <xdr:rowOff>230506</xdr:rowOff>
    </xdr:from>
    <xdr:to>
      <xdr:col>3</xdr:col>
      <xdr:colOff>741044</xdr:colOff>
      <xdr:row>6</xdr:row>
      <xdr:rowOff>276225</xdr:rowOff>
    </xdr:to>
    <xdr:sp macro="" textlink="">
      <xdr:nvSpPr>
        <xdr:cNvPr id="19" name="TextBox 18">
          <a:extLst>
            <a:ext uri="{FF2B5EF4-FFF2-40B4-BE49-F238E27FC236}">
              <a16:creationId xmlns:a16="http://schemas.microsoft.com/office/drawing/2014/main" id="{7C34ACEC-3838-41E7-A402-F391A480621F}"/>
            </a:ext>
          </a:extLst>
        </xdr:cNvPr>
        <xdr:cNvSpPr txBox="1"/>
      </xdr:nvSpPr>
      <xdr:spPr>
        <a:xfrm>
          <a:off x="3352800" y="3183256"/>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2</xdr:col>
      <xdr:colOff>9526</xdr:colOff>
      <xdr:row>11</xdr:row>
      <xdr:rowOff>190500</xdr:rowOff>
    </xdr:from>
    <xdr:ext cx="1143000" cy="266700"/>
    <xdr:sp macro="" textlink="">
      <xdr:nvSpPr>
        <xdr:cNvPr id="20" name="TextBox 19">
          <a:extLst>
            <a:ext uri="{FF2B5EF4-FFF2-40B4-BE49-F238E27FC236}">
              <a16:creationId xmlns:a16="http://schemas.microsoft.com/office/drawing/2014/main" id="{862C1E3A-5E86-4463-A7FE-A4B533326733}"/>
            </a:ext>
          </a:extLst>
        </xdr:cNvPr>
        <xdr:cNvSpPr txBox="1"/>
      </xdr:nvSpPr>
      <xdr:spPr>
        <a:xfrm>
          <a:off x="1400176" y="5867400"/>
          <a:ext cx="114300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Rosh Hashana</a:t>
          </a:r>
        </a:p>
      </xdr:txBody>
    </xdr:sp>
    <xdr:clientData/>
  </xdr:oneCellAnchor>
  <xdr:oneCellAnchor>
    <xdr:from>
      <xdr:col>13</xdr:col>
      <xdr:colOff>66675</xdr:colOff>
      <xdr:row>7</xdr:row>
      <xdr:rowOff>247650</xdr:rowOff>
    </xdr:from>
    <xdr:ext cx="209550" cy="265265"/>
    <xdr:sp macro="" textlink="">
      <xdr:nvSpPr>
        <xdr:cNvPr id="23" name="TextBox 22">
          <a:extLst>
            <a:ext uri="{FF2B5EF4-FFF2-40B4-BE49-F238E27FC236}">
              <a16:creationId xmlns:a16="http://schemas.microsoft.com/office/drawing/2014/main" id="{530F105F-F09A-48E3-8392-61B1B98C2C95}"/>
            </a:ext>
          </a:extLst>
        </xdr:cNvPr>
        <xdr:cNvSpPr txBox="1"/>
      </xdr:nvSpPr>
      <xdr:spPr>
        <a:xfrm>
          <a:off x="11839575" y="3905250"/>
          <a:ext cx="20955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b="1">
            <a:solidFill>
              <a:srgbClr val="FF0000"/>
            </a:solidFill>
          </a:endParaRPr>
        </a:p>
      </xdr:txBody>
    </xdr:sp>
    <xdr:clientData/>
  </xdr:oneCellAnchor>
  <xdr:oneCellAnchor>
    <xdr:from>
      <xdr:col>1</xdr:col>
      <xdr:colOff>85725</xdr:colOff>
      <xdr:row>11</xdr:row>
      <xdr:rowOff>28576</xdr:rowOff>
    </xdr:from>
    <xdr:ext cx="1152525" cy="609600"/>
    <xdr:sp macro="" textlink="">
      <xdr:nvSpPr>
        <xdr:cNvPr id="4" name="TextBox 3">
          <a:extLst>
            <a:ext uri="{FF2B5EF4-FFF2-40B4-BE49-F238E27FC236}">
              <a16:creationId xmlns:a16="http://schemas.microsoft.com/office/drawing/2014/main" id="{AC05B9B5-E1C2-49B4-ABC5-29AEFCA73478}"/>
            </a:ext>
          </a:extLst>
        </xdr:cNvPr>
        <xdr:cNvSpPr txBox="1"/>
      </xdr:nvSpPr>
      <xdr:spPr>
        <a:xfrm>
          <a:off x="209550" y="5705476"/>
          <a:ext cx="115252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0070C0"/>
              </a:solidFill>
              <a:effectLst/>
              <a:latin typeface="+mn-lt"/>
              <a:ea typeface="+mn-ea"/>
              <a:cs typeface="+mn-cs"/>
            </a:rPr>
            <a:t>Gold Star</a:t>
          </a:r>
          <a:endParaRPr lang="en-US">
            <a:solidFill>
              <a:srgbClr val="0070C0"/>
            </a:solidFill>
            <a:effectLst/>
          </a:endParaRPr>
        </a:p>
        <a:p>
          <a:r>
            <a:rPr lang="en-US" sz="1100" b="1">
              <a:solidFill>
                <a:srgbClr val="0070C0"/>
              </a:solidFill>
              <a:effectLst/>
              <a:latin typeface="+mn-lt"/>
              <a:ea typeface="+mn-ea"/>
              <a:cs typeface="+mn-cs"/>
            </a:rPr>
            <a:t>Mother's</a:t>
          </a:r>
          <a:r>
            <a:rPr lang="en-US" sz="1100" b="1" baseline="0">
              <a:solidFill>
                <a:srgbClr val="0070C0"/>
              </a:solidFill>
              <a:effectLst/>
              <a:latin typeface="+mn-lt"/>
              <a:ea typeface="+mn-ea"/>
              <a:cs typeface="+mn-cs"/>
            </a:rPr>
            <a:t> </a:t>
          </a:r>
          <a:r>
            <a:rPr lang="en-US" sz="1100" b="1">
              <a:solidFill>
                <a:srgbClr val="0070C0"/>
              </a:solidFill>
              <a:effectLst/>
              <a:latin typeface="+mn-lt"/>
              <a:ea typeface="+mn-ea"/>
              <a:cs typeface="+mn-cs"/>
            </a:rPr>
            <a:t>Day</a:t>
          </a:r>
          <a:r>
            <a:rPr lang="en-US" sz="1100" b="1" baseline="0">
              <a:solidFill>
                <a:srgbClr val="0070C0"/>
              </a:solidFill>
              <a:effectLst/>
              <a:latin typeface="+mn-lt"/>
              <a:ea typeface="+mn-ea"/>
              <a:cs typeface="+mn-cs"/>
            </a:rPr>
            <a:t> </a:t>
          </a:r>
          <a:r>
            <a:rPr lang="en-US" sz="1100" b="1">
              <a:solidFill>
                <a:srgbClr val="0070C0"/>
              </a:solidFill>
              <a:effectLst/>
              <a:latin typeface="+mn-lt"/>
              <a:ea typeface="+mn-ea"/>
              <a:cs typeface="+mn-cs"/>
            </a:rPr>
            <a:t>1936</a:t>
          </a:r>
          <a:endParaRPr lang="en-US">
            <a:solidFill>
              <a:srgbClr val="0070C0"/>
            </a:solidFill>
            <a:effectLst/>
          </a:endParaRPr>
        </a:p>
        <a:p>
          <a:endParaRPr lang="en-US" sz="1100"/>
        </a:p>
      </xdr:txBody>
    </xdr:sp>
    <xdr:clientData/>
  </xdr:oneCellAnchor>
  <xdr:oneCellAnchor>
    <xdr:from>
      <xdr:col>3</xdr:col>
      <xdr:colOff>57150</xdr:colOff>
      <xdr:row>6</xdr:row>
      <xdr:rowOff>438150</xdr:rowOff>
    </xdr:from>
    <xdr:ext cx="933450" cy="265265"/>
    <xdr:sp macro="" textlink="">
      <xdr:nvSpPr>
        <xdr:cNvPr id="18" name="TextBox 17">
          <a:extLst>
            <a:ext uri="{FF2B5EF4-FFF2-40B4-BE49-F238E27FC236}">
              <a16:creationId xmlns:a16="http://schemas.microsoft.com/office/drawing/2014/main" id="{0E3F5D7C-ED59-4C63-8C3F-3100511E4C63}"/>
            </a:ext>
          </a:extLst>
        </xdr:cNvPr>
        <xdr:cNvSpPr txBox="1"/>
      </xdr:nvSpPr>
      <xdr:spPr>
        <a:xfrm>
          <a:off x="2714625" y="3390900"/>
          <a:ext cx="933450"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Greg Perry</a:t>
          </a:r>
          <a:endParaRPr lang="en-US">
            <a:effectLst/>
          </a:endParaRPr>
        </a:p>
      </xdr:txBody>
    </xdr:sp>
    <xdr:clientData/>
  </xdr:oneCellAnchor>
  <xdr:oneCellAnchor>
    <xdr:from>
      <xdr:col>3</xdr:col>
      <xdr:colOff>1219200</xdr:colOff>
      <xdr:row>5</xdr:row>
      <xdr:rowOff>209551</xdr:rowOff>
    </xdr:from>
    <xdr:ext cx="1285875" cy="285750"/>
    <xdr:sp macro="" textlink="">
      <xdr:nvSpPr>
        <xdr:cNvPr id="21" name="TextBox 20">
          <a:extLst>
            <a:ext uri="{FF2B5EF4-FFF2-40B4-BE49-F238E27FC236}">
              <a16:creationId xmlns:a16="http://schemas.microsoft.com/office/drawing/2014/main" id="{97D7A596-9889-485D-8A61-2A357D2B4C1A}"/>
            </a:ext>
          </a:extLst>
        </xdr:cNvPr>
        <xdr:cNvSpPr txBox="1"/>
      </xdr:nvSpPr>
      <xdr:spPr>
        <a:xfrm>
          <a:off x="3876675" y="2857501"/>
          <a:ext cx="1285875"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Alex Ruskewich</a:t>
          </a:r>
          <a:endParaRPr lang="en-US">
            <a:effectLst/>
          </a:endParaRPr>
        </a:p>
        <a:p>
          <a:endParaRPr lang="en-US" sz="1100"/>
        </a:p>
      </xdr:txBody>
    </xdr:sp>
    <xdr:clientData/>
  </xdr:oneCellAnchor>
  <xdr:twoCellAnchor editAs="oneCell">
    <xdr:from>
      <xdr:col>3</xdr:col>
      <xdr:colOff>1200150</xdr:colOff>
      <xdr:row>1</xdr:row>
      <xdr:rowOff>171450</xdr:rowOff>
    </xdr:from>
    <xdr:to>
      <xdr:col>5</xdr:col>
      <xdr:colOff>441388</xdr:colOff>
      <xdr:row>1</xdr:row>
      <xdr:rowOff>1181100</xdr:rowOff>
    </xdr:to>
    <xdr:pic>
      <xdr:nvPicPr>
        <xdr:cNvPr id="28" name="Picture 27">
          <a:extLst>
            <a:ext uri="{FF2B5EF4-FFF2-40B4-BE49-F238E27FC236}">
              <a16:creationId xmlns:a16="http://schemas.microsoft.com/office/drawing/2014/main" id="{1D405F2E-6867-4C59-960C-19AD2387E3C2}"/>
            </a:ext>
          </a:extLst>
        </xdr:cNvPr>
        <xdr:cNvPicPr>
          <a:picLocks noChangeAspect="1"/>
        </xdr:cNvPicPr>
      </xdr:nvPicPr>
      <xdr:blipFill>
        <a:blip xmlns:r="http://schemas.openxmlformats.org/officeDocument/2006/relationships" r:embed="rId1"/>
        <a:stretch>
          <a:fillRect/>
        </a:stretch>
      </xdr:blipFill>
      <xdr:spPr>
        <a:xfrm>
          <a:off x="3857625" y="285750"/>
          <a:ext cx="1774888" cy="1009650"/>
        </a:xfrm>
        <a:prstGeom prst="rect">
          <a:avLst/>
        </a:prstGeom>
      </xdr:spPr>
    </xdr:pic>
    <xdr:clientData/>
  </xdr:twoCellAnchor>
  <xdr:twoCellAnchor>
    <xdr:from>
      <xdr:col>12</xdr:col>
      <xdr:colOff>590550</xdr:colOff>
      <xdr:row>6</xdr:row>
      <xdr:rowOff>214312</xdr:rowOff>
    </xdr:from>
    <xdr:to>
      <xdr:col>14</xdr:col>
      <xdr:colOff>171450</xdr:colOff>
      <xdr:row>8</xdr:row>
      <xdr:rowOff>119062</xdr:rowOff>
    </xdr:to>
    <xdr:sp macro="" textlink="">
      <xdr:nvSpPr>
        <xdr:cNvPr id="22" name="TextBox 21">
          <a:extLst>
            <a:ext uri="{FF2B5EF4-FFF2-40B4-BE49-F238E27FC236}">
              <a16:creationId xmlns:a16="http://schemas.microsoft.com/office/drawing/2014/main" id="{76A6C97D-E606-429D-BE88-8F464D97EFF8}"/>
            </a:ext>
          </a:extLst>
        </xdr:cNvPr>
        <xdr:cNvSpPr txBox="1"/>
      </xdr:nvSpPr>
      <xdr:spPr>
        <a:xfrm>
          <a:off x="11696700" y="3167062"/>
          <a:ext cx="9144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1</xdr:col>
      <xdr:colOff>19049</xdr:colOff>
      <xdr:row>10</xdr:row>
      <xdr:rowOff>200025</xdr:rowOff>
    </xdr:from>
    <xdr:ext cx="1323975" cy="495299"/>
    <xdr:sp macro="" textlink="">
      <xdr:nvSpPr>
        <xdr:cNvPr id="24" name="TextBox 23">
          <a:extLst>
            <a:ext uri="{FF2B5EF4-FFF2-40B4-BE49-F238E27FC236}">
              <a16:creationId xmlns:a16="http://schemas.microsoft.com/office/drawing/2014/main" id="{B74CE473-BE06-4333-B21E-B2B0B9883DCF}"/>
            </a:ext>
          </a:extLst>
        </xdr:cNvPr>
        <xdr:cNvSpPr txBox="1"/>
      </xdr:nvSpPr>
      <xdr:spPr>
        <a:xfrm>
          <a:off x="142874" y="5172075"/>
          <a:ext cx="1323975" cy="495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2">
                  <a:lumMod val="75000"/>
                </a:schemeClr>
              </a:solidFill>
            </a:rPr>
            <a:t>Flag Retirement &amp; Picnic</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A1:L15"/>
  <sheetViews>
    <sheetView showGridLines="0" showRowColHeaders="0" zoomScaleNormal="100" workbookViewId="0">
      <selection activeCell="K11" sqref="K11"/>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2" width="12.25" style="2" customWidth="1"/>
    <col min="13" max="13" width="1.625" style="2" customWidth="1"/>
    <col min="14" max="16384" width="8.75" style="2"/>
  </cols>
  <sheetData>
    <row r="1" spans="1:12" ht="9" customHeight="1" x14ac:dyDescent="0.3">
      <c r="I1" s="2" t="s">
        <v>2</v>
      </c>
    </row>
    <row r="2" spans="1:12" ht="96" customHeight="1" x14ac:dyDescent="0.3">
      <c r="B2" s="48" t="str">
        <f>"January "&amp;CalendarYear</f>
        <v>January 2022</v>
      </c>
      <c r="C2" s="48"/>
      <c r="D2" s="48"/>
      <c r="E2" s="3"/>
      <c r="F2" s="3"/>
      <c r="G2" s="3"/>
      <c r="H2" s="4"/>
    </row>
    <row r="3" spans="1:12" s="13" customFormat="1" ht="24" customHeight="1" x14ac:dyDescent="0.3">
      <c r="A3" s="12"/>
      <c r="B3" s="9" t="str">
        <f>WeekStart</f>
        <v>Sunday</v>
      </c>
      <c r="C3" s="10" t="str">
        <f t="shared" ref="C3:H3" si="0">TEXT(C4,"dddd")</f>
        <v>Monday</v>
      </c>
      <c r="D3" s="10" t="str">
        <f t="shared" si="0"/>
        <v>Tuesday</v>
      </c>
      <c r="E3" s="10" t="str">
        <f t="shared" si="0"/>
        <v>Wednesday</v>
      </c>
      <c r="F3" s="10" t="str">
        <f t="shared" si="0"/>
        <v>Thursday</v>
      </c>
      <c r="G3" s="10" t="str">
        <f t="shared" si="0"/>
        <v>Friday</v>
      </c>
      <c r="H3" s="11" t="str">
        <f t="shared" si="0"/>
        <v>Saturday</v>
      </c>
      <c r="K3" s="54" t="s">
        <v>3</v>
      </c>
      <c r="L3" s="54"/>
    </row>
    <row r="4" spans="1:12" s="6" customFormat="1" ht="24" customHeight="1" x14ac:dyDescent="0.3">
      <c r="A4" s="5"/>
      <c r="B4" s="14">
        <f t="array" ref="B4:H4">DaysAndWeeks+DATE(CalendarYear,1,1)-WEEKDAY(DATE(CalendarYear,1,1),(WeekStart="Monday")+1)+1</f>
        <v>44556</v>
      </c>
      <c r="C4" s="14">
        <v>44557</v>
      </c>
      <c r="D4" s="14">
        <v>44558</v>
      </c>
      <c r="E4" s="14">
        <v>44559</v>
      </c>
      <c r="F4" s="14">
        <v>44560</v>
      </c>
      <c r="G4" s="14">
        <v>44561</v>
      </c>
      <c r="H4" s="15">
        <v>44562</v>
      </c>
      <c r="K4" s="20" t="s">
        <v>4</v>
      </c>
      <c r="L4" s="20" t="s">
        <v>5</v>
      </c>
    </row>
    <row r="5" spans="1:12" s="18" customFormat="1" ht="56.1" customHeight="1" x14ac:dyDescent="0.3">
      <c r="A5" s="17"/>
      <c r="B5" s="16"/>
      <c r="C5" s="16"/>
      <c r="D5" s="16"/>
      <c r="E5" s="16"/>
      <c r="F5" s="16"/>
      <c r="G5" s="47"/>
      <c r="H5" s="16"/>
      <c r="K5" s="21">
        <v>2022</v>
      </c>
      <c r="L5" s="21" t="s">
        <v>0</v>
      </c>
    </row>
    <row r="6" spans="1:12" s="6" customFormat="1" ht="24" customHeight="1" x14ac:dyDescent="0.3">
      <c r="A6" s="5"/>
      <c r="B6" s="8">
        <f t="array" ref="B6:H6">DaysAndWeeks+DATE(CalendarYear,1,1)-WEEKDAY(DATE(CalendarYear,1,1),(WeekStart="Monday")+1)+8</f>
        <v>44563</v>
      </c>
      <c r="C6" s="8">
        <v>44564</v>
      </c>
      <c r="D6" s="8">
        <v>44565</v>
      </c>
      <c r="E6" s="8">
        <v>44566</v>
      </c>
      <c r="F6" s="8">
        <v>44567</v>
      </c>
      <c r="G6" s="8">
        <v>44568</v>
      </c>
      <c r="H6" s="8">
        <v>44569</v>
      </c>
    </row>
    <row r="7" spans="1:12" s="18" customFormat="1" ht="56.1" customHeight="1" x14ac:dyDescent="0.3">
      <c r="A7" s="17"/>
      <c r="B7" s="19"/>
      <c r="C7" s="19"/>
      <c r="D7" s="19"/>
      <c r="E7" s="19"/>
      <c r="F7" s="19"/>
      <c r="G7" s="19"/>
      <c r="H7" s="19"/>
    </row>
    <row r="8" spans="1:12" s="6" customFormat="1" ht="24" customHeight="1" x14ac:dyDescent="0.3">
      <c r="A8" s="5"/>
      <c r="B8" s="7">
        <f t="array" ref="B8:H8">DaysAndWeeks+DATE(CalendarYear,1,1)-WEEKDAY(DATE(CalendarYear,1,1),(WeekStart="Monday")+1)+15</f>
        <v>44570</v>
      </c>
      <c r="C8" s="7">
        <v>44571</v>
      </c>
      <c r="D8" s="7">
        <v>44572</v>
      </c>
      <c r="E8" s="7">
        <v>44573</v>
      </c>
      <c r="F8" s="7">
        <v>44574</v>
      </c>
      <c r="G8" s="7">
        <v>44575</v>
      </c>
      <c r="H8" s="7">
        <v>44576</v>
      </c>
    </row>
    <row r="9" spans="1:12" s="18" customFormat="1" ht="56.1" customHeight="1" x14ac:dyDescent="0.3">
      <c r="A9" s="17"/>
      <c r="B9" s="16"/>
      <c r="C9" s="16"/>
      <c r="D9" s="16"/>
      <c r="E9" s="16"/>
      <c r="F9" s="16"/>
      <c r="G9" s="16"/>
      <c r="H9" s="16"/>
    </row>
    <row r="10" spans="1:12" s="6" customFormat="1" ht="24" customHeight="1" x14ac:dyDescent="0.3">
      <c r="A10" s="5"/>
      <c r="B10" s="8">
        <f t="array" ref="B10:H10">DaysAndWeeks+DATE(CalendarYear,1,1)-WEEKDAY(DATE(CalendarYear,1,1),(WeekStart="Monday")+1)+22</f>
        <v>44577</v>
      </c>
      <c r="C10" s="8">
        <v>44578</v>
      </c>
      <c r="D10" s="8">
        <v>44579</v>
      </c>
      <c r="E10" s="8">
        <v>44580</v>
      </c>
      <c r="F10" s="8">
        <v>44581</v>
      </c>
      <c r="G10" s="8">
        <v>44582</v>
      </c>
      <c r="H10" s="8">
        <v>44583</v>
      </c>
    </row>
    <row r="11" spans="1:12" s="18" customFormat="1" ht="56.1" customHeight="1" x14ac:dyDescent="0.3">
      <c r="A11" s="17"/>
      <c r="B11" s="19"/>
      <c r="C11" s="19"/>
      <c r="D11" s="19"/>
      <c r="E11" s="19"/>
      <c r="F11" s="19"/>
      <c r="G11" s="19"/>
      <c r="H11" s="19"/>
    </row>
    <row r="12" spans="1:12" s="6" customFormat="1" ht="24" customHeight="1" x14ac:dyDescent="0.3">
      <c r="A12" s="5"/>
      <c r="B12" s="7">
        <f t="array" ref="B12:H12">DaysAndWeeks+DATE(CalendarYear,1,1)-WEEKDAY(DATE(CalendarYear,1,1),(WeekStart="Monday")+1)+29</f>
        <v>44584</v>
      </c>
      <c r="C12" s="7">
        <v>44585</v>
      </c>
      <c r="D12" s="7">
        <v>44586</v>
      </c>
      <c r="E12" s="7">
        <v>44587</v>
      </c>
      <c r="F12" s="7">
        <v>44588</v>
      </c>
      <c r="G12" s="7">
        <v>44589</v>
      </c>
      <c r="H12" s="7">
        <v>44590</v>
      </c>
    </row>
    <row r="13" spans="1:12" s="18" customFormat="1" ht="56.1" customHeight="1" x14ac:dyDescent="0.3">
      <c r="A13" s="17"/>
      <c r="B13" s="16"/>
      <c r="C13" s="16"/>
      <c r="D13" s="16"/>
      <c r="E13" s="16"/>
      <c r="F13" s="16"/>
      <c r="G13" s="16"/>
      <c r="H13" s="16"/>
    </row>
    <row r="14" spans="1:12" s="6" customFormat="1" ht="24" customHeight="1" x14ac:dyDescent="0.3">
      <c r="A14" s="5"/>
      <c r="B14" s="8">
        <f t="array" ref="B14:C14">DaysAndWeeks+DATE(CalendarYear,1,1)-WEEKDAY(DATE(CalendarYear,1,1),(WeekStart="Monday")+1)+36</f>
        <v>44591</v>
      </c>
      <c r="C14" s="8">
        <v>44592</v>
      </c>
      <c r="D14" s="49" t="s">
        <v>1</v>
      </c>
      <c r="E14" s="49"/>
      <c r="F14" s="49"/>
      <c r="G14" s="49"/>
      <c r="H14" s="50"/>
    </row>
    <row r="15" spans="1:12" s="18" customFormat="1" ht="56.1" customHeight="1" x14ac:dyDescent="0.3">
      <c r="A15" s="17"/>
      <c r="B15" s="19"/>
      <c r="C15" s="19"/>
      <c r="D15" s="51" t="s">
        <v>6</v>
      </c>
      <c r="E15" s="52"/>
      <c r="F15" s="52"/>
      <c r="G15" s="52"/>
      <c r="H15" s="53"/>
    </row>
  </sheetData>
  <mergeCells count="4">
    <mergeCell ref="B2:D2"/>
    <mergeCell ref="D14:H14"/>
    <mergeCell ref="D15:H15"/>
    <mergeCell ref="K3:L3"/>
  </mergeCells>
  <phoneticPr fontId="1"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elect a day from the list. Select CANCEL, then press ALT+DOWN ARROW to pick day from the drop-down list" prompt="Select week start day in this cell. Press ALT+DOWN ARROW to open drop-down list, press DOWN ARROW then ENTER to make selection" sqref="L5" xr:uid="{00000000-0002-0000-0000-000000000000}">
      <formula1>"Sunday, Monday"</formula1>
    </dataValidation>
    <dataValidation allowBlank="1" showInputMessage="1" showErrorMessage="1" prompt="Create a custom one-month calendar in this workbook. Customize year and starting day of the week for all months with this January worksheet. Each month is on a separate worksheet." sqref="A1" xr:uid="{00000000-0002-0000-0000-000001000000}"/>
    <dataValidation allowBlank="1" showInputMessage="1" showErrorMessage="1" prompt="Enter year in cell below" sqref="K4" xr:uid="{00000000-0002-0000-0000-000002000000}"/>
    <dataValidation allowBlank="1" showInputMessage="1" showErrorMessage="1" prompt="Select week start day in cell below" sqref="L4" xr:uid="{00000000-0002-0000-0000-000003000000}"/>
    <dataValidation allowBlank="1" showInputMessage="1" showErrorMessage="1" prompt="Enter year in this cell" sqref="K5" xr:uid="{00000000-0002-0000-0000-000004000000}"/>
    <dataValidation allowBlank="1" showInputMessage="1" showErrorMessage="1" prompt="This row contains weekday names for this calendar. This cell contains the starting day of the week. To change week start day, enter a new weekday in cell L5, in this worksheet." sqref="B3" xr:uid="{00000000-0002-0000-0000-000005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000-000006000000}"/>
    <dataValidation allowBlank="1" showInputMessage="1" showErrorMessage="1" prompt="The year in this cell is automatically updated based on the year entered in cell K5. Calendar below has dates for previous and next month with lighter font shade." sqref="B2:D2" xr:uid="{00000000-0002-0000-0000-000007000000}"/>
    <dataValidation allowBlank="1" showInputMessage="1" showErrorMessage="1" prompt="Automatically determined weekday" sqref="C3:H3" xr:uid="{00000000-0002-0000-0000-000008000000}"/>
    <dataValidation allowBlank="1" showInputMessage="1" showErrorMessage="1" prompt="This row &amp; rows 7, 9, 11, 13, &amp; 15 are cells for entering daily notes related to the calendar day in the cell above." sqref="B5" xr:uid="{00000000-0002-0000-0000-000009000000}"/>
    <dataValidation allowBlank="1" showInputMessage="1" prompt="Enter monthly Notes in this cell" sqref="D15:H15" xr:uid="{00000000-0002-0000-0000-00000A000000}"/>
    <dataValidation allowBlank="1" showInputMessage="1" prompt="Enter monthly Notes in cell below" sqref="D14:H14" xr:uid="{00000000-0002-0000-0000-00000B000000}"/>
    <dataValidation allowBlank="1" showInputMessage="1" showErrorMessage="1" prompt="Enter year and select calendar start day in cells below. These Calendar Settings cells will not print" sqref="K3" xr:uid="{00000000-0002-0000-0000-00000C000000}"/>
  </dataValidations>
  <printOptions horizontalCentered="1"/>
  <pageMargins left="0.25" right="0.25" top="0.5" bottom="0.5" header="0.3" footer="0.3"/>
  <pageSetup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I15"/>
  <sheetViews>
    <sheetView showGridLines="0" showRowColHeaders="0" topLeftCell="A6" workbookViewId="0">
      <selection activeCell="J5" sqref="J5"/>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2</v>
      </c>
    </row>
    <row r="2" spans="1:9" ht="96" customHeight="1" x14ac:dyDescent="0.3">
      <c r="B2" s="62" t="str">
        <f>"October "&amp;CalendarYear</f>
        <v>October 2022</v>
      </c>
      <c r="C2" s="62"/>
      <c r="D2" s="62"/>
      <c r="E2" s="3"/>
      <c r="F2" s="3"/>
      <c r="G2" s="3"/>
      <c r="H2" s="4"/>
    </row>
    <row r="3" spans="1:9" s="13" customFormat="1" ht="24" customHeight="1" x14ac:dyDescent="0.3">
      <c r="A3" s="12"/>
      <c r="B3" s="22" t="str">
        <f>WeekStart</f>
        <v>Sunday</v>
      </c>
      <c r="C3" s="23" t="str">
        <f t="shared" ref="C3:H3" si="0">TEXT(C4,"dddd")</f>
        <v>Monday</v>
      </c>
      <c r="D3" s="23" t="str">
        <f t="shared" si="0"/>
        <v>Tuesday</v>
      </c>
      <c r="E3" s="23" t="str">
        <f t="shared" si="0"/>
        <v>Wednesday</v>
      </c>
      <c r="F3" s="23" t="str">
        <f t="shared" si="0"/>
        <v>Thursday</v>
      </c>
      <c r="G3" s="23" t="str">
        <f t="shared" si="0"/>
        <v>Friday</v>
      </c>
      <c r="H3" s="24" t="str">
        <f t="shared" si="0"/>
        <v>Saturday</v>
      </c>
    </row>
    <row r="4" spans="1:9" s="6" customFormat="1" ht="24" customHeight="1" x14ac:dyDescent="0.3">
      <c r="A4" s="5"/>
      <c r="B4" s="41">
        <f t="array" ref="B4:H4">DaysAndWeeks+DATE(CalendarYear,10,1)-WEEKDAY(DATE(CalendarYear,10,1),(WeekStart="Monday")+1)+1</f>
        <v>44829</v>
      </c>
      <c r="C4" s="41">
        <v>44830</v>
      </c>
      <c r="D4" s="41">
        <v>44831</v>
      </c>
      <c r="E4" s="41">
        <v>44832</v>
      </c>
      <c r="F4" s="41">
        <v>44833</v>
      </c>
      <c r="G4" s="41">
        <v>44834</v>
      </c>
      <c r="H4" s="41">
        <v>44835</v>
      </c>
    </row>
    <row r="5" spans="1:9" s="18" customFormat="1" ht="56.1" customHeight="1" x14ac:dyDescent="0.3">
      <c r="A5" s="17"/>
      <c r="B5" s="43"/>
      <c r="C5" s="43"/>
      <c r="D5" s="43"/>
      <c r="E5" s="43"/>
      <c r="F5" s="43"/>
      <c r="G5" s="43"/>
      <c r="H5" s="43"/>
    </row>
    <row r="6" spans="1:9" s="6" customFormat="1" ht="24" customHeight="1" x14ac:dyDescent="0.3">
      <c r="A6" s="5"/>
      <c r="B6" s="44">
        <f t="array" ref="B6:H6">DaysAndWeeks+DATE(CalendarYear,10,1)-WEEKDAY(DATE(CalendarYear,10,1),(WeekStart="Monday")+1)+8</f>
        <v>44836</v>
      </c>
      <c r="C6" s="44">
        <v>44837</v>
      </c>
      <c r="D6" s="44">
        <v>44838</v>
      </c>
      <c r="E6" s="44">
        <v>44839</v>
      </c>
      <c r="F6" s="44">
        <v>44840</v>
      </c>
      <c r="G6" s="44">
        <v>44841</v>
      </c>
      <c r="H6" s="44">
        <v>44842</v>
      </c>
    </row>
    <row r="7" spans="1:9" s="18" customFormat="1" ht="56.1" customHeight="1" x14ac:dyDescent="0.3">
      <c r="A7" s="17"/>
      <c r="B7" s="42"/>
      <c r="C7" s="42"/>
      <c r="D7" s="42"/>
      <c r="E7" s="42"/>
      <c r="F7" s="42"/>
      <c r="G7" s="42"/>
      <c r="H7" s="42"/>
    </row>
    <row r="8" spans="1:9" s="6" customFormat="1" ht="24" customHeight="1" x14ac:dyDescent="0.3">
      <c r="A8" s="5"/>
      <c r="B8" s="45">
        <f t="array" ref="B8:H8">DaysAndWeeks+DATE(CalendarYear,10,1)-WEEKDAY(DATE(CalendarYear,10,1),(WeekStart="Monday")+1)+15</f>
        <v>44843</v>
      </c>
      <c r="C8" s="45">
        <v>44844</v>
      </c>
      <c r="D8" s="45">
        <v>44845</v>
      </c>
      <c r="E8" s="45">
        <v>44846</v>
      </c>
      <c r="F8" s="45">
        <v>44847</v>
      </c>
      <c r="G8" s="45">
        <v>44848</v>
      </c>
      <c r="H8" s="45">
        <v>44849</v>
      </c>
    </row>
    <row r="9" spans="1:9" s="18" customFormat="1" ht="56.1" customHeight="1" x14ac:dyDescent="0.3">
      <c r="A9" s="17"/>
      <c r="B9" s="43"/>
      <c r="C9" s="43"/>
      <c r="D9" s="43"/>
      <c r="E9" s="43"/>
      <c r="F9" s="43"/>
      <c r="G9" s="43"/>
      <c r="H9" s="43"/>
    </row>
    <row r="10" spans="1:9" s="6" customFormat="1" ht="24" customHeight="1" x14ac:dyDescent="0.3">
      <c r="A10" s="5"/>
      <c r="B10" s="44">
        <f t="array" ref="B10:H10">DaysAndWeeks+DATE(CalendarYear,10,1)-WEEKDAY(DATE(CalendarYear,10,1),(WeekStart="Monday")+1)+22</f>
        <v>44850</v>
      </c>
      <c r="C10" s="44">
        <v>44851</v>
      </c>
      <c r="D10" s="44">
        <v>44852</v>
      </c>
      <c r="E10" s="44">
        <v>44853</v>
      </c>
      <c r="F10" s="44">
        <v>44854</v>
      </c>
      <c r="G10" s="44">
        <v>44855</v>
      </c>
      <c r="H10" s="44">
        <v>44856</v>
      </c>
    </row>
    <row r="11" spans="1:9" s="18" customFormat="1" ht="56.1" customHeight="1" x14ac:dyDescent="0.3">
      <c r="A11" s="17"/>
      <c r="B11" s="42"/>
      <c r="C11" s="42"/>
      <c r="D11" s="42"/>
      <c r="E11" s="42"/>
      <c r="F11" s="42"/>
      <c r="G11" s="42"/>
      <c r="H11" s="42"/>
    </row>
    <row r="12" spans="1:9" s="6" customFormat="1" ht="24" customHeight="1" x14ac:dyDescent="0.3">
      <c r="A12" s="5"/>
      <c r="B12" s="45">
        <f t="array" ref="B12:H12">DaysAndWeeks+DATE(CalendarYear,10,1)-WEEKDAY(DATE(CalendarYear,10,1),(WeekStart="Monday")+1)+29</f>
        <v>44857</v>
      </c>
      <c r="C12" s="45">
        <v>44858</v>
      </c>
      <c r="D12" s="45">
        <v>44859</v>
      </c>
      <c r="E12" s="45">
        <v>44860</v>
      </c>
      <c r="F12" s="45">
        <v>44861</v>
      </c>
      <c r="G12" s="45">
        <v>44862</v>
      </c>
      <c r="H12" s="45">
        <v>44863</v>
      </c>
    </row>
    <row r="13" spans="1:9" s="18" customFormat="1" ht="56.1" customHeight="1" x14ac:dyDescent="0.3">
      <c r="A13" s="17"/>
      <c r="B13" s="43"/>
      <c r="C13" s="43"/>
      <c r="D13" s="43"/>
      <c r="E13" s="43"/>
      <c r="F13" s="43"/>
      <c r="G13" s="43"/>
      <c r="H13" s="43"/>
    </row>
    <row r="14" spans="1:9" s="6" customFormat="1" ht="24" customHeight="1" x14ac:dyDescent="0.3">
      <c r="A14" s="5"/>
      <c r="B14" s="44">
        <f t="array" ref="B14:C14">DaysAndWeeks+DATE(CalendarYear,10,1)-WEEKDAY(DATE(CalendarYear,10,1),(WeekStart="Monday")+1)+36</f>
        <v>44864</v>
      </c>
      <c r="C14" s="44">
        <v>44865</v>
      </c>
      <c r="D14" s="63" t="s">
        <v>1</v>
      </c>
      <c r="E14" s="63"/>
      <c r="F14" s="63"/>
      <c r="G14" s="63"/>
      <c r="H14" s="64"/>
    </row>
    <row r="15" spans="1:9" s="18" customFormat="1" ht="56.1" customHeight="1" x14ac:dyDescent="0.3">
      <c r="A15" s="17"/>
      <c r="B15" s="42"/>
      <c r="C15" s="42"/>
      <c r="D15" s="51"/>
      <c r="E15" s="52"/>
      <c r="F15" s="52"/>
      <c r="G15" s="52"/>
      <c r="H15" s="53"/>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Automatically determined weekday" sqref="C3:H3" xr:uid="{00000000-0002-0000-0900-000000000000}"/>
    <dataValidation allowBlank="1" showInputMessage="1" showErrorMessage="1" prompt="October month calendar" sqref="A1" xr:uid="{00000000-0002-0000-0900-000001000000}"/>
    <dataValidation allowBlank="1" showInputMessage="1" showErrorMessage="1" prompt="The year in this cell is automatically updated based on year entered in January worksheet. Calendar below has dates for previous and next month with lighter font shade" sqref="B2:D2" xr:uid="{00000000-0002-0000-0900-000002000000}"/>
    <dataValidation allowBlank="1" showInputMessage="1" showErrorMessage="1" prompt="This row contains weekday names for this calendar. This cell contains the starting day of the week. To change week start day, select a new weekday in January worksheet cell L5." sqref="B3" xr:uid="{00000000-0002-0000-0900-000003000000}"/>
    <dataValidation allowBlank="1" showInputMessage="1" prompt="Enter monthly Notes in cell below" sqref="D14:H14" xr:uid="{00000000-0002-0000-0900-000004000000}"/>
    <dataValidation allowBlank="1" showInputMessage="1" prompt="Enter monthly Notes in this cell" sqref="D15:H15" xr:uid="{CF71E8A7-D4B5-4B5B-BEC9-8A56C7676266}"/>
    <dataValidation allowBlank="1" showInputMessage="1" showErrorMessage="1" prompt="This row &amp; rows 7, 9, 11, 13, &amp; 15 are cells for entering daily notes related to the calendar day in the cell above." sqref="B5" xr:uid="{00000000-0002-0000-0900-000006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900-000007000000}"/>
  </dataValidations>
  <printOptions horizontalCentered="1"/>
  <pageMargins left="0.25" right="0.25" top="0.5" bottom="0.5" header="0.3" footer="0.3"/>
  <pageSetup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A1:I15"/>
  <sheetViews>
    <sheetView showGridLines="0" showRowColHeaders="0" workbookViewId="0">
      <selection activeCell="K6" sqref="K6"/>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2</v>
      </c>
    </row>
    <row r="2" spans="1:9" ht="96" customHeight="1" x14ac:dyDescent="0.3">
      <c r="B2" s="62" t="str">
        <f>"November "&amp;CalendarYear</f>
        <v>November 2022</v>
      </c>
      <c r="C2" s="62"/>
      <c r="D2" s="62"/>
      <c r="E2" s="3"/>
      <c r="F2" s="3"/>
      <c r="G2" s="3"/>
      <c r="H2" s="4"/>
    </row>
    <row r="3" spans="1:9" s="13" customFormat="1" ht="24" customHeight="1" x14ac:dyDescent="0.3">
      <c r="A3" s="12"/>
      <c r="B3" s="22" t="str">
        <f>WeekStart</f>
        <v>Sunday</v>
      </c>
      <c r="C3" s="23" t="str">
        <f t="shared" ref="C3:H3" si="0">TEXT(C4,"dddd")</f>
        <v>Monday</v>
      </c>
      <c r="D3" s="23" t="str">
        <f t="shared" si="0"/>
        <v>Tuesday</v>
      </c>
      <c r="E3" s="23" t="str">
        <f t="shared" si="0"/>
        <v>Wednesday</v>
      </c>
      <c r="F3" s="23" t="str">
        <f t="shared" si="0"/>
        <v>Thursday</v>
      </c>
      <c r="G3" s="23" t="str">
        <f t="shared" si="0"/>
        <v>Friday</v>
      </c>
      <c r="H3" s="24" t="str">
        <f t="shared" si="0"/>
        <v>Saturday</v>
      </c>
    </row>
    <row r="4" spans="1:9" s="6" customFormat="1" ht="24" customHeight="1" x14ac:dyDescent="0.3">
      <c r="A4" s="5"/>
      <c r="B4" s="41">
        <f t="array" ref="B4:H4">DaysAndWeeks+DATE(CalendarYear,11,1)-WEEKDAY(DATE(CalendarYear,11,1),(WeekStart="Monday")+1)+1</f>
        <v>44864</v>
      </c>
      <c r="C4" s="41">
        <v>44865</v>
      </c>
      <c r="D4" s="41">
        <v>44866</v>
      </c>
      <c r="E4" s="41">
        <v>44867</v>
      </c>
      <c r="F4" s="41">
        <v>44868</v>
      </c>
      <c r="G4" s="41">
        <v>44869</v>
      </c>
      <c r="H4" s="41">
        <v>44870</v>
      </c>
    </row>
    <row r="5" spans="1:9" s="18" customFormat="1" ht="56.1" customHeight="1" x14ac:dyDescent="0.3">
      <c r="A5" s="17"/>
      <c r="B5" s="43"/>
      <c r="C5" s="43"/>
      <c r="D5" s="43"/>
      <c r="E5" s="43"/>
      <c r="F5" s="43"/>
      <c r="G5" s="43"/>
      <c r="H5" s="43"/>
    </row>
    <row r="6" spans="1:9" s="6" customFormat="1" ht="24" customHeight="1" x14ac:dyDescent="0.3">
      <c r="A6" s="5"/>
      <c r="B6" s="44">
        <f t="array" ref="B6:H6">DaysAndWeeks+DATE(CalendarYear,11,1)-WEEKDAY(DATE(CalendarYear,11,1),(WeekStart="Monday")+1)+8</f>
        <v>44871</v>
      </c>
      <c r="C6" s="44">
        <v>44872</v>
      </c>
      <c r="D6" s="44">
        <v>44873</v>
      </c>
      <c r="E6" s="44">
        <v>44874</v>
      </c>
      <c r="F6" s="44">
        <v>44875</v>
      </c>
      <c r="G6" s="44">
        <v>44876</v>
      </c>
      <c r="H6" s="44">
        <v>44877</v>
      </c>
    </row>
    <row r="7" spans="1:9" s="18" customFormat="1" ht="56.1" customHeight="1" x14ac:dyDescent="0.3">
      <c r="A7" s="17"/>
      <c r="B7" s="42"/>
      <c r="C7" s="42"/>
      <c r="D7" s="42"/>
      <c r="E7" s="42"/>
      <c r="F7" s="42"/>
      <c r="G7" s="42"/>
      <c r="H7" s="42"/>
    </row>
    <row r="8" spans="1:9" s="6" customFormat="1" ht="24" customHeight="1" x14ac:dyDescent="0.3">
      <c r="A8" s="5"/>
      <c r="B8" s="45">
        <f t="array" ref="B8:H8">DaysAndWeeks+DATE(CalendarYear,11,1)-WEEKDAY(DATE(CalendarYear,11,1),(WeekStart="Monday")+1)+15</f>
        <v>44878</v>
      </c>
      <c r="C8" s="45">
        <v>44879</v>
      </c>
      <c r="D8" s="45">
        <v>44880</v>
      </c>
      <c r="E8" s="45">
        <v>44881</v>
      </c>
      <c r="F8" s="45">
        <v>44882</v>
      </c>
      <c r="G8" s="45">
        <v>44883</v>
      </c>
      <c r="H8" s="45">
        <v>44884</v>
      </c>
    </row>
    <row r="9" spans="1:9" s="18" customFormat="1" ht="56.1" customHeight="1" x14ac:dyDescent="0.3">
      <c r="A9" s="17"/>
      <c r="B9" s="43"/>
      <c r="C9" s="43"/>
      <c r="D9" s="43"/>
      <c r="E9" s="43"/>
      <c r="F9" s="43"/>
      <c r="G9" s="43"/>
      <c r="H9" s="43"/>
    </row>
    <row r="10" spans="1:9" s="6" customFormat="1" ht="24" customHeight="1" x14ac:dyDescent="0.3">
      <c r="A10" s="5"/>
      <c r="B10" s="44">
        <f t="array" ref="B10:H10">DaysAndWeeks+DATE(CalendarYear,11,1)-WEEKDAY(DATE(CalendarYear,11,1),(WeekStart="Monday")+1)+22</f>
        <v>44885</v>
      </c>
      <c r="C10" s="44">
        <v>44886</v>
      </c>
      <c r="D10" s="44">
        <v>44887</v>
      </c>
      <c r="E10" s="44">
        <v>44888</v>
      </c>
      <c r="F10" s="44">
        <v>44889</v>
      </c>
      <c r="G10" s="44">
        <v>44890</v>
      </c>
      <c r="H10" s="44">
        <v>44891</v>
      </c>
    </row>
    <row r="11" spans="1:9" s="18" customFormat="1" ht="56.1" customHeight="1" x14ac:dyDescent="0.3">
      <c r="A11" s="17"/>
      <c r="B11" s="42"/>
      <c r="C11" s="42"/>
      <c r="D11" s="42"/>
      <c r="E11" s="42"/>
      <c r="F11" s="42"/>
      <c r="G11" s="42"/>
      <c r="H11" s="42"/>
    </row>
    <row r="12" spans="1:9" s="6" customFormat="1" ht="24" customHeight="1" x14ac:dyDescent="0.3">
      <c r="A12" s="5"/>
      <c r="B12" s="45">
        <f t="array" ref="B12:H12">DaysAndWeeks+DATE(CalendarYear,11,1)-WEEKDAY(DATE(CalendarYear,11,1),(WeekStart="Monday")+1)+29</f>
        <v>44892</v>
      </c>
      <c r="C12" s="45">
        <v>44893</v>
      </c>
      <c r="D12" s="45">
        <v>44894</v>
      </c>
      <c r="E12" s="45">
        <v>44895</v>
      </c>
      <c r="F12" s="45">
        <v>44896</v>
      </c>
      <c r="G12" s="45">
        <v>44897</v>
      </c>
      <c r="H12" s="45">
        <v>44898</v>
      </c>
    </row>
    <row r="13" spans="1:9" s="18" customFormat="1" ht="56.1" customHeight="1" x14ac:dyDescent="0.3">
      <c r="A13" s="17"/>
      <c r="B13" s="43"/>
      <c r="C13" s="43"/>
      <c r="D13" s="43"/>
      <c r="E13" s="43"/>
      <c r="F13" s="43"/>
      <c r="G13" s="43"/>
      <c r="H13" s="43"/>
    </row>
    <row r="14" spans="1:9" s="6" customFormat="1" ht="24" customHeight="1" x14ac:dyDescent="0.3">
      <c r="A14" s="5"/>
      <c r="B14" s="44">
        <f t="array" ref="B14:C14">DaysAndWeeks+DATE(CalendarYear,11,1)-WEEKDAY(DATE(CalendarYear,11,1),(WeekStart="Monday")+1)+36</f>
        <v>44899</v>
      </c>
      <c r="C14" s="44">
        <v>44900</v>
      </c>
      <c r="D14" s="63" t="s">
        <v>1</v>
      </c>
      <c r="E14" s="63"/>
      <c r="F14" s="63"/>
      <c r="G14" s="63"/>
      <c r="H14" s="64"/>
    </row>
    <row r="15" spans="1:9" s="18" customFormat="1" ht="56.1" customHeight="1" x14ac:dyDescent="0.3">
      <c r="A15" s="17"/>
      <c r="B15" s="42"/>
      <c r="C15" s="42"/>
      <c r="D15" s="51"/>
      <c r="E15" s="52"/>
      <c r="F15" s="52"/>
      <c r="G15" s="52"/>
      <c r="H15" s="53"/>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Automatically determined weekday" sqref="C3:H3" xr:uid="{00000000-0002-0000-0A00-000000000000}"/>
    <dataValidation allowBlank="1" showInputMessage="1" showErrorMessage="1" prompt="November month calendar" sqref="A1" xr:uid="{00000000-0002-0000-0A00-000001000000}"/>
    <dataValidation allowBlank="1" showInputMessage="1" showErrorMessage="1" prompt="The year in this cell is automatically updated based on year entered in January worksheet. Calendar below has dates for previous and next month with lighter font shade" sqref="B2:D2" xr:uid="{00000000-0002-0000-0A00-000002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A00-000003000000}"/>
    <dataValidation allowBlank="1" showInputMessage="1" showErrorMessage="1" prompt="This row &amp; rows 7, 9, 11, 13, &amp; 15 are cells for entering daily notes related to the calendar day in the cell above." sqref="B5" xr:uid="{00000000-0002-0000-0A00-000004000000}"/>
    <dataValidation allowBlank="1" showInputMessage="1" prompt="Enter monthly Notes in this cell" sqref="D15:H15" xr:uid="{D24BBCE4-16E6-4314-A704-DF17DE1C2304}"/>
    <dataValidation allowBlank="1" showInputMessage="1" prompt="Enter monthly Notes in cell below" sqref="D14:H14" xr:uid="{00000000-0002-0000-0A00-000006000000}"/>
    <dataValidation allowBlank="1" showInputMessage="1" showErrorMessage="1" prompt="This row contains weekday names for this calendar. This cell contains the starting day of the week. To change week start day, select a new weekday in January worksheet cell L5." sqref="B3" xr:uid="{00000000-0002-0000-0A00-000007000000}"/>
  </dataValidations>
  <printOptions horizontalCentered="1"/>
  <pageMargins left="0.25" right="0.25" top="0.5" bottom="0.5" header="0.3" footer="0.3"/>
  <pageSetup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A1:I15"/>
  <sheetViews>
    <sheetView showGridLines="0" showRowColHeaders="0" topLeftCell="A5" workbookViewId="0">
      <selection activeCell="M4" sqref="M4"/>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2</v>
      </c>
    </row>
    <row r="2" spans="1:9" ht="96" customHeight="1" x14ac:dyDescent="0.3">
      <c r="B2" s="55" t="str">
        <f>"December "&amp;CalendarYear</f>
        <v>December 2022</v>
      </c>
      <c r="C2" s="55"/>
      <c r="D2" s="55"/>
      <c r="E2" s="3"/>
      <c r="F2" s="3"/>
      <c r="G2" s="3"/>
      <c r="H2" s="4"/>
    </row>
    <row r="3" spans="1:9" s="13" customFormat="1" ht="24" customHeight="1" x14ac:dyDescent="0.3">
      <c r="A3" s="12"/>
      <c r="B3" s="9" t="str">
        <f>WeekStart</f>
        <v>Sunday</v>
      </c>
      <c r="C3" s="10" t="str">
        <f t="shared" ref="C3:H3" si="0">TEXT(C4,"dddd")</f>
        <v>Monday</v>
      </c>
      <c r="D3" s="10" t="str">
        <f t="shared" si="0"/>
        <v>Tuesday</v>
      </c>
      <c r="E3" s="10" t="str">
        <f t="shared" si="0"/>
        <v>Wednesday</v>
      </c>
      <c r="F3" s="10" t="str">
        <f t="shared" si="0"/>
        <v>Thursday</v>
      </c>
      <c r="G3" s="10" t="str">
        <f t="shared" si="0"/>
        <v>Friday</v>
      </c>
      <c r="H3" s="11" t="str">
        <f t="shared" si="0"/>
        <v>Saturday</v>
      </c>
    </row>
    <row r="4" spans="1:9" s="6" customFormat="1" ht="24" customHeight="1" x14ac:dyDescent="0.3">
      <c r="A4" s="5"/>
      <c r="B4" s="14">
        <f t="array" ref="B4:H4">DaysAndWeeks+DATE(CalendarYear,12,1)-WEEKDAY(DATE(CalendarYear,12,1),(WeekStart="Monday")+1)+1</f>
        <v>44892</v>
      </c>
      <c r="C4" s="14">
        <v>44893</v>
      </c>
      <c r="D4" s="14">
        <v>44894</v>
      </c>
      <c r="E4" s="14">
        <v>44895</v>
      </c>
      <c r="F4" s="14">
        <v>44896</v>
      </c>
      <c r="G4" s="14">
        <v>44897</v>
      </c>
      <c r="H4" s="15">
        <v>44898</v>
      </c>
    </row>
    <row r="5" spans="1:9" s="18" customFormat="1" ht="56.1" customHeight="1" x14ac:dyDescent="0.3">
      <c r="A5" s="17"/>
      <c r="B5" s="16"/>
      <c r="C5" s="16"/>
      <c r="D5" s="16"/>
      <c r="E5" s="16"/>
      <c r="F5" s="16"/>
      <c r="G5" s="16"/>
      <c r="H5" s="16"/>
    </row>
    <row r="6" spans="1:9" s="6" customFormat="1" ht="24" customHeight="1" x14ac:dyDescent="0.3">
      <c r="A6" s="5"/>
      <c r="B6" s="8">
        <f t="array" ref="B6:H6">DaysAndWeeks+DATE(CalendarYear,12,1)-WEEKDAY(DATE(CalendarYear,12,1),(WeekStart="Monday")+1)+8</f>
        <v>44899</v>
      </c>
      <c r="C6" s="8">
        <v>44900</v>
      </c>
      <c r="D6" s="8">
        <v>44901</v>
      </c>
      <c r="E6" s="8">
        <v>44902</v>
      </c>
      <c r="F6" s="8">
        <v>44903</v>
      </c>
      <c r="G6" s="8">
        <v>44904</v>
      </c>
      <c r="H6" s="8">
        <v>44905</v>
      </c>
    </row>
    <row r="7" spans="1:9" s="18" customFormat="1" ht="56.1" customHeight="1" x14ac:dyDescent="0.3">
      <c r="A7" s="17"/>
      <c r="B7" s="19"/>
      <c r="C7" s="19"/>
      <c r="D7" s="19"/>
      <c r="E7" s="19"/>
      <c r="F7" s="19"/>
      <c r="G7" s="19"/>
      <c r="H7" s="19"/>
    </row>
    <row r="8" spans="1:9" s="6" customFormat="1" ht="24" customHeight="1" x14ac:dyDescent="0.3">
      <c r="A8" s="5"/>
      <c r="B8" s="7">
        <f t="array" ref="B8:H8">DaysAndWeeks+DATE(CalendarYear,12,1)-WEEKDAY(DATE(CalendarYear,12,1),(WeekStart="Monday")+1)+15</f>
        <v>44906</v>
      </c>
      <c r="C8" s="7">
        <v>44907</v>
      </c>
      <c r="D8" s="7">
        <v>44908</v>
      </c>
      <c r="E8" s="7">
        <v>44909</v>
      </c>
      <c r="F8" s="7">
        <v>44910</v>
      </c>
      <c r="G8" s="7">
        <v>44911</v>
      </c>
      <c r="H8" s="7">
        <v>44912</v>
      </c>
    </row>
    <row r="9" spans="1:9" s="18" customFormat="1" ht="56.1" customHeight="1" x14ac:dyDescent="0.3">
      <c r="A9" s="17"/>
      <c r="B9" s="16"/>
      <c r="C9" s="16"/>
      <c r="D9" s="16"/>
      <c r="E9" s="16"/>
      <c r="F9" s="16"/>
      <c r="G9" s="16"/>
      <c r="H9" s="16"/>
    </row>
    <row r="10" spans="1:9" s="6" customFormat="1" ht="24" customHeight="1" x14ac:dyDescent="0.3">
      <c r="A10" s="5"/>
      <c r="B10" s="8">
        <f t="array" ref="B10:H10">DaysAndWeeks+DATE(CalendarYear,12,1)-WEEKDAY(DATE(CalendarYear,12,1),(WeekStart="Monday")+1)+22</f>
        <v>44913</v>
      </c>
      <c r="C10" s="8">
        <v>44914</v>
      </c>
      <c r="D10" s="8">
        <v>44915</v>
      </c>
      <c r="E10" s="8">
        <v>44916</v>
      </c>
      <c r="F10" s="8">
        <v>44917</v>
      </c>
      <c r="G10" s="8">
        <v>44918</v>
      </c>
      <c r="H10" s="8">
        <v>44919</v>
      </c>
    </row>
    <row r="11" spans="1:9" s="18" customFormat="1" ht="56.1" customHeight="1" x14ac:dyDescent="0.3">
      <c r="A11" s="17"/>
      <c r="B11" s="19"/>
      <c r="C11" s="19"/>
      <c r="D11" s="19"/>
      <c r="E11" s="19"/>
      <c r="F11" s="19"/>
      <c r="G11" s="19"/>
      <c r="H11" s="19"/>
    </row>
    <row r="12" spans="1:9" s="6" customFormat="1" ht="24" customHeight="1" x14ac:dyDescent="0.3">
      <c r="A12" s="5"/>
      <c r="B12" s="7">
        <f t="array" ref="B12:H12">DaysAndWeeks+DATE(CalendarYear,12,1)-WEEKDAY(DATE(CalendarYear,12,1),(WeekStart="Monday")+1)+29</f>
        <v>44920</v>
      </c>
      <c r="C12" s="7">
        <v>44921</v>
      </c>
      <c r="D12" s="7">
        <v>44922</v>
      </c>
      <c r="E12" s="7">
        <v>44923</v>
      </c>
      <c r="F12" s="7">
        <v>44924</v>
      </c>
      <c r="G12" s="7">
        <v>44925</v>
      </c>
      <c r="H12" s="7">
        <v>44926</v>
      </c>
    </row>
    <row r="13" spans="1:9" s="18" customFormat="1" ht="56.1" customHeight="1" x14ac:dyDescent="0.3">
      <c r="A13" s="17"/>
      <c r="B13" s="16"/>
      <c r="C13" s="16"/>
      <c r="D13" s="16"/>
      <c r="E13" s="16"/>
      <c r="F13" s="16"/>
      <c r="G13" s="16"/>
      <c r="H13" s="16"/>
    </row>
    <row r="14" spans="1:9" s="6" customFormat="1" ht="24" customHeight="1" x14ac:dyDescent="0.3">
      <c r="A14" s="5"/>
      <c r="B14" s="8">
        <f t="array" ref="B14:C14">DaysAndWeeks+DATE(CalendarYear,12,1)-WEEKDAY(DATE(CalendarYear,12,1),(WeekStart="Monday")+1)+36</f>
        <v>44927</v>
      </c>
      <c r="C14" s="8">
        <v>44928</v>
      </c>
      <c r="D14" s="49" t="s">
        <v>1</v>
      </c>
      <c r="E14" s="49"/>
      <c r="F14" s="49"/>
      <c r="G14" s="49"/>
      <c r="H14" s="50"/>
    </row>
    <row r="15" spans="1:9" s="18" customFormat="1" ht="56.1" customHeight="1" x14ac:dyDescent="0.3">
      <c r="A15" s="17"/>
      <c r="B15" s="19"/>
      <c r="C15" s="19"/>
      <c r="D15" s="51"/>
      <c r="E15" s="52"/>
      <c r="F15" s="52"/>
      <c r="G15" s="52"/>
      <c r="H15" s="53"/>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Automatically determined weekday" sqref="C3:H3" xr:uid="{00000000-0002-0000-0B00-000000000000}"/>
    <dataValidation allowBlank="1" showInputMessage="1" showErrorMessage="1" prompt="December month calendar" sqref="A1" xr:uid="{00000000-0002-0000-0B00-000001000000}"/>
    <dataValidation allowBlank="1" showInputMessage="1" showErrorMessage="1" prompt="The year in this cell is automatically updated based on year entered in January worksheet. Calendar below has dates for previous and next month with lighter font shade" sqref="B2:D2" xr:uid="{00000000-0002-0000-0B00-000002000000}"/>
    <dataValidation allowBlank="1" showInputMessage="1" showErrorMessage="1" prompt="This row contains weekday names for this calendar. This cell contains the starting day of the week. To change week start day, select a new weekday in January worksheet cell L5." sqref="B3" xr:uid="{00000000-0002-0000-0B00-000003000000}"/>
    <dataValidation allowBlank="1" showInputMessage="1" prompt="Enter monthly Notes in cell below" sqref="D14:H14" xr:uid="{00000000-0002-0000-0B00-000004000000}"/>
    <dataValidation allowBlank="1" showInputMessage="1" prompt="Enter monthly Notes in this cell" sqref="D15:H15" xr:uid="{2A40F454-349B-42A0-B5A4-04ECA89E722F}"/>
    <dataValidation allowBlank="1" showInputMessage="1" showErrorMessage="1" prompt="This row &amp; rows 7, 9, 11, 13, &amp; 15 are cells for entering daily notes related to the calendar day in the cell above." sqref="B5" xr:uid="{00000000-0002-0000-0B00-000006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B00-000007000000}"/>
  </dataValidations>
  <printOptions horizontalCentered="1"/>
  <pageMargins left="0.25" right="0.25" top="0.5" bottom="0.5" header="0.3" footer="0.3"/>
  <pageSetup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A1:I15"/>
  <sheetViews>
    <sheetView showGridLines="0" showRowColHeaders="0" zoomScaleNormal="100" workbookViewId="0">
      <selection activeCell="J14" sqref="J14"/>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2</v>
      </c>
    </row>
    <row r="2" spans="1:9" ht="96" customHeight="1" x14ac:dyDescent="0.3">
      <c r="B2" s="55" t="str">
        <f>"February "&amp;CalendarYear</f>
        <v>February 2022</v>
      </c>
      <c r="C2" s="55"/>
      <c r="D2" s="55"/>
      <c r="E2" s="3"/>
      <c r="F2" s="3"/>
      <c r="G2" s="3"/>
      <c r="H2" s="4"/>
    </row>
    <row r="3" spans="1:9" s="13" customFormat="1" ht="24" customHeight="1" x14ac:dyDescent="0.3">
      <c r="A3" s="12"/>
      <c r="B3" s="9" t="str">
        <f>WeekStart</f>
        <v>Sunday</v>
      </c>
      <c r="C3" s="10" t="str">
        <f t="shared" ref="C3:H3" si="0">TEXT(C4,"dddd")</f>
        <v>Monday</v>
      </c>
      <c r="D3" s="10" t="str">
        <f t="shared" si="0"/>
        <v>Tuesday</v>
      </c>
      <c r="E3" s="10" t="str">
        <f t="shared" si="0"/>
        <v>Wednesday</v>
      </c>
      <c r="F3" s="10" t="str">
        <f t="shared" si="0"/>
        <v>Thursday</v>
      </c>
      <c r="G3" s="10" t="str">
        <f t="shared" si="0"/>
        <v>Friday</v>
      </c>
      <c r="H3" s="11" t="str">
        <f t="shared" si="0"/>
        <v>Saturday</v>
      </c>
    </row>
    <row r="4" spans="1:9" s="6" customFormat="1" ht="24" customHeight="1" x14ac:dyDescent="0.3">
      <c r="A4" s="5"/>
      <c r="B4" s="14">
        <f t="array" ref="B4:H4">DaysAndWeeks+DATE(CalendarYear,2,1)-WEEKDAY(DATE(CalendarYear,2,1),(WeekStart="Monday")+1)+1</f>
        <v>44591</v>
      </c>
      <c r="C4" s="14">
        <v>44592</v>
      </c>
      <c r="D4" s="14">
        <v>44593</v>
      </c>
      <c r="E4" s="14">
        <v>44594</v>
      </c>
      <c r="F4" s="14">
        <v>44595</v>
      </c>
      <c r="G4" s="14">
        <v>44596</v>
      </c>
      <c r="H4" s="15">
        <v>44597</v>
      </c>
    </row>
    <row r="5" spans="1:9" s="18" customFormat="1" ht="56.1" customHeight="1" x14ac:dyDescent="0.3">
      <c r="A5" s="17"/>
      <c r="B5" s="16"/>
      <c r="C5" s="16"/>
      <c r="D5" s="16"/>
      <c r="E5" s="16"/>
      <c r="F5" s="16"/>
      <c r="G5" s="16"/>
      <c r="H5" s="16"/>
    </row>
    <row r="6" spans="1:9" s="6" customFormat="1" ht="24" customHeight="1" x14ac:dyDescent="0.3">
      <c r="A6" s="5"/>
      <c r="B6" s="8">
        <f t="array" ref="B6:H6">DaysAndWeeks+DATE(CalendarYear,2,1)-WEEKDAY(DATE(CalendarYear,2,1),(WeekStart="Monday")+1)+8</f>
        <v>44598</v>
      </c>
      <c r="C6" s="8">
        <v>44599</v>
      </c>
      <c r="D6" s="8">
        <v>44600</v>
      </c>
      <c r="E6" s="8">
        <v>44601</v>
      </c>
      <c r="F6" s="8">
        <v>44602</v>
      </c>
      <c r="G6" s="8">
        <v>44603</v>
      </c>
      <c r="H6" s="8">
        <v>44604</v>
      </c>
    </row>
    <row r="7" spans="1:9" s="18" customFormat="1" ht="56.1" customHeight="1" x14ac:dyDescent="0.3">
      <c r="A7" s="17"/>
      <c r="B7" s="19"/>
      <c r="C7" s="19"/>
      <c r="D7" s="19"/>
      <c r="E7" s="19"/>
      <c r="F7" s="19"/>
      <c r="G7" s="19"/>
      <c r="H7" s="19"/>
    </row>
    <row r="8" spans="1:9" s="6" customFormat="1" ht="24" customHeight="1" x14ac:dyDescent="0.3">
      <c r="A8" s="5"/>
      <c r="B8" s="7">
        <f t="array" ref="B8:H8">DaysAndWeeks+DATE(CalendarYear,2,1)-WEEKDAY(DATE(CalendarYear,2,1),(WeekStart="Monday")+1)+15</f>
        <v>44605</v>
      </c>
      <c r="C8" s="7">
        <v>44606</v>
      </c>
      <c r="D8" s="7">
        <v>44607</v>
      </c>
      <c r="E8" s="7">
        <v>44608</v>
      </c>
      <c r="F8" s="7">
        <v>44609</v>
      </c>
      <c r="G8" s="7">
        <v>44610</v>
      </c>
      <c r="H8" s="7">
        <v>44611</v>
      </c>
    </row>
    <row r="9" spans="1:9" s="18" customFormat="1" ht="56.1" customHeight="1" x14ac:dyDescent="0.3">
      <c r="A9" s="17"/>
      <c r="B9" s="16"/>
      <c r="C9" s="16"/>
      <c r="D9" s="16"/>
      <c r="E9" s="16"/>
      <c r="F9" s="16"/>
      <c r="G9" s="16"/>
      <c r="H9" s="16"/>
    </row>
    <row r="10" spans="1:9" s="6" customFormat="1" ht="24" customHeight="1" x14ac:dyDescent="0.3">
      <c r="A10" s="5"/>
      <c r="B10" s="8">
        <f t="array" ref="B10:H10">DaysAndWeeks+DATE(CalendarYear,2,1)-WEEKDAY(DATE(CalendarYear,2,1),(WeekStart="Monday")+1)+22</f>
        <v>44612</v>
      </c>
      <c r="C10" s="8">
        <v>44613</v>
      </c>
      <c r="D10" s="8">
        <v>44614</v>
      </c>
      <c r="E10" s="8">
        <v>44615</v>
      </c>
      <c r="F10" s="8">
        <v>44616</v>
      </c>
      <c r="G10" s="8">
        <v>44617</v>
      </c>
      <c r="H10" s="8">
        <v>44618</v>
      </c>
    </row>
    <row r="11" spans="1:9" s="18" customFormat="1" ht="56.1" customHeight="1" x14ac:dyDescent="0.3">
      <c r="A11" s="17"/>
      <c r="B11" s="19"/>
      <c r="C11" s="19"/>
      <c r="D11" s="19"/>
      <c r="E11" s="19"/>
      <c r="F11" s="19"/>
      <c r="G11" s="19"/>
      <c r="H11" s="19"/>
    </row>
    <row r="12" spans="1:9" s="6" customFormat="1" ht="24" customHeight="1" x14ac:dyDescent="0.3">
      <c r="A12" s="5"/>
      <c r="B12" s="7">
        <f t="array" ref="B12:H12">DaysAndWeeks+DATE(CalendarYear,2,1)-WEEKDAY(DATE(CalendarYear,2,1),(WeekStart="Monday")+1)+29</f>
        <v>44619</v>
      </c>
      <c r="C12" s="7">
        <v>44620</v>
      </c>
      <c r="D12" s="7">
        <v>44621</v>
      </c>
      <c r="E12" s="7">
        <v>44622</v>
      </c>
      <c r="F12" s="7">
        <v>44623</v>
      </c>
      <c r="G12" s="7">
        <v>44624</v>
      </c>
      <c r="H12" s="7">
        <v>44625</v>
      </c>
    </row>
    <row r="13" spans="1:9" s="18" customFormat="1" ht="56.1" customHeight="1" x14ac:dyDescent="0.3">
      <c r="A13" s="17"/>
      <c r="B13" s="16"/>
      <c r="C13" s="16"/>
      <c r="D13" s="16"/>
      <c r="E13" s="16"/>
      <c r="F13" s="16"/>
      <c r="G13" s="16"/>
      <c r="H13" s="16"/>
    </row>
    <row r="14" spans="1:9" s="6" customFormat="1" ht="24" customHeight="1" x14ac:dyDescent="0.3">
      <c r="A14" s="5"/>
      <c r="B14" s="8">
        <f t="array" ref="B14:C14">DaysAndWeeks+DATE(CalendarYear,2,1)-WEEKDAY(DATE(CalendarYear,2,1),(WeekStart="Monday")+1)+36</f>
        <v>44626</v>
      </c>
      <c r="C14" s="8">
        <v>44627</v>
      </c>
      <c r="D14" s="49" t="s">
        <v>1</v>
      </c>
      <c r="E14" s="49"/>
      <c r="F14" s="49"/>
      <c r="G14" s="49"/>
      <c r="H14" s="50"/>
    </row>
    <row r="15" spans="1:9" s="18" customFormat="1" ht="56.1" customHeight="1" x14ac:dyDescent="0.3">
      <c r="A15" s="17"/>
      <c r="B15" s="19"/>
      <c r="C15" s="19"/>
      <c r="D15" s="51" t="s">
        <v>7</v>
      </c>
      <c r="E15" s="52"/>
      <c r="F15" s="52"/>
      <c r="G15" s="52"/>
      <c r="H15" s="53"/>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Automatically determined weekday" sqref="C3:H3" xr:uid="{00000000-0002-0000-0100-000000000000}"/>
    <dataValidation allowBlank="1" showInputMessage="1" showErrorMessage="1" prompt="The year in this cell is automatically updated based on year entered in January worksheet. Calendar below has dates for previous and next month with lighter font shade" sqref="B2:D2" xr:uid="{00000000-0002-0000-0100-000001000000}"/>
    <dataValidation allowBlank="1" showInputMessage="1" showErrorMessage="1" prompt="This row contains weekday names for this calendar. This cell contains the starting day of the week. To change week start day, select a new weekday in January worksheet cell L5." sqref="B3" xr:uid="{00000000-0002-0000-0100-000002000000}"/>
    <dataValidation allowBlank="1" showInputMessage="1" showErrorMessage="1" prompt="February month calendar" sqref="A1" xr:uid="{00000000-0002-0000-0100-000003000000}"/>
    <dataValidation allowBlank="1" showInputMessage="1" prompt="Enter monthly Notes in cell below" sqref="D14:H14" xr:uid="{00000000-0002-0000-0100-000004000000}"/>
    <dataValidation allowBlank="1" showInputMessage="1" prompt="Enter monthly Notes in this cell" sqref="D15:H15" xr:uid="{A7D620C2-E9C4-48C3-9702-BF4A57E25B83}"/>
    <dataValidation allowBlank="1" showInputMessage="1" showErrorMessage="1" prompt="This row &amp; rows 7, 9, 11, 13, &amp; 15 are cells for entering daily notes related to the calendar day in the cell above." sqref="B5" xr:uid="{00000000-0002-0000-0100-000006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100-000007000000}"/>
  </dataValidations>
  <printOptions horizontalCentered="1"/>
  <pageMargins left="0.25" right="0.25" top="0.5" bottom="0.5" header="0.3" footer="0.3"/>
  <pageSetup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K16"/>
  <sheetViews>
    <sheetView showGridLines="0" showRowColHeaders="0" zoomScaleNormal="100" workbookViewId="0">
      <selection activeCell="K15" sqref="K15"/>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11" ht="9" customHeight="1" x14ac:dyDescent="0.3">
      <c r="I1" s="2" t="s">
        <v>2</v>
      </c>
    </row>
    <row r="2" spans="1:11" ht="96" customHeight="1" x14ac:dyDescent="0.3">
      <c r="B2" s="56" t="str">
        <f>"March "&amp;CalendarYear</f>
        <v>March 2022</v>
      </c>
      <c r="C2" s="56"/>
      <c r="D2" s="56"/>
      <c r="E2" s="3"/>
      <c r="F2" s="3"/>
      <c r="G2" s="3"/>
      <c r="H2" s="4"/>
    </row>
    <row r="3" spans="1:11" s="13" customFormat="1" ht="24" customHeight="1" x14ac:dyDescent="0.3">
      <c r="A3" s="12"/>
      <c r="B3" s="25" t="str">
        <f>WeekStart</f>
        <v>Sunday</v>
      </c>
      <c r="C3" s="26" t="str">
        <f t="shared" ref="C3:H3" si="0">TEXT(C4,"dddd")</f>
        <v>Monday</v>
      </c>
      <c r="D3" s="26" t="str">
        <f t="shared" si="0"/>
        <v>Tuesday</v>
      </c>
      <c r="E3" s="26" t="str">
        <f t="shared" si="0"/>
        <v>Wednesday</v>
      </c>
      <c r="F3" s="26" t="str">
        <f t="shared" si="0"/>
        <v>Thursday</v>
      </c>
      <c r="G3" s="26" t="str">
        <f t="shared" si="0"/>
        <v>Friday</v>
      </c>
      <c r="H3" s="27" t="str">
        <f t="shared" si="0"/>
        <v>Saturday</v>
      </c>
    </row>
    <row r="4" spans="1:11" s="6" customFormat="1" ht="24" customHeight="1" x14ac:dyDescent="0.3">
      <c r="A4" s="5"/>
      <c r="B4" s="28">
        <f t="array" ref="B4:H4">DaysAndWeeks+DATE(CalendarYear,3,1)-WEEKDAY(DATE(CalendarYear,3,1),(WeekStart="Monday")+1)+1</f>
        <v>44619</v>
      </c>
      <c r="C4" s="28">
        <v>44620</v>
      </c>
      <c r="D4" s="28">
        <v>44621</v>
      </c>
      <c r="E4" s="28">
        <v>44622</v>
      </c>
      <c r="F4" s="28">
        <v>44623</v>
      </c>
      <c r="G4" s="28">
        <v>44624</v>
      </c>
      <c r="H4" s="28">
        <v>44625</v>
      </c>
    </row>
    <row r="5" spans="1:11" s="18" customFormat="1" ht="56.1" customHeight="1" x14ac:dyDescent="0.3">
      <c r="A5" s="17"/>
      <c r="B5" s="30"/>
      <c r="C5" s="30"/>
      <c r="D5" s="30"/>
      <c r="E5" s="30"/>
      <c r="F5" s="30"/>
      <c r="G5" s="30"/>
      <c r="H5" s="30"/>
    </row>
    <row r="6" spans="1:11" s="6" customFormat="1" ht="24" customHeight="1" x14ac:dyDescent="0.3">
      <c r="A6" s="5"/>
      <c r="B6" s="31">
        <f t="array" ref="B6:H6">DaysAndWeeks+DATE(CalendarYear,3,1)-WEEKDAY(DATE(CalendarYear,3,1),(WeekStart="Monday")+1)+8</f>
        <v>44626</v>
      </c>
      <c r="C6" s="31">
        <v>44627</v>
      </c>
      <c r="D6" s="31">
        <v>44628</v>
      </c>
      <c r="E6" s="31">
        <v>44629</v>
      </c>
      <c r="F6" s="31">
        <v>44630</v>
      </c>
      <c r="G6" s="31">
        <v>44631</v>
      </c>
      <c r="H6" s="31">
        <v>44632</v>
      </c>
    </row>
    <row r="7" spans="1:11" s="18" customFormat="1" ht="56.1" customHeight="1" x14ac:dyDescent="0.3">
      <c r="A7" s="17"/>
      <c r="B7" s="29"/>
      <c r="C7" s="29"/>
      <c r="D7" s="29"/>
      <c r="E7" s="29"/>
      <c r="F7" s="29"/>
      <c r="G7" s="29"/>
      <c r="H7" s="29"/>
    </row>
    <row r="8" spans="1:11" s="6" customFormat="1" ht="24" customHeight="1" x14ac:dyDescent="0.3">
      <c r="A8" s="5"/>
      <c r="B8" s="32">
        <f t="array" ref="B8:H8">DaysAndWeeks+DATE(CalendarYear,3,1)-WEEKDAY(DATE(CalendarYear,3,1),(WeekStart="Monday")+1)+15</f>
        <v>44633</v>
      </c>
      <c r="C8" s="32">
        <v>44634</v>
      </c>
      <c r="D8" s="32">
        <v>44635</v>
      </c>
      <c r="E8" s="32">
        <v>44636</v>
      </c>
      <c r="F8" s="32">
        <v>44637</v>
      </c>
      <c r="G8" s="32">
        <v>44638</v>
      </c>
      <c r="H8" s="32">
        <v>44639</v>
      </c>
    </row>
    <row r="9" spans="1:11" s="18" customFormat="1" ht="56.1" customHeight="1" x14ac:dyDescent="0.3">
      <c r="A9" s="17"/>
      <c r="B9" s="30"/>
      <c r="C9" s="30"/>
      <c r="D9" s="30"/>
      <c r="E9" s="30"/>
      <c r="F9" s="30"/>
      <c r="G9" s="30"/>
      <c r="H9" s="30"/>
    </row>
    <row r="10" spans="1:11" s="6" customFormat="1" ht="24" customHeight="1" x14ac:dyDescent="0.3">
      <c r="A10" s="5"/>
      <c r="B10" s="31">
        <f t="array" ref="B10:H10">DaysAndWeeks+DATE(CalendarYear,3,1)-WEEKDAY(DATE(CalendarYear,3,1),(WeekStart="Monday")+1)+22</f>
        <v>44640</v>
      </c>
      <c r="C10" s="31">
        <v>44641</v>
      </c>
      <c r="D10" s="31">
        <v>44642</v>
      </c>
      <c r="E10" s="31">
        <v>44643</v>
      </c>
      <c r="F10" s="31">
        <v>44644</v>
      </c>
      <c r="G10" s="31">
        <v>44645</v>
      </c>
      <c r="H10" s="31">
        <v>44646</v>
      </c>
    </row>
    <row r="11" spans="1:11" s="18" customFormat="1" ht="56.1" customHeight="1" x14ac:dyDescent="0.3">
      <c r="A11" s="17"/>
      <c r="B11" s="29"/>
      <c r="C11" s="29"/>
      <c r="D11" s="29"/>
      <c r="E11" s="29"/>
      <c r="F11" s="29"/>
      <c r="G11" s="29"/>
      <c r="H11" s="29"/>
      <c r="K11" s="6"/>
    </row>
    <row r="12" spans="1:11" s="6" customFormat="1" ht="24" customHeight="1" x14ac:dyDescent="0.3">
      <c r="A12" s="5"/>
      <c r="B12" s="32">
        <f t="array" ref="B12:H12">DaysAndWeeks+DATE(CalendarYear,3,1)-WEEKDAY(DATE(CalendarYear,3,1),(WeekStart="Monday")+1)+29</f>
        <v>44647</v>
      </c>
      <c r="C12" s="32">
        <v>44648</v>
      </c>
      <c r="D12" s="32">
        <v>44649</v>
      </c>
      <c r="E12" s="32">
        <v>44650</v>
      </c>
      <c r="F12" s="32">
        <v>44651</v>
      </c>
      <c r="G12" s="32">
        <v>44652</v>
      </c>
      <c r="H12" s="32">
        <v>44653</v>
      </c>
      <c r="K12" s="18"/>
    </row>
    <row r="13" spans="1:11" s="18" customFormat="1" ht="56.1" customHeight="1" x14ac:dyDescent="0.3">
      <c r="A13" s="17"/>
      <c r="B13" s="30"/>
      <c r="C13" s="30"/>
      <c r="D13" s="30"/>
      <c r="E13" s="30"/>
      <c r="F13" s="30"/>
      <c r="G13" s="30"/>
      <c r="H13" s="30"/>
      <c r="K13" s="6"/>
    </row>
    <row r="14" spans="1:11" s="6" customFormat="1" ht="24" customHeight="1" x14ac:dyDescent="0.3">
      <c r="A14" s="5"/>
      <c r="B14" s="31">
        <f t="array" ref="B14:C14">DaysAndWeeks+DATE(CalendarYear,3,1)-WEEKDAY(DATE(CalendarYear,3,1),(WeekStart="Monday")+1)+36</f>
        <v>44654</v>
      </c>
      <c r="C14" s="31">
        <v>44655</v>
      </c>
      <c r="D14" s="57" t="s">
        <v>1</v>
      </c>
      <c r="E14" s="57"/>
      <c r="F14" s="57"/>
      <c r="G14" s="57"/>
      <c r="H14" s="58"/>
      <c r="K14" s="18"/>
    </row>
    <row r="15" spans="1:11" s="18" customFormat="1" ht="56.1" customHeight="1" x14ac:dyDescent="0.3">
      <c r="A15" s="17"/>
      <c r="B15" s="29"/>
      <c r="C15" s="29"/>
      <c r="D15" s="51" t="s">
        <v>10</v>
      </c>
      <c r="E15" s="52"/>
      <c r="F15" s="52"/>
      <c r="G15" s="52"/>
      <c r="H15" s="53"/>
      <c r="K15" s="6"/>
    </row>
    <row r="16" spans="1:11" x14ac:dyDescent="0.3">
      <c r="K16" s="18"/>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March month calendar" sqref="A1" xr:uid="{00000000-0002-0000-0200-000000000000}"/>
    <dataValidation allowBlank="1" showInputMessage="1" showErrorMessage="1" prompt="The year in this cell is automatically updated based on year entered in January worksheet. Calendar below has dates for previous and next month with lighter font shade" sqref="B2:D2" xr:uid="{00000000-0002-0000-0200-000001000000}"/>
    <dataValidation allowBlank="1" showInputMessage="1" showErrorMessage="1" prompt="Automatically determined weekday" sqref="C3:H3" xr:uid="{00000000-0002-0000-0200-000002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200-000003000000}"/>
    <dataValidation allowBlank="1" showInputMessage="1" showErrorMessage="1" prompt="This row &amp; rows 7, 9, 11, 13, &amp; 15 are cells for entering daily notes related to the calendar day in the cell above." sqref="B5" xr:uid="{00000000-0002-0000-0200-000004000000}"/>
    <dataValidation allowBlank="1" showInputMessage="1" prompt="Enter monthly Notes in this cell" sqref="D15:H15" xr:uid="{64A92B21-0E24-4350-ABF4-F1534A02C11C}"/>
    <dataValidation allowBlank="1" showInputMessage="1" prompt="Enter monthly Notes in cell below" sqref="D14:H14" xr:uid="{00000000-0002-0000-0200-000006000000}"/>
    <dataValidation allowBlank="1" showInputMessage="1" showErrorMessage="1" prompt="This row contains weekday names for this calendar. This cell contains the starting day of the week. To change week start day, select a new weekday in January worksheet cell L5." sqref="B3" xr:uid="{00000000-0002-0000-0200-000007000000}"/>
  </dataValidations>
  <printOptions horizontalCentered="1"/>
  <pageMargins left="0.25" right="0.25" top="0.5" bottom="0.5" header="0.3" footer="0.3"/>
  <pageSetup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A1:I15"/>
  <sheetViews>
    <sheetView showGridLines="0" showRowColHeaders="0" workbookViewId="0">
      <selection activeCell="K15" sqref="K15"/>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2</v>
      </c>
    </row>
    <row r="2" spans="1:9" ht="96" customHeight="1" x14ac:dyDescent="0.3">
      <c r="B2" s="56" t="str">
        <f>"April "&amp;CalendarYear</f>
        <v>April 2022</v>
      </c>
      <c r="C2" s="56"/>
      <c r="D2" s="56"/>
      <c r="E2" s="3"/>
      <c r="F2" s="3"/>
      <c r="G2" s="3"/>
      <c r="H2" s="4"/>
    </row>
    <row r="3" spans="1:9" s="13" customFormat="1" ht="24" customHeight="1" x14ac:dyDescent="0.3">
      <c r="A3" s="12"/>
      <c r="B3" s="25" t="str">
        <f>WeekStart</f>
        <v>Sunday</v>
      </c>
      <c r="C3" s="26" t="str">
        <f t="shared" ref="C3:H3" si="0">TEXT(C4,"dddd")</f>
        <v>Monday</v>
      </c>
      <c r="D3" s="26" t="str">
        <f t="shared" si="0"/>
        <v>Tuesday</v>
      </c>
      <c r="E3" s="26" t="str">
        <f t="shared" si="0"/>
        <v>Wednesday</v>
      </c>
      <c r="F3" s="26" t="str">
        <f t="shared" si="0"/>
        <v>Thursday</v>
      </c>
      <c r="G3" s="26" t="str">
        <f t="shared" si="0"/>
        <v>Friday</v>
      </c>
      <c r="H3" s="27" t="str">
        <f t="shared" si="0"/>
        <v>Saturday</v>
      </c>
    </row>
    <row r="4" spans="1:9" s="6" customFormat="1" ht="24" customHeight="1" x14ac:dyDescent="0.3">
      <c r="A4" s="5"/>
      <c r="B4" s="28">
        <f t="array" ref="B4:H4">DaysAndWeeks+DATE(CalendarYear,4,1)-WEEKDAY(DATE(CalendarYear,4,1),(WeekStart="Monday")+1)+1</f>
        <v>44647</v>
      </c>
      <c r="C4" s="28">
        <v>44648</v>
      </c>
      <c r="D4" s="28">
        <v>44649</v>
      </c>
      <c r="E4" s="28">
        <v>44650</v>
      </c>
      <c r="F4" s="28">
        <v>44651</v>
      </c>
      <c r="G4" s="28">
        <v>44652</v>
      </c>
      <c r="H4" s="28">
        <v>44653</v>
      </c>
    </row>
    <row r="5" spans="1:9" s="18" customFormat="1" ht="56.1" customHeight="1" x14ac:dyDescent="0.3">
      <c r="A5" s="17"/>
      <c r="B5" s="30"/>
      <c r="C5" s="30"/>
      <c r="D5" s="30"/>
      <c r="E5" s="30"/>
      <c r="F5" s="30"/>
      <c r="G5" s="30"/>
      <c r="H5" s="30"/>
    </row>
    <row r="6" spans="1:9" s="6" customFormat="1" ht="24" customHeight="1" x14ac:dyDescent="0.3">
      <c r="A6" s="5"/>
      <c r="B6" s="31">
        <f t="array" ref="B6:H6">DaysAndWeeks+DATE(CalendarYear,4,1)-WEEKDAY(DATE(CalendarYear,4,1),(WeekStart="Monday")+1)+8</f>
        <v>44654</v>
      </c>
      <c r="C6" s="31">
        <v>44655</v>
      </c>
      <c r="D6" s="31">
        <v>44656</v>
      </c>
      <c r="E6" s="31">
        <v>44657</v>
      </c>
      <c r="F6" s="31">
        <v>44658</v>
      </c>
      <c r="G6" s="31">
        <v>44659</v>
      </c>
      <c r="H6" s="31">
        <v>44660</v>
      </c>
    </row>
    <row r="7" spans="1:9" s="18" customFormat="1" ht="56.1" customHeight="1" x14ac:dyDescent="0.3">
      <c r="A7" s="17"/>
      <c r="B7" s="29"/>
      <c r="C7" s="29"/>
      <c r="D7" s="29"/>
      <c r="E7" s="29"/>
      <c r="F7" s="29"/>
      <c r="G7" s="29"/>
      <c r="H7" s="29"/>
    </row>
    <row r="8" spans="1:9" s="6" customFormat="1" ht="24" customHeight="1" x14ac:dyDescent="0.3">
      <c r="A8" s="5"/>
      <c r="B8" s="32">
        <f t="array" ref="B8:H8">DaysAndWeeks+DATE(CalendarYear,4,1)-WEEKDAY(DATE(CalendarYear,4,1),(WeekStart="Monday")+1)+15</f>
        <v>44661</v>
      </c>
      <c r="C8" s="32">
        <v>44662</v>
      </c>
      <c r="D8" s="32">
        <v>44663</v>
      </c>
      <c r="E8" s="32">
        <v>44664</v>
      </c>
      <c r="F8" s="32">
        <v>44665</v>
      </c>
      <c r="G8" s="32">
        <v>44666</v>
      </c>
      <c r="H8" s="32">
        <v>44667</v>
      </c>
    </row>
    <row r="9" spans="1:9" s="18" customFormat="1" ht="56.1" customHeight="1" x14ac:dyDescent="0.3">
      <c r="A9" s="17"/>
      <c r="B9" s="30"/>
      <c r="C9" s="30"/>
      <c r="D9" s="30"/>
      <c r="E9" s="30"/>
      <c r="F9" s="30"/>
      <c r="G9" s="30"/>
      <c r="H9" s="30"/>
    </row>
    <row r="10" spans="1:9" s="6" customFormat="1" ht="24" customHeight="1" x14ac:dyDescent="0.3">
      <c r="A10" s="5"/>
      <c r="B10" s="31">
        <f t="array" ref="B10:H10">DaysAndWeeks+DATE(CalendarYear,4,1)-WEEKDAY(DATE(CalendarYear,4,1),(WeekStart="Monday")+1)+22</f>
        <v>44668</v>
      </c>
      <c r="C10" s="31">
        <v>44669</v>
      </c>
      <c r="D10" s="31">
        <v>44670</v>
      </c>
      <c r="E10" s="31">
        <v>44671</v>
      </c>
      <c r="F10" s="31">
        <v>44672</v>
      </c>
      <c r="G10" s="31">
        <v>44673</v>
      </c>
      <c r="H10" s="31">
        <v>44674</v>
      </c>
    </row>
    <row r="11" spans="1:9" s="18" customFormat="1" ht="56.1" customHeight="1" x14ac:dyDescent="0.3">
      <c r="A11" s="17"/>
      <c r="B11" s="29"/>
      <c r="C11" s="29"/>
      <c r="D11" s="29"/>
      <c r="E11" s="29"/>
      <c r="F11" s="29"/>
      <c r="G11" s="29"/>
      <c r="H11" s="29"/>
    </row>
    <row r="12" spans="1:9" s="6" customFormat="1" ht="24" customHeight="1" x14ac:dyDescent="0.3">
      <c r="A12" s="5"/>
      <c r="B12" s="32">
        <f t="array" ref="B12:H12">DaysAndWeeks+DATE(CalendarYear,4,1)-WEEKDAY(DATE(CalendarYear,4,1),(WeekStart="Monday")+1)+29</f>
        <v>44675</v>
      </c>
      <c r="C12" s="32">
        <v>44676</v>
      </c>
      <c r="D12" s="32">
        <v>44677</v>
      </c>
      <c r="E12" s="32">
        <v>44678</v>
      </c>
      <c r="F12" s="32">
        <v>44679</v>
      </c>
      <c r="G12" s="32">
        <v>44680</v>
      </c>
      <c r="H12" s="32">
        <v>44681</v>
      </c>
    </row>
    <row r="13" spans="1:9" s="18" customFormat="1" ht="56.1" customHeight="1" x14ac:dyDescent="0.3">
      <c r="A13" s="17"/>
      <c r="B13" s="30"/>
      <c r="C13" s="30"/>
      <c r="D13" s="30"/>
      <c r="E13" s="30"/>
      <c r="F13" s="30"/>
      <c r="G13" s="30"/>
      <c r="H13" s="30"/>
    </row>
    <row r="14" spans="1:9" s="6" customFormat="1" ht="24" customHeight="1" x14ac:dyDescent="0.3">
      <c r="A14" s="5"/>
      <c r="B14" s="31">
        <f t="array" ref="B14:C14">DaysAndWeeks+DATE(CalendarYear,4,1)-WEEKDAY(DATE(CalendarYear,4,1),(WeekStart="Monday")+1)+36</f>
        <v>44682</v>
      </c>
      <c r="C14" s="31">
        <v>44683</v>
      </c>
      <c r="D14" s="57" t="s">
        <v>1</v>
      </c>
      <c r="E14" s="57"/>
      <c r="F14" s="57"/>
      <c r="G14" s="57"/>
      <c r="H14" s="58"/>
    </row>
    <row r="15" spans="1:9" s="18" customFormat="1" ht="56.1" customHeight="1" x14ac:dyDescent="0.3">
      <c r="A15" s="17"/>
      <c r="B15" s="29"/>
      <c r="C15" s="29"/>
      <c r="D15" s="51" t="s">
        <v>11</v>
      </c>
      <c r="E15" s="52"/>
      <c r="F15" s="52"/>
      <c r="G15" s="52"/>
      <c r="H15" s="53"/>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Automatically determined weekday" sqref="C3:H3" xr:uid="{00000000-0002-0000-0300-000000000000}"/>
    <dataValidation allowBlank="1" showInputMessage="1" showErrorMessage="1" prompt="The year in this cell is automatically updated based on year entered in January worksheet. Calendar below has dates for previous and next month with lighter font shade" sqref="B2:D2" xr:uid="{00000000-0002-0000-0300-000001000000}"/>
    <dataValidation allowBlank="1" showInputMessage="1" showErrorMessage="1" prompt="April month calendar" sqref="A1" xr:uid="{00000000-0002-0000-0300-000002000000}"/>
    <dataValidation allowBlank="1" showInputMessage="1" showErrorMessage="1" prompt="This row contains weekday names for this calendar. This cell contains the starting day of the week. To change week start day, select a new weekday in January worksheet cell L5." sqref="B3" xr:uid="{00000000-0002-0000-0300-000003000000}"/>
    <dataValidation allowBlank="1" showInputMessage="1" prompt="Enter monthly Notes in cell below" sqref="D14:H14" xr:uid="{00000000-0002-0000-0300-000004000000}"/>
    <dataValidation allowBlank="1" showInputMessage="1" prompt="Enter monthly Notes in this cell" sqref="D15:H15" xr:uid="{D7313E77-B19B-4B24-A77A-E5E1505EA960}"/>
    <dataValidation allowBlank="1" showInputMessage="1" showErrorMessage="1" prompt="This row &amp; rows 7, 9, 11, 13, &amp; 15 are cells for entering daily notes related to the calendar day in the cell above." sqref="B5" xr:uid="{00000000-0002-0000-0300-000006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300-000007000000}"/>
  </dataValidations>
  <printOptions horizontalCentered="1"/>
  <pageMargins left="0.25" right="0.25" top="0.5" bottom="0.5" header="0.3" footer="0.3"/>
  <pageSetup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A1:K15"/>
  <sheetViews>
    <sheetView showGridLines="0" showRowColHeaders="0" workbookViewId="0">
      <selection activeCell="L16" sqref="L16"/>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11" ht="9" customHeight="1" x14ac:dyDescent="0.3">
      <c r="I1" s="2" t="s">
        <v>2</v>
      </c>
    </row>
    <row r="2" spans="1:11" ht="96" customHeight="1" x14ac:dyDescent="0.3">
      <c r="B2" s="56" t="str">
        <f>"May "&amp;CalendarYear</f>
        <v>May 2022</v>
      </c>
      <c r="C2" s="56"/>
      <c r="D2" s="56"/>
      <c r="E2" s="3"/>
      <c r="F2" s="3"/>
      <c r="G2" s="3"/>
      <c r="H2" s="4"/>
    </row>
    <row r="3" spans="1:11" s="13" customFormat="1" ht="24" customHeight="1" x14ac:dyDescent="0.3">
      <c r="A3" s="12"/>
      <c r="B3" s="25" t="str">
        <f>WeekStart</f>
        <v>Sunday</v>
      </c>
      <c r="C3" s="26" t="str">
        <f t="shared" ref="C3:H3" si="0">TEXT(C4,"dddd")</f>
        <v>Monday</v>
      </c>
      <c r="D3" s="26" t="str">
        <f t="shared" si="0"/>
        <v>Tuesday</v>
      </c>
      <c r="E3" s="26" t="str">
        <f t="shared" si="0"/>
        <v>Wednesday</v>
      </c>
      <c r="F3" s="26" t="str">
        <f t="shared" si="0"/>
        <v>Thursday</v>
      </c>
      <c r="G3" s="26" t="str">
        <f t="shared" si="0"/>
        <v>Friday</v>
      </c>
      <c r="H3" s="27" t="str">
        <f t="shared" si="0"/>
        <v>Saturday</v>
      </c>
    </row>
    <row r="4" spans="1:11" s="6" customFormat="1" ht="24" customHeight="1" x14ac:dyDescent="0.3">
      <c r="A4" s="5"/>
      <c r="B4" s="28">
        <f t="array" ref="B4:H4">DaysAndWeeks+DATE(CalendarYear,5,1)-WEEKDAY(DATE(CalendarYear,5,1),(WeekStart="Monday")+1)+1</f>
        <v>44682</v>
      </c>
      <c r="C4" s="28">
        <v>44683</v>
      </c>
      <c r="D4" s="28">
        <v>44684</v>
      </c>
      <c r="E4" s="28">
        <v>44685</v>
      </c>
      <c r="F4" s="28">
        <v>44686</v>
      </c>
      <c r="G4" s="28">
        <v>44687</v>
      </c>
      <c r="H4" s="28">
        <v>44688</v>
      </c>
    </row>
    <row r="5" spans="1:11" s="18" customFormat="1" ht="56.1" customHeight="1" x14ac:dyDescent="0.3">
      <c r="A5" s="17"/>
      <c r="B5" s="30"/>
      <c r="C5" s="30"/>
      <c r="D5" s="30"/>
      <c r="E5" s="30"/>
      <c r="F5" s="30"/>
      <c r="G5" s="30"/>
      <c r="H5" s="30"/>
    </row>
    <row r="6" spans="1:11" s="6" customFormat="1" ht="24" customHeight="1" x14ac:dyDescent="0.3">
      <c r="A6" s="5"/>
      <c r="B6" s="31">
        <f t="array" ref="B6:H6">DaysAndWeeks+DATE(CalendarYear,5,1)-WEEKDAY(DATE(CalendarYear,5,1),(WeekStart="Monday")+1)+8</f>
        <v>44689</v>
      </c>
      <c r="C6" s="31">
        <v>44690</v>
      </c>
      <c r="D6" s="31">
        <v>44691</v>
      </c>
      <c r="E6" s="31">
        <v>44692</v>
      </c>
      <c r="F6" s="31">
        <v>44693</v>
      </c>
      <c r="G6" s="31">
        <v>44694</v>
      </c>
      <c r="H6" s="31">
        <v>44695</v>
      </c>
    </row>
    <row r="7" spans="1:11" s="18" customFormat="1" ht="56.1" customHeight="1" x14ac:dyDescent="0.3">
      <c r="A7" s="17"/>
      <c r="B7" s="29"/>
      <c r="C7" s="29"/>
      <c r="D7" s="29"/>
      <c r="E7" s="29"/>
      <c r="F7" s="29"/>
      <c r="G7" s="29"/>
      <c r="H7" s="29"/>
    </row>
    <row r="8" spans="1:11" s="6" customFormat="1" ht="24" customHeight="1" x14ac:dyDescent="0.3">
      <c r="A8" s="5"/>
      <c r="B8" s="32">
        <f t="array" ref="B8:H8">DaysAndWeeks+DATE(CalendarYear,5,1)-WEEKDAY(DATE(CalendarYear,5,1),(WeekStart="Monday")+1)+15</f>
        <v>44696</v>
      </c>
      <c r="C8" s="32">
        <v>44697</v>
      </c>
      <c r="D8" s="32">
        <v>44698</v>
      </c>
      <c r="E8" s="32">
        <v>44699</v>
      </c>
      <c r="F8" s="32">
        <v>44700</v>
      </c>
      <c r="G8" s="32">
        <v>44701</v>
      </c>
      <c r="H8" s="32">
        <v>44702</v>
      </c>
      <c r="K8" s="18"/>
    </row>
    <row r="9" spans="1:11" s="18" customFormat="1" ht="56.1" customHeight="1" x14ac:dyDescent="0.3">
      <c r="A9" s="17"/>
      <c r="B9" s="30"/>
      <c r="C9" s="30"/>
      <c r="D9" s="30"/>
      <c r="E9" s="30"/>
      <c r="F9" s="30"/>
      <c r="G9" s="30"/>
      <c r="H9" s="30"/>
    </row>
    <row r="10" spans="1:11" s="6" customFormat="1" ht="24" customHeight="1" x14ac:dyDescent="0.3">
      <c r="A10" s="5"/>
      <c r="B10" s="31">
        <f t="array" ref="B10:H10">DaysAndWeeks+DATE(CalendarYear,5,1)-WEEKDAY(DATE(CalendarYear,5,1),(WeekStart="Monday")+1)+22</f>
        <v>44703</v>
      </c>
      <c r="C10" s="31">
        <v>44704</v>
      </c>
      <c r="D10" s="31">
        <v>44705</v>
      </c>
      <c r="E10" s="31">
        <v>44706</v>
      </c>
      <c r="F10" s="31">
        <v>44707</v>
      </c>
      <c r="G10" s="31">
        <v>44708</v>
      </c>
      <c r="H10" s="31">
        <v>44709</v>
      </c>
    </row>
    <row r="11" spans="1:11" s="18" customFormat="1" ht="56.1" customHeight="1" x14ac:dyDescent="0.3">
      <c r="A11" s="17"/>
      <c r="B11" s="29"/>
      <c r="C11" s="29"/>
      <c r="D11" s="29"/>
      <c r="E11" s="29"/>
      <c r="F11" s="29"/>
      <c r="G11" s="29"/>
      <c r="H11" s="29"/>
    </row>
    <row r="12" spans="1:11" s="6" customFormat="1" ht="24" customHeight="1" x14ac:dyDescent="0.3">
      <c r="A12" s="5"/>
      <c r="B12" s="32">
        <f t="array" ref="B12:H12">DaysAndWeeks+DATE(CalendarYear,5,1)-WEEKDAY(DATE(CalendarYear,5,1),(WeekStart="Monday")+1)+29</f>
        <v>44710</v>
      </c>
      <c r="C12" s="32">
        <v>44711</v>
      </c>
      <c r="D12" s="32">
        <v>44712</v>
      </c>
      <c r="E12" s="32">
        <v>44713</v>
      </c>
      <c r="F12" s="32">
        <v>44714</v>
      </c>
      <c r="G12" s="32">
        <v>44715</v>
      </c>
      <c r="H12" s="32">
        <v>44716</v>
      </c>
    </row>
    <row r="13" spans="1:11" s="18" customFormat="1" ht="56.1" customHeight="1" x14ac:dyDescent="0.3">
      <c r="A13" s="17"/>
      <c r="B13" s="30"/>
      <c r="C13" s="30"/>
      <c r="D13" s="30"/>
      <c r="E13" s="30"/>
      <c r="F13" s="30"/>
      <c r="G13" s="30"/>
      <c r="H13" s="30"/>
      <c r="J13" s="46"/>
    </row>
    <row r="14" spans="1:11" s="6" customFormat="1" ht="24" customHeight="1" x14ac:dyDescent="0.3">
      <c r="A14" s="5"/>
      <c r="B14" s="31">
        <f t="array" ref="B14:C14">DaysAndWeeks+DATE(CalendarYear,5,1)-WEEKDAY(DATE(CalendarYear,5,1),(WeekStart="Monday")+1)+36</f>
        <v>44717</v>
      </c>
      <c r="C14" s="31">
        <v>44718</v>
      </c>
      <c r="D14" s="57" t="s">
        <v>1</v>
      </c>
      <c r="E14" s="57"/>
      <c r="F14" s="57"/>
      <c r="G14" s="57"/>
      <c r="H14" s="58"/>
    </row>
    <row r="15" spans="1:11" s="18" customFormat="1" ht="56.1" customHeight="1" x14ac:dyDescent="0.3">
      <c r="A15" s="17"/>
      <c r="B15" s="29"/>
      <c r="C15" s="29"/>
      <c r="D15" s="51" t="s">
        <v>9</v>
      </c>
      <c r="E15" s="52"/>
      <c r="F15" s="52"/>
      <c r="G15" s="52"/>
      <c r="H15" s="53"/>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Automatically determined weekday" sqref="C3:H3" xr:uid="{00000000-0002-0000-0400-000000000000}"/>
    <dataValidation allowBlank="1" showInputMessage="1" showErrorMessage="1" prompt="The year in this cell is automatically updated based on year entered in January worksheet. Calendar below has dates for previous and next month with lighter font shade" sqref="B2:D2" xr:uid="{00000000-0002-0000-0400-000001000000}"/>
    <dataValidation allowBlank="1" showInputMessage="1" showErrorMessage="1" prompt="May month calendar" sqref="A1" xr:uid="{00000000-0002-0000-0400-000002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400-000003000000}"/>
    <dataValidation allowBlank="1" showInputMessage="1" showErrorMessage="1" prompt="This row &amp; rows 7, 9, 11, 13, &amp; 15 are cells for entering daily notes related to the calendar day in the cell above." sqref="B5" xr:uid="{00000000-0002-0000-0400-000004000000}"/>
    <dataValidation allowBlank="1" showInputMessage="1" prompt="Enter monthly Notes in this cell" sqref="D15:H15" xr:uid="{65AB01AA-D912-4AE6-8B23-96375810E71B}"/>
    <dataValidation allowBlank="1" showInputMessage="1" prompt="Enter monthly Notes in cell below" sqref="D14:H14" xr:uid="{00000000-0002-0000-0400-000006000000}"/>
    <dataValidation allowBlank="1" showInputMessage="1" showErrorMessage="1" prompt="This row contains weekday names for this calendar. This cell contains the starting day of the week. To change week start day, select a new weekday in January worksheet cell L5." sqref="B3" xr:uid="{00000000-0002-0000-0400-000007000000}"/>
  </dataValidations>
  <printOptions horizontalCentered="1"/>
  <pageMargins left="0.25" right="0.25" top="0.5" bottom="0.5" header="0.3" footer="0.3"/>
  <pageSetup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A1:I15"/>
  <sheetViews>
    <sheetView showGridLines="0" showRowColHeaders="0" zoomScaleNormal="100" workbookViewId="0">
      <selection activeCell="L5" sqref="L5"/>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2</v>
      </c>
    </row>
    <row r="2" spans="1:9" ht="96" customHeight="1" x14ac:dyDescent="0.3">
      <c r="B2" s="59" t="str">
        <f>"June "&amp;CalendarYear</f>
        <v>June 2022</v>
      </c>
      <c r="C2" s="59"/>
      <c r="D2" s="59"/>
      <c r="E2" s="3"/>
      <c r="F2" s="3"/>
      <c r="G2" s="3"/>
      <c r="H2" s="4"/>
    </row>
    <row r="3" spans="1:9" s="13" customFormat="1" ht="24" customHeight="1" x14ac:dyDescent="0.3">
      <c r="A3" s="12"/>
      <c r="B3" s="33" t="str">
        <f>WeekStart</f>
        <v>Sunday</v>
      </c>
      <c r="C3" s="34" t="str">
        <f t="shared" ref="C3:H3" si="0">TEXT(C4,"dddd")</f>
        <v>Monday</v>
      </c>
      <c r="D3" s="34" t="str">
        <f t="shared" si="0"/>
        <v>Tuesday</v>
      </c>
      <c r="E3" s="34" t="str">
        <f t="shared" si="0"/>
        <v>Wednesday</v>
      </c>
      <c r="F3" s="34" t="str">
        <f t="shared" si="0"/>
        <v>Thursday</v>
      </c>
      <c r="G3" s="34" t="str">
        <f t="shared" si="0"/>
        <v>Friday</v>
      </c>
      <c r="H3" s="35" t="str">
        <f t="shared" si="0"/>
        <v>Saturday</v>
      </c>
    </row>
    <row r="4" spans="1:9" s="6" customFormat="1" ht="24" customHeight="1" x14ac:dyDescent="0.3">
      <c r="A4" s="5"/>
      <c r="B4" s="36">
        <f t="array" ref="B4:H4">DaysAndWeeks+DATE(CalendarYear,6,1)-WEEKDAY(DATE(CalendarYear,6,1),(WeekStart="Monday")+1)+1</f>
        <v>44710</v>
      </c>
      <c r="C4" s="36">
        <v>44711</v>
      </c>
      <c r="D4" s="36">
        <v>44712</v>
      </c>
      <c r="E4" s="36">
        <v>44713</v>
      </c>
      <c r="F4" s="36">
        <v>44714</v>
      </c>
      <c r="G4" s="36">
        <v>44715</v>
      </c>
      <c r="H4" s="36">
        <v>44716</v>
      </c>
    </row>
    <row r="5" spans="1:9" s="18" customFormat="1" ht="56.1" customHeight="1" x14ac:dyDescent="0.3">
      <c r="A5" s="17"/>
      <c r="B5" s="38"/>
      <c r="C5" s="38"/>
      <c r="D5" s="38"/>
      <c r="E5" s="38"/>
      <c r="F5" s="38"/>
      <c r="G5" s="38"/>
      <c r="H5" s="38"/>
    </row>
    <row r="6" spans="1:9" s="6" customFormat="1" ht="24" customHeight="1" x14ac:dyDescent="0.3">
      <c r="A6" s="5"/>
      <c r="B6" s="39">
        <f t="array" ref="B6:H6">DaysAndWeeks+DATE(CalendarYear,6,1)-WEEKDAY(DATE(CalendarYear,6,1),(WeekStart="Monday")+1)+8</f>
        <v>44717</v>
      </c>
      <c r="C6" s="39">
        <v>44718</v>
      </c>
      <c r="D6" s="39">
        <v>44719</v>
      </c>
      <c r="E6" s="39">
        <v>44720</v>
      </c>
      <c r="F6" s="39">
        <v>44721</v>
      </c>
      <c r="G6" s="39">
        <v>44722</v>
      </c>
      <c r="H6" s="39">
        <v>44723</v>
      </c>
    </row>
    <row r="7" spans="1:9" s="18" customFormat="1" ht="56.1" customHeight="1" x14ac:dyDescent="0.3">
      <c r="A7" s="17"/>
      <c r="B7" s="37"/>
      <c r="C7" s="37"/>
      <c r="D7" s="37"/>
      <c r="E7" s="37"/>
      <c r="F7" s="37"/>
      <c r="G7" s="37"/>
      <c r="H7" s="37"/>
    </row>
    <row r="8" spans="1:9" s="6" customFormat="1" ht="24" customHeight="1" x14ac:dyDescent="0.3">
      <c r="A8" s="5"/>
      <c r="B8" s="40">
        <f t="array" ref="B8:H8">DaysAndWeeks+DATE(CalendarYear,6,1)-WEEKDAY(DATE(CalendarYear,6,1),(WeekStart="Monday")+1)+15</f>
        <v>44724</v>
      </c>
      <c r="C8" s="40">
        <v>44725</v>
      </c>
      <c r="D8" s="40">
        <v>44726</v>
      </c>
      <c r="E8" s="40">
        <v>44727</v>
      </c>
      <c r="F8" s="40">
        <v>44728</v>
      </c>
      <c r="G8" s="40">
        <v>44729</v>
      </c>
      <c r="H8" s="40">
        <v>44730</v>
      </c>
    </row>
    <row r="9" spans="1:9" s="18" customFormat="1" ht="56.1" customHeight="1" x14ac:dyDescent="0.3">
      <c r="A9" s="17"/>
      <c r="B9" s="38"/>
      <c r="C9" s="38"/>
      <c r="D9" s="38"/>
      <c r="E9" s="38"/>
      <c r="F9" s="38"/>
      <c r="G9" s="38"/>
      <c r="H9" s="38"/>
    </row>
    <row r="10" spans="1:9" s="6" customFormat="1" ht="24" customHeight="1" x14ac:dyDescent="0.3">
      <c r="A10" s="5"/>
      <c r="B10" s="39">
        <f t="array" ref="B10:H10">DaysAndWeeks+DATE(CalendarYear,6,1)-WEEKDAY(DATE(CalendarYear,6,1),(WeekStart="Monday")+1)+22</f>
        <v>44731</v>
      </c>
      <c r="C10" s="39">
        <v>44732</v>
      </c>
      <c r="D10" s="39">
        <v>44733</v>
      </c>
      <c r="E10" s="39">
        <v>44734</v>
      </c>
      <c r="F10" s="39">
        <v>44735</v>
      </c>
      <c r="G10" s="39">
        <v>44736</v>
      </c>
      <c r="H10" s="39">
        <v>44737</v>
      </c>
    </row>
    <row r="11" spans="1:9" s="18" customFormat="1" ht="56.1" customHeight="1" x14ac:dyDescent="0.3">
      <c r="A11" s="17"/>
      <c r="B11" s="37"/>
      <c r="C11" s="37"/>
      <c r="D11" s="37"/>
      <c r="E11" s="37"/>
      <c r="F11" s="37"/>
      <c r="G11" s="37"/>
      <c r="H11" s="37"/>
    </row>
    <row r="12" spans="1:9" s="6" customFormat="1" ht="24" customHeight="1" x14ac:dyDescent="0.3">
      <c r="A12" s="5"/>
      <c r="B12" s="40">
        <f t="array" ref="B12:H12">DaysAndWeeks+DATE(CalendarYear,6,1)-WEEKDAY(DATE(CalendarYear,6,1),(WeekStart="Monday")+1)+29</f>
        <v>44738</v>
      </c>
      <c r="C12" s="40">
        <v>44739</v>
      </c>
      <c r="D12" s="40">
        <v>44740</v>
      </c>
      <c r="E12" s="40">
        <v>44741</v>
      </c>
      <c r="F12" s="40">
        <v>44742</v>
      </c>
      <c r="G12" s="40">
        <v>44743</v>
      </c>
      <c r="H12" s="40">
        <v>44744</v>
      </c>
    </row>
    <row r="13" spans="1:9" s="18" customFormat="1" ht="56.1" customHeight="1" x14ac:dyDescent="0.3">
      <c r="A13" s="17"/>
      <c r="B13" s="38"/>
      <c r="C13" s="38"/>
      <c r="D13" s="38"/>
      <c r="E13" s="38"/>
      <c r="F13" s="38"/>
      <c r="G13" s="38"/>
      <c r="H13" s="38"/>
    </row>
    <row r="14" spans="1:9" s="6" customFormat="1" ht="24" customHeight="1" x14ac:dyDescent="0.3">
      <c r="A14" s="5"/>
      <c r="B14" s="39">
        <f t="array" ref="B14:C14">DaysAndWeeks+DATE(CalendarYear,6,1)-WEEKDAY(DATE(CalendarYear,6,1),(WeekStart="Monday")+1)+36</f>
        <v>44745</v>
      </c>
      <c r="C14" s="39">
        <v>44746</v>
      </c>
      <c r="D14" s="60" t="s">
        <v>1</v>
      </c>
      <c r="E14" s="60"/>
      <c r="F14" s="60"/>
      <c r="G14" s="60"/>
      <c r="H14" s="61"/>
    </row>
    <row r="15" spans="1:9" s="18" customFormat="1" ht="56.1" customHeight="1" x14ac:dyDescent="0.3">
      <c r="A15" s="17"/>
      <c r="B15" s="37"/>
      <c r="C15" s="37"/>
      <c r="D15" s="51" t="s">
        <v>8</v>
      </c>
      <c r="E15" s="52"/>
      <c r="F15" s="52"/>
      <c r="G15" s="52"/>
      <c r="H15" s="53"/>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Automatically determined weekday" sqref="C3:H3" xr:uid="{00000000-0002-0000-0500-000000000000}"/>
    <dataValidation allowBlank="1" showInputMessage="1" showErrorMessage="1" prompt="June month calendar" sqref="A1" xr:uid="{00000000-0002-0000-0500-000001000000}"/>
    <dataValidation allowBlank="1" showInputMessage="1" showErrorMessage="1" prompt="The year in this cell is automatically updated based on year entered in January worksheet. Calendar below has dates for previous and next month with lighter font shade" sqref="B2:D2" xr:uid="{00000000-0002-0000-0500-000002000000}"/>
    <dataValidation allowBlank="1" showInputMessage="1" showErrorMessage="1" prompt="This row contains weekday names for this calendar. This cell contains the starting day of the week. To change week start day, select a new weekday in January worksheet cell L5." sqref="B3" xr:uid="{00000000-0002-0000-0500-000003000000}"/>
    <dataValidation allowBlank="1" showInputMessage="1" prompt="Enter monthly Notes in cell below" sqref="D14:H14" xr:uid="{00000000-0002-0000-0500-000004000000}"/>
    <dataValidation allowBlank="1" showInputMessage="1" prompt="Enter monthly Notes in this cell" sqref="D15:H15" xr:uid="{D3F75D58-91B6-464E-A6A4-B1D95025F409}"/>
    <dataValidation allowBlank="1" showInputMessage="1" showErrorMessage="1" prompt="This row &amp; rows 7, 9, 11, 13, &amp; 15 are cells for entering daily notes related to the calendar day in the cell above." sqref="B5" xr:uid="{00000000-0002-0000-0500-000006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500-000007000000}"/>
  </dataValidations>
  <printOptions horizontalCentered="1"/>
  <pageMargins left="0.25" right="0.25" top="0.5" bottom="0.5" header="0.3" footer="0.3"/>
  <pageSetup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A1:I15"/>
  <sheetViews>
    <sheetView showGridLines="0" showRowColHeaders="0" tabSelected="1" topLeftCell="A11" zoomScaleNormal="100" workbookViewId="0">
      <selection activeCell="D15" sqref="D15:H15"/>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2</v>
      </c>
    </row>
    <row r="2" spans="1:9" ht="96" customHeight="1" x14ac:dyDescent="0.3">
      <c r="B2" s="59" t="str">
        <f>"July "&amp;CalendarYear</f>
        <v>July 2022</v>
      </c>
      <c r="C2" s="59"/>
      <c r="D2" s="59"/>
      <c r="E2" s="3"/>
      <c r="F2" s="3"/>
      <c r="G2" s="3"/>
      <c r="H2" s="4"/>
    </row>
    <row r="3" spans="1:9" s="13" customFormat="1" ht="24" customHeight="1" x14ac:dyDescent="0.3">
      <c r="A3" s="12"/>
      <c r="B3" s="33" t="str">
        <f>WeekStart</f>
        <v>Sunday</v>
      </c>
      <c r="C3" s="34" t="str">
        <f t="shared" ref="C3:H3" si="0">TEXT(C4,"dddd")</f>
        <v>Monday</v>
      </c>
      <c r="D3" s="34" t="str">
        <f t="shared" si="0"/>
        <v>Tuesday</v>
      </c>
      <c r="E3" s="34" t="str">
        <f t="shared" si="0"/>
        <v>Wednesday</v>
      </c>
      <c r="F3" s="34" t="str">
        <f t="shared" si="0"/>
        <v>Thursday</v>
      </c>
      <c r="G3" s="34" t="str">
        <f t="shared" si="0"/>
        <v>Friday</v>
      </c>
      <c r="H3" s="35" t="str">
        <f t="shared" si="0"/>
        <v>Saturday</v>
      </c>
    </row>
    <row r="4" spans="1:9" s="6" customFormat="1" ht="24" customHeight="1" x14ac:dyDescent="0.3">
      <c r="A4" s="5"/>
      <c r="B4" s="36">
        <f t="array" ref="B4:H4">DaysAndWeeks+DATE(CalendarYear,7,1)-WEEKDAY(DATE(CalendarYear,7,1),(WeekStart="Monday")+1)+1</f>
        <v>44738</v>
      </c>
      <c r="C4" s="36">
        <v>44739</v>
      </c>
      <c r="D4" s="36">
        <v>44740</v>
      </c>
      <c r="E4" s="36">
        <v>44741</v>
      </c>
      <c r="F4" s="36">
        <v>44742</v>
      </c>
      <c r="G4" s="36">
        <v>44743</v>
      </c>
      <c r="H4" s="36">
        <v>44744</v>
      </c>
    </row>
    <row r="5" spans="1:9" s="18" customFormat="1" ht="56.1" customHeight="1" x14ac:dyDescent="0.3">
      <c r="A5" s="17"/>
      <c r="B5" s="38"/>
      <c r="C5" s="38"/>
      <c r="D5" s="38"/>
      <c r="E5" s="38"/>
      <c r="F5" s="38"/>
      <c r="G5" s="38"/>
      <c r="H5" s="38"/>
    </row>
    <row r="6" spans="1:9" s="6" customFormat="1" ht="24" customHeight="1" x14ac:dyDescent="0.3">
      <c r="A6" s="5"/>
      <c r="B6" s="39">
        <f t="array" ref="B6:H6">DaysAndWeeks+DATE(CalendarYear,7,1)-WEEKDAY(DATE(CalendarYear,7,1),(WeekStart="Monday")+1)+8</f>
        <v>44745</v>
      </c>
      <c r="C6" s="39">
        <v>44746</v>
      </c>
      <c r="D6" s="39">
        <v>44747</v>
      </c>
      <c r="E6" s="39">
        <v>44748</v>
      </c>
      <c r="F6" s="39">
        <v>44749</v>
      </c>
      <c r="G6" s="39">
        <v>44750</v>
      </c>
      <c r="H6" s="39">
        <v>44751</v>
      </c>
    </row>
    <row r="7" spans="1:9" s="18" customFormat="1" ht="56.1" customHeight="1" x14ac:dyDescent="0.3">
      <c r="A7" s="17"/>
      <c r="B7" s="37"/>
      <c r="C7" s="37"/>
      <c r="D7" s="37"/>
      <c r="E7" s="37"/>
      <c r="F7" s="37"/>
      <c r="G7" s="37"/>
      <c r="H7" s="37"/>
    </row>
    <row r="8" spans="1:9" s="6" customFormat="1" ht="24" customHeight="1" x14ac:dyDescent="0.3">
      <c r="A8" s="5"/>
      <c r="B8" s="40">
        <f t="array" ref="B8:H8">DaysAndWeeks+DATE(CalendarYear,7,1)-WEEKDAY(DATE(CalendarYear,7,1),(WeekStart="Monday")+1)+15</f>
        <v>44752</v>
      </c>
      <c r="C8" s="40">
        <v>44753</v>
      </c>
      <c r="D8" s="40">
        <v>44754</v>
      </c>
      <c r="E8" s="40">
        <v>44755</v>
      </c>
      <c r="F8" s="40">
        <v>44756</v>
      </c>
      <c r="G8" s="40">
        <v>44757</v>
      </c>
      <c r="H8" s="40">
        <v>44758</v>
      </c>
    </row>
    <row r="9" spans="1:9" s="18" customFormat="1" ht="56.1" customHeight="1" x14ac:dyDescent="0.3">
      <c r="A9" s="17"/>
      <c r="B9" s="38"/>
      <c r="C9" s="38"/>
      <c r="D9" s="38"/>
      <c r="E9" s="38"/>
      <c r="F9" s="38"/>
      <c r="G9" s="38"/>
      <c r="H9" s="38"/>
    </row>
    <row r="10" spans="1:9" s="6" customFormat="1" ht="24" customHeight="1" x14ac:dyDescent="0.3">
      <c r="A10" s="5"/>
      <c r="B10" s="39">
        <f t="array" ref="B10:H10">DaysAndWeeks+DATE(CalendarYear,7,1)-WEEKDAY(DATE(CalendarYear,7,1),(WeekStart="Monday")+1)+22</f>
        <v>44759</v>
      </c>
      <c r="C10" s="39">
        <v>44760</v>
      </c>
      <c r="D10" s="39">
        <v>44761</v>
      </c>
      <c r="E10" s="39">
        <v>44762</v>
      </c>
      <c r="F10" s="39">
        <v>44763</v>
      </c>
      <c r="G10" s="39">
        <v>44764</v>
      </c>
      <c r="H10" s="39">
        <v>44765</v>
      </c>
    </row>
    <row r="11" spans="1:9" s="18" customFormat="1" ht="56.1" customHeight="1" x14ac:dyDescent="0.3">
      <c r="A11" s="17"/>
      <c r="B11" s="37"/>
      <c r="C11" s="37"/>
      <c r="D11" s="37"/>
      <c r="E11" s="37"/>
      <c r="F11" s="37"/>
      <c r="G11" s="37"/>
      <c r="H11" s="37"/>
    </row>
    <row r="12" spans="1:9" s="6" customFormat="1" ht="24" customHeight="1" x14ac:dyDescent="0.3">
      <c r="A12" s="5"/>
      <c r="B12" s="40">
        <f t="array" ref="B12:H12">DaysAndWeeks+DATE(CalendarYear,7,1)-WEEKDAY(DATE(CalendarYear,7,1),(WeekStart="Monday")+1)+29</f>
        <v>44766</v>
      </c>
      <c r="C12" s="40">
        <v>44767</v>
      </c>
      <c r="D12" s="40">
        <v>44768</v>
      </c>
      <c r="E12" s="40">
        <v>44769</v>
      </c>
      <c r="F12" s="40">
        <v>44770</v>
      </c>
      <c r="G12" s="40">
        <v>44771</v>
      </c>
      <c r="H12" s="40">
        <v>44772</v>
      </c>
    </row>
    <row r="13" spans="1:9" s="18" customFormat="1" ht="56.1" customHeight="1" x14ac:dyDescent="0.3">
      <c r="A13" s="17"/>
      <c r="B13" s="38"/>
      <c r="C13" s="38"/>
      <c r="D13" s="38"/>
      <c r="E13" s="38"/>
      <c r="F13" s="38"/>
      <c r="G13" s="38"/>
      <c r="H13" s="38"/>
    </row>
    <row r="14" spans="1:9" s="6" customFormat="1" ht="24" customHeight="1" x14ac:dyDescent="0.3">
      <c r="A14" s="5"/>
      <c r="B14" s="39">
        <f t="array" ref="B14:C14">DaysAndWeeks+DATE(CalendarYear,7,1)-WEEKDAY(DATE(CalendarYear,7,1),(WeekStart="Monday")+1)+36</f>
        <v>44773</v>
      </c>
      <c r="C14" s="39">
        <v>44774</v>
      </c>
      <c r="D14" s="60" t="s">
        <v>1</v>
      </c>
      <c r="E14" s="60"/>
      <c r="F14" s="60"/>
      <c r="G14" s="60"/>
      <c r="H14" s="61"/>
    </row>
    <row r="15" spans="1:9" s="18" customFormat="1" ht="56.1" customHeight="1" x14ac:dyDescent="0.3">
      <c r="A15" s="17"/>
      <c r="B15" s="37"/>
      <c r="C15" s="37"/>
      <c r="D15" s="51" t="s">
        <v>12</v>
      </c>
      <c r="E15" s="52"/>
      <c r="F15" s="52"/>
      <c r="G15" s="52"/>
      <c r="H15" s="53"/>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Automatically determined weekday" sqref="C3:H3" xr:uid="{00000000-0002-0000-0600-000000000000}"/>
    <dataValidation allowBlank="1" showInputMessage="1" showErrorMessage="1" prompt="July month calendar" sqref="A1" xr:uid="{00000000-0002-0000-0600-000001000000}"/>
    <dataValidation allowBlank="1" showInputMessage="1" showErrorMessage="1" prompt="The year in this cell is automatically updated based on year entered in January worksheet. Calendar below has dates for previous and next month with lighter font shade" sqref="B2:D2" xr:uid="{00000000-0002-0000-0600-000002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600-000003000000}"/>
    <dataValidation allowBlank="1" showInputMessage="1" showErrorMessage="1" prompt="This row &amp; rows 7, 9, 11, 13, &amp; 15 are cells for entering daily notes related to the calendar day in the cell above." sqref="B5" xr:uid="{00000000-0002-0000-0600-000004000000}"/>
    <dataValidation allowBlank="1" showInputMessage="1" prompt="Enter monthly Notes in this cell" sqref="D15:H15" xr:uid="{6D48B2BA-2822-4542-B083-2AD6E615039B}"/>
    <dataValidation allowBlank="1" showInputMessage="1" prompt="Enter monthly Notes in cell below" sqref="D14:H14" xr:uid="{00000000-0002-0000-0600-000006000000}"/>
    <dataValidation allowBlank="1" showInputMessage="1" showErrorMessage="1" prompt="This row contains weekday names for this calendar. This cell contains the starting day of the week. To change week start day, select a new weekday in January worksheet cell L5." sqref="B3" xr:uid="{00000000-0002-0000-0600-000007000000}"/>
  </dataValidations>
  <printOptions horizontalCentered="1"/>
  <pageMargins left="0.25" right="0.25" top="0.5" bottom="0.5" header="0.3" footer="0.3"/>
  <pageSetup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A1:I15"/>
  <sheetViews>
    <sheetView showGridLines="0" showRowColHeaders="0" topLeftCell="A6" workbookViewId="0">
      <selection activeCell="J9" sqref="J9"/>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2</v>
      </c>
    </row>
    <row r="2" spans="1:9" ht="96" customHeight="1" x14ac:dyDescent="0.3">
      <c r="B2" s="59" t="str">
        <f>"August "&amp;CalendarYear</f>
        <v>August 2022</v>
      </c>
      <c r="C2" s="59"/>
      <c r="D2" s="59"/>
      <c r="E2" s="3"/>
      <c r="F2" s="3"/>
      <c r="G2" s="3"/>
      <c r="H2" s="4"/>
    </row>
    <row r="3" spans="1:9" s="13" customFormat="1" ht="24" customHeight="1" x14ac:dyDescent="0.3">
      <c r="A3" s="12"/>
      <c r="B3" s="33" t="str">
        <f>WeekStart</f>
        <v>Sunday</v>
      </c>
      <c r="C3" s="34" t="str">
        <f t="shared" ref="C3:H3" si="0">TEXT(C4,"dddd")</f>
        <v>Monday</v>
      </c>
      <c r="D3" s="34" t="str">
        <f t="shared" si="0"/>
        <v>Tuesday</v>
      </c>
      <c r="E3" s="34" t="str">
        <f t="shared" si="0"/>
        <v>Wednesday</v>
      </c>
      <c r="F3" s="34" t="str">
        <f t="shared" si="0"/>
        <v>Thursday</v>
      </c>
      <c r="G3" s="34" t="str">
        <f t="shared" si="0"/>
        <v>Friday</v>
      </c>
      <c r="H3" s="35" t="str">
        <f t="shared" si="0"/>
        <v>Saturday</v>
      </c>
    </row>
    <row r="4" spans="1:9" s="6" customFormat="1" ht="24" customHeight="1" x14ac:dyDescent="0.3">
      <c r="A4" s="5"/>
      <c r="B4" s="36">
        <f t="array" ref="B4:H4">DaysAndWeeks+DATE(CalendarYear,8,1)-WEEKDAY(DATE(CalendarYear,8,1),(WeekStart="Monday")+1)+1</f>
        <v>44773</v>
      </c>
      <c r="C4" s="36">
        <v>44774</v>
      </c>
      <c r="D4" s="36">
        <v>44775</v>
      </c>
      <c r="E4" s="36">
        <v>44776</v>
      </c>
      <c r="F4" s="36">
        <v>44777</v>
      </c>
      <c r="G4" s="36">
        <v>44778</v>
      </c>
      <c r="H4" s="36">
        <v>44779</v>
      </c>
    </row>
    <row r="5" spans="1:9" s="18" customFormat="1" ht="56.1" customHeight="1" x14ac:dyDescent="0.3">
      <c r="A5" s="17"/>
      <c r="B5" s="38"/>
      <c r="C5" s="38"/>
      <c r="D5" s="38"/>
      <c r="E5" s="38"/>
      <c r="F5" s="38"/>
      <c r="G5" s="38"/>
      <c r="H5" s="38"/>
    </row>
    <row r="6" spans="1:9" s="6" customFormat="1" ht="24" customHeight="1" x14ac:dyDescent="0.3">
      <c r="A6" s="5"/>
      <c r="B6" s="39">
        <f t="array" ref="B6:H6">DaysAndWeeks+DATE(CalendarYear,8,1)-WEEKDAY(DATE(CalendarYear,8,1),(WeekStart="Monday")+1)+8</f>
        <v>44780</v>
      </c>
      <c r="C6" s="39">
        <v>44781</v>
      </c>
      <c r="D6" s="39">
        <v>44782</v>
      </c>
      <c r="E6" s="39">
        <v>44783</v>
      </c>
      <c r="F6" s="39">
        <v>44784</v>
      </c>
      <c r="G6" s="39">
        <v>44785</v>
      </c>
      <c r="H6" s="39">
        <v>44786</v>
      </c>
    </row>
    <row r="7" spans="1:9" s="18" customFormat="1" ht="56.1" customHeight="1" x14ac:dyDescent="0.3">
      <c r="A7" s="17"/>
      <c r="B7" s="37"/>
      <c r="C7" s="37"/>
      <c r="D7" s="37"/>
      <c r="E7" s="37"/>
      <c r="F7" s="37"/>
      <c r="G7" s="37"/>
      <c r="H7" s="37"/>
    </row>
    <row r="8" spans="1:9" s="6" customFormat="1" ht="24" customHeight="1" x14ac:dyDescent="0.3">
      <c r="A8" s="5"/>
      <c r="B8" s="40">
        <f t="array" ref="B8:H8">DaysAndWeeks+DATE(CalendarYear,8,1)-WEEKDAY(DATE(CalendarYear,8,1),(WeekStart="Monday")+1)+15</f>
        <v>44787</v>
      </c>
      <c r="C8" s="40">
        <v>44788</v>
      </c>
      <c r="D8" s="40">
        <v>44789</v>
      </c>
      <c r="E8" s="40">
        <v>44790</v>
      </c>
      <c r="F8" s="40">
        <v>44791</v>
      </c>
      <c r="G8" s="40">
        <v>44792</v>
      </c>
      <c r="H8" s="40">
        <v>44793</v>
      </c>
    </row>
    <row r="9" spans="1:9" s="18" customFormat="1" ht="56.1" customHeight="1" x14ac:dyDescent="0.3">
      <c r="A9" s="17"/>
      <c r="B9" s="38"/>
      <c r="C9" s="38"/>
      <c r="D9" s="38"/>
      <c r="E9" s="38"/>
      <c r="F9" s="38"/>
      <c r="G9" s="38"/>
      <c r="H9" s="38"/>
    </row>
    <row r="10" spans="1:9" s="6" customFormat="1" ht="24" customHeight="1" x14ac:dyDescent="0.3">
      <c r="A10" s="5"/>
      <c r="B10" s="39">
        <f t="array" ref="B10:H10">DaysAndWeeks+DATE(CalendarYear,8,1)-WEEKDAY(DATE(CalendarYear,8,1),(WeekStart="Monday")+1)+22</f>
        <v>44794</v>
      </c>
      <c r="C10" s="39">
        <v>44795</v>
      </c>
      <c r="D10" s="39">
        <v>44796</v>
      </c>
      <c r="E10" s="39">
        <v>44797</v>
      </c>
      <c r="F10" s="39">
        <v>44798</v>
      </c>
      <c r="G10" s="39">
        <v>44799</v>
      </c>
      <c r="H10" s="39">
        <v>44800</v>
      </c>
    </row>
    <row r="11" spans="1:9" s="18" customFormat="1" ht="56.1" customHeight="1" x14ac:dyDescent="0.3">
      <c r="A11" s="17"/>
      <c r="B11" s="37"/>
      <c r="C11" s="37"/>
      <c r="D11" s="37"/>
      <c r="E11" s="37"/>
      <c r="F11" s="37"/>
      <c r="G11" s="37"/>
      <c r="H11" s="37"/>
    </row>
    <row r="12" spans="1:9" s="6" customFormat="1" ht="24" customHeight="1" x14ac:dyDescent="0.3">
      <c r="A12" s="5"/>
      <c r="B12" s="40">
        <f t="array" ref="B12:H12">DaysAndWeeks+DATE(CalendarYear,8,1)-WEEKDAY(DATE(CalendarYear,8,1),(WeekStart="Monday")+1)+29</f>
        <v>44801</v>
      </c>
      <c r="C12" s="40">
        <v>44802</v>
      </c>
      <c r="D12" s="40">
        <v>44803</v>
      </c>
      <c r="E12" s="40">
        <v>44804</v>
      </c>
      <c r="F12" s="40">
        <v>44805</v>
      </c>
      <c r="G12" s="40">
        <v>44806</v>
      </c>
      <c r="H12" s="40">
        <v>44807</v>
      </c>
    </row>
    <row r="13" spans="1:9" s="18" customFormat="1" ht="56.1" customHeight="1" x14ac:dyDescent="0.3">
      <c r="A13" s="17"/>
      <c r="B13" s="38"/>
      <c r="C13" s="38"/>
      <c r="D13" s="38"/>
      <c r="E13" s="38"/>
      <c r="F13" s="38"/>
      <c r="G13" s="38"/>
      <c r="H13" s="38"/>
    </row>
    <row r="14" spans="1:9" s="6" customFormat="1" ht="24" customHeight="1" x14ac:dyDescent="0.3">
      <c r="A14" s="5"/>
      <c r="B14" s="39">
        <f t="array" ref="B14:C14">DaysAndWeeks+DATE(CalendarYear,8,1)-WEEKDAY(DATE(CalendarYear,8,1),(WeekStart="Monday")+1)+36</f>
        <v>44808</v>
      </c>
      <c r="C14" s="39">
        <v>44809</v>
      </c>
      <c r="D14" s="60" t="s">
        <v>1</v>
      </c>
      <c r="E14" s="60"/>
      <c r="F14" s="60"/>
      <c r="G14" s="60"/>
      <c r="H14" s="61"/>
    </row>
    <row r="15" spans="1:9" s="18" customFormat="1" ht="56.1" customHeight="1" x14ac:dyDescent="0.3">
      <c r="A15" s="17"/>
      <c r="B15" s="37"/>
      <c r="C15" s="37"/>
      <c r="D15" s="51"/>
      <c r="E15" s="52"/>
      <c r="F15" s="52"/>
      <c r="G15" s="52"/>
      <c r="H15" s="53"/>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Automatically determined weekday" sqref="C3:H3" xr:uid="{00000000-0002-0000-0700-000000000000}"/>
    <dataValidation allowBlank="1" showInputMessage="1" showErrorMessage="1" prompt="The year in this cell is automatically updated based on year entered in January worksheet. Calendar below has dates for previous and next month with lighter font shade" sqref="B2:D2" xr:uid="{00000000-0002-0000-0700-000001000000}"/>
    <dataValidation allowBlank="1" showInputMessage="1" showErrorMessage="1" prompt="August month calendar" sqref="A1" xr:uid="{00000000-0002-0000-0700-000002000000}"/>
    <dataValidation allowBlank="1" showInputMessage="1" showErrorMessage="1" prompt="This row contains weekday names for this calendar. This cell contains the starting day of the week. To change week start day, select a new weekday in January worksheet cell L5." sqref="B3" xr:uid="{00000000-0002-0000-0700-000003000000}"/>
    <dataValidation allowBlank="1" showInputMessage="1" prompt="Enter monthly Notes in cell below" sqref="D14:H14" xr:uid="{00000000-0002-0000-0700-000004000000}"/>
    <dataValidation allowBlank="1" showInputMessage="1" prompt="Enter monthly Notes in this cell" sqref="D15:H15" xr:uid="{228A5F86-27CA-4170-92A9-A80E88CAB406}"/>
    <dataValidation allowBlank="1" showInputMessage="1" showErrorMessage="1" prompt="This row &amp; rows 7, 9, 11, 13, &amp; 15 are cells for entering daily notes related to the calendar day in the cell above." sqref="B5" xr:uid="{00000000-0002-0000-0700-000006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700-000007000000}"/>
  </dataValidations>
  <printOptions horizontalCentered="1"/>
  <pageMargins left="0.25" right="0.25" top="0.5" bottom="0.5" header="0.3" footer="0.3"/>
  <pageSetup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I15"/>
  <sheetViews>
    <sheetView showGridLines="0" showRowColHeaders="0" topLeftCell="A6" zoomScaleNormal="100" workbookViewId="0">
      <selection activeCell="M11" sqref="M11"/>
    </sheetView>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2</v>
      </c>
    </row>
    <row r="2" spans="1:9" ht="96" customHeight="1" x14ac:dyDescent="0.3">
      <c r="B2" s="62" t="str">
        <f>"September "&amp;CalendarYear</f>
        <v>September 2022</v>
      </c>
      <c r="C2" s="62"/>
      <c r="D2" s="62"/>
      <c r="E2" s="3"/>
      <c r="F2" s="3"/>
      <c r="G2" s="3"/>
      <c r="H2" s="4"/>
    </row>
    <row r="3" spans="1:9" s="13" customFormat="1" ht="24" customHeight="1" x14ac:dyDescent="0.3">
      <c r="A3" s="12"/>
      <c r="B3" s="22" t="str">
        <f>WeekStart</f>
        <v>Sunday</v>
      </c>
      <c r="C3" s="23" t="str">
        <f t="shared" ref="C3:H3" si="0">TEXT(C4,"dddd")</f>
        <v>Monday</v>
      </c>
      <c r="D3" s="23" t="str">
        <f t="shared" si="0"/>
        <v>Tuesday</v>
      </c>
      <c r="E3" s="23" t="str">
        <f t="shared" si="0"/>
        <v>Wednesday</v>
      </c>
      <c r="F3" s="23" t="str">
        <f t="shared" si="0"/>
        <v>Thursday</v>
      </c>
      <c r="G3" s="23" t="str">
        <f t="shared" si="0"/>
        <v>Friday</v>
      </c>
      <c r="H3" s="24" t="str">
        <f t="shared" si="0"/>
        <v>Saturday</v>
      </c>
    </row>
    <row r="4" spans="1:9" s="6" customFormat="1" ht="24" customHeight="1" x14ac:dyDescent="0.3">
      <c r="A4" s="5"/>
      <c r="B4" s="41">
        <f t="array" ref="B4:H4">DaysAndWeeks+DATE(CalendarYear,9,1)-WEEKDAY(DATE(CalendarYear,9,1),(WeekStart="Monday")+1)+1</f>
        <v>44801</v>
      </c>
      <c r="C4" s="41">
        <v>44802</v>
      </c>
      <c r="D4" s="41">
        <v>44803</v>
      </c>
      <c r="E4" s="41">
        <v>44804</v>
      </c>
      <c r="F4" s="41">
        <v>44805</v>
      </c>
      <c r="G4" s="41">
        <v>44806</v>
      </c>
      <c r="H4" s="41">
        <v>44807</v>
      </c>
    </row>
    <row r="5" spans="1:9" s="18" customFormat="1" ht="56.1" customHeight="1" x14ac:dyDescent="0.3">
      <c r="A5" s="17"/>
      <c r="B5" s="43"/>
      <c r="C5" s="43"/>
      <c r="D5" s="43"/>
      <c r="E5" s="43"/>
      <c r="F5" s="43"/>
      <c r="G5" s="43"/>
      <c r="H5" s="43"/>
    </row>
    <row r="6" spans="1:9" s="6" customFormat="1" ht="24" customHeight="1" x14ac:dyDescent="0.3">
      <c r="A6" s="5"/>
      <c r="B6" s="44">
        <f t="array" ref="B6:H6">DaysAndWeeks+DATE(CalendarYear,9,1)-WEEKDAY(DATE(CalendarYear,9,1),(WeekStart="Monday")+1)+8</f>
        <v>44808</v>
      </c>
      <c r="C6" s="44">
        <v>44809</v>
      </c>
      <c r="D6" s="44">
        <v>44810</v>
      </c>
      <c r="E6" s="44">
        <v>44811</v>
      </c>
      <c r="F6" s="44">
        <v>44812</v>
      </c>
      <c r="G6" s="44">
        <v>44813</v>
      </c>
      <c r="H6" s="44">
        <v>44814</v>
      </c>
    </row>
    <row r="7" spans="1:9" s="18" customFormat="1" ht="56.1" customHeight="1" x14ac:dyDescent="0.3">
      <c r="A7" s="17"/>
      <c r="B7" s="42"/>
      <c r="C7" s="42"/>
      <c r="D7" s="42"/>
      <c r="E7" s="42"/>
      <c r="F7" s="42"/>
      <c r="G7" s="42"/>
      <c r="H7" s="42"/>
    </row>
    <row r="8" spans="1:9" s="6" customFormat="1" ht="24" customHeight="1" x14ac:dyDescent="0.3">
      <c r="A8" s="5"/>
      <c r="B8" s="45">
        <f t="array" ref="B8:H8">DaysAndWeeks+DATE(CalendarYear,9,1)-WEEKDAY(DATE(CalendarYear,9,1),(WeekStart="Monday")+1)+15</f>
        <v>44815</v>
      </c>
      <c r="C8" s="45">
        <v>44816</v>
      </c>
      <c r="D8" s="45">
        <v>44817</v>
      </c>
      <c r="E8" s="45">
        <v>44818</v>
      </c>
      <c r="F8" s="45">
        <v>44819</v>
      </c>
      <c r="G8" s="45">
        <v>44820</v>
      </c>
      <c r="H8" s="45">
        <v>44821</v>
      </c>
    </row>
    <row r="9" spans="1:9" s="18" customFormat="1" ht="56.1" customHeight="1" x14ac:dyDescent="0.3">
      <c r="A9" s="17"/>
      <c r="B9" s="43"/>
      <c r="C9" s="43"/>
      <c r="D9" s="43"/>
      <c r="E9" s="43"/>
      <c r="F9" s="43"/>
      <c r="G9" s="43"/>
      <c r="H9" s="43"/>
    </row>
    <row r="10" spans="1:9" s="6" customFormat="1" ht="24" customHeight="1" x14ac:dyDescent="0.3">
      <c r="A10" s="5"/>
      <c r="B10" s="44">
        <f t="array" ref="B10:H10">DaysAndWeeks+DATE(CalendarYear,9,1)-WEEKDAY(DATE(CalendarYear,9,1),(WeekStart="Monday")+1)+22</f>
        <v>44822</v>
      </c>
      <c r="C10" s="44">
        <v>44823</v>
      </c>
      <c r="D10" s="44">
        <v>44824</v>
      </c>
      <c r="E10" s="44">
        <v>44825</v>
      </c>
      <c r="F10" s="44">
        <v>44826</v>
      </c>
      <c r="G10" s="44">
        <v>44827</v>
      </c>
      <c r="H10" s="44">
        <v>44828</v>
      </c>
    </row>
    <row r="11" spans="1:9" s="18" customFormat="1" ht="56.1" customHeight="1" x14ac:dyDescent="0.3">
      <c r="A11" s="17"/>
      <c r="B11" s="42"/>
      <c r="C11" s="42"/>
      <c r="D11" s="42"/>
      <c r="E11" s="42"/>
      <c r="F11" s="42"/>
      <c r="G11" s="42"/>
      <c r="H11" s="42"/>
    </row>
    <row r="12" spans="1:9" s="6" customFormat="1" ht="24" customHeight="1" x14ac:dyDescent="0.3">
      <c r="A12" s="5"/>
      <c r="B12" s="45">
        <f t="array" ref="B12:H12">DaysAndWeeks+DATE(CalendarYear,9,1)-WEEKDAY(DATE(CalendarYear,9,1),(WeekStart="Monday")+1)+29</f>
        <v>44829</v>
      </c>
      <c r="C12" s="45">
        <v>44830</v>
      </c>
      <c r="D12" s="45">
        <v>44831</v>
      </c>
      <c r="E12" s="45">
        <v>44832</v>
      </c>
      <c r="F12" s="45">
        <v>44833</v>
      </c>
      <c r="G12" s="45">
        <v>44834</v>
      </c>
      <c r="H12" s="45">
        <v>44835</v>
      </c>
    </row>
    <row r="13" spans="1:9" s="18" customFormat="1" ht="56.1" customHeight="1" x14ac:dyDescent="0.3">
      <c r="A13" s="17"/>
      <c r="B13" s="43"/>
      <c r="C13" s="43"/>
      <c r="D13" s="43"/>
      <c r="E13" s="43"/>
      <c r="F13" s="43"/>
      <c r="G13" s="43"/>
      <c r="H13" s="43"/>
    </row>
    <row r="14" spans="1:9" s="6" customFormat="1" ht="24" customHeight="1" x14ac:dyDescent="0.3">
      <c r="A14" s="5"/>
      <c r="B14" s="44">
        <f t="array" ref="B14:C14">DaysAndWeeks+DATE(CalendarYear,9,1)-WEEKDAY(DATE(CalendarYear,9,1),(WeekStart="Monday")+1)+36</f>
        <v>44836</v>
      </c>
      <c r="C14" s="44">
        <v>44837</v>
      </c>
      <c r="D14" s="63" t="s">
        <v>1</v>
      </c>
      <c r="E14" s="63"/>
      <c r="F14" s="63"/>
      <c r="G14" s="63"/>
      <c r="H14" s="64"/>
    </row>
    <row r="15" spans="1:9" s="18" customFormat="1" ht="56.1" customHeight="1" x14ac:dyDescent="0.3">
      <c r="A15" s="17"/>
      <c r="B15" s="42"/>
      <c r="C15" s="42"/>
      <c r="D15" s="51"/>
      <c r="E15" s="52"/>
      <c r="F15" s="52"/>
      <c r="G15" s="52"/>
      <c r="H15" s="53"/>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Automatically determined weekday" sqref="C3:H3" xr:uid="{00000000-0002-0000-0800-000000000000}"/>
    <dataValidation allowBlank="1" showInputMessage="1" showErrorMessage="1" prompt="The year in this cell is automatically updated based on year entered in January worksheet. Calendar below has dates for previous and next month with lighter font shade" sqref="B2:D2" xr:uid="{00000000-0002-0000-0800-000001000000}"/>
    <dataValidation allowBlank="1" showInputMessage="1" showErrorMessage="1" prompt="September month calendar" sqref="A1" xr:uid="{00000000-0002-0000-0800-000002000000}"/>
    <dataValidation allowBlank="1" showInputMessage="1" showErrorMessage="1" prompt="This row &amp; rows 6, 8, 10, 12 &amp; 14 contain calendar days of the week. If this cell doesn’t contain the number 1, then it is a day from the previous month. Enter notes in cell D15." sqref="B4" xr:uid="{00000000-0002-0000-0800-000003000000}"/>
    <dataValidation allowBlank="1" showInputMessage="1" showErrorMessage="1" prompt="This row &amp; rows 7, 9, 11, 13, &amp; 15 are cells for entering daily notes related to the calendar day in the cell above." sqref="B5" xr:uid="{00000000-0002-0000-0800-000004000000}"/>
    <dataValidation allowBlank="1" showInputMessage="1" prompt="Enter monthly Notes in this cell" sqref="D15:H15" xr:uid="{43D9B7A5-07DF-4F7D-8678-44F7AE5E5DF8}"/>
    <dataValidation allowBlank="1" showInputMessage="1" prompt="Enter monthly Notes in cell below" sqref="D14:H14" xr:uid="{00000000-0002-0000-0800-000006000000}"/>
    <dataValidation allowBlank="1" showInputMessage="1" showErrorMessage="1" prompt="This row contains weekday names for this calendar. This cell contains the starting day of the week. To change week start day, select a new weekday in January worksheet cell L5." sqref="B3" xr:uid="{00000000-0002-0000-0800-000007000000}"/>
  </dataValidations>
  <printOptions horizontalCentered="1"/>
  <pageMargins left="0.25" right="0.25" top="0.5" bottom="0.5" header="0.3" footer="0.3"/>
  <pageSetup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9B8A745B-63BA-4F9A-A6E5-C457B3F40DFD}">
  <ds:schemaRefs>
    <ds:schemaRef ds:uri="http://schemas.microsoft.com/sharepoint/v3/contenttype/forms"/>
  </ds:schemaRefs>
</ds:datastoreItem>
</file>

<file path=customXml/itemProps2.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B20271-DBF4-4EBA-824D-0E74CCAA174D}">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39</vt:i4>
      </vt:variant>
    </vt:vector>
  </HeadingPairs>
  <TitlesOfParts>
    <vt:vector size="51" baseType="lpstr">
      <vt:lpstr>January</vt:lpstr>
      <vt:lpstr>February</vt:lpstr>
      <vt:lpstr>March</vt:lpstr>
      <vt:lpstr>April</vt:lpstr>
      <vt:lpstr>May</vt:lpstr>
      <vt:lpstr>June</vt:lpstr>
      <vt:lpstr>July</vt:lpstr>
      <vt:lpstr>August</vt:lpstr>
      <vt:lpstr>September</vt:lpstr>
      <vt:lpstr>October</vt:lpstr>
      <vt:lpstr>November</vt:lpstr>
      <vt:lpstr>December</vt:lpstr>
      <vt:lpstr>CalendarYear</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April!Print_Area</vt:lpstr>
      <vt:lpstr>August!Print_Area</vt:lpstr>
      <vt:lpstr>December!Print_Area</vt:lpstr>
      <vt:lpstr>February!Print_Area</vt:lpstr>
      <vt:lpstr>January!Print_Area</vt:lpstr>
      <vt:lpstr>July!Print_Area</vt:lpstr>
      <vt:lpstr>June!Print_Area</vt:lpstr>
      <vt:lpstr>March!Print_Area</vt:lpstr>
      <vt:lpstr>May!Print_Area</vt:lpstr>
      <vt:lpstr>November!Print_Area</vt:lpstr>
      <vt:lpstr>October!Print_Area</vt:lpstr>
      <vt:lpstr>September!Print_Area</vt:lpstr>
      <vt:lpstr>RowTitleRegion1..K3</vt:lpstr>
      <vt:lpstr>WeekStart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2021-11-25T14:31:27Z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