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j/Desktop/"/>
    </mc:Choice>
  </mc:AlternateContent>
  <xr:revisionPtr revIDLastSave="0" documentId="8_{C6B2DEB4-CC18-054E-9727-B0E332F9CB82}" xr6:coauthVersionLast="45" xr6:coauthVersionMax="45" xr10:uidLastSave="{00000000-0000-0000-0000-000000000000}"/>
  <bookViews>
    <workbookView xWindow="0" yWindow="460" windowWidth="28800" windowHeight="17540" firstSheet="1" activeTab="7" xr2:uid="{BF3D353F-4A99-D048-9261-E672ED44877E}"/>
  </bookViews>
  <sheets>
    <sheet name="Direct Assistance FY2019" sheetId="1" r:id="rId1"/>
    <sheet name="DA by Period FY2019" sheetId="2" r:id="rId2"/>
    <sheet name="Direct Assistance FY2020 Q1" sheetId="3" r:id="rId3"/>
    <sheet name="DA by Period FY2020 Q1" sheetId="4" r:id="rId4"/>
    <sheet name="LES Utility Assistance FY2019" sheetId="5" r:id="rId5"/>
    <sheet name="LES by Period FY2019" sheetId="6" r:id="rId6"/>
    <sheet name="LES Utility Assistance FY2020 Q" sheetId="7" r:id="rId7"/>
    <sheet name="LES by Period FY2020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7" l="1"/>
  <c r="K19" i="7"/>
  <c r="K16" i="7"/>
  <c r="K14" i="7"/>
  <c r="K10" i="7"/>
  <c r="K8" i="7"/>
  <c r="K5" i="7"/>
  <c r="E26" i="7" s="1"/>
  <c r="E24" i="6"/>
  <c r="E23" i="6" s="1"/>
  <c r="N5" i="6"/>
  <c r="N4" i="6"/>
  <c r="F28" i="5"/>
  <c r="E28" i="5"/>
  <c r="F27" i="5"/>
  <c r="F26" i="5"/>
  <c r="E26" i="5"/>
  <c r="M6" i="6"/>
  <c r="L11" i="6" s="1"/>
  <c r="L6" i="6"/>
  <c r="L10" i="6" s="1"/>
  <c r="K6" i="6"/>
  <c r="L9" i="6" s="1"/>
  <c r="L12" i="6" s="1"/>
  <c r="J6" i="6"/>
  <c r="I11" i="6" s="1"/>
  <c r="I6" i="6"/>
  <c r="I10" i="6" s="1"/>
  <c r="H6" i="6"/>
  <c r="I9" i="6" s="1"/>
  <c r="G6" i="6"/>
  <c r="F11" i="6" s="1"/>
  <c r="F6" i="6"/>
  <c r="F10" i="6" s="1"/>
  <c r="E6" i="6"/>
  <c r="F9" i="6" s="1"/>
  <c r="D6" i="6"/>
  <c r="C11" i="6" s="1"/>
  <c r="C6" i="6"/>
  <c r="C10" i="6" s="1"/>
  <c r="B6" i="6"/>
  <c r="C9" i="6" s="1"/>
  <c r="L24" i="5"/>
  <c r="L23" i="5"/>
  <c r="K23" i="5"/>
  <c r="K16" i="5"/>
  <c r="K19" i="5"/>
  <c r="K14" i="5"/>
  <c r="K24" i="5" s="1"/>
  <c r="K10" i="5"/>
  <c r="K8" i="5"/>
  <c r="K5" i="5"/>
  <c r="E27" i="4"/>
  <c r="E28" i="4"/>
  <c r="E29" i="4"/>
  <c r="E30" i="4"/>
  <c r="E19" i="4"/>
  <c r="E7" i="4"/>
  <c r="E8" i="4"/>
  <c r="E9" i="4"/>
  <c r="E10" i="4"/>
  <c r="E11" i="4"/>
  <c r="E12" i="4"/>
  <c r="E13" i="4"/>
  <c r="E14" i="4"/>
  <c r="E15" i="4"/>
  <c r="E16" i="4"/>
  <c r="E17" i="4"/>
  <c r="E18" i="4"/>
  <c r="E6" i="4"/>
  <c r="E5" i="4"/>
  <c r="E4" i="4"/>
  <c r="C23" i="4"/>
  <c r="C22" i="4"/>
  <c r="D19" i="4"/>
  <c r="C24" i="4" s="1"/>
  <c r="C25" i="4" s="1"/>
  <c r="C19" i="4"/>
  <c r="B19" i="4"/>
  <c r="L70" i="3"/>
  <c r="K65" i="3"/>
  <c r="L65" i="3" s="1"/>
  <c r="K64" i="3"/>
  <c r="L59" i="3"/>
  <c r="K59" i="3"/>
  <c r="K56" i="3"/>
  <c r="K55" i="3"/>
  <c r="L56" i="3" s="1"/>
  <c r="K50" i="3"/>
  <c r="L50" i="3" s="1"/>
  <c r="K48" i="3"/>
  <c r="L42" i="3"/>
  <c r="K42" i="3"/>
  <c r="L39" i="3"/>
  <c r="K39" i="3"/>
  <c r="K31" i="3"/>
  <c r="K28" i="3"/>
  <c r="L31" i="3" s="1"/>
  <c r="K23" i="3"/>
  <c r="K20" i="3"/>
  <c r="L23" i="3" s="1"/>
  <c r="K14" i="3"/>
  <c r="K13" i="3"/>
  <c r="L14" i="3" s="1"/>
  <c r="K10" i="3"/>
  <c r="L10" i="3" s="1"/>
  <c r="K9" i="3"/>
  <c r="J28" i="2"/>
  <c r="J27" i="2"/>
  <c r="J26" i="2"/>
  <c r="J29" i="2"/>
  <c r="E29" i="2"/>
  <c r="E26" i="2"/>
  <c r="E25" i="2"/>
  <c r="E28" i="2"/>
  <c r="E27" i="2"/>
  <c r="L23" i="2"/>
  <c r="I23" i="2"/>
  <c r="L22" i="2"/>
  <c r="L21" i="2"/>
  <c r="L20" i="2"/>
  <c r="I22" i="2"/>
  <c r="I21" i="2"/>
  <c r="I20" i="2"/>
  <c r="M17" i="2"/>
  <c r="L17" i="2"/>
  <c r="K17" i="2"/>
  <c r="J17" i="2"/>
  <c r="I17" i="2"/>
  <c r="H17" i="2"/>
  <c r="L150" i="1"/>
  <c r="L6" i="1"/>
  <c r="F17" i="2"/>
  <c r="F21" i="2" s="1"/>
  <c r="F22" i="2"/>
  <c r="G17" i="2"/>
  <c r="E17" i="2"/>
  <c r="F20" i="2" s="1"/>
  <c r="F23" i="2" s="1"/>
  <c r="N7" i="2"/>
  <c r="N8" i="2"/>
  <c r="N9" i="2"/>
  <c r="N10" i="2"/>
  <c r="N11" i="2"/>
  <c r="N12" i="2"/>
  <c r="N13" i="2"/>
  <c r="N14" i="2"/>
  <c r="N15" i="2"/>
  <c r="N16" i="2"/>
  <c r="N6" i="2"/>
  <c r="N5" i="2"/>
  <c r="N4" i="2"/>
  <c r="C23" i="2"/>
  <c r="C22" i="2"/>
  <c r="C21" i="2"/>
  <c r="C20" i="2"/>
  <c r="D17" i="2"/>
  <c r="C17" i="2"/>
  <c r="B17" i="2"/>
  <c r="L98" i="1"/>
  <c r="K98" i="1"/>
  <c r="K97" i="1"/>
  <c r="K96" i="1"/>
  <c r="K95" i="1"/>
  <c r="K93" i="1"/>
  <c r="L148" i="1"/>
  <c r="K148" i="1"/>
  <c r="L145" i="1"/>
  <c r="K145" i="1"/>
  <c r="L141" i="1"/>
  <c r="K141" i="1"/>
  <c r="K134" i="1"/>
  <c r="K126" i="1"/>
  <c r="L127" i="1"/>
  <c r="K127" i="1"/>
  <c r="K122" i="1"/>
  <c r="K120" i="1"/>
  <c r="K117" i="1"/>
  <c r="K115" i="1"/>
  <c r="K114" i="1"/>
  <c r="K111" i="1"/>
  <c r="L103" i="1"/>
  <c r="K103" i="1"/>
  <c r="L90" i="1"/>
  <c r="K90" i="1"/>
  <c r="K88" i="1"/>
  <c r="K87" i="1"/>
  <c r="K86" i="1"/>
  <c r="K84" i="1"/>
  <c r="L81" i="1"/>
  <c r="K81" i="1"/>
  <c r="K80" i="1"/>
  <c r="L74" i="1"/>
  <c r="K74" i="1"/>
  <c r="K68" i="1"/>
  <c r="K66" i="1"/>
  <c r="K63" i="1"/>
  <c r="K58" i="1"/>
  <c r="K55" i="1"/>
  <c r="K49" i="1"/>
  <c r="K45" i="1"/>
  <c r="K43" i="1"/>
  <c r="K41" i="1"/>
  <c r="K36" i="1"/>
  <c r="K34" i="1"/>
  <c r="E28" i="7" l="1"/>
  <c r="F26" i="7"/>
  <c r="F28" i="7" s="1"/>
  <c r="E20" i="6"/>
  <c r="E21" i="6"/>
  <c r="E22" i="6"/>
  <c r="N6" i="6"/>
  <c r="J18" i="6" s="1"/>
  <c r="I12" i="6"/>
  <c r="C12" i="6"/>
  <c r="E14" i="6"/>
  <c r="E15" i="6"/>
  <c r="F12" i="6"/>
  <c r="N17" i="2"/>
  <c r="K33" i="1"/>
  <c r="K31" i="1"/>
  <c r="K28" i="1"/>
  <c r="K24" i="1"/>
  <c r="L50" i="1" s="1"/>
  <c r="K19" i="1"/>
  <c r="K18" i="1"/>
  <c r="K17" i="1"/>
  <c r="K15" i="1"/>
  <c r="K13" i="1"/>
  <c r="K12" i="1"/>
  <c r="K11" i="1"/>
  <c r="K10" i="1"/>
  <c r="K9" i="1"/>
  <c r="L19" i="1"/>
  <c r="K6" i="1"/>
  <c r="K5" i="1"/>
  <c r="E17" i="6" l="1"/>
  <c r="J15" i="6"/>
  <c r="E18" i="6"/>
  <c r="J17" i="6"/>
  <c r="J16" i="6"/>
  <c r="E16" i="6"/>
</calcChain>
</file>

<file path=xl/sharedStrings.xml><?xml version="1.0" encoding="utf-8"?>
<sst xmlns="http://schemas.openxmlformats.org/spreadsheetml/2006/main" count="1505" uniqueCount="333">
  <si>
    <t>001</t>
  </si>
  <si>
    <t>410</t>
  </si>
  <si>
    <t>890610000</t>
  </si>
  <si>
    <t>Food/Pantry</t>
  </si>
  <si>
    <t>Sams Club</t>
  </si>
  <si>
    <t>Diapers</t>
  </si>
  <si>
    <t>Coding Error</t>
  </si>
  <si>
    <t>Account Number</t>
  </si>
  <si>
    <t>Item/Discription</t>
  </si>
  <si>
    <t>890640000</t>
  </si>
  <si>
    <t>Black Hills</t>
  </si>
  <si>
    <t>Stage Line</t>
  </si>
  <si>
    <t>Bus Passes</t>
  </si>
  <si>
    <t>Date</t>
  </si>
  <si>
    <t>12.18.18</t>
  </si>
  <si>
    <t>8.31.19</t>
  </si>
  <si>
    <t>JE 00072</t>
  </si>
  <si>
    <t>AP 00026</t>
  </si>
  <si>
    <t>Reference</t>
  </si>
  <si>
    <t>10.23.18</t>
  </si>
  <si>
    <t>11.27.18</t>
  </si>
  <si>
    <t>1.29.19</t>
  </si>
  <si>
    <t>2.18.19</t>
  </si>
  <si>
    <t>4.23.19</t>
  </si>
  <si>
    <t>6.18.19</t>
  </si>
  <si>
    <t>7.23.19</t>
  </si>
  <si>
    <t>9.25.19</t>
  </si>
  <si>
    <t>AP 00005</t>
  </si>
  <si>
    <t>AP 00018</t>
  </si>
  <si>
    <t>AP 00042</t>
  </si>
  <si>
    <t>AP 00052</t>
  </si>
  <si>
    <t>AP 00067</t>
  </si>
  <si>
    <t>AP 00091</t>
  </si>
  <si>
    <t>AP 00100</t>
  </si>
  <si>
    <t>AP 00119</t>
  </si>
  <si>
    <t>FINANCIAL ASSISTANCE - TRANSPORTATION</t>
  </si>
  <si>
    <t>FINANCIAL ASSISTANCE - FOOD &amp; PANTRY</t>
  </si>
  <si>
    <t>Period</t>
  </si>
  <si>
    <t>Total/Period Total/Year Total</t>
  </si>
  <si>
    <t>10.23.19</t>
  </si>
  <si>
    <t>AP 00006</t>
  </si>
  <si>
    <t>10.23.20</t>
  </si>
  <si>
    <t>AP 00007</t>
  </si>
  <si>
    <t>890650000</t>
  </si>
  <si>
    <t>FINANCIAL ASSISTANCE - LODGING</t>
  </si>
  <si>
    <t>America's Best Value Inn</t>
  </si>
  <si>
    <t>Hotel</t>
  </si>
  <si>
    <t>AP 00031</t>
  </si>
  <si>
    <t>12.31.18</t>
  </si>
  <si>
    <t>12.31.19</t>
  </si>
  <si>
    <t>AP 00032</t>
  </si>
  <si>
    <t>12.31.20</t>
  </si>
  <si>
    <t>AP 00033</t>
  </si>
  <si>
    <t>1.31.19</t>
  </si>
  <si>
    <t>JE 00025</t>
  </si>
  <si>
    <t>Crete Inn</t>
  </si>
  <si>
    <t>Fin Assist - Disaster (Correction)</t>
  </si>
  <si>
    <t>2.12.19</t>
  </si>
  <si>
    <t>2.27.19</t>
  </si>
  <si>
    <t>AP 00048</t>
  </si>
  <si>
    <t>JE 00030</t>
  </si>
  <si>
    <t>Code Error</t>
  </si>
  <si>
    <t>Town House extended stay</t>
  </si>
  <si>
    <t>Lodging</t>
  </si>
  <si>
    <t>3.31.19</t>
  </si>
  <si>
    <t>AP 00064</t>
  </si>
  <si>
    <t>AP 00066</t>
  </si>
  <si>
    <t>AP 00074</t>
  </si>
  <si>
    <t>AP 00075</t>
  </si>
  <si>
    <t>AP 00079</t>
  </si>
  <si>
    <t>AP 00082</t>
  </si>
  <si>
    <t>AP 00087</t>
  </si>
  <si>
    <t>Microtel Inn &amp; Suites</t>
  </si>
  <si>
    <t>6.30.19</t>
  </si>
  <si>
    <t>AP 00093</t>
  </si>
  <si>
    <t>7.9.19</t>
  </si>
  <si>
    <t>AP 00095</t>
  </si>
  <si>
    <t>AP 00110</t>
  </si>
  <si>
    <t>AP 00112</t>
  </si>
  <si>
    <t>8.27.19</t>
  </si>
  <si>
    <t>coding error</t>
  </si>
  <si>
    <t>9.17.19</t>
  </si>
  <si>
    <t>AP 00118</t>
  </si>
  <si>
    <t>4.16.19</t>
  </si>
  <si>
    <t>5.14.19</t>
  </si>
  <si>
    <t>5.21.19</t>
  </si>
  <si>
    <t>5.28.19</t>
  </si>
  <si>
    <t>5.31.19</t>
  </si>
  <si>
    <t>Financial Assistance - Other</t>
  </si>
  <si>
    <t>AP 00036</t>
  </si>
  <si>
    <t>JE 00008</t>
  </si>
  <si>
    <t>890670000</t>
  </si>
  <si>
    <t>Whitehead Oil</t>
  </si>
  <si>
    <t>Fuel</t>
  </si>
  <si>
    <t>Other</t>
  </si>
  <si>
    <t xml:space="preserve">s/b Fin. Assist </t>
  </si>
  <si>
    <t>1.16.19</t>
  </si>
  <si>
    <t>AP 00039</t>
  </si>
  <si>
    <t>Clothing</t>
  </si>
  <si>
    <t>RE 00048</t>
  </si>
  <si>
    <t>3.12.19</t>
  </si>
  <si>
    <t>3.31.20</t>
  </si>
  <si>
    <t>3.31.21</t>
  </si>
  <si>
    <t>3.31.22</t>
  </si>
  <si>
    <t>AP 00056</t>
  </si>
  <si>
    <t>AP 00061</t>
  </si>
  <si>
    <t>AP 00062</t>
  </si>
  <si>
    <t>AP 00063</t>
  </si>
  <si>
    <t>Laundryland</t>
  </si>
  <si>
    <t>Laundry</t>
  </si>
  <si>
    <t>4.30.19</t>
  </si>
  <si>
    <t>JE 00044</t>
  </si>
  <si>
    <t>Gift Card Inventory</t>
  </si>
  <si>
    <t>April 2019</t>
  </si>
  <si>
    <t>8.13.19</t>
  </si>
  <si>
    <t>AP 00106</t>
  </si>
  <si>
    <t>Major Mark Anderson</t>
  </si>
  <si>
    <t>Food for a Family</t>
  </si>
  <si>
    <t>8.15.19</t>
  </si>
  <si>
    <t>CD 00080</t>
  </si>
  <si>
    <t>8.21.19</t>
  </si>
  <si>
    <t>AP 00109</t>
  </si>
  <si>
    <t>AP 00115</t>
  </si>
  <si>
    <t>MCJ Unlimited</t>
  </si>
  <si>
    <t>Financial Assistance - Other - Back to School</t>
  </si>
  <si>
    <t>890670001</t>
  </si>
  <si>
    <t>Back to School</t>
  </si>
  <si>
    <t>9.10.19</t>
  </si>
  <si>
    <t>AP 00116</t>
  </si>
  <si>
    <t>School Supplies</t>
  </si>
  <si>
    <t>Dollar Days International</t>
  </si>
  <si>
    <t>Financial Assistance - Other - Medical</t>
  </si>
  <si>
    <t>11.19.18</t>
  </si>
  <si>
    <t>AP 00016</t>
  </si>
  <si>
    <t>890670015</t>
  </si>
  <si>
    <t>Kohll's Pharmacy</t>
  </si>
  <si>
    <t>Genoa Health Care</t>
  </si>
  <si>
    <t>Aliviation Pharmacy</t>
  </si>
  <si>
    <t>Medical</t>
  </si>
  <si>
    <t>Financial Assistance - Other - Thrift Store</t>
  </si>
  <si>
    <t>11.13.18</t>
  </si>
  <si>
    <t>AP 00014</t>
  </si>
  <si>
    <t>Salvation Army Thrift Store</t>
  </si>
  <si>
    <t>Voucher</t>
  </si>
  <si>
    <t>890670018</t>
  </si>
  <si>
    <t>Financial Assistance - Other - Fans</t>
  </si>
  <si>
    <t>7.17.19</t>
  </si>
  <si>
    <t>7.31.19</t>
  </si>
  <si>
    <t>AP 00097</t>
  </si>
  <si>
    <t>JE 00068</t>
  </si>
  <si>
    <t>890670031</t>
  </si>
  <si>
    <t>Box Fans</t>
  </si>
  <si>
    <t>Fans</t>
  </si>
  <si>
    <t>Financial Assistance - Other - Winter Night Watch</t>
  </si>
  <si>
    <t>890670033</t>
  </si>
  <si>
    <t>Food</t>
  </si>
  <si>
    <t>ALL INFORMATION IS FROM THE SALVATION ARMY'S ACCOUNTING SOFTWARE SHELBY (CITRIX) - DETAILED LEDGER FY2019</t>
  </si>
  <si>
    <t>Financial Assistance - Pathway of Hope</t>
  </si>
  <si>
    <t>890670037</t>
  </si>
  <si>
    <t>Parkview Apartments</t>
  </si>
  <si>
    <t>Rent</t>
  </si>
  <si>
    <t>AP 00004</t>
  </si>
  <si>
    <t>AP 00002</t>
  </si>
  <si>
    <t>No Description</t>
  </si>
  <si>
    <t>PMI Rentals</t>
  </si>
  <si>
    <t>10.31.18</t>
  </si>
  <si>
    <t>AP 00011</t>
  </si>
  <si>
    <t>Superior Veterinary</t>
  </si>
  <si>
    <t>11.30.18</t>
  </si>
  <si>
    <t>AP 00021</t>
  </si>
  <si>
    <t>AP 00045</t>
  </si>
  <si>
    <t>LES</t>
  </si>
  <si>
    <t>World Spring Suites</t>
  </si>
  <si>
    <t>2.22.19</t>
  </si>
  <si>
    <t>CD 00034</t>
  </si>
  <si>
    <t>Waterbrook Apartments</t>
  </si>
  <si>
    <t>Big Red Storage</t>
  </si>
  <si>
    <t>VOID</t>
  </si>
  <si>
    <t>JE 00053</t>
  </si>
  <si>
    <t>Axiom Property Management</t>
  </si>
  <si>
    <t>Depot Corrections</t>
  </si>
  <si>
    <t>AP 00094</t>
  </si>
  <si>
    <t>7.30.19</t>
  </si>
  <si>
    <t>AP 00104</t>
  </si>
  <si>
    <t>AP 00102</t>
  </si>
  <si>
    <t>Voices of Hope</t>
  </si>
  <si>
    <t>CD 00076</t>
  </si>
  <si>
    <t>8.1.19</t>
  </si>
  <si>
    <t>AP 00103</t>
  </si>
  <si>
    <t>Financial Assistance - Christmas - Toys</t>
  </si>
  <si>
    <t xml:space="preserve">AP 00008 </t>
  </si>
  <si>
    <t>Yarn for Angel Tree</t>
  </si>
  <si>
    <t>Saftey Pins for Toys</t>
  </si>
  <si>
    <t>JE 00014</t>
  </si>
  <si>
    <t>Coding Correction AP 00031</t>
  </si>
  <si>
    <t>JE 00015</t>
  </si>
  <si>
    <t>Correcting JE 00014</t>
  </si>
  <si>
    <t>1.16.20</t>
  </si>
  <si>
    <t>AP 00040</t>
  </si>
  <si>
    <t>1.16.21</t>
  </si>
  <si>
    <t>AP 00041</t>
  </si>
  <si>
    <t>1.16.22</t>
  </si>
  <si>
    <t>1.16.23</t>
  </si>
  <si>
    <t>AP 00043</t>
  </si>
  <si>
    <t>1.16.24</t>
  </si>
  <si>
    <t>AP 00044</t>
  </si>
  <si>
    <t>1.16.25</t>
  </si>
  <si>
    <t>give away toys town</t>
  </si>
  <si>
    <t>tape for angel tree</t>
  </si>
  <si>
    <t>trash bags for toys town</t>
  </si>
  <si>
    <t>Financial Assistance - Christmas - Other</t>
  </si>
  <si>
    <t>891613000</t>
  </si>
  <si>
    <t>gifts nursing home</t>
  </si>
  <si>
    <t>Financial Assistance - Disaster</t>
  </si>
  <si>
    <t>Propane Flood re</t>
  </si>
  <si>
    <t>7.16.19</t>
  </si>
  <si>
    <t>RE 00458</t>
  </si>
  <si>
    <t>891623002</t>
  </si>
  <si>
    <t>891612000</t>
  </si>
  <si>
    <t>Food &amp; Pantry</t>
  </si>
  <si>
    <t>Transportation</t>
  </si>
  <si>
    <t>Thrift Store</t>
  </si>
  <si>
    <t>Pathway of Hope</t>
  </si>
  <si>
    <t>Winter Night Watch</t>
  </si>
  <si>
    <t>Christmas Toys</t>
  </si>
  <si>
    <t>Christmas Other</t>
  </si>
  <si>
    <t>Disaster</t>
  </si>
  <si>
    <t>First Quarter Direct Assistance</t>
  </si>
  <si>
    <t>Full Quarter</t>
  </si>
  <si>
    <t>Total</t>
  </si>
  <si>
    <t>Second Quarter Direct Assistance</t>
  </si>
  <si>
    <t>Third Quarter Direct Assistance</t>
  </si>
  <si>
    <t>Fourth Quarter Direct Assistance</t>
  </si>
  <si>
    <t>Average Assistance Per Month</t>
  </si>
  <si>
    <t>Average Assistance Per Quarter</t>
  </si>
  <si>
    <t>Average Assistance Per Day</t>
  </si>
  <si>
    <t>Average Assistance Per Week</t>
  </si>
  <si>
    <t>Total Assistance in Fiscal Year 2019</t>
  </si>
  <si>
    <t>Q4 Percentage</t>
  </si>
  <si>
    <t>Q3 Percentage</t>
  </si>
  <si>
    <t>Q2 Percentage</t>
  </si>
  <si>
    <t>Q1 Percentage</t>
  </si>
  <si>
    <t>Only $9,801.48 spent in the first 9 months</t>
  </si>
  <si>
    <t>THE SALVATION ARMY LINCOLN CORPS DIRECT ASSISTANCE TO INDIVIDUALS EXPENSES FY2019</t>
  </si>
  <si>
    <t>THE SALVATION ARMY LINCOLN CORPS DIRECT ASSISTANCE TO INDIVIDUALS EXPENSES Q1 FY2020</t>
  </si>
  <si>
    <t>ALL INFORMATION IS FROM THE SALVATION ARMY'S ACCOUNTING SOFTWARE SHELBY (CITRIX) - DETAILED LEDGER Q1 FY2020</t>
  </si>
  <si>
    <t>10.22.19</t>
  </si>
  <si>
    <t>Super Saver</t>
  </si>
  <si>
    <t>diapers</t>
  </si>
  <si>
    <t>11.25.19</t>
  </si>
  <si>
    <t>AP 00015</t>
  </si>
  <si>
    <t>11.30.19</t>
  </si>
  <si>
    <t>AP 00020</t>
  </si>
  <si>
    <t>JE 00009</t>
  </si>
  <si>
    <t>Food Bank of Lincoln</t>
  </si>
  <si>
    <t>Pantry Items</t>
  </si>
  <si>
    <t>Depot correction AP 15 &amp; 16</t>
  </si>
  <si>
    <t>AP 00029</t>
  </si>
  <si>
    <t>food pantry</t>
  </si>
  <si>
    <t>10.29.19</t>
  </si>
  <si>
    <t>890620000</t>
  </si>
  <si>
    <t>MBA Investments</t>
  </si>
  <si>
    <t>11.12.19</t>
  </si>
  <si>
    <t>AP 00012</t>
  </si>
  <si>
    <t>The Lodge Apartments</t>
  </si>
  <si>
    <r>
      <t xml:space="preserve">FINANCIAL ASSISTANCE - RENT </t>
    </r>
    <r>
      <rPr>
        <sz val="10"/>
        <color rgb="FFFF0000"/>
        <rFont val="Calibri (Body)"/>
      </rPr>
      <t>*there was $0 under account 001410890620000 for FY2019*</t>
    </r>
  </si>
  <si>
    <r>
      <t xml:space="preserve">FINANCIAL ASSISTANCE -TRANSPORTATION </t>
    </r>
    <r>
      <rPr>
        <sz val="10"/>
        <color rgb="FFFF0000"/>
        <rFont val="Calibri (Body)"/>
      </rPr>
      <t>*there has been $0 spent on account 001410890540000 since August of 2019*</t>
    </r>
  </si>
  <si>
    <t>11.19.19</t>
  </si>
  <si>
    <t>AP 00013</t>
  </si>
  <si>
    <t>America's Best Value</t>
  </si>
  <si>
    <t>12.17.19</t>
  </si>
  <si>
    <t>AP 00025</t>
  </si>
  <si>
    <t>AP 00027</t>
  </si>
  <si>
    <t>AMerica's Best Value</t>
  </si>
  <si>
    <t>FINANCIAL ASSISTANCE - OTHER</t>
  </si>
  <si>
    <t>10.15.19</t>
  </si>
  <si>
    <t>AP 00003</t>
  </si>
  <si>
    <t>fuel</t>
  </si>
  <si>
    <t>12.10.19</t>
  </si>
  <si>
    <t>tire repair</t>
  </si>
  <si>
    <t>tow</t>
  </si>
  <si>
    <r>
      <t xml:space="preserve">FINANCIAL ASSISTANCE - BACK TO SCHOOL </t>
    </r>
    <r>
      <rPr>
        <sz val="10"/>
        <color rgb="FFFF0000"/>
        <rFont val="Calibri (Body)"/>
      </rPr>
      <t>*nothing spent in Q1 FY2020*</t>
    </r>
  </si>
  <si>
    <t>FINANCIAL ASSISTANCE - OTHER - LOM &amp; SHUT INS</t>
  </si>
  <si>
    <t>12.27.19</t>
  </si>
  <si>
    <t>890670013</t>
  </si>
  <si>
    <t>4allPromos</t>
  </si>
  <si>
    <t>Gifts for CCM</t>
  </si>
  <si>
    <t>Gifts for CCM re</t>
  </si>
  <si>
    <t>RE 00158</t>
  </si>
  <si>
    <t>Calendars for Nursing Homes</t>
  </si>
  <si>
    <t>FINANCIAL ASSISTANCE - OTHER - MEDICAL</t>
  </si>
  <si>
    <t xml:space="preserve">Kholl's Pharmacy </t>
  </si>
  <si>
    <t>FINANCIAL ASSISTANCE - OTHER - THRIFT STORE</t>
  </si>
  <si>
    <t xml:space="preserve">Voucher </t>
  </si>
  <si>
    <r>
      <t xml:space="preserve">FINANCIAL ASSISTANCE - FANS </t>
    </r>
    <r>
      <rPr>
        <sz val="10"/>
        <color rgb="FFFF0000"/>
        <rFont val="Calibri (Body)"/>
      </rPr>
      <t>*nothing spent in Q1 FY2020*</t>
    </r>
  </si>
  <si>
    <t>FINANCIAL ASSISTANCE - OTHER - WINTER NIGHT WATCH</t>
  </si>
  <si>
    <t>food</t>
  </si>
  <si>
    <t>Coding correction AP 00012</t>
  </si>
  <si>
    <t>FINANCIAL ASSISTANCE - PATHWAY OF HOPE</t>
  </si>
  <si>
    <t>11.26.19</t>
  </si>
  <si>
    <t>AP 00019</t>
  </si>
  <si>
    <t xml:space="preserve">Northridge Heights </t>
  </si>
  <si>
    <t>employee</t>
  </si>
  <si>
    <r>
      <t xml:space="preserve">FINANCIAL ASSISTANCE - CHRISTMAS - FOOD </t>
    </r>
    <r>
      <rPr>
        <sz val="10"/>
        <color rgb="FFFF0000"/>
        <rFont val="Calibri (Body)"/>
      </rPr>
      <t>*nothing spent in Q1 FY2020*</t>
    </r>
  </si>
  <si>
    <t>FINANCIAL ASSISTANCE - CHRISTMAS - TOYS</t>
  </si>
  <si>
    <t>Yarn Angel Tree</t>
  </si>
  <si>
    <t>toys distribution</t>
  </si>
  <si>
    <r>
      <t xml:space="preserve">FINANCIAL ASSISTANCE - CHRISTMAS - OTHER </t>
    </r>
    <r>
      <rPr>
        <sz val="10"/>
        <color rgb="FFFF0000"/>
        <rFont val="Calibri (Body)"/>
      </rPr>
      <t>*nothing spent in Q1 FY2020*</t>
    </r>
  </si>
  <si>
    <r>
      <t xml:space="preserve">FINANCIAL ASSISTANCE - DISASTER  </t>
    </r>
    <r>
      <rPr>
        <sz val="10"/>
        <color rgb="FFFF0000"/>
        <rFont val="Calibri (Body)"/>
      </rPr>
      <t>*nothing spent in Q1 FY2020*</t>
    </r>
  </si>
  <si>
    <t>LOM &amp; Shut Ins</t>
  </si>
  <si>
    <t>THE SALVATION ARMY LINCOLN CORPS DIRECT ASSISTANCE TO INDIVIDUALS EXPENSES FY2020 Q1</t>
  </si>
  <si>
    <t>ALL INFORMATION IS FROM THE SALVATION ARMY'S ACCOUNTING SOFTWARE SHELBY (CITRIX) - DETAILED LEDGER FY2020 Q1</t>
  </si>
  <si>
    <t>Q1 Totals</t>
  </si>
  <si>
    <t>THE SALVATION ARMY LINCOLN CORPS UTILITY ASSISTANCE EXPENSES FY2019</t>
  </si>
  <si>
    <t>3.5.19</t>
  </si>
  <si>
    <t>6.11.19</t>
  </si>
  <si>
    <t>9.30.19</t>
  </si>
  <si>
    <t>AP 00053</t>
  </si>
  <si>
    <t>AP 00072</t>
  </si>
  <si>
    <t>AP 00088</t>
  </si>
  <si>
    <t>AP 00134</t>
  </si>
  <si>
    <t>412</t>
  </si>
  <si>
    <t>890630000</t>
  </si>
  <si>
    <t>Electricity</t>
  </si>
  <si>
    <t>Lincoln Water &amp; Waste</t>
  </si>
  <si>
    <t>* These last four expenses were made without Major's permission *</t>
  </si>
  <si>
    <t>Lincoln Water &amp; Waste Total</t>
  </si>
  <si>
    <t>Lincoln Electric Total</t>
  </si>
  <si>
    <t>ACTUAL</t>
  </si>
  <si>
    <t>APPROVED</t>
  </si>
  <si>
    <t>Major stopped all assistance after June 2019 - while the Major's were on vacation me and Ramona Moon spent $2,170 on LES assistance to clients because it was the right thing to do. Ramona was retiring and I didn't care if I got fired because I was sickened that we were turning everyone seeking assistance away given the fact that I had access to the accounting software and seen all the money coming in. I also worked on grants for LES that dwarfed what we had already spent helping the poor.</t>
  </si>
  <si>
    <t xml:space="preserve">Lincoln Electric </t>
  </si>
  <si>
    <t>W/O funds not approved by Major Mark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</si>
</sst>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doubleAccounting"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0"/>
      <color rgb="FFFF0000"/>
      <name val="Calibri (Body)"/>
    </font>
    <font>
      <u val="double"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9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49" fontId="0" fillId="2" borderId="0" xfId="0" applyNumberFormat="1" applyFill="1"/>
    <xf numFmtId="164" fontId="0" fillId="2" borderId="0" xfId="0" applyNumberFormat="1" applyFill="1"/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 applyBorder="1"/>
    <xf numFmtId="0" fontId="1" fillId="3" borderId="0" xfId="0" applyFont="1" applyFill="1" applyAlignment="1"/>
    <xf numFmtId="164" fontId="0" fillId="3" borderId="0" xfId="0" applyNumberFormat="1" applyFill="1"/>
    <xf numFmtId="49" fontId="1" fillId="4" borderId="1" xfId="0" applyNumberFormat="1" applyFont="1" applyFill="1" applyBorder="1"/>
    <xf numFmtId="0" fontId="1" fillId="4" borderId="1" xfId="0" applyFont="1" applyFill="1" applyBorder="1"/>
    <xf numFmtId="17" fontId="0" fillId="4" borderId="2" xfId="0" applyNumberFormat="1" applyFill="1" applyBorder="1"/>
    <xf numFmtId="17" fontId="0" fillId="4" borderId="3" xfId="0" applyNumberFormat="1" applyFill="1" applyBorder="1"/>
    <xf numFmtId="44" fontId="0" fillId="0" borderId="0" xfId="0" applyNumberFormat="1"/>
    <xf numFmtId="44" fontId="0" fillId="0" borderId="8" xfId="0" applyNumberFormat="1" applyBorder="1"/>
    <xf numFmtId="17" fontId="0" fillId="0" borderId="12" xfId="0" applyNumberFormat="1" applyBorder="1"/>
    <xf numFmtId="44" fontId="0" fillId="0" borderId="0" xfId="0" applyNumberFormat="1" applyBorder="1"/>
    <xf numFmtId="44" fontId="0" fillId="0" borderId="13" xfId="0" applyNumberFormat="1" applyBorder="1"/>
    <xf numFmtId="17" fontId="0" fillId="0" borderId="14" xfId="0" applyNumberFormat="1" applyBorder="1"/>
    <xf numFmtId="44" fontId="0" fillId="0" borderId="14" xfId="0" applyNumberFormat="1" applyBorder="1"/>
    <xf numFmtId="44" fontId="0" fillId="0" borderId="15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12" xfId="0" applyNumberFormat="1" applyBorder="1"/>
    <xf numFmtId="44" fontId="8" fillId="0" borderId="0" xfId="0" applyNumberFormat="1" applyFont="1"/>
    <xf numFmtId="17" fontId="0" fillId="4" borderId="4" xfId="0" applyNumberFormat="1" applyFill="1" applyBorder="1"/>
    <xf numFmtId="44" fontId="9" fillId="5" borderId="9" xfId="0" applyNumberFormat="1" applyFont="1" applyFill="1" applyBorder="1"/>
    <xf numFmtId="44" fontId="9" fillId="5" borderId="10" xfId="0" applyNumberFormat="1" applyFont="1" applyFill="1" applyBorder="1"/>
    <xf numFmtId="44" fontId="9" fillId="5" borderId="11" xfId="0" applyNumberFormat="1" applyFont="1" applyFill="1" applyBorder="1"/>
    <xf numFmtId="44" fontId="9" fillId="5" borderId="12" xfId="0" applyNumberFormat="1" applyFont="1" applyFill="1" applyBorder="1"/>
    <xf numFmtId="44" fontId="9" fillId="5" borderId="0" xfId="0" applyNumberFormat="1" applyFont="1" applyFill="1" applyBorder="1"/>
    <xf numFmtId="44" fontId="9" fillId="5" borderId="13" xfId="0" applyNumberFormat="1" applyFont="1" applyFill="1" applyBorder="1"/>
    <xf numFmtId="44" fontId="9" fillId="5" borderId="14" xfId="0" applyNumberFormat="1" applyFont="1" applyFill="1" applyBorder="1"/>
    <xf numFmtId="44" fontId="9" fillId="5" borderId="8" xfId="0" applyNumberFormat="1" applyFont="1" applyFill="1" applyBorder="1"/>
    <xf numFmtId="44" fontId="9" fillId="5" borderId="15" xfId="0" applyNumberFormat="1" applyFont="1" applyFill="1" applyBorder="1"/>
    <xf numFmtId="10" fontId="0" fillId="0" borderId="11" xfId="2" applyNumberFormat="1" applyFont="1" applyBorder="1"/>
    <xf numFmtId="10" fontId="0" fillId="0" borderId="13" xfId="2" applyNumberFormat="1" applyFont="1" applyBorder="1"/>
    <xf numFmtId="10" fontId="0" fillId="0" borderId="15" xfId="2" applyNumberFormat="1" applyFont="1" applyBorder="1"/>
    <xf numFmtId="164" fontId="0" fillId="0" borderId="0" xfId="0" applyNumberFormat="1" applyFill="1" applyBorder="1"/>
    <xf numFmtId="164" fontId="0" fillId="0" borderId="0" xfId="1" applyNumberFormat="1" applyFont="1"/>
    <xf numFmtId="164" fontId="0" fillId="2" borderId="0" xfId="1" applyNumberFormat="1" applyFont="1" applyFill="1"/>
    <xf numFmtId="49" fontId="0" fillId="6" borderId="0" xfId="0" applyNumberFormat="1" applyFill="1"/>
    <xf numFmtId="164" fontId="0" fillId="0" borderId="1" xfId="0" applyNumberFormat="1" applyBorder="1"/>
    <xf numFmtId="164" fontId="11" fillId="0" borderId="1" xfId="0" applyNumberFormat="1" applyFont="1" applyBorder="1"/>
    <xf numFmtId="44" fontId="9" fillId="0" borderId="0" xfId="0" applyNumberFormat="1" applyFont="1" applyFill="1" applyBorder="1"/>
    <xf numFmtId="44" fontId="0" fillId="0" borderId="0" xfId="0" applyNumberFormat="1" applyFill="1" applyBorder="1"/>
    <xf numFmtId="17" fontId="0" fillId="0" borderId="0" xfId="0" applyNumberFormat="1" applyFill="1" applyBorder="1"/>
    <xf numFmtId="10" fontId="0" fillId="0" borderId="0" xfId="2" applyNumberFormat="1" applyFont="1" applyFill="1" applyBorder="1"/>
    <xf numFmtId="0" fontId="0" fillId="6" borderId="0" xfId="0" applyFill="1"/>
    <xf numFmtId="164" fontId="0" fillId="6" borderId="0" xfId="0" applyNumberFormat="1" applyFill="1"/>
    <xf numFmtId="164" fontId="0" fillId="6" borderId="1" xfId="0" applyNumberFormat="1" applyFill="1" applyBorder="1"/>
    <xf numFmtId="164" fontId="4" fillId="7" borderId="1" xfId="0" applyNumberFormat="1" applyFont="1" applyFill="1" applyBorder="1"/>
    <xf numFmtId="164" fontId="11" fillId="0" borderId="0" xfId="0" applyNumberFormat="1" applyFont="1" applyBorder="1"/>
    <xf numFmtId="164" fontId="4" fillId="0" borderId="0" xfId="0" applyNumberFormat="1" applyFont="1" applyFill="1" applyBorder="1"/>
    <xf numFmtId="0" fontId="0" fillId="0" borderId="9" xfId="0" applyFill="1" applyBorder="1"/>
    <xf numFmtId="49" fontId="0" fillId="6" borderId="17" xfId="0" applyNumberFormat="1" applyFill="1" applyBorder="1"/>
    <xf numFmtId="49" fontId="0" fillId="6" borderId="18" xfId="0" applyNumberFormat="1" applyFill="1" applyBorder="1"/>
    <xf numFmtId="0" fontId="0" fillId="6" borderId="9" xfId="0" applyFill="1" applyBorder="1"/>
    <xf numFmtId="0" fontId="0" fillId="6" borderId="10" xfId="0" applyFill="1" applyBorder="1"/>
    <xf numFmtId="164" fontId="0" fillId="6" borderId="0" xfId="0" applyNumberFormat="1" applyFill="1" applyBorder="1"/>
    <xf numFmtId="164" fontId="0" fillId="6" borderId="13" xfId="0" applyNumberFormat="1" applyFill="1" applyBorder="1"/>
    <xf numFmtId="164" fontId="0" fillId="6" borderId="8" xfId="1" applyNumberFormat="1" applyFont="1" applyFill="1" applyBorder="1"/>
    <xf numFmtId="164" fontId="0" fillId="6" borderId="15" xfId="0" applyNumberFormat="1" applyFill="1" applyBorder="1"/>
    <xf numFmtId="0" fontId="0" fillId="6" borderId="14" xfId="0" applyFill="1" applyBorder="1"/>
    <xf numFmtId="0" fontId="0" fillId="6" borderId="8" xfId="0" applyFill="1" applyBorder="1"/>
    <xf numFmtId="164" fontId="11" fillId="6" borderId="8" xfId="0" applyNumberFormat="1" applyFont="1" applyFill="1" applyBorder="1"/>
    <xf numFmtId="164" fontId="11" fillId="6" borderId="15" xfId="0" applyNumberFormat="1" applyFont="1" applyFill="1" applyBorder="1"/>
    <xf numFmtId="44" fontId="14" fillId="6" borderId="9" xfId="0" applyNumberFormat="1" applyFont="1" applyFill="1" applyBorder="1"/>
    <xf numFmtId="44" fontId="14" fillId="6" borderId="10" xfId="0" applyNumberFormat="1" applyFont="1" applyFill="1" applyBorder="1"/>
    <xf numFmtId="44" fontId="14" fillId="6" borderId="11" xfId="0" applyNumberFormat="1" applyFont="1" applyFill="1" applyBorder="1"/>
    <xf numFmtId="44" fontId="14" fillId="6" borderId="12" xfId="0" applyNumberFormat="1" applyFont="1" applyFill="1" applyBorder="1"/>
    <xf numFmtId="44" fontId="14" fillId="6" borderId="0" xfId="0" applyNumberFormat="1" applyFont="1" applyFill="1" applyBorder="1"/>
    <xf numFmtId="44" fontId="14" fillId="6" borderId="13" xfId="0" applyNumberFormat="1" applyFont="1" applyFill="1" applyBorder="1"/>
    <xf numFmtId="44" fontId="14" fillId="6" borderId="14" xfId="0" applyNumberFormat="1" applyFont="1" applyFill="1" applyBorder="1"/>
    <xf numFmtId="44" fontId="14" fillId="6" borderId="8" xfId="0" applyNumberFormat="1" applyFont="1" applyFill="1" applyBorder="1"/>
    <xf numFmtId="44" fontId="14" fillId="6" borderId="15" xfId="0" applyNumberFormat="1" applyFont="1" applyFill="1" applyBorder="1"/>
    <xf numFmtId="10" fontId="0" fillId="0" borderId="0" xfId="2" applyNumberFormat="1" applyFont="1" applyBorder="1"/>
    <xf numFmtId="49" fontId="0" fillId="0" borderId="0" xfId="0" applyNumberFormat="1" applyFill="1"/>
    <xf numFmtId="164" fontId="0" fillId="0" borderId="0" xfId="0" applyNumberFormat="1" applyFont="1" applyFill="1" applyBorder="1"/>
    <xf numFmtId="164" fontId="11" fillId="0" borderId="0" xfId="0" applyNumberFormat="1" applyFont="1" applyFill="1" applyBorder="1"/>
    <xf numFmtId="0" fontId="0" fillId="0" borderId="10" xfId="0" applyFill="1" applyBorder="1"/>
    <xf numFmtId="49" fontId="0" fillId="0" borderId="17" xfId="0" applyNumberFormat="1" applyFill="1" applyBorder="1"/>
    <xf numFmtId="49" fontId="0" fillId="0" borderId="18" xfId="0" applyNumberFormat="1" applyFill="1" applyBorder="1"/>
    <xf numFmtId="164" fontId="0" fillId="0" borderId="13" xfId="0" applyNumberFormat="1" applyFill="1" applyBorder="1"/>
    <xf numFmtId="164" fontId="0" fillId="0" borderId="8" xfId="1" applyNumberFormat="1" applyFont="1" applyFill="1" applyBorder="1"/>
    <xf numFmtId="164" fontId="0" fillId="0" borderId="15" xfId="0" applyNumberFormat="1" applyFill="1" applyBorder="1"/>
    <xf numFmtId="0" fontId="0" fillId="0" borderId="14" xfId="0" applyFill="1" applyBorder="1"/>
    <xf numFmtId="0" fontId="0" fillId="0" borderId="8" xfId="0" applyFill="1" applyBorder="1"/>
    <xf numFmtId="164" fontId="11" fillId="0" borderId="8" xfId="0" applyNumberFormat="1" applyFont="1" applyFill="1" applyBorder="1"/>
    <xf numFmtId="164" fontId="11" fillId="0" borderId="15" xfId="0" applyNumberFormat="1" applyFont="1" applyFill="1" applyBorder="1"/>
    <xf numFmtId="0" fontId="0" fillId="3" borderId="0" xfId="0" applyFill="1" applyAlignment="1"/>
    <xf numFmtId="0" fontId="0" fillId="0" borderId="0" xfId="0" applyAlignment="1"/>
    <xf numFmtId="0" fontId="0" fillId="4" borderId="5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3" borderId="0" xfId="0" applyFont="1" applyFill="1" applyAlignment="1"/>
    <xf numFmtId="49" fontId="1" fillId="4" borderId="2" xfId="0" applyNumberFormat="1" applyFont="1" applyFill="1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4" borderId="2" xfId="0" applyFont="1" applyFill="1" applyBorder="1" applyAlignment="1"/>
    <xf numFmtId="164" fontId="1" fillId="4" borderId="2" xfId="0" applyNumberFormat="1" applyFont="1" applyFill="1" applyBorder="1" applyAlignment="1"/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164" fontId="12" fillId="6" borderId="20" xfId="0" applyNumberFormat="1" applyFont="1" applyFill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44" fontId="15" fillId="8" borderId="16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5946-08DC-7148-A146-58AEF18DAE42}">
  <dimension ref="A1:L150"/>
  <sheetViews>
    <sheetView zoomScale="150" zoomScaleNormal="150" workbookViewId="0">
      <pane ySplit="3" topLeftCell="A136" activePane="bottomLeft" state="frozen"/>
      <selection pane="bottomLeft" activeCell="L17" sqref="L17"/>
    </sheetView>
  </sheetViews>
  <sheetFormatPr baseColWidth="10" defaultRowHeight="16" x14ac:dyDescent="0.2"/>
  <cols>
    <col min="1" max="1" width="6.33203125" bestFit="1" customWidth="1"/>
    <col min="2" max="2" width="8.1640625" bestFit="1" customWidth="1"/>
    <col min="3" max="3" width="9.5" style="1" bestFit="1" customWidth="1"/>
    <col min="4" max="5" width="4.1640625" style="1" bestFit="1" customWidth="1"/>
    <col min="6" max="6" width="10.1640625" style="1" bestFit="1" customWidth="1"/>
    <col min="9" max="9" width="11.33203125" customWidth="1"/>
    <col min="10" max="12" width="10.83203125" style="2"/>
  </cols>
  <sheetData>
    <row r="1" spans="1:12" ht="20" thickBot="1" x14ac:dyDescent="0.3">
      <c r="A1" s="96" t="s">
        <v>243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7" thickBot="1" x14ac:dyDescent="0.25">
      <c r="A2" s="95" t="s">
        <v>156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3" customFormat="1" ht="17" thickBot="1" x14ac:dyDescent="0.25">
      <c r="A3" s="13" t="s">
        <v>37</v>
      </c>
      <c r="B3" s="13" t="s">
        <v>13</v>
      </c>
      <c r="C3" s="12" t="s">
        <v>18</v>
      </c>
      <c r="D3" s="100" t="s">
        <v>7</v>
      </c>
      <c r="E3" s="101"/>
      <c r="F3" s="102"/>
      <c r="G3" s="103" t="s">
        <v>8</v>
      </c>
      <c r="H3" s="101"/>
      <c r="I3" s="102"/>
      <c r="J3" s="104" t="s">
        <v>38</v>
      </c>
      <c r="K3" s="101"/>
      <c r="L3" s="102"/>
    </row>
    <row r="4" spans="1:12" s="3" customFormat="1" x14ac:dyDescent="0.2">
      <c r="A4" s="99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"/>
    </row>
    <row r="5" spans="1:12" x14ac:dyDescent="0.2">
      <c r="A5">
        <v>3</v>
      </c>
      <c r="B5" t="s">
        <v>14</v>
      </c>
      <c r="C5" s="1" t="s">
        <v>17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2">
        <v>180.42</v>
      </c>
      <c r="K5" s="2">
        <f>J5</f>
        <v>180.42</v>
      </c>
    </row>
    <row r="6" spans="1:12" x14ac:dyDescent="0.2">
      <c r="A6">
        <v>11</v>
      </c>
      <c r="B6" t="s">
        <v>15</v>
      </c>
      <c r="C6" s="1" t="s">
        <v>16</v>
      </c>
      <c r="D6" s="1" t="s">
        <v>0</v>
      </c>
      <c r="E6" s="1" t="s">
        <v>1</v>
      </c>
      <c r="F6" s="1" t="s">
        <v>2</v>
      </c>
      <c r="G6" s="1" t="s">
        <v>6</v>
      </c>
      <c r="I6" s="1" t="s">
        <v>80</v>
      </c>
      <c r="J6" s="2">
        <v>544.66</v>
      </c>
      <c r="K6" s="2">
        <f>J6</f>
        <v>544.66</v>
      </c>
      <c r="L6" s="2">
        <f>K5+K6</f>
        <v>725.07999999999993</v>
      </c>
    </row>
    <row r="7" spans="1:12" ht="6" customHeight="1" x14ac:dyDescent="0.2">
      <c r="A7" s="4"/>
      <c r="B7" s="4"/>
      <c r="C7" s="5"/>
      <c r="D7" s="5"/>
      <c r="E7" s="5"/>
      <c r="F7" s="5"/>
      <c r="G7" s="5"/>
      <c r="H7" s="4"/>
      <c r="I7" s="4"/>
      <c r="J7" s="6"/>
      <c r="K7" s="6"/>
      <c r="L7" s="6"/>
    </row>
    <row r="8" spans="1:12" s="7" customFormat="1" ht="17" customHeight="1" x14ac:dyDescent="0.2">
      <c r="A8" s="93" t="s">
        <v>35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11"/>
    </row>
    <row r="9" spans="1:12" x14ac:dyDescent="0.2">
      <c r="A9">
        <v>1</v>
      </c>
      <c r="B9" t="s">
        <v>19</v>
      </c>
      <c r="C9" s="1" t="s">
        <v>27</v>
      </c>
      <c r="D9" s="1" t="s">
        <v>0</v>
      </c>
      <c r="E9" s="1" t="s">
        <v>1</v>
      </c>
      <c r="F9" s="1" t="s">
        <v>9</v>
      </c>
      <c r="G9" s="1" t="s">
        <v>10</v>
      </c>
      <c r="H9" s="1" t="s">
        <v>11</v>
      </c>
      <c r="I9" s="1" t="s">
        <v>12</v>
      </c>
      <c r="J9" s="2">
        <v>42</v>
      </c>
      <c r="K9" s="2">
        <f>J9</f>
        <v>42</v>
      </c>
    </row>
    <row r="10" spans="1:12" x14ac:dyDescent="0.2">
      <c r="A10">
        <v>2</v>
      </c>
      <c r="B10" t="s">
        <v>20</v>
      </c>
      <c r="C10" s="1" t="s">
        <v>28</v>
      </c>
      <c r="D10" s="1" t="s">
        <v>0</v>
      </c>
      <c r="E10" s="1" t="s">
        <v>1</v>
      </c>
      <c r="F10" s="1" t="s">
        <v>9</v>
      </c>
      <c r="G10" s="1" t="s">
        <v>10</v>
      </c>
      <c r="H10" s="1" t="s">
        <v>11</v>
      </c>
      <c r="I10" s="1" t="s">
        <v>12</v>
      </c>
      <c r="J10" s="2">
        <v>55.5</v>
      </c>
      <c r="K10" s="2">
        <f>J10</f>
        <v>55.5</v>
      </c>
    </row>
    <row r="11" spans="1:12" x14ac:dyDescent="0.2">
      <c r="A11">
        <v>3</v>
      </c>
      <c r="B11" t="s">
        <v>14</v>
      </c>
      <c r="C11" s="1" t="s">
        <v>17</v>
      </c>
      <c r="D11" s="1" t="s">
        <v>0</v>
      </c>
      <c r="E11" s="1" t="s">
        <v>1</v>
      </c>
      <c r="F11" s="1" t="s">
        <v>9</v>
      </c>
      <c r="G11" s="1" t="s">
        <v>10</v>
      </c>
      <c r="H11" s="1" t="s">
        <v>11</v>
      </c>
      <c r="I11" s="1" t="s">
        <v>12</v>
      </c>
      <c r="J11" s="2">
        <v>25</v>
      </c>
      <c r="K11" s="2">
        <f>J11</f>
        <v>25</v>
      </c>
    </row>
    <row r="12" spans="1:12" x14ac:dyDescent="0.2">
      <c r="A12">
        <v>4</v>
      </c>
      <c r="B12" t="s">
        <v>21</v>
      </c>
      <c r="C12" s="1" t="s">
        <v>29</v>
      </c>
      <c r="D12" s="1" t="s">
        <v>0</v>
      </c>
      <c r="E12" s="1" t="s">
        <v>1</v>
      </c>
      <c r="F12" s="1" t="s">
        <v>9</v>
      </c>
      <c r="G12" s="1" t="s">
        <v>10</v>
      </c>
      <c r="H12" s="1" t="s">
        <v>11</v>
      </c>
      <c r="I12" s="1" t="s">
        <v>12</v>
      </c>
      <c r="J12" s="2">
        <v>24.75</v>
      </c>
      <c r="K12" s="2">
        <f>J12</f>
        <v>24.75</v>
      </c>
    </row>
    <row r="13" spans="1:12" x14ac:dyDescent="0.2">
      <c r="A13">
        <v>5</v>
      </c>
      <c r="B13" t="s">
        <v>22</v>
      </c>
      <c r="C13" s="1" t="s">
        <v>30</v>
      </c>
      <c r="D13" s="1" t="s">
        <v>0</v>
      </c>
      <c r="E13" s="1" t="s">
        <v>1</v>
      </c>
      <c r="F13" s="1" t="s">
        <v>9</v>
      </c>
      <c r="G13" s="1" t="s">
        <v>10</v>
      </c>
      <c r="H13" s="1" t="s">
        <v>11</v>
      </c>
      <c r="I13" s="1" t="s">
        <v>12</v>
      </c>
      <c r="J13" s="2">
        <v>24.75</v>
      </c>
      <c r="K13" s="2">
        <f>J13</f>
        <v>24.75</v>
      </c>
    </row>
    <row r="14" spans="1:12" x14ac:dyDescent="0.2">
      <c r="A14">
        <v>6</v>
      </c>
      <c r="B14" t="s">
        <v>23</v>
      </c>
      <c r="C14" s="1" t="s">
        <v>31</v>
      </c>
      <c r="D14" s="1" t="s">
        <v>0</v>
      </c>
      <c r="E14" s="1" t="s">
        <v>1</v>
      </c>
      <c r="F14" s="1" t="s">
        <v>9</v>
      </c>
      <c r="G14" s="1" t="s">
        <v>10</v>
      </c>
      <c r="H14" s="1" t="s">
        <v>11</v>
      </c>
      <c r="I14" s="1" t="s">
        <v>12</v>
      </c>
      <c r="J14" s="2">
        <v>100.5</v>
      </c>
    </row>
    <row r="15" spans="1:12" x14ac:dyDescent="0.2">
      <c r="A15">
        <v>6</v>
      </c>
      <c r="B15" t="s">
        <v>23</v>
      </c>
      <c r="C15" s="1" t="s">
        <v>31</v>
      </c>
      <c r="D15" s="1" t="s">
        <v>0</v>
      </c>
      <c r="E15" s="1" t="s">
        <v>1</v>
      </c>
      <c r="F15" s="1" t="s">
        <v>9</v>
      </c>
      <c r="G15" s="1" t="s">
        <v>10</v>
      </c>
      <c r="H15" s="1" t="s">
        <v>11</v>
      </c>
      <c r="I15" s="1" t="s">
        <v>12</v>
      </c>
      <c r="J15" s="2">
        <v>40.5</v>
      </c>
      <c r="K15" s="2">
        <f>J14+J15</f>
        <v>141</v>
      </c>
    </row>
    <row r="16" spans="1:12" x14ac:dyDescent="0.2">
      <c r="A16">
        <v>8</v>
      </c>
      <c r="B16" t="s">
        <v>24</v>
      </c>
      <c r="C16" s="1" t="s">
        <v>32</v>
      </c>
      <c r="D16" s="1" t="s">
        <v>0</v>
      </c>
      <c r="E16" s="1" t="s">
        <v>1</v>
      </c>
      <c r="F16" s="1" t="s">
        <v>9</v>
      </c>
      <c r="G16" s="1" t="s">
        <v>10</v>
      </c>
      <c r="H16" s="1" t="s">
        <v>11</v>
      </c>
      <c r="I16" s="1" t="s">
        <v>12</v>
      </c>
      <c r="J16" s="2">
        <v>68.25</v>
      </c>
    </row>
    <row r="17" spans="1:12" x14ac:dyDescent="0.2">
      <c r="A17">
        <v>8</v>
      </c>
      <c r="B17" t="s">
        <v>24</v>
      </c>
      <c r="C17" s="1" t="s">
        <v>32</v>
      </c>
      <c r="D17" s="1" t="s">
        <v>0</v>
      </c>
      <c r="E17" s="1" t="s">
        <v>1</v>
      </c>
      <c r="F17" s="1" t="s">
        <v>9</v>
      </c>
      <c r="G17" s="1" t="s">
        <v>10</v>
      </c>
      <c r="H17" s="1" t="s">
        <v>11</v>
      </c>
      <c r="I17" s="1" t="s">
        <v>12</v>
      </c>
      <c r="J17" s="2">
        <v>300</v>
      </c>
      <c r="K17" s="2">
        <f>J16+J17</f>
        <v>368.25</v>
      </c>
    </row>
    <row r="18" spans="1:12" x14ac:dyDescent="0.2">
      <c r="A18">
        <v>9</v>
      </c>
      <c r="B18" t="s">
        <v>25</v>
      </c>
      <c r="C18" s="1" t="s">
        <v>33</v>
      </c>
      <c r="D18" s="1" t="s">
        <v>0</v>
      </c>
      <c r="E18" s="1" t="s">
        <v>1</v>
      </c>
      <c r="F18" s="1" t="s">
        <v>9</v>
      </c>
      <c r="G18" s="1" t="s">
        <v>10</v>
      </c>
      <c r="H18" s="1" t="s">
        <v>11</v>
      </c>
      <c r="I18" s="1" t="s">
        <v>12</v>
      </c>
      <c r="J18" s="2">
        <v>29.8</v>
      </c>
      <c r="K18" s="2">
        <f>J18</f>
        <v>29.8</v>
      </c>
    </row>
    <row r="19" spans="1:12" x14ac:dyDescent="0.2">
      <c r="A19">
        <v>11</v>
      </c>
      <c r="B19" t="s">
        <v>26</v>
      </c>
      <c r="C19" s="1" t="s">
        <v>34</v>
      </c>
      <c r="D19" s="1" t="s">
        <v>0</v>
      </c>
      <c r="E19" s="1" t="s">
        <v>1</v>
      </c>
      <c r="F19" s="1" t="s">
        <v>9</v>
      </c>
      <c r="G19" s="1" t="s">
        <v>10</v>
      </c>
      <c r="H19" s="1" t="s">
        <v>11</v>
      </c>
      <c r="I19" s="1" t="s">
        <v>12</v>
      </c>
      <c r="J19" s="2">
        <v>29.8</v>
      </c>
      <c r="K19" s="2">
        <f>J19</f>
        <v>29.8</v>
      </c>
      <c r="L19" s="2">
        <f>SUM(J9:J19)</f>
        <v>740.84999999999991</v>
      </c>
    </row>
    <row r="20" spans="1:12" ht="6" customHeight="1" x14ac:dyDescent="0.2">
      <c r="A20" s="4"/>
      <c r="B20" s="4"/>
      <c r="C20" s="5"/>
      <c r="D20" s="5"/>
      <c r="E20" s="5"/>
      <c r="F20" s="5"/>
      <c r="G20" s="4"/>
      <c r="H20" s="4"/>
      <c r="I20" s="4"/>
      <c r="J20" s="6"/>
      <c r="K20" s="6"/>
      <c r="L20" s="6"/>
    </row>
    <row r="21" spans="1:12" s="7" customFormat="1" ht="16" customHeight="1" x14ac:dyDescent="0.2">
      <c r="A21" s="93" t="s">
        <v>44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x14ac:dyDescent="0.2">
      <c r="A22">
        <v>1</v>
      </c>
      <c r="B22" t="s">
        <v>19</v>
      </c>
      <c r="C22" s="1" t="s">
        <v>27</v>
      </c>
      <c r="D22" s="1" t="s">
        <v>0</v>
      </c>
      <c r="E22" s="1" t="s">
        <v>1</v>
      </c>
      <c r="F22" s="1" t="s">
        <v>43</v>
      </c>
      <c r="G22" s="9" t="s">
        <v>45</v>
      </c>
      <c r="I22" s="9" t="s">
        <v>46</v>
      </c>
      <c r="J22" s="2">
        <v>55.79</v>
      </c>
    </row>
    <row r="23" spans="1:12" x14ac:dyDescent="0.2">
      <c r="A23">
        <v>1</v>
      </c>
      <c r="B23" t="s">
        <v>39</v>
      </c>
      <c r="C23" s="1" t="s">
        <v>40</v>
      </c>
      <c r="D23" s="1" t="s">
        <v>0</v>
      </c>
      <c r="E23" s="1" t="s">
        <v>1</v>
      </c>
      <c r="F23" s="1" t="s">
        <v>43</v>
      </c>
      <c r="G23" s="9" t="s">
        <v>45</v>
      </c>
      <c r="I23" s="9" t="s">
        <v>46</v>
      </c>
      <c r="J23" s="2">
        <v>55.79</v>
      </c>
    </row>
    <row r="24" spans="1:12" x14ac:dyDescent="0.2">
      <c r="A24">
        <v>1</v>
      </c>
      <c r="B24" t="s">
        <v>41</v>
      </c>
      <c r="C24" s="1" t="s">
        <v>42</v>
      </c>
      <c r="D24" s="1" t="s">
        <v>0</v>
      </c>
      <c r="E24" s="1" t="s">
        <v>1</v>
      </c>
      <c r="F24" s="1" t="s">
        <v>43</v>
      </c>
      <c r="G24" s="9" t="s">
        <v>45</v>
      </c>
      <c r="I24" s="9" t="s">
        <v>46</v>
      </c>
      <c r="J24" s="2">
        <v>44.99</v>
      </c>
      <c r="K24" s="2">
        <f>SUM(J22:J24)</f>
        <v>156.57</v>
      </c>
    </row>
    <row r="25" spans="1:12" x14ac:dyDescent="0.2">
      <c r="A25">
        <v>2</v>
      </c>
      <c r="B25" t="s">
        <v>20</v>
      </c>
      <c r="C25" s="1" t="s">
        <v>28</v>
      </c>
      <c r="D25" s="1" t="s">
        <v>0</v>
      </c>
      <c r="E25" s="1" t="s">
        <v>1</v>
      </c>
      <c r="F25" s="1" t="s">
        <v>43</v>
      </c>
      <c r="G25" s="9" t="s">
        <v>45</v>
      </c>
      <c r="I25" s="9" t="s">
        <v>46</v>
      </c>
      <c r="J25" s="2">
        <v>44.99</v>
      </c>
      <c r="K25" s="2">
        <v>44.99</v>
      </c>
    </row>
    <row r="26" spans="1:12" x14ac:dyDescent="0.2">
      <c r="A26">
        <v>3</v>
      </c>
      <c r="B26" t="s">
        <v>48</v>
      </c>
      <c r="C26" s="1" t="s">
        <v>47</v>
      </c>
      <c r="D26" s="1" t="s">
        <v>0</v>
      </c>
      <c r="E26" s="1" t="s">
        <v>1</v>
      </c>
      <c r="F26" s="1" t="s">
        <v>43</v>
      </c>
      <c r="G26" s="9" t="s">
        <v>45</v>
      </c>
      <c r="I26" s="9" t="s">
        <v>46</v>
      </c>
      <c r="J26" s="2">
        <v>44.99</v>
      </c>
    </row>
    <row r="27" spans="1:12" x14ac:dyDescent="0.2">
      <c r="A27">
        <v>3</v>
      </c>
      <c r="B27" t="s">
        <v>49</v>
      </c>
      <c r="C27" s="1" t="s">
        <v>50</v>
      </c>
      <c r="D27" s="1" t="s">
        <v>0</v>
      </c>
      <c r="E27" s="1" t="s">
        <v>1</v>
      </c>
      <c r="F27" s="1" t="s">
        <v>43</v>
      </c>
      <c r="G27" s="9" t="s">
        <v>45</v>
      </c>
      <c r="I27" s="9" t="s">
        <v>46</v>
      </c>
      <c r="J27" s="2">
        <v>44.99</v>
      </c>
    </row>
    <row r="28" spans="1:12" x14ac:dyDescent="0.2">
      <c r="A28">
        <v>3</v>
      </c>
      <c r="B28" t="s">
        <v>51</v>
      </c>
      <c r="C28" s="1" t="s">
        <v>52</v>
      </c>
      <c r="D28" s="1" t="s">
        <v>0</v>
      </c>
      <c r="E28" s="1" t="s">
        <v>1</v>
      </c>
      <c r="F28" s="1" t="s">
        <v>43</v>
      </c>
      <c r="G28" s="9" t="s">
        <v>45</v>
      </c>
      <c r="I28" s="9" t="s">
        <v>46</v>
      </c>
      <c r="J28" s="2">
        <v>167.97</v>
      </c>
      <c r="K28" s="2">
        <f>SUM(J26:J28)</f>
        <v>257.95</v>
      </c>
    </row>
    <row r="29" spans="1:12" x14ac:dyDescent="0.2">
      <c r="A29">
        <v>4</v>
      </c>
      <c r="B29" t="s">
        <v>21</v>
      </c>
      <c r="C29" s="1" t="s">
        <v>29</v>
      </c>
      <c r="D29" s="1" t="s">
        <v>0</v>
      </c>
      <c r="E29" s="1" t="s">
        <v>1</v>
      </c>
      <c r="F29" s="1" t="s">
        <v>43</v>
      </c>
      <c r="G29" s="9" t="s">
        <v>45</v>
      </c>
      <c r="I29" s="9" t="s">
        <v>46</v>
      </c>
      <c r="J29" s="2">
        <v>44.99</v>
      </c>
    </row>
    <row r="30" spans="1:12" x14ac:dyDescent="0.2">
      <c r="A30">
        <v>4</v>
      </c>
      <c r="B30" t="s">
        <v>21</v>
      </c>
      <c r="C30" s="1" t="s">
        <v>29</v>
      </c>
      <c r="D30" s="1" t="s">
        <v>0</v>
      </c>
      <c r="E30" s="1" t="s">
        <v>1</v>
      </c>
      <c r="F30" s="1" t="s">
        <v>43</v>
      </c>
      <c r="G30" s="9" t="s">
        <v>55</v>
      </c>
      <c r="I30" s="9" t="s">
        <v>46</v>
      </c>
      <c r="J30" s="2">
        <v>315</v>
      </c>
    </row>
    <row r="31" spans="1:12" x14ac:dyDescent="0.2">
      <c r="A31">
        <v>4</v>
      </c>
      <c r="B31" t="s">
        <v>53</v>
      </c>
      <c r="C31" s="1" t="s">
        <v>54</v>
      </c>
      <c r="D31" s="1" t="s">
        <v>0</v>
      </c>
      <c r="E31" s="1" t="s">
        <v>1</v>
      </c>
      <c r="F31" s="1" t="s">
        <v>43</v>
      </c>
      <c r="G31" s="9" t="s">
        <v>56</v>
      </c>
      <c r="I31" s="9" t="s">
        <v>80</v>
      </c>
      <c r="J31" s="2">
        <v>-167.97</v>
      </c>
      <c r="K31" s="2">
        <f>J29+J30+J31</f>
        <v>192.02</v>
      </c>
    </row>
    <row r="32" spans="1:12" x14ac:dyDescent="0.2">
      <c r="A32">
        <v>5</v>
      </c>
      <c r="B32" t="s">
        <v>57</v>
      </c>
      <c r="C32" s="1" t="s">
        <v>59</v>
      </c>
      <c r="D32" s="1" t="s">
        <v>0</v>
      </c>
      <c r="E32" s="1" t="s">
        <v>1</v>
      </c>
      <c r="F32" s="1" t="s">
        <v>43</v>
      </c>
      <c r="G32" s="9" t="s">
        <v>62</v>
      </c>
      <c r="I32" s="9" t="s">
        <v>46</v>
      </c>
      <c r="J32" s="2">
        <v>70</v>
      </c>
    </row>
    <row r="33" spans="1:11" x14ac:dyDescent="0.2">
      <c r="A33">
        <v>5</v>
      </c>
      <c r="B33" t="s">
        <v>58</v>
      </c>
      <c r="C33" s="1" t="s">
        <v>60</v>
      </c>
      <c r="D33" s="1" t="s">
        <v>0</v>
      </c>
      <c r="E33" s="1" t="s">
        <v>1</v>
      </c>
      <c r="F33" s="1" t="s">
        <v>43</v>
      </c>
      <c r="G33" s="9" t="s">
        <v>61</v>
      </c>
      <c r="I33" s="9" t="s">
        <v>80</v>
      </c>
      <c r="J33" s="2">
        <v>-135</v>
      </c>
      <c r="K33" s="2">
        <f>SUM(J32:J33)</f>
        <v>-65</v>
      </c>
    </row>
    <row r="34" spans="1:11" x14ac:dyDescent="0.2">
      <c r="A34">
        <v>6</v>
      </c>
      <c r="B34" t="s">
        <v>64</v>
      </c>
      <c r="C34" s="1" t="s">
        <v>65</v>
      </c>
      <c r="D34" s="1" t="s">
        <v>0</v>
      </c>
      <c r="E34" s="1" t="s">
        <v>1</v>
      </c>
      <c r="F34" s="1" t="s">
        <v>43</v>
      </c>
      <c r="G34" s="9" t="s">
        <v>45</v>
      </c>
      <c r="I34" s="9" t="s">
        <v>46</v>
      </c>
      <c r="J34" s="2">
        <v>50.89</v>
      </c>
      <c r="K34" s="2">
        <f>J34</f>
        <v>50.89</v>
      </c>
    </row>
    <row r="35" spans="1:11" x14ac:dyDescent="0.2">
      <c r="A35">
        <v>7</v>
      </c>
      <c r="B35" t="s">
        <v>83</v>
      </c>
      <c r="C35" s="1" t="s">
        <v>66</v>
      </c>
      <c r="D35" s="1" t="s">
        <v>0</v>
      </c>
      <c r="E35" s="1" t="s">
        <v>1</v>
      </c>
      <c r="F35" s="1" t="s">
        <v>43</v>
      </c>
      <c r="G35" s="9" t="s">
        <v>45</v>
      </c>
      <c r="I35" s="9" t="s">
        <v>46</v>
      </c>
      <c r="J35" s="2">
        <v>185.97</v>
      </c>
    </row>
    <row r="36" spans="1:11" x14ac:dyDescent="0.2">
      <c r="A36">
        <v>7</v>
      </c>
      <c r="B36" t="s">
        <v>23</v>
      </c>
      <c r="C36" s="1" t="s">
        <v>31</v>
      </c>
      <c r="D36" s="1" t="s">
        <v>0</v>
      </c>
      <c r="E36" s="1" t="s">
        <v>1</v>
      </c>
      <c r="F36" s="1" t="s">
        <v>43</v>
      </c>
      <c r="G36" s="9" t="s">
        <v>62</v>
      </c>
      <c r="I36" s="9" t="s">
        <v>46</v>
      </c>
      <c r="J36" s="2">
        <v>82</v>
      </c>
      <c r="K36" s="2">
        <f>J35+J36</f>
        <v>267.97000000000003</v>
      </c>
    </row>
    <row r="37" spans="1:11" x14ac:dyDescent="0.2">
      <c r="A37">
        <v>8</v>
      </c>
      <c r="B37" t="s">
        <v>84</v>
      </c>
      <c r="C37" s="1" t="s">
        <v>67</v>
      </c>
      <c r="D37" s="1" t="s">
        <v>0</v>
      </c>
      <c r="E37" s="1" t="s">
        <v>1</v>
      </c>
      <c r="F37" s="1" t="s">
        <v>43</v>
      </c>
      <c r="G37" s="9" t="s">
        <v>72</v>
      </c>
      <c r="I37" s="9" t="s">
        <v>46</v>
      </c>
      <c r="J37" s="2">
        <v>162</v>
      </c>
    </row>
    <row r="38" spans="1:11" x14ac:dyDescent="0.2">
      <c r="A38">
        <v>8</v>
      </c>
      <c r="B38" t="s">
        <v>85</v>
      </c>
      <c r="C38" s="1" t="s">
        <v>68</v>
      </c>
      <c r="D38" s="1" t="s">
        <v>0</v>
      </c>
      <c r="E38" s="1" t="s">
        <v>1</v>
      </c>
      <c r="F38" s="1" t="s">
        <v>43</v>
      </c>
      <c r="G38" s="9" t="s">
        <v>45</v>
      </c>
      <c r="I38" s="9" t="s">
        <v>46</v>
      </c>
      <c r="J38" s="2">
        <v>49.99</v>
      </c>
    </row>
    <row r="39" spans="1:11" x14ac:dyDescent="0.2">
      <c r="A39">
        <v>8</v>
      </c>
      <c r="B39" t="s">
        <v>86</v>
      </c>
      <c r="C39" s="1" t="s">
        <v>69</v>
      </c>
      <c r="D39" s="1" t="s">
        <v>0</v>
      </c>
      <c r="E39" s="1" t="s">
        <v>1</v>
      </c>
      <c r="F39" s="1" t="s">
        <v>43</v>
      </c>
      <c r="G39" s="9" t="s">
        <v>45</v>
      </c>
      <c r="I39" s="9" t="s">
        <v>46</v>
      </c>
      <c r="J39" s="2">
        <v>123.98</v>
      </c>
    </row>
    <row r="40" spans="1:11" x14ac:dyDescent="0.2">
      <c r="A40">
        <v>8</v>
      </c>
      <c r="B40" t="s">
        <v>87</v>
      </c>
      <c r="C40" s="1" t="s">
        <v>70</v>
      </c>
      <c r="D40" s="1" t="s">
        <v>0</v>
      </c>
      <c r="E40" s="1" t="s">
        <v>1</v>
      </c>
      <c r="F40" s="1" t="s">
        <v>43</v>
      </c>
      <c r="G40" s="9" t="s">
        <v>45</v>
      </c>
      <c r="I40" s="9" t="s">
        <v>46</v>
      </c>
      <c r="J40" s="2">
        <v>123.98</v>
      </c>
    </row>
    <row r="41" spans="1:11" x14ac:dyDescent="0.2">
      <c r="A41">
        <v>8</v>
      </c>
      <c r="B41" t="s">
        <v>87</v>
      </c>
      <c r="C41" s="1" t="s">
        <v>71</v>
      </c>
      <c r="D41" s="1" t="s">
        <v>0</v>
      </c>
      <c r="E41" s="1" t="s">
        <v>1</v>
      </c>
      <c r="F41" s="1" t="s">
        <v>43</v>
      </c>
      <c r="G41" s="9" t="s">
        <v>45</v>
      </c>
      <c r="I41" s="9" t="s">
        <v>46</v>
      </c>
      <c r="J41" s="2">
        <v>92</v>
      </c>
      <c r="K41" s="2">
        <f>SUM(J37:J41)</f>
        <v>551.95000000000005</v>
      </c>
    </row>
    <row r="42" spans="1:11" x14ac:dyDescent="0.2">
      <c r="A42">
        <v>9</v>
      </c>
      <c r="B42" t="s">
        <v>73</v>
      </c>
      <c r="C42" s="1" t="s">
        <v>74</v>
      </c>
      <c r="D42" s="1" t="s">
        <v>0</v>
      </c>
      <c r="E42" s="1" t="s">
        <v>1</v>
      </c>
      <c r="F42" s="1" t="s">
        <v>43</v>
      </c>
      <c r="G42" s="9" t="s">
        <v>72</v>
      </c>
      <c r="I42" s="9" t="s">
        <v>46</v>
      </c>
      <c r="J42" s="2">
        <v>49.99</v>
      </c>
    </row>
    <row r="43" spans="1:11" x14ac:dyDescent="0.2">
      <c r="A43">
        <v>9</v>
      </c>
      <c r="B43" t="s">
        <v>73</v>
      </c>
      <c r="C43" s="1" t="s">
        <v>74</v>
      </c>
      <c r="D43" s="1" t="s">
        <v>0</v>
      </c>
      <c r="E43" s="1" t="s">
        <v>1</v>
      </c>
      <c r="F43" s="1" t="s">
        <v>43</v>
      </c>
      <c r="G43" s="9" t="s">
        <v>45</v>
      </c>
      <c r="I43" s="9" t="s">
        <v>46</v>
      </c>
      <c r="J43" s="2">
        <v>55.99</v>
      </c>
      <c r="K43" s="2">
        <f>J42+J43</f>
        <v>105.98</v>
      </c>
    </row>
    <row r="44" spans="1:11" x14ac:dyDescent="0.2">
      <c r="A44">
        <v>10</v>
      </c>
      <c r="B44" t="s">
        <v>75</v>
      </c>
      <c r="C44" s="1" t="s">
        <v>76</v>
      </c>
      <c r="D44" s="1" t="s">
        <v>0</v>
      </c>
      <c r="E44" s="1" t="s">
        <v>1</v>
      </c>
      <c r="F44" s="1" t="s">
        <v>43</v>
      </c>
      <c r="G44" s="9" t="s">
        <v>45</v>
      </c>
      <c r="I44" s="9" t="s">
        <v>46</v>
      </c>
      <c r="J44" s="2">
        <v>202.2</v>
      </c>
    </row>
    <row r="45" spans="1:11" x14ac:dyDescent="0.2">
      <c r="A45">
        <v>10</v>
      </c>
      <c r="B45" t="s">
        <v>25</v>
      </c>
      <c r="C45" s="1" t="s">
        <v>33</v>
      </c>
      <c r="D45" s="1" t="s">
        <v>0</v>
      </c>
      <c r="E45" s="1" t="s">
        <v>1</v>
      </c>
      <c r="F45" s="1" t="s">
        <v>43</v>
      </c>
      <c r="G45" s="9" t="s">
        <v>45</v>
      </c>
      <c r="I45" s="9" t="s">
        <v>46</v>
      </c>
      <c r="J45" s="2">
        <v>55.99</v>
      </c>
      <c r="K45" s="2">
        <f>J44+J45</f>
        <v>258.19</v>
      </c>
    </row>
    <row r="46" spans="1:11" x14ac:dyDescent="0.2">
      <c r="A46">
        <v>11</v>
      </c>
      <c r="B46" t="s">
        <v>79</v>
      </c>
      <c r="C46" s="1" t="s">
        <v>77</v>
      </c>
      <c r="D46" s="1" t="s">
        <v>0</v>
      </c>
      <c r="E46" s="1" t="s">
        <v>1</v>
      </c>
      <c r="F46" s="1" t="s">
        <v>43</v>
      </c>
      <c r="G46" s="9" t="s">
        <v>45</v>
      </c>
      <c r="I46" s="9" t="s">
        <v>46</v>
      </c>
      <c r="J46" s="2">
        <v>111.98</v>
      </c>
    </row>
    <row r="47" spans="1:11" x14ac:dyDescent="0.2">
      <c r="A47">
        <v>11</v>
      </c>
      <c r="B47" t="s">
        <v>79</v>
      </c>
      <c r="C47" s="1" t="s">
        <v>77</v>
      </c>
      <c r="D47" s="1" t="s">
        <v>0</v>
      </c>
      <c r="E47" s="1" t="s">
        <v>1</v>
      </c>
      <c r="F47" s="1" t="s">
        <v>43</v>
      </c>
      <c r="G47" s="9" t="s">
        <v>45</v>
      </c>
      <c r="I47" s="9" t="s">
        <v>46</v>
      </c>
      <c r="J47" s="2">
        <v>149.97</v>
      </c>
    </row>
    <row r="48" spans="1:11" x14ac:dyDescent="0.2">
      <c r="A48">
        <v>11</v>
      </c>
      <c r="B48" t="s">
        <v>15</v>
      </c>
      <c r="C48" s="1" t="s">
        <v>78</v>
      </c>
      <c r="D48" s="1" t="s">
        <v>0</v>
      </c>
      <c r="E48" s="1" t="s">
        <v>1</v>
      </c>
      <c r="F48" s="1" t="s">
        <v>43</v>
      </c>
      <c r="G48" s="9" t="s">
        <v>45</v>
      </c>
      <c r="I48" s="9" t="s">
        <v>46</v>
      </c>
      <c r="J48" s="2">
        <v>99.98</v>
      </c>
    </row>
    <row r="49" spans="1:12" x14ac:dyDescent="0.2">
      <c r="A49">
        <v>11</v>
      </c>
      <c r="B49" t="s">
        <v>15</v>
      </c>
      <c r="C49" s="1" t="s">
        <v>78</v>
      </c>
      <c r="D49" s="1" t="s">
        <v>0</v>
      </c>
      <c r="E49" s="1" t="s">
        <v>1</v>
      </c>
      <c r="F49" s="1" t="s">
        <v>43</v>
      </c>
      <c r="G49" s="9" t="s">
        <v>45</v>
      </c>
      <c r="I49" s="9" t="s">
        <v>46</v>
      </c>
      <c r="J49" s="2">
        <v>49.99</v>
      </c>
      <c r="K49" s="2">
        <f>SUM(J46:J49)</f>
        <v>411.92</v>
      </c>
    </row>
    <row r="50" spans="1:12" x14ac:dyDescent="0.2">
      <c r="A50">
        <v>12</v>
      </c>
      <c r="B50" t="s">
        <v>81</v>
      </c>
      <c r="C50" s="1" t="s">
        <v>82</v>
      </c>
      <c r="D50" s="1" t="s">
        <v>0</v>
      </c>
      <c r="E50" s="1" t="s">
        <v>1</v>
      </c>
      <c r="F50" s="1" t="s">
        <v>43</v>
      </c>
      <c r="G50" s="9" t="s">
        <v>45</v>
      </c>
      <c r="I50" s="9" t="s">
        <v>46</v>
      </c>
      <c r="J50" s="2">
        <v>49.99</v>
      </c>
      <c r="K50" s="2">
        <v>49.99</v>
      </c>
      <c r="L50" s="2">
        <f>SUM(K24:K50)</f>
        <v>2283.42</v>
      </c>
    </row>
    <row r="51" spans="1:12" ht="4" customHeight="1" x14ac:dyDescent="0.2">
      <c r="A51" s="4"/>
      <c r="B51" s="4"/>
      <c r="C51" s="5"/>
      <c r="D51" s="5"/>
      <c r="E51" s="5"/>
      <c r="F51" s="5"/>
      <c r="G51" s="4"/>
      <c r="H51" s="4"/>
      <c r="I51" s="4"/>
      <c r="J51" s="6"/>
      <c r="K51" s="6"/>
      <c r="L51" s="6"/>
    </row>
    <row r="52" spans="1:12" x14ac:dyDescent="0.2">
      <c r="A52" s="93" t="s">
        <v>88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x14ac:dyDescent="0.2">
      <c r="A53">
        <v>3</v>
      </c>
      <c r="B53" t="s">
        <v>14</v>
      </c>
      <c r="C53" s="1" t="s">
        <v>17</v>
      </c>
      <c r="D53" s="1" t="s">
        <v>0</v>
      </c>
      <c r="E53" s="1" t="s">
        <v>1</v>
      </c>
      <c r="F53" s="1" t="s">
        <v>91</v>
      </c>
      <c r="G53" s="1" t="s">
        <v>92</v>
      </c>
      <c r="I53" s="9" t="s">
        <v>93</v>
      </c>
      <c r="J53" s="2">
        <v>375</v>
      </c>
    </row>
    <row r="54" spans="1:12" x14ac:dyDescent="0.2">
      <c r="A54">
        <v>3</v>
      </c>
      <c r="B54" t="s">
        <v>48</v>
      </c>
      <c r="C54" s="1" t="s">
        <v>89</v>
      </c>
      <c r="D54" s="1" t="s">
        <v>0</v>
      </c>
      <c r="E54" s="1" t="s">
        <v>1</v>
      </c>
      <c r="F54" s="1" t="s">
        <v>91</v>
      </c>
      <c r="G54" s="1" t="s">
        <v>92</v>
      </c>
      <c r="I54" s="9" t="s">
        <v>93</v>
      </c>
      <c r="J54" s="2">
        <v>296.97000000000003</v>
      </c>
    </row>
    <row r="55" spans="1:12" x14ac:dyDescent="0.2">
      <c r="A55">
        <v>3</v>
      </c>
      <c r="B55" t="s">
        <v>48</v>
      </c>
      <c r="C55" s="1" t="s">
        <v>90</v>
      </c>
      <c r="D55" s="1" t="s">
        <v>0</v>
      </c>
      <c r="E55" s="1" t="s">
        <v>1</v>
      </c>
      <c r="F55" s="1" t="s">
        <v>91</v>
      </c>
      <c r="G55" s="1" t="s">
        <v>95</v>
      </c>
      <c r="I55" s="9" t="s">
        <v>94</v>
      </c>
      <c r="J55" s="2">
        <v>420</v>
      </c>
      <c r="K55" s="2">
        <f>SUM(J53:J55)</f>
        <v>1091.97</v>
      </c>
    </row>
    <row r="56" spans="1:12" x14ac:dyDescent="0.2">
      <c r="A56">
        <v>4</v>
      </c>
      <c r="B56" t="s">
        <v>96</v>
      </c>
      <c r="C56" s="1" t="s">
        <v>97</v>
      </c>
      <c r="D56" s="1" t="s">
        <v>0</v>
      </c>
      <c r="E56" s="1" t="s">
        <v>1</v>
      </c>
      <c r="F56" s="1" t="s">
        <v>91</v>
      </c>
      <c r="G56" s="1" t="s">
        <v>4</v>
      </c>
      <c r="I56" s="9" t="s">
        <v>98</v>
      </c>
      <c r="J56" s="2">
        <v>11.44</v>
      </c>
      <c r="K56" s="2">
        <v>11.44</v>
      </c>
    </row>
    <row r="57" spans="1:12" x14ac:dyDescent="0.2">
      <c r="A57">
        <v>5</v>
      </c>
      <c r="B57" t="s">
        <v>57</v>
      </c>
      <c r="C57" s="1" t="s">
        <v>59</v>
      </c>
      <c r="D57" s="1" t="s">
        <v>0</v>
      </c>
      <c r="E57" s="1" t="s">
        <v>1</v>
      </c>
      <c r="F57" s="1" t="s">
        <v>91</v>
      </c>
      <c r="G57" s="1" t="s">
        <v>92</v>
      </c>
      <c r="I57" s="9" t="s">
        <v>93</v>
      </c>
      <c r="J57" s="2">
        <v>284.17</v>
      </c>
    </row>
    <row r="58" spans="1:12" x14ac:dyDescent="0.2">
      <c r="A58">
        <v>5</v>
      </c>
      <c r="B58" t="s">
        <v>58</v>
      </c>
      <c r="C58" s="1" t="s">
        <v>60</v>
      </c>
      <c r="D58" s="1" t="s">
        <v>0</v>
      </c>
      <c r="E58" s="1" t="s">
        <v>1</v>
      </c>
      <c r="F58" s="1" t="s">
        <v>91</v>
      </c>
      <c r="G58" s="1" t="s">
        <v>99</v>
      </c>
      <c r="I58" s="9" t="s">
        <v>6</v>
      </c>
      <c r="J58" s="2">
        <v>-30</v>
      </c>
      <c r="K58" s="2">
        <f>SUM(J57:J58)</f>
        <v>254.17000000000002</v>
      </c>
    </row>
    <row r="59" spans="1:12" x14ac:dyDescent="0.2">
      <c r="A59">
        <v>6</v>
      </c>
      <c r="B59" t="s">
        <v>100</v>
      </c>
      <c r="C59" s="1" t="s">
        <v>104</v>
      </c>
      <c r="D59" s="1" t="s">
        <v>0</v>
      </c>
      <c r="E59" s="1" t="s">
        <v>1</v>
      </c>
      <c r="F59" s="1" t="s">
        <v>91</v>
      </c>
      <c r="G59" s="1" t="s">
        <v>92</v>
      </c>
      <c r="I59" s="9" t="s">
        <v>93</v>
      </c>
      <c r="J59" s="2">
        <v>232.6</v>
      </c>
    </row>
    <row r="60" spans="1:12" x14ac:dyDescent="0.2">
      <c r="A60">
        <v>6</v>
      </c>
      <c r="B60" t="s">
        <v>64</v>
      </c>
      <c r="C60" s="1" t="s">
        <v>105</v>
      </c>
      <c r="D60" s="1" t="s">
        <v>0</v>
      </c>
      <c r="E60" s="1" t="s">
        <v>1</v>
      </c>
      <c r="F60" s="1" t="s">
        <v>91</v>
      </c>
      <c r="G60" s="1" t="s">
        <v>108</v>
      </c>
      <c r="I60" s="9" t="s">
        <v>109</v>
      </c>
      <c r="J60" s="2">
        <v>78</v>
      </c>
    </row>
    <row r="61" spans="1:12" x14ac:dyDescent="0.2">
      <c r="A61">
        <v>6</v>
      </c>
      <c r="B61" t="s">
        <v>101</v>
      </c>
      <c r="C61" s="1" t="s">
        <v>106</v>
      </c>
      <c r="D61" s="1" t="s">
        <v>0</v>
      </c>
      <c r="E61" s="1" t="s">
        <v>1</v>
      </c>
      <c r="F61" s="1" t="s">
        <v>91</v>
      </c>
      <c r="G61" s="1" t="s">
        <v>108</v>
      </c>
      <c r="I61" s="9" t="s">
        <v>109</v>
      </c>
      <c r="J61" s="2">
        <v>179.48</v>
      </c>
    </row>
    <row r="62" spans="1:12" x14ac:dyDescent="0.2">
      <c r="A62">
        <v>6</v>
      </c>
      <c r="B62" t="s">
        <v>102</v>
      </c>
      <c r="C62" s="1" t="s">
        <v>107</v>
      </c>
      <c r="D62" s="1" t="s">
        <v>0</v>
      </c>
      <c r="E62" s="1" t="s">
        <v>1</v>
      </c>
      <c r="F62" s="1" t="s">
        <v>91</v>
      </c>
      <c r="G62" s="1" t="s">
        <v>108</v>
      </c>
      <c r="I62" s="9" t="s">
        <v>109</v>
      </c>
      <c r="J62" s="2">
        <v>161.76</v>
      </c>
    </row>
    <row r="63" spans="1:12" x14ac:dyDescent="0.2">
      <c r="A63">
        <v>6</v>
      </c>
      <c r="B63" t="s">
        <v>103</v>
      </c>
      <c r="C63" s="1" t="s">
        <v>65</v>
      </c>
      <c r="D63" s="1" t="s">
        <v>0</v>
      </c>
      <c r="E63" s="1" t="s">
        <v>1</v>
      </c>
      <c r="F63" s="1" t="s">
        <v>91</v>
      </c>
      <c r="G63" s="1" t="s">
        <v>92</v>
      </c>
      <c r="I63" s="9" t="s">
        <v>93</v>
      </c>
      <c r="J63" s="2">
        <v>295</v>
      </c>
      <c r="K63" s="2">
        <f>SUM(J59:J63)</f>
        <v>946.84</v>
      </c>
    </row>
    <row r="64" spans="1:12" x14ac:dyDescent="0.2">
      <c r="A64">
        <v>7</v>
      </c>
      <c r="B64" t="s">
        <v>110</v>
      </c>
      <c r="C64" s="1" t="s">
        <v>111</v>
      </c>
      <c r="D64" s="1" t="s">
        <v>0</v>
      </c>
      <c r="E64" s="1" t="s">
        <v>1</v>
      </c>
      <c r="F64" s="1" t="s">
        <v>91</v>
      </c>
      <c r="G64" s="1" t="s">
        <v>112</v>
      </c>
      <c r="I64" s="9" t="s">
        <v>113</v>
      </c>
      <c r="J64" s="2">
        <v>40</v>
      </c>
      <c r="K64" s="2">
        <v>40</v>
      </c>
    </row>
    <row r="65" spans="1:12" x14ac:dyDescent="0.2">
      <c r="A65">
        <v>8</v>
      </c>
      <c r="B65" t="s">
        <v>84</v>
      </c>
      <c r="C65" s="1" t="s">
        <v>67</v>
      </c>
      <c r="D65" s="1" t="s">
        <v>0</v>
      </c>
      <c r="E65" s="1" t="s">
        <v>1</v>
      </c>
      <c r="F65" s="1" t="s">
        <v>91</v>
      </c>
      <c r="G65" s="1" t="s">
        <v>92</v>
      </c>
      <c r="I65" s="9" t="s">
        <v>93</v>
      </c>
      <c r="J65" s="2">
        <v>445</v>
      </c>
    </row>
    <row r="66" spans="1:12" x14ac:dyDescent="0.2">
      <c r="A66">
        <v>8</v>
      </c>
      <c r="B66" t="s">
        <v>87</v>
      </c>
      <c r="C66" s="1" t="s">
        <v>71</v>
      </c>
      <c r="D66" s="1" t="s">
        <v>0</v>
      </c>
      <c r="E66" s="1" t="s">
        <v>1</v>
      </c>
      <c r="F66" s="1" t="s">
        <v>91</v>
      </c>
      <c r="G66" s="1" t="s">
        <v>92</v>
      </c>
      <c r="I66" s="9" t="s">
        <v>93</v>
      </c>
      <c r="J66" s="2">
        <v>485</v>
      </c>
      <c r="K66" s="2">
        <f>J65+J66</f>
        <v>930</v>
      </c>
    </row>
    <row r="67" spans="1:12" x14ac:dyDescent="0.2">
      <c r="A67">
        <v>10</v>
      </c>
      <c r="B67" t="s">
        <v>25</v>
      </c>
      <c r="C67" s="1" t="s">
        <v>33</v>
      </c>
      <c r="D67" s="1" t="s">
        <v>0</v>
      </c>
      <c r="E67" s="1" t="s">
        <v>1</v>
      </c>
      <c r="F67" s="1" t="s">
        <v>91</v>
      </c>
      <c r="G67" s="1" t="s">
        <v>108</v>
      </c>
      <c r="I67" s="9" t="s">
        <v>109</v>
      </c>
      <c r="J67" s="2">
        <v>217</v>
      </c>
    </row>
    <row r="68" spans="1:12" x14ac:dyDescent="0.2">
      <c r="A68">
        <v>10</v>
      </c>
      <c r="B68" t="s">
        <v>25</v>
      </c>
      <c r="C68" s="1" t="s">
        <v>33</v>
      </c>
      <c r="D68" s="1" t="s">
        <v>0</v>
      </c>
      <c r="E68" s="1" t="s">
        <v>1</v>
      </c>
      <c r="F68" s="1" t="s">
        <v>91</v>
      </c>
      <c r="G68" s="1" t="s">
        <v>92</v>
      </c>
      <c r="I68" s="9" t="s">
        <v>93</v>
      </c>
      <c r="J68" s="2">
        <v>285</v>
      </c>
      <c r="K68" s="2">
        <f>J67+J68</f>
        <v>502</v>
      </c>
    </row>
    <row r="69" spans="1:12" x14ac:dyDescent="0.2">
      <c r="A69">
        <v>11</v>
      </c>
      <c r="B69" t="s">
        <v>114</v>
      </c>
      <c r="C69" s="1" t="s">
        <v>115</v>
      </c>
      <c r="D69" s="1" t="s">
        <v>0</v>
      </c>
      <c r="E69" s="1" t="s">
        <v>1</v>
      </c>
      <c r="F69" s="1" t="s">
        <v>91</v>
      </c>
      <c r="G69" s="1" t="s">
        <v>116</v>
      </c>
      <c r="I69" s="9" t="s">
        <v>117</v>
      </c>
      <c r="J69" s="2">
        <v>54.5</v>
      </c>
    </row>
    <row r="70" spans="1:12" x14ac:dyDescent="0.2">
      <c r="A70">
        <v>11</v>
      </c>
      <c r="B70" t="s">
        <v>114</v>
      </c>
      <c r="C70" s="1" t="s">
        <v>115</v>
      </c>
      <c r="D70" s="1" t="s">
        <v>0</v>
      </c>
      <c r="E70" s="1" t="s">
        <v>1</v>
      </c>
      <c r="F70" s="1" t="s">
        <v>91</v>
      </c>
      <c r="G70" s="1" t="s">
        <v>92</v>
      </c>
      <c r="I70" s="9" t="s">
        <v>93</v>
      </c>
      <c r="J70" s="2">
        <v>364.89</v>
      </c>
    </row>
    <row r="71" spans="1:12" x14ac:dyDescent="0.2">
      <c r="A71">
        <v>11</v>
      </c>
      <c r="B71" t="s">
        <v>118</v>
      </c>
      <c r="C71" s="1" t="s">
        <v>119</v>
      </c>
      <c r="D71" s="1" t="s">
        <v>0</v>
      </c>
      <c r="E71" s="1" t="s">
        <v>1</v>
      </c>
      <c r="F71" s="1" t="s">
        <v>91</v>
      </c>
      <c r="G71" s="1" t="s">
        <v>116</v>
      </c>
      <c r="I71" s="9" t="s">
        <v>117</v>
      </c>
      <c r="J71" s="2">
        <v>-54.5</v>
      </c>
    </row>
    <row r="72" spans="1:12" x14ac:dyDescent="0.2">
      <c r="A72">
        <v>11</v>
      </c>
      <c r="B72" t="s">
        <v>120</v>
      </c>
      <c r="C72" s="1" t="s">
        <v>121</v>
      </c>
      <c r="D72" s="1" t="s">
        <v>0</v>
      </c>
      <c r="E72" s="1" t="s">
        <v>1</v>
      </c>
      <c r="F72" s="1" t="s">
        <v>91</v>
      </c>
      <c r="G72" s="1" t="s">
        <v>116</v>
      </c>
      <c r="I72" s="9" t="s">
        <v>117</v>
      </c>
      <c r="J72" s="2">
        <v>54.5</v>
      </c>
    </row>
    <row r="73" spans="1:12" x14ac:dyDescent="0.2">
      <c r="A73">
        <v>11</v>
      </c>
      <c r="B73" t="s">
        <v>79</v>
      </c>
      <c r="C73" s="1" t="s">
        <v>77</v>
      </c>
      <c r="D73" s="1" t="s">
        <v>0</v>
      </c>
      <c r="E73" s="1" t="s">
        <v>1</v>
      </c>
      <c r="F73" s="1" t="s">
        <v>91</v>
      </c>
      <c r="G73" s="1" t="s">
        <v>123</v>
      </c>
      <c r="I73" s="9" t="s">
        <v>109</v>
      </c>
      <c r="J73" s="2">
        <v>2262.1</v>
      </c>
    </row>
    <row r="74" spans="1:12" x14ac:dyDescent="0.2">
      <c r="A74">
        <v>11</v>
      </c>
      <c r="B74" t="s">
        <v>15</v>
      </c>
      <c r="C74" s="1" t="s">
        <v>122</v>
      </c>
      <c r="D74" s="1" t="s">
        <v>0</v>
      </c>
      <c r="E74" s="1" t="s">
        <v>1</v>
      </c>
      <c r="F74" s="1" t="s">
        <v>91</v>
      </c>
      <c r="G74" s="1" t="s">
        <v>92</v>
      </c>
      <c r="I74" s="9" t="s">
        <v>93</v>
      </c>
      <c r="J74" s="2">
        <v>390</v>
      </c>
      <c r="K74" s="2">
        <f>SUM(J69:J74)</f>
        <v>3071.49</v>
      </c>
      <c r="L74" s="2">
        <f>SUM(K55:K74)</f>
        <v>6847.91</v>
      </c>
    </row>
    <row r="75" spans="1:12" ht="4" customHeight="1" x14ac:dyDescent="0.2">
      <c r="A75" s="4"/>
      <c r="B75" s="4"/>
      <c r="C75" s="5"/>
      <c r="D75" s="5"/>
      <c r="E75" s="5"/>
      <c r="F75" s="5"/>
      <c r="G75" s="4"/>
      <c r="H75" s="4"/>
      <c r="I75" s="4"/>
      <c r="J75" s="6"/>
      <c r="K75" s="6"/>
      <c r="L75" s="6"/>
    </row>
    <row r="76" spans="1:12" x14ac:dyDescent="0.2">
      <c r="A76" s="93" t="s">
        <v>124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1:12" x14ac:dyDescent="0.2">
      <c r="A77">
        <v>10</v>
      </c>
      <c r="B77" t="s">
        <v>25</v>
      </c>
      <c r="C77" s="1" t="s">
        <v>33</v>
      </c>
      <c r="D77" s="1" t="s">
        <v>0</v>
      </c>
      <c r="E77" s="1" t="s">
        <v>1</v>
      </c>
      <c r="F77" s="1" t="s">
        <v>125</v>
      </c>
      <c r="G77" s="9" t="s">
        <v>126</v>
      </c>
      <c r="I77" s="9" t="s">
        <v>129</v>
      </c>
      <c r="J77" s="2">
        <v>14</v>
      </c>
      <c r="K77" s="2">
        <v>14</v>
      </c>
    </row>
    <row r="78" spans="1:12" x14ac:dyDescent="0.2">
      <c r="A78">
        <v>11</v>
      </c>
      <c r="B78" t="s">
        <v>114</v>
      </c>
      <c r="C78" s="1" t="s">
        <v>115</v>
      </c>
      <c r="D78" s="1" t="s">
        <v>0</v>
      </c>
      <c r="E78" s="1" t="s">
        <v>1</v>
      </c>
      <c r="F78" s="1" t="s">
        <v>125</v>
      </c>
      <c r="G78" s="9" t="s">
        <v>4</v>
      </c>
      <c r="I78" s="9" t="s">
        <v>129</v>
      </c>
      <c r="J78" s="2">
        <v>82.9</v>
      </c>
    </row>
    <row r="79" spans="1:12" x14ac:dyDescent="0.2">
      <c r="A79">
        <v>11</v>
      </c>
      <c r="B79" t="s">
        <v>114</v>
      </c>
      <c r="C79" s="1" t="s">
        <v>115</v>
      </c>
      <c r="D79" s="1" t="s">
        <v>0</v>
      </c>
      <c r="E79" s="1" t="s">
        <v>1</v>
      </c>
      <c r="F79" s="1" t="s">
        <v>125</v>
      </c>
      <c r="G79" s="9" t="s">
        <v>4</v>
      </c>
      <c r="I79" s="9" t="s">
        <v>129</v>
      </c>
      <c r="J79" s="2">
        <v>18.079999999999998</v>
      </c>
    </row>
    <row r="80" spans="1:12" x14ac:dyDescent="0.2">
      <c r="A80">
        <v>11</v>
      </c>
      <c r="B80" t="s">
        <v>79</v>
      </c>
      <c r="C80" s="1" t="s">
        <v>33</v>
      </c>
      <c r="D80" s="1" t="s">
        <v>0</v>
      </c>
      <c r="E80" s="1" t="s">
        <v>1</v>
      </c>
      <c r="F80" s="1" t="s">
        <v>125</v>
      </c>
      <c r="G80" s="9" t="s">
        <v>130</v>
      </c>
      <c r="I80" s="9" t="s">
        <v>129</v>
      </c>
      <c r="J80" s="2">
        <v>1194.3800000000001</v>
      </c>
      <c r="K80" s="2">
        <f>SUM(J78:J80)</f>
        <v>1295.3600000000001</v>
      </c>
    </row>
    <row r="81" spans="1:12" x14ac:dyDescent="0.2">
      <c r="A81">
        <v>12</v>
      </c>
      <c r="B81" t="s">
        <v>127</v>
      </c>
      <c r="C81" s="1" t="s">
        <v>128</v>
      </c>
      <c r="D81" s="1" t="s">
        <v>0</v>
      </c>
      <c r="E81" s="1" t="s">
        <v>1</v>
      </c>
      <c r="F81" s="1" t="s">
        <v>125</v>
      </c>
      <c r="G81" s="9" t="s">
        <v>4</v>
      </c>
      <c r="I81" s="9" t="s">
        <v>129</v>
      </c>
      <c r="J81" s="2">
        <v>177.16</v>
      </c>
      <c r="K81" s="2">
        <f>J81</f>
        <v>177.16</v>
      </c>
      <c r="L81" s="2">
        <f>SUM(K77:K81)</f>
        <v>1486.5200000000002</v>
      </c>
    </row>
    <row r="82" spans="1:12" ht="3" customHeight="1" x14ac:dyDescent="0.2">
      <c r="A82" s="4"/>
      <c r="B82" s="4"/>
      <c r="C82" s="5"/>
      <c r="D82" s="5"/>
      <c r="E82" s="5"/>
      <c r="F82" s="5"/>
      <c r="G82" s="4"/>
      <c r="H82" s="4"/>
      <c r="I82" s="4"/>
      <c r="J82" s="6"/>
      <c r="K82" s="6"/>
      <c r="L82" s="6"/>
    </row>
    <row r="83" spans="1:12" x14ac:dyDescent="0.2">
      <c r="A83" s="93" t="s">
        <v>131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1:12" x14ac:dyDescent="0.2">
      <c r="A84">
        <v>2</v>
      </c>
      <c r="B84" t="s">
        <v>132</v>
      </c>
      <c r="C84" s="1" t="s">
        <v>133</v>
      </c>
      <c r="D84" s="1" t="s">
        <v>0</v>
      </c>
      <c r="E84" s="1" t="s">
        <v>1</v>
      </c>
      <c r="F84" s="1" t="s">
        <v>134</v>
      </c>
      <c r="G84" s="9" t="s">
        <v>135</v>
      </c>
      <c r="I84" s="9" t="s">
        <v>138</v>
      </c>
      <c r="J84" s="2">
        <v>21.23</v>
      </c>
      <c r="K84" s="2">
        <f>J84</f>
        <v>21.23</v>
      </c>
    </row>
    <row r="85" spans="1:12" x14ac:dyDescent="0.2">
      <c r="A85">
        <v>8</v>
      </c>
      <c r="B85" t="s">
        <v>84</v>
      </c>
      <c r="C85" s="1" t="s">
        <v>67</v>
      </c>
      <c r="D85" s="1" t="s">
        <v>0</v>
      </c>
      <c r="E85" s="1" t="s">
        <v>1</v>
      </c>
      <c r="F85" s="1" t="s">
        <v>134</v>
      </c>
      <c r="G85" s="9" t="s">
        <v>136</v>
      </c>
      <c r="I85" s="9" t="s">
        <v>138</v>
      </c>
      <c r="J85" s="2">
        <v>17.93</v>
      </c>
    </row>
    <row r="86" spans="1:12" x14ac:dyDescent="0.2">
      <c r="A86">
        <v>8</v>
      </c>
      <c r="B86" t="s">
        <v>87</v>
      </c>
      <c r="C86" s="1" t="s">
        <v>71</v>
      </c>
      <c r="D86" s="1" t="s">
        <v>0</v>
      </c>
      <c r="E86" s="1" t="s">
        <v>1</v>
      </c>
      <c r="F86" s="1" t="s">
        <v>134</v>
      </c>
      <c r="G86" s="9" t="s">
        <v>135</v>
      </c>
      <c r="I86" s="9" t="s">
        <v>138</v>
      </c>
      <c r="J86" s="2">
        <v>30</v>
      </c>
      <c r="K86" s="2">
        <f>J85+J86</f>
        <v>47.93</v>
      </c>
    </row>
    <row r="87" spans="1:12" x14ac:dyDescent="0.2">
      <c r="A87">
        <v>10</v>
      </c>
      <c r="B87" t="s">
        <v>25</v>
      </c>
      <c r="C87" s="1" t="s">
        <v>33</v>
      </c>
      <c r="D87" s="1" t="s">
        <v>0</v>
      </c>
      <c r="E87" s="1" t="s">
        <v>1</v>
      </c>
      <c r="F87" s="1" t="s">
        <v>134</v>
      </c>
      <c r="G87" s="9" t="s">
        <v>135</v>
      </c>
      <c r="I87" s="9" t="s">
        <v>138</v>
      </c>
      <c r="J87" s="2">
        <v>18.420000000000002</v>
      </c>
      <c r="K87" s="2">
        <f>J87</f>
        <v>18.420000000000002</v>
      </c>
    </row>
    <row r="88" spans="1:12" x14ac:dyDescent="0.2">
      <c r="A88">
        <v>11</v>
      </c>
      <c r="B88" t="s">
        <v>114</v>
      </c>
      <c r="C88" s="1" t="s">
        <v>115</v>
      </c>
      <c r="D88" s="1" t="s">
        <v>0</v>
      </c>
      <c r="E88" s="1" t="s">
        <v>1</v>
      </c>
      <c r="F88" s="1" t="s">
        <v>134</v>
      </c>
      <c r="G88" s="9" t="s">
        <v>137</v>
      </c>
      <c r="I88" s="9" t="s">
        <v>138</v>
      </c>
      <c r="J88" s="2">
        <v>50</v>
      </c>
      <c r="K88" s="2">
        <f>J88</f>
        <v>50</v>
      </c>
    </row>
    <row r="89" spans="1:12" x14ac:dyDescent="0.2">
      <c r="A89">
        <v>12</v>
      </c>
      <c r="B89" t="s">
        <v>81</v>
      </c>
      <c r="C89" s="1" t="s">
        <v>82</v>
      </c>
      <c r="D89" s="1" t="s">
        <v>0</v>
      </c>
      <c r="E89" s="1" t="s">
        <v>1</v>
      </c>
      <c r="F89" s="1" t="s">
        <v>134</v>
      </c>
      <c r="G89" s="9" t="s">
        <v>135</v>
      </c>
      <c r="I89" s="9" t="s">
        <v>138</v>
      </c>
      <c r="J89" s="2">
        <v>19.260000000000002</v>
      </c>
    </row>
    <row r="90" spans="1:12" x14ac:dyDescent="0.2">
      <c r="A90">
        <v>12</v>
      </c>
      <c r="B90" t="s">
        <v>81</v>
      </c>
      <c r="C90" s="1" t="s">
        <v>82</v>
      </c>
      <c r="D90" s="1" t="s">
        <v>0</v>
      </c>
      <c r="E90" s="1" t="s">
        <v>1</v>
      </c>
      <c r="F90" s="1" t="s">
        <v>134</v>
      </c>
      <c r="G90" s="9" t="s">
        <v>135</v>
      </c>
      <c r="I90" s="9" t="s">
        <v>138</v>
      </c>
      <c r="J90" s="2">
        <v>20.87</v>
      </c>
      <c r="K90" s="2">
        <f>J89+J90</f>
        <v>40.130000000000003</v>
      </c>
      <c r="L90" s="2">
        <f>SUM(K84:K90)</f>
        <v>177.70999999999998</v>
      </c>
    </row>
    <row r="91" spans="1:12" ht="6" customHeight="1" x14ac:dyDescent="0.2">
      <c r="A91" s="4"/>
      <c r="B91" s="4"/>
      <c r="C91" s="5"/>
      <c r="D91" s="5"/>
      <c r="E91" s="5"/>
      <c r="F91" s="5"/>
      <c r="G91" s="4"/>
      <c r="H91" s="4"/>
      <c r="I91" s="4"/>
      <c r="J91" s="6"/>
      <c r="K91" s="6"/>
      <c r="L91" s="6"/>
    </row>
    <row r="92" spans="1:12" x14ac:dyDescent="0.2">
      <c r="A92" s="93" t="s">
        <v>139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1:12" x14ac:dyDescent="0.2">
      <c r="A93">
        <v>2</v>
      </c>
      <c r="B93" t="s">
        <v>140</v>
      </c>
      <c r="C93" s="1" t="s">
        <v>141</v>
      </c>
      <c r="D93" s="1" t="s">
        <v>0</v>
      </c>
      <c r="E93" s="1" t="s">
        <v>1</v>
      </c>
      <c r="F93" s="1" t="s">
        <v>144</v>
      </c>
      <c r="G93" s="9" t="s">
        <v>142</v>
      </c>
      <c r="I93" s="9" t="s">
        <v>143</v>
      </c>
      <c r="J93" s="2">
        <v>89.09</v>
      </c>
      <c r="K93" s="2">
        <f>J93</f>
        <v>89.09</v>
      </c>
    </row>
    <row r="94" spans="1:12" x14ac:dyDescent="0.2">
      <c r="A94">
        <v>3</v>
      </c>
      <c r="B94" t="s">
        <v>14</v>
      </c>
      <c r="C94" s="1" t="s">
        <v>17</v>
      </c>
      <c r="D94" s="1" t="s">
        <v>0</v>
      </c>
      <c r="E94" s="1" t="s">
        <v>1</v>
      </c>
      <c r="F94" s="1" t="s">
        <v>144</v>
      </c>
      <c r="G94" s="9" t="s">
        <v>142</v>
      </c>
      <c r="I94" s="9" t="s">
        <v>143</v>
      </c>
      <c r="J94" s="2">
        <v>47.78</v>
      </c>
    </row>
    <row r="95" spans="1:12" x14ac:dyDescent="0.2">
      <c r="A95">
        <v>3</v>
      </c>
      <c r="B95" t="s">
        <v>48</v>
      </c>
      <c r="C95" s="1" t="s">
        <v>89</v>
      </c>
      <c r="D95" s="1" t="s">
        <v>0</v>
      </c>
      <c r="E95" s="1" t="s">
        <v>1</v>
      </c>
      <c r="F95" s="1" t="s">
        <v>144</v>
      </c>
      <c r="G95" s="9" t="s">
        <v>142</v>
      </c>
      <c r="I95" s="9" t="s">
        <v>143</v>
      </c>
      <c r="J95" s="2">
        <v>59.99</v>
      </c>
      <c r="K95" s="2">
        <f>J94+J95</f>
        <v>107.77000000000001</v>
      </c>
    </row>
    <row r="96" spans="1:12" x14ac:dyDescent="0.2">
      <c r="A96">
        <v>5</v>
      </c>
      <c r="B96" t="s">
        <v>57</v>
      </c>
      <c r="C96" s="1" t="s">
        <v>59</v>
      </c>
      <c r="D96" s="1" t="s">
        <v>0</v>
      </c>
      <c r="E96" s="1" t="s">
        <v>1</v>
      </c>
      <c r="F96" s="1" t="s">
        <v>144</v>
      </c>
      <c r="G96" s="9" t="s">
        <v>142</v>
      </c>
      <c r="I96" s="9" t="s">
        <v>143</v>
      </c>
      <c r="J96" s="2">
        <v>44.72</v>
      </c>
      <c r="K96" s="2">
        <f>J96</f>
        <v>44.72</v>
      </c>
    </row>
    <row r="97" spans="1:12" x14ac:dyDescent="0.2">
      <c r="A97">
        <v>8</v>
      </c>
      <c r="B97" t="s">
        <v>84</v>
      </c>
      <c r="C97" s="1" t="s">
        <v>67</v>
      </c>
      <c r="D97" s="1" t="s">
        <v>0</v>
      </c>
      <c r="E97" s="1" t="s">
        <v>1</v>
      </c>
      <c r="F97" s="1" t="s">
        <v>144</v>
      </c>
      <c r="G97" s="9" t="s">
        <v>142</v>
      </c>
      <c r="I97" s="9" t="s">
        <v>143</v>
      </c>
      <c r="J97" s="2">
        <v>10.48</v>
      </c>
      <c r="K97" s="2">
        <f>J97</f>
        <v>10.48</v>
      </c>
    </row>
    <row r="98" spans="1:12" x14ac:dyDescent="0.2">
      <c r="A98">
        <v>11</v>
      </c>
      <c r="B98" t="s">
        <v>15</v>
      </c>
      <c r="C98" s="1" t="s">
        <v>78</v>
      </c>
      <c r="D98" s="1" t="s">
        <v>0</v>
      </c>
      <c r="E98" s="1" t="s">
        <v>1</v>
      </c>
      <c r="F98" s="1" t="s">
        <v>144</v>
      </c>
      <c r="G98" s="9" t="s">
        <v>142</v>
      </c>
      <c r="I98" s="9" t="s">
        <v>143</v>
      </c>
      <c r="J98" s="2">
        <v>46.68</v>
      </c>
      <c r="K98" s="2">
        <f>J98</f>
        <v>46.68</v>
      </c>
      <c r="L98" s="2">
        <f>SUM(K93:K98)</f>
        <v>298.74</v>
      </c>
    </row>
    <row r="99" spans="1:12" ht="6" customHeight="1" x14ac:dyDescent="0.2">
      <c r="A99" s="4"/>
      <c r="B99" s="4"/>
      <c r="C99" s="5"/>
      <c r="D99" s="5"/>
      <c r="E99" s="5"/>
      <c r="F99" s="5"/>
      <c r="G99" s="4"/>
      <c r="H99" s="4"/>
      <c r="I99" s="4"/>
      <c r="J99" s="6"/>
      <c r="K99" s="6"/>
      <c r="L99" s="6"/>
    </row>
    <row r="100" spans="1:12" x14ac:dyDescent="0.2">
      <c r="A100" s="93" t="s">
        <v>145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1:12" x14ac:dyDescent="0.2">
      <c r="A101">
        <v>10</v>
      </c>
      <c r="B101" t="s">
        <v>146</v>
      </c>
      <c r="C101" s="1" t="s">
        <v>148</v>
      </c>
      <c r="D101" s="1" t="s">
        <v>0</v>
      </c>
      <c r="E101" s="1" t="s">
        <v>1</v>
      </c>
      <c r="F101" s="1" t="s">
        <v>150</v>
      </c>
      <c r="G101" s="9" t="s">
        <v>4</v>
      </c>
      <c r="I101" s="9" t="s">
        <v>152</v>
      </c>
      <c r="J101" s="2">
        <v>894</v>
      </c>
    </row>
    <row r="102" spans="1:12" x14ac:dyDescent="0.2">
      <c r="A102">
        <v>10</v>
      </c>
      <c r="B102" t="s">
        <v>146</v>
      </c>
      <c r="C102" s="1" t="s">
        <v>148</v>
      </c>
      <c r="D102" s="1" t="s">
        <v>0</v>
      </c>
      <c r="E102" s="1" t="s">
        <v>1</v>
      </c>
      <c r="F102" s="1" t="s">
        <v>150</v>
      </c>
      <c r="G102" s="9" t="s">
        <v>4</v>
      </c>
      <c r="I102" s="9" t="s">
        <v>152</v>
      </c>
      <c r="J102" s="2">
        <v>2682</v>
      </c>
    </row>
    <row r="103" spans="1:12" x14ac:dyDescent="0.2">
      <c r="A103">
        <v>10</v>
      </c>
      <c r="B103" t="s">
        <v>147</v>
      </c>
      <c r="C103" s="1" t="s">
        <v>149</v>
      </c>
      <c r="D103" s="1" t="s">
        <v>0</v>
      </c>
      <c r="E103" s="1" t="s">
        <v>1</v>
      </c>
      <c r="F103" s="1" t="s">
        <v>150</v>
      </c>
      <c r="G103" s="9" t="s">
        <v>151</v>
      </c>
      <c r="I103" s="9" t="s">
        <v>152</v>
      </c>
      <c r="J103" s="2">
        <v>380</v>
      </c>
      <c r="K103" s="2">
        <f>SUM(J101:J103)</f>
        <v>3956</v>
      </c>
      <c r="L103" s="2">
        <f>K103</f>
        <v>3956</v>
      </c>
    </row>
    <row r="104" spans="1:12" ht="7" customHeight="1" x14ac:dyDescent="0.2">
      <c r="A104" s="4"/>
      <c r="B104" s="4"/>
      <c r="C104" s="5"/>
      <c r="D104" s="5"/>
      <c r="E104" s="5"/>
      <c r="F104" s="5"/>
      <c r="G104" s="4"/>
      <c r="H104" s="4"/>
      <c r="I104" s="4"/>
      <c r="J104" s="6"/>
      <c r="K104" s="6"/>
      <c r="L104" s="6"/>
    </row>
    <row r="105" spans="1:12" x14ac:dyDescent="0.2">
      <c r="A105" s="93" t="s">
        <v>153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1:12" x14ac:dyDescent="0.2">
      <c r="A106">
        <v>3</v>
      </c>
      <c r="B106" t="s">
        <v>48</v>
      </c>
      <c r="C106" s="1" t="s">
        <v>47</v>
      </c>
      <c r="D106" s="1" t="s">
        <v>0</v>
      </c>
      <c r="E106" s="1" t="s">
        <v>1</v>
      </c>
      <c r="F106" s="1" t="s">
        <v>154</v>
      </c>
      <c r="G106" s="9" t="s">
        <v>116</v>
      </c>
      <c r="I106" s="9" t="s">
        <v>155</v>
      </c>
      <c r="J106" s="2">
        <v>5</v>
      </c>
      <c r="K106" s="2">
        <v>5</v>
      </c>
      <c r="L106" s="2">
        <v>5</v>
      </c>
    </row>
    <row r="107" spans="1:12" ht="6" customHeight="1" x14ac:dyDescent="0.2">
      <c r="A107" s="4"/>
      <c r="B107" s="4"/>
      <c r="C107" s="5"/>
      <c r="D107" s="5"/>
      <c r="E107" s="5"/>
      <c r="F107" s="5"/>
      <c r="G107" s="4"/>
      <c r="H107" s="4"/>
      <c r="I107" s="4"/>
      <c r="J107" s="6"/>
      <c r="K107" s="6"/>
      <c r="L107" s="6"/>
    </row>
    <row r="108" spans="1:12" x14ac:dyDescent="0.2">
      <c r="A108" s="93" t="s">
        <v>157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1:12" x14ac:dyDescent="0.2">
      <c r="A109">
        <v>1</v>
      </c>
      <c r="B109" t="s">
        <v>140</v>
      </c>
      <c r="C109" s="1" t="s">
        <v>162</v>
      </c>
      <c r="D109" s="1" t="s">
        <v>0</v>
      </c>
      <c r="E109" s="1" t="s">
        <v>1</v>
      </c>
      <c r="F109" s="1" t="s">
        <v>158</v>
      </c>
      <c r="G109" s="1" t="s">
        <v>163</v>
      </c>
      <c r="I109" s="1"/>
      <c r="J109" s="2">
        <v>150</v>
      </c>
    </row>
    <row r="110" spans="1:12" x14ac:dyDescent="0.2">
      <c r="A110">
        <v>1</v>
      </c>
      <c r="B110" t="s">
        <v>132</v>
      </c>
      <c r="C110" s="1" t="s">
        <v>161</v>
      </c>
      <c r="D110" s="1" t="s">
        <v>0</v>
      </c>
      <c r="E110" s="1" t="s">
        <v>1</v>
      </c>
      <c r="F110" s="1" t="s">
        <v>158</v>
      </c>
      <c r="G110" t="s">
        <v>164</v>
      </c>
      <c r="J110" s="2">
        <v>150</v>
      </c>
    </row>
    <row r="111" spans="1:12" x14ac:dyDescent="0.2">
      <c r="A111">
        <v>1</v>
      </c>
      <c r="B111" t="s">
        <v>165</v>
      </c>
      <c r="C111" s="1" t="s">
        <v>166</v>
      </c>
      <c r="D111" s="1" t="s">
        <v>0</v>
      </c>
      <c r="E111" s="1" t="s">
        <v>1</v>
      </c>
      <c r="F111" s="1" t="s">
        <v>158</v>
      </c>
      <c r="G111" t="s">
        <v>167</v>
      </c>
      <c r="J111" s="2">
        <v>26.9</v>
      </c>
      <c r="K111" s="2">
        <f>SUM(J109:J111)</f>
        <v>326.89999999999998</v>
      </c>
    </row>
    <row r="112" spans="1:12" x14ac:dyDescent="0.2">
      <c r="A112">
        <v>2</v>
      </c>
      <c r="B112" t="s">
        <v>140</v>
      </c>
      <c r="C112" s="1" t="s">
        <v>141</v>
      </c>
      <c r="D112" s="1" t="s">
        <v>0</v>
      </c>
      <c r="E112" s="1" t="s">
        <v>1</v>
      </c>
      <c r="F112" s="1" t="s">
        <v>158</v>
      </c>
      <c r="G112" s="1" t="s">
        <v>171</v>
      </c>
      <c r="I112" s="1"/>
      <c r="J112" s="2">
        <v>175.83</v>
      </c>
    </row>
    <row r="113" spans="1:12" x14ac:dyDescent="0.2">
      <c r="A113">
        <v>2</v>
      </c>
      <c r="B113" t="s">
        <v>132</v>
      </c>
      <c r="C113" s="1" t="s">
        <v>133</v>
      </c>
      <c r="D113" s="1" t="s">
        <v>0</v>
      </c>
      <c r="E113" s="1" t="s">
        <v>1</v>
      </c>
      <c r="F113" s="1" t="s">
        <v>158</v>
      </c>
      <c r="G113" s="1" t="s">
        <v>159</v>
      </c>
      <c r="J113" s="2">
        <v>150</v>
      </c>
    </row>
    <row r="114" spans="1:12" x14ac:dyDescent="0.2">
      <c r="A114">
        <v>2</v>
      </c>
      <c r="B114" t="s">
        <v>168</v>
      </c>
      <c r="C114" s="1" t="s">
        <v>169</v>
      </c>
      <c r="D114" s="1" t="s">
        <v>0</v>
      </c>
      <c r="E114" s="1" t="s">
        <v>1</v>
      </c>
      <c r="F114" s="1" t="s">
        <v>158</v>
      </c>
      <c r="G114" s="1" t="s">
        <v>164</v>
      </c>
      <c r="J114" s="2">
        <v>200</v>
      </c>
      <c r="K114" s="2">
        <f>SUM(J112:J114)</f>
        <v>525.83000000000004</v>
      </c>
    </row>
    <row r="115" spans="1:12" x14ac:dyDescent="0.2">
      <c r="A115">
        <v>3</v>
      </c>
      <c r="B115" t="s">
        <v>48</v>
      </c>
      <c r="C115" s="1" t="s">
        <v>89</v>
      </c>
      <c r="D115" s="1" t="s">
        <v>0</v>
      </c>
      <c r="E115" s="1" t="s">
        <v>1</v>
      </c>
      <c r="F115" s="1" t="s">
        <v>158</v>
      </c>
      <c r="G115" s="1" t="s">
        <v>172</v>
      </c>
      <c r="J115" s="2">
        <v>51.56</v>
      </c>
      <c r="K115" s="2">
        <f>J115</f>
        <v>51.56</v>
      </c>
    </row>
    <row r="116" spans="1:12" x14ac:dyDescent="0.2">
      <c r="A116">
        <v>4</v>
      </c>
      <c r="B116" t="s">
        <v>96</v>
      </c>
      <c r="C116" s="1" t="s">
        <v>97</v>
      </c>
      <c r="D116" s="1" t="s">
        <v>0</v>
      </c>
      <c r="E116" s="1" t="s">
        <v>1</v>
      </c>
      <c r="F116" s="1" t="s">
        <v>158</v>
      </c>
      <c r="G116" s="1" t="s">
        <v>164</v>
      </c>
      <c r="J116" s="2">
        <v>150</v>
      </c>
    </row>
    <row r="117" spans="1:12" x14ac:dyDescent="0.2">
      <c r="A117">
        <v>4</v>
      </c>
      <c r="B117" t="s">
        <v>53</v>
      </c>
      <c r="C117" s="1" t="s">
        <v>170</v>
      </c>
      <c r="D117" s="1" t="s">
        <v>0</v>
      </c>
      <c r="E117" s="1" t="s">
        <v>1</v>
      </c>
      <c r="F117" s="1" t="s">
        <v>158</v>
      </c>
      <c r="G117" s="1" t="s">
        <v>171</v>
      </c>
      <c r="J117" s="2">
        <v>100.15</v>
      </c>
      <c r="K117" s="2">
        <f>J116+J117</f>
        <v>250.15</v>
      </c>
    </row>
    <row r="118" spans="1:12" x14ac:dyDescent="0.2">
      <c r="A118">
        <v>5</v>
      </c>
      <c r="B118" t="s">
        <v>57</v>
      </c>
      <c r="C118" s="1" t="s">
        <v>59</v>
      </c>
      <c r="D118" s="1" t="s">
        <v>0</v>
      </c>
      <c r="E118" s="1" t="s">
        <v>1</v>
      </c>
      <c r="F118" s="1" t="s">
        <v>158</v>
      </c>
      <c r="G118" s="1" t="s">
        <v>175</v>
      </c>
      <c r="J118" s="2">
        <v>105</v>
      </c>
    </row>
    <row r="119" spans="1:12" x14ac:dyDescent="0.2">
      <c r="A119">
        <v>5</v>
      </c>
      <c r="B119" t="s">
        <v>22</v>
      </c>
      <c r="C119" s="1" t="s">
        <v>30</v>
      </c>
      <c r="D119" s="1" t="s">
        <v>0</v>
      </c>
      <c r="E119" s="1" t="s">
        <v>1</v>
      </c>
      <c r="F119" s="1" t="s">
        <v>158</v>
      </c>
      <c r="G119" s="1" t="s">
        <v>164</v>
      </c>
      <c r="J119" s="2">
        <v>100</v>
      </c>
    </row>
    <row r="120" spans="1:12" x14ac:dyDescent="0.2">
      <c r="A120">
        <v>5</v>
      </c>
      <c r="B120" t="s">
        <v>173</v>
      </c>
      <c r="C120" s="1" t="s">
        <v>174</v>
      </c>
      <c r="D120" s="1" t="s">
        <v>0</v>
      </c>
      <c r="E120" s="1" t="s">
        <v>1</v>
      </c>
      <c r="F120" s="1" t="s">
        <v>158</v>
      </c>
      <c r="G120" s="1" t="s">
        <v>176</v>
      </c>
      <c r="I120" s="1" t="s">
        <v>177</v>
      </c>
      <c r="J120" s="2">
        <v>-419</v>
      </c>
      <c r="K120" s="2">
        <f>SUM(J118:J120)</f>
        <v>-214</v>
      </c>
    </row>
    <row r="121" spans="1:12" x14ac:dyDescent="0.2">
      <c r="A121">
        <v>8</v>
      </c>
      <c r="B121" t="s">
        <v>87</v>
      </c>
      <c r="C121" s="1" t="s">
        <v>70</v>
      </c>
      <c r="D121" s="1" t="s">
        <v>0</v>
      </c>
      <c r="E121" s="1" t="s">
        <v>1</v>
      </c>
      <c r="F121" s="1" t="s">
        <v>158</v>
      </c>
      <c r="G121" s="1" t="s">
        <v>179</v>
      </c>
      <c r="J121" s="2">
        <v>89</v>
      </c>
    </row>
    <row r="122" spans="1:12" x14ac:dyDescent="0.2">
      <c r="A122">
        <v>8</v>
      </c>
      <c r="B122" t="s">
        <v>87</v>
      </c>
      <c r="C122" s="1" t="s">
        <v>178</v>
      </c>
      <c r="D122" s="1" t="s">
        <v>0</v>
      </c>
      <c r="E122" s="1" t="s">
        <v>1</v>
      </c>
      <c r="F122" s="1" t="s">
        <v>158</v>
      </c>
      <c r="G122" s="1" t="s">
        <v>180</v>
      </c>
      <c r="J122" s="2">
        <v>150</v>
      </c>
      <c r="K122" s="2">
        <f>SUM(J121:J122)</f>
        <v>239</v>
      </c>
    </row>
    <row r="123" spans="1:12" x14ac:dyDescent="0.2">
      <c r="A123">
        <v>9</v>
      </c>
      <c r="B123" t="s">
        <v>73</v>
      </c>
      <c r="C123" s="1" t="s">
        <v>181</v>
      </c>
      <c r="D123" s="1" t="s">
        <v>0</v>
      </c>
      <c r="E123" s="1" t="s">
        <v>1</v>
      </c>
      <c r="F123" s="1" t="s">
        <v>158</v>
      </c>
      <c r="G123" s="1" t="s">
        <v>179</v>
      </c>
      <c r="J123" s="2">
        <v>150</v>
      </c>
      <c r="K123" s="2">
        <v>150</v>
      </c>
    </row>
    <row r="124" spans="1:12" x14ac:dyDescent="0.2">
      <c r="A124">
        <v>10</v>
      </c>
      <c r="B124" t="s">
        <v>182</v>
      </c>
      <c r="C124" s="1" t="s">
        <v>184</v>
      </c>
      <c r="D124" s="1" t="s">
        <v>0</v>
      </c>
      <c r="E124" s="1" t="s">
        <v>1</v>
      </c>
      <c r="F124" s="1" t="s">
        <v>158</v>
      </c>
      <c r="G124" s="1" t="s">
        <v>185</v>
      </c>
      <c r="J124" s="2">
        <v>70</v>
      </c>
    </row>
    <row r="125" spans="1:12" x14ac:dyDescent="0.2">
      <c r="A125">
        <v>10</v>
      </c>
      <c r="B125" t="s">
        <v>147</v>
      </c>
      <c r="C125" s="1" t="s">
        <v>188</v>
      </c>
      <c r="D125" s="1" t="s">
        <v>0</v>
      </c>
      <c r="E125" s="1" t="s">
        <v>1</v>
      </c>
      <c r="F125" s="1" t="s">
        <v>158</v>
      </c>
      <c r="G125" s="1" t="s">
        <v>185</v>
      </c>
      <c r="J125" s="2">
        <v>70</v>
      </c>
    </row>
    <row r="126" spans="1:12" x14ac:dyDescent="0.2">
      <c r="A126">
        <v>10</v>
      </c>
      <c r="B126" t="s">
        <v>147</v>
      </c>
      <c r="C126" s="1" t="s">
        <v>183</v>
      </c>
      <c r="D126" s="1" t="s">
        <v>0</v>
      </c>
      <c r="E126" s="1" t="s">
        <v>1</v>
      </c>
      <c r="F126" s="1" t="s">
        <v>158</v>
      </c>
      <c r="G126" s="1" t="s">
        <v>171</v>
      </c>
      <c r="J126" s="2">
        <v>150</v>
      </c>
      <c r="K126" s="2">
        <f>SUM(J124:J126)</f>
        <v>290</v>
      </c>
    </row>
    <row r="127" spans="1:12" x14ac:dyDescent="0.2">
      <c r="A127">
        <v>11</v>
      </c>
      <c r="B127" t="s">
        <v>187</v>
      </c>
      <c r="C127" s="1" t="s">
        <v>186</v>
      </c>
      <c r="D127" s="1" t="s">
        <v>0</v>
      </c>
      <c r="E127" s="1" t="s">
        <v>1</v>
      </c>
      <c r="F127" s="1" t="s">
        <v>158</v>
      </c>
      <c r="G127" s="1" t="s">
        <v>185</v>
      </c>
      <c r="I127" s="1" t="s">
        <v>177</v>
      </c>
      <c r="J127" s="2">
        <v>-70</v>
      </c>
      <c r="K127" s="2">
        <f>J127</f>
        <v>-70</v>
      </c>
      <c r="L127" s="2">
        <f>SUM(K111:K127)</f>
        <v>1549.44</v>
      </c>
    </row>
    <row r="128" spans="1:12" ht="5" customHeight="1" x14ac:dyDescent="0.2">
      <c r="A128" s="4"/>
      <c r="B128" s="4"/>
      <c r="C128" s="5"/>
      <c r="D128" s="5"/>
      <c r="E128" s="5"/>
      <c r="F128" s="5"/>
      <c r="G128" s="4"/>
      <c r="H128" s="4"/>
      <c r="I128" s="4"/>
      <c r="J128" s="6"/>
      <c r="K128" s="6"/>
      <c r="L128" s="6"/>
    </row>
    <row r="129" spans="1:12" x14ac:dyDescent="0.2">
      <c r="A129" s="93" t="s">
        <v>189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1:12" x14ac:dyDescent="0.2">
      <c r="A130">
        <v>1</v>
      </c>
      <c r="B130" t="s">
        <v>165</v>
      </c>
      <c r="C130" s="1" t="s">
        <v>190</v>
      </c>
      <c r="D130" s="1" t="s">
        <v>0</v>
      </c>
      <c r="E130" s="1" t="s">
        <v>1</v>
      </c>
      <c r="F130" s="1" t="s">
        <v>218</v>
      </c>
      <c r="G130" s="9" t="s">
        <v>191</v>
      </c>
      <c r="J130" s="2">
        <v>6.29</v>
      </c>
      <c r="K130" s="2">
        <v>6.29</v>
      </c>
    </row>
    <row r="131" spans="1:12" x14ac:dyDescent="0.2">
      <c r="A131">
        <v>3</v>
      </c>
      <c r="B131" t="s">
        <v>48</v>
      </c>
      <c r="C131" s="1" t="s">
        <v>52</v>
      </c>
      <c r="D131" s="1" t="s">
        <v>0</v>
      </c>
      <c r="E131" s="1" t="s">
        <v>1</v>
      </c>
      <c r="F131" s="1" t="s">
        <v>218</v>
      </c>
      <c r="G131" s="9" t="s">
        <v>116</v>
      </c>
      <c r="I131" s="9" t="s">
        <v>192</v>
      </c>
      <c r="J131" s="2">
        <v>12.71</v>
      </c>
    </row>
    <row r="132" spans="1:12" x14ac:dyDescent="0.2">
      <c r="A132">
        <v>3</v>
      </c>
      <c r="B132" t="s">
        <v>48</v>
      </c>
      <c r="C132" s="1" t="s">
        <v>52</v>
      </c>
      <c r="D132" s="1" t="s">
        <v>0</v>
      </c>
      <c r="E132" s="1" t="s">
        <v>1</v>
      </c>
      <c r="F132" s="1" t="s">
        <v>218</v>
      </c>
      <c r="G132" s="9" t="s">
        <v>116</v>
      </c>
      <c r="I132" s="9" t="s">
        <v>192</v>
      </c>
      <c r="J132" s="2">
        <v>11.21</v>
      </c>
    </row>
    <row r="133" spans="1:12" x14ac:dyDescent="0.2">
      <c r="A133">
        <v>3</v>
      </c>
      <c r="B133" t="s">
        <v>48</v>
      </c>
      <c r="C133" s="1" t="s">
        <v>193</v>
      </c>
      <c r="D133" s="1" t="s">
        <v>0</v>
      </c>
      <c r="E133" s="1" t="s">
        <v>1</v>
      </c>
      <c r="F133" s="1" t="s">
        <v>218</v>
      </c>
      <c r="G133" s="9" t="s">
        <v>194</v>
      </c>
      <c r="J133" s="2">
        <v>-25.68</v>
      </c>
    </row>
    <row r="134" spans="1:12" x14ac:dyDescent="0.2">
      <c r="A134">
        <v>3</v>
      </c>
      <c r="B134" t="s">
        <v>48</v>
      </c>
      <c r="C134" s="1" t="s">
        <v>195</v>
      </c>
      <c r="D134" s="1" t="s">
        <v>0</v>
      </c>
      <c r="E134" s="1" t="s">
        <v>1</v>
      </c>
      <c r="F134" s="1" t="s">
        <v>218</v>
      </c>
      <c r="G134" s="9" t="s">
        <v>196</v>
      </c>
      <c r="J134" s="2">
        <v>51.36</v>
      </c>
      <c r="K134" s="2">
        <f>SUM(J131:J134)</f>
        <v>49.6</v>
      </c>
    </row>
    <row r="135" spans="1:12" x14ac:dyDescent="0.2">
      <c r="A135">
        <v>4</v>
      </c>
      <c r="B135" t="s">
        <v>96</v>
      </c>
      <c r="C135" s="1" t="s">
        <v>97</v>
      </c>
      <c r="D135" s="1" t="s">
        <v>0</v>
      </c>
      <c r="E135" s="1" t="s">
        <v>1</v>
      </c>
      <c r="F135" s="1" t="s">
        <v>218</v>
      </c>
      <c r="G135" s="9" t="s">
        <v>4</v>
      </c>
      <c r="I135" s="9" t="s">
        <v>207</v>
      </c>
      <c r="J135" s="2">
        <v>1021.3</v>
      </c>
    </row>
    <row r="136" spans="1:12" x14ac:dyDescent="0.2">
      <c r="A136">
        <v>4</v>
      </c>
      <c r="B136" t="s">
        <v>197</v>
      </c>
      <c r="C136" s="1" t="s">
        <v>198</v>
      </c>
      <c r="D136" s="1" t="s">
        <v>0</v>
      </c>
      <c r="E136" s="1" t="s">
        <v>1</v>
      </c>
      <c r="F136" s="1" t="s">
        <v>218</v>
      </c>
      <c r="G136" s="9" t="s">
        <v>4</v>
      </c>
      <c r="I136" s="9" t="s">
        <v>207</v>
      </c>
      <c r="J136" s="2">
        <v>152.74</v>
      </c>
    </row>
    <row r="137" spans="1:12" x14ac:dyDescent="0.2">
      <c r="A137">
        <v>4</v>
      </c>
      <c r="B137" t="s">
        <v>199</v>
      </c>
      <c r="C137" s="1" t="s">
        <v>200</v>
      </c>
      <c r="D137" s="1" t="s">
        <v>0</v>
      </c>
      <c r="E137" s="1" t="s">
        <v>1</v>
      </c>
      <c r="F137" s="1" t="s">
        <v>218</v>
      </c>
      <c r="G137" s="9" t="s">
        <v>4</v>
      </c>
      <c r="I137" s="9" t="s">
        <v>207</v>
      </c>
      <c r="J137" s="2">
        <v>20.81</v>
      </c>
    </row>
    <row r="138" spans="1:12" x14ac:dyDescent="0.2">
      <c r="A138">
        <v>4</v>
      </c>
      <c r="B138" t="s">
        <v>201</v>
      </c>
      <c r="C138" s="1" t="s">
        <v>29</v>
      </c>
      <c r="D138" s="1" t="s">
        <v>0</v>
      </c>
      <c r="E138" s="1" t="s">
        <v>1</v>
      </c>
      <c r="F138" s="1" t="s">
        <v>218</v>
      </c>
      <c r="G138" s="9" t="s">
        <v>4</v>
      </c>
      <c r="I138" s="9" t="s">
        <v>207</v>
      </c>
      <c r="J138" s="2">
        <v>305.60000000000002</v>
      </c>
    </row>
    <row r="139" spans="1:12" x14ac:dyDescent="0.2">
      <c r="A139">
        <v>4</v>
      </c>
      <c r="B139" t="s">
        <v>202</v>
      </c>
      <c r="C139" s="1" t="s">
        <v>203</v>
      </c>
      <c r="D139" s="1" t="s">
        <v>0</v>
      </c>
      <c r="E139" s="1" t="s">
        <v>1</v>
      </c>
      <c r="F139" s="1" t="s">
        <v>218</v>
      </c>
      <c r="G139" s="9" t="s">
        <v>4</v>
      </c>
      <c r="I139" s="9" t="s">
        <v>207</v>
      </c>
      <c r="J139" s="2">
        <v>77.430000000000007</v>
      </c>
    </row>
    <row r="140" spans="1:12" x14ac:dyDescent="0.2">
      <c r="A140">
        <v>4</v>
      </c>
      <c r="B140" t="s">
        <v>204</v>
      </c>
      <c r="C140" s="1" t="s">
        <v>205</v>
      </c>
      <c r="D140" s="1" t="s">
        <v>0</v>
      </c>
      <c r="E140" s="1" t="s">
        <v>1</v>
      </c>
      <c r="F140" s="1" t="s">
        <v>218</v>
      </c>
      <c r="G140" s="9" t="s">
        <v>4</v>
      </c>
      <c r="I140" s="9" t="s">
        <v>208</v>
      </c>
      <c r="J140" s="2">
        <v>15.88</v>
      </c>
    </row>
    <row r="141" spans="1:12" x14ac:dyDescent="0.2">
      <c r="A141">
        <v>4</v>
      </c>
      <c r="B141" t="s">
        <v>206</v>
      </c>
      <c r="C141" s="1" t="s">
        <v>170</v>
      </c>
      <c r="D141" s="1" t="s">
        <v>0</v>
      </c>
      <c r="E141" s="1" t="s">
        <v>1</v>
      </c>
      <c r="F141" s="1" t="s">
        <v>218</v>
      </c>
      <c r="G141" s="9" t="s">
        <v>4</v>
      </c>
      <c r="I141" s="9" t="s">
        <v>209</v>
      </c>
      <c r="J141" s="2">
        <v>219.8</v>
      </c>
      <c r="K141" s="2">
        <f>SUM(J135:J141)</f>
        <v>1813.56</v>
      </c>
      <c r="L141" s="2">
        <f>SUM(K130:K141)</f>
        <v>1869.45</v>
      </c>
    </row>
    <row r="142" spans="1:12" ht="5" customHeight="1" x14ac:dyDescent="0.2">
      <c r="A142" s="4"/>
      <c r="B142" s="4"/>
      <c r="C142" s="5"/>
      <c r="D142" s="5"/>
      <c r="E142" s="5"/>
      <c r="F142" s="5"/>
      <c r="G142" s="4"/>
      <c r="H142" s="4"/>
      <c r="I142" s="4"/>
      <c r="J142" s="6"/>
      <c r="K142" s="6"/>
      <c r="L142" s="6"/>
    </row>
    <row r="143" spans="1:12" x14ac:dyDescent="0.2">
      <c r="A143" s="93" t="s">
        <v>210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1:12" x14ac:dyDescent="0.2">
      <c r="A144">
        <v>4</v>
      </c>
      <c r="B144" t="s">
        <v>96</v>
      </c>
      <c r="C144" s="1" t="s">
        <v>97</v>
      </c>
      <c r="D144" s="1" t="s">
        <v>0</v>
      </c>
      <c r="E144" s="1" t="s">
        <v>1</v>
      </c>
      <c r="F144" s="1" t="s">
        <v>211</v>
      </c>
      <c r="G144" s="9" t="s">
        <v>4</v>
      </c>
      <c r="I144" s="9" t="s">
        <v>212</v>
      </c>
      <c r="J144" s="2">
        <v>475.4</v>
      </c>
    </row>
    <row r="145" spans="1:12" x14ac:dyDescent="0.2">
      <c r="A145">
        <v>4</v>
      </c>
      <c r="B145" t="s">
        <v>96</v>
      </c>
      <c r="C145" s="1" t="s">
        <v>97</v>
      </c>
      <c r="D145" s="1" t="s">
        <v>0</v>
      </c>
      <c r="E145" s="1" t="s">
        <v>1</v>
      </c>
      <c r="F145" s="1" t="s">
        <v>211</v>
      </c>
      <c r="G145" s="9" t="s">
        <v>4</v>
      </c>
      <c r="I145" s="9" t="s">
        <v>212</v>
      </c>
      <c r="J145" s="2">
        <v>71.760000000000005</v>
      </c>
      <c r="K145" s="2">
        <f>J144+J145</f>
        <v>547.16</v>
      </c>
      <c r="L145" s="2">
        <f>K145</f>
        <v>547.16</v>
      </c>
    </row>
    <row r="146" spans="1:12" ht="7" customHeight="1" x14ac:dyDescent="0.2">
      <c r="A146" s="4"/>
      <c r="B146" s="4"/>
      <c r="C146" s="5"/>
      <c r="D146" s="5"/>
      <c r="E146" s="5"/>
      <c r="F146" s="5"/>
      <c r="G146" s="4"/>
      <c r="H146" s="4"/>
      <c r="I146" s="4"/>
      <c r="J146" s="6"/>
      <c r="K146" s="6"/>
      <c r="L146" s="6"/>
    </row>
    <row r="147" spans="1:12" x14ac:dyDescent="0.2">
      <c r="A147" s="93" t="s">
        <v>213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">
      <c r="A148">
        <v>10</v>
      </c>
      <c r="B148" t="s">
        <v>215</v>
      </c>
      <c r="C148" s="1" t="s">
        <v>216</v>
      </c>
      <c r="D148" s="1" t="s">
        <v>0</v>
      </c>
      <c r="E148" s="1" t="s">
        <v>1</v>
      </c>
      <c r="F148" s="1" t="s">
        <v>217</v>
      </c>
      <c r="G148" t="s">
        <v>214</v>
      </c>
      <c r="J148" s="2">
        <v>-33.76</v>
      </c>
      <c r="K148" s="2">
        <f>J148</f>
        <v>-33.76</v>
      </c>
      <c r="L148" s="2">
        <f>K148</f>
        <v>-33.76</v>
      </c>
    </row>
    <row r="149" spans="1:12" ht="7" customHeight="1" thickBot="1" x14ac:dyDescent="0.25">
      <c r="A149" s="4"/>
      <c r="B149" s="4"/>
      <c r="C149" s="5"/>
      <c r="D149" s="5"/>
      <c r="E149" s="5"/>
      <c r="F149" s="5"/>
      <c r="G149" s="4"/>
      <c r="H149" s="4"/>
      <c r="I149" s="4"/>
      <c r="J149" s="6"/>
      <c r="K149" s="6"/>
      <c r="L149" s="6"/>
    </row>
    <row r="150" spans="1:12" ht="17" thickBot="1" x14ac:dyDescent="0.25">
      <c r="L150" s="46">
        <f>L148+L145+L141+L127+L106+L103+L98+L90+L81+L74+L50+L19+L6</f>
        <v>20453.519999999997</v>
      </c>
    </row>
  </sheetData>
  <mergeCells count="18">
    <mergeCell ref="G3:I3"/>
    <mergeCell ref="J3:L3"/>
    <mergeCell ref="A147:L147"/>
    <mergeCell ref="A2:L2"/>
    <mergeCell ref="A1:L1"/>
    <mergeCell ref="A129:L129"/>
    <mergeCell ref="A143:L143"/>
    <mergeCell ref="A83:L83"/>
    <mergeCell ref="A92:L92"/>
    <mergeCell ref="A100:L100"/>
    <mergeCell ref="A105:L105"/>
    <mergeCell ref="A108:L108"/>
    <mergeCell ref="A21:L21"/>
    <mergeCell ref="A8:K8"/>
    <mergeCell ref="A4:K4"/>
    <mergeCell ref="A52:L52"/>
    <mergeCell ref="A76:L76"/>
    <mergeCell ref="D3:F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9413A-04BF-E84E-ADA8-60747BFFDB69}">
  <dimension ref="A1:N78"/>
  <sheetViews>
    <sheetView zoomScale="150" zoomScaleNormal="150" workbookViewId="0">
      <pane ySplit="3" topLeftCell="A13" activePane="bottomLeft" state="frozen"/>
      <selection pane="bottomLeft" activeCell="E18" sqref="E18"/>
    </sheetView>
  </sheetViews>
  <sheetFormatPr baseColWidth="10" defaultRowHeight="16" x14ac:dyDescent="0.2"/>
  <cols>
    <col min="1" max="1" width="17.83203125" bestFit="1" customWidth="1"/>
    <col min="5" max="5" width="11.5" bestFit="1" customWidth="1"/>
    <col min="12" max="12" width="11.5" bestFit="1" customWidth="1"/>
    <col min="14" max="14" width="11.5" bestFit="1" customWidth="1"/>
  </cols>
  <sheetData>
    <row r="1" spans="1:14" ht="20" thickBot="1" x14ac:dyDescent="0.3">
      <c r="B1" s="96" t="s">
        <v>243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4" ht="17" thickBot="1" x14ac:dyDescent="0.25">
      <c r="B2" s="108" t="s">
        <v>156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4" ht="17" thickBot="1" x14ac:dyDescent="0.25">
      <c r="B3" s="14">
        <v>43374</v>
      </c>
      <c r="C3" s="15">
        <v>43405</v>
      </c>
      <c r="D3" s="15">
        <v>43435</v>
      </c>
      <c r="E3" s="15">
        <v>43466</v>
      </c>
      <c r="F3" s="15">
        <v>43497</v>
      </c>
      <c r="G3" s="15">
        <v>43525</v>
      </c>
      <c r="H3" s="15">
        <v>43556</v>
      </c>
      <c r="I3" s="15">
        <v>43586</v>
      </c>
      <c r="J3" s="15">
        <v>43617</v>
      </c>
      <c r="K3" s="15">
        <v>43647</v>
      </c>
      <c r="L3" s="15">
        <v>43678</v>
      </c>
      <c r="M3" s="28">
        <v>43709</v>
      </c>
      <c r="N3" t="s">
        <v>229</v>
      </c>
    </row>
    <row r="4" spans="1:14" x14ac:dyDescent="0.2">
      <c r="A4" t="s">
        <v>219</v>
      </c>
      <c r="B4" s="16">
        <v>0</v>
      </c>
      <c r="C4" s="16">
        <v>0</v>
      </c>
      <c r="D4" s="16">
        <v>180.42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544.66</v>
      </c>
      <c r="M4" s="16">
        <v>0</v>
      </c>
      <c r="N4" s="16">
        <f>SUM(B4:M4)</f>
        <v>725.07999999999993</v>
      </c>
    </row>
    <row r="5" spans="1:14" x14ac:dyDescent="0.2">
      <c r="A5" t="s">
        <v>220</v>
      </c>
      <c r="B5" s="16">
        <v>42</v>
      </c>
      <c r="C5" s="16">
        <v>55.5</v>
      </c>
      <c r="D5" s="16">
        <v>25</v>
      </c>
      <c r="E5" s="16">
        <v>24.75</v>
      </c>
      <c r="F5" s="16">
        <v>24.75</v>
      </c>
      <c r="G5" s="16">
        <v>141</v>
      </c>
      <c r="H5" s="16">
        <v>0</v>
      </c>
      <c r="I5" s="16">
        <v>368.25</v>
      </c>
      <c r="J5" s="16">
        <v>29.8</v>
      </c>
      <c r="K5" s="16">
        <v>0</v>
      </c>
      <c r="L5" s="16">
        <v>29.8</v>
      </c>
      <c r="M5" s="16"/>
      <c r="N5" s="16">
        <f>SUM(B5:M5)</f>
        <v>740.84999999999991</v>
      </c>
    </row>
    <row r="6" spans="1:14" x14ac:dyDescent="0.2">
      <c r="A6" t="s">
        <v>63</v>
      </c>
      <c r="B6" s="16">
        <v>156.57</v>
      </c>
      <c r="C6" s="16">
        <v>44.99</v>
      </c>
      <c r="D6" s="16">
        <v>257.95</v>
      </c>
      <c r="E6" s="16">
        <v>192.02</v>
      </c>
      <c r="F6" s="16">
        <v>-65</v>
      </c>
      <c r="G6" s="16">
        <v>50.89</v>
      </c>
      <c r="H6" s="16">
        <v>267.97000000000003</v>
      </c>
      <c r="I6" s="16">
        <v>551.95000000000005</v>
      </c>
      <c r="J6" s="16">
        <v>105.98</v>
      </c>
      <c r="K6" s="16">
        <v>258.19</v>
      </c>
      <c r="L6" s="16">
        <v>411.92</v>
      </c>
      <c r="M6" s="16">
        <v>49.99</v>
      </c>
      <c r="N6" s="16">
        <f>SUM(B6:M6)</f>
        <v>2283.42</v>
      </c>
    </row>
    <row r="7" spans="1:14" x14ac:dyDescent="0.2">
      <c r="A7" t="s">
        <v>94</v>
      </c>
      <c r="B7" s="16">
        <v>0</v>
      </c>
      <c r="C7" s="16">
        <v>0</v>
      </c>
      <c r="D7" s="16">
        <v>1091.97</v>
      </c>
      <c r="E7" s="16">
        <v>11.44</v>
      </c>
      <c r="F7" s="16">
        <v>254.17</v>
      </c>
      <c r="G7" s="16">
        <v>946.84</v>
      </c>
      <c r="H7" s="16">
        <v>40</v>
      </c>
      <c r="I7" s="16">
        <v>930</v>
      </c>
      <c r="J7" s="16">
        <v>0</v>
      </c>
      <c r="K7" s="16">
        <v>502</v>
      </c>
      <c r="L7" s="16">
        <v>3071.49</v>
      </c>
      <c r="M7" s="16">
        <v>0</v>
      </c>
      <c r="N7" s="16">
        <f t="shared" ref="N7:N16" si="0">SUM(B7:M7)</f>
        <v>6847.91</v>
      </c>
    </row>
    <row r="8" spans="1:14" x14ac:dyDescent="0.2">
      <c r="A8" t="s">
        <v>129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14</v>
      </c>
      <c r="L8" s="16">
        <v>1295.3599999999999</v>
      </c>
      <c r="M8" s="16">
        <v>177.16</v>
      </c>
      <c r="N8" s="16">
        <f t="shared" si="0"/>
        <v>1486.52</v>
      </c>
    </row>
    <row r="9" spans="1:14" x14ac:dyDescent="0.2">
      <c r="A9" t="s">
        <v>138</v>
      </c>
      <c r="B9" s="16">
        <v>0</v>
      </c>
      <c r="C9" s="16">
        <v>21.23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47.93</v>
      </c>
      <c r="J9" s="16">
        <v>0</v>
      </c>
      <c r="K9" s="16">
        <v>18.420000000000002</v>
      </c>
      <c r="L9" s="16">
        <v>50</v>
      </c>
      <c r="M9" s="16">
        <v>40.130000000000003</v>
      </c>
      <c r="N9" s="16">
        <f t="shared" si="0"/>
        <v>177.70999999999998</v>
      </c>
    </row>
    <row r="10" spans="1:14" x14ac:dyDescent="0.2">
      <c r="A10" t="s">
        <v>221</v>
      </c>
      <c r="B10" s="16">
        <v>0</v>
      </c>
      <c r="C10" s="16">
        <v>89.09</v>
      </c>
      <c r="D10" s="16">
        <v>107.77</v>
      </c>
      <c r="E10" s="16">
        <v>0</v>
      </c>
      <c r="F10" s="16">
        <v>44.72</v>
      </c>
      <c r="G10" s="16">
        <v>0</v>
      </c>
      <c r="H10" s="16">
        <v>0</v>
      </c>
      <c r="I10" s="16">
        <v>10.48</v>
      </c>
      <c r="J10" s="16">
        <v>0</v>
      </c>
      <c r="K10" s="16">
        <v>0</v>
      </c>
      <c r="L10" s="16">
        <v>46.68</v>
      </c>
      <c r="M10" s="16">
        <v>0</v>
      </c>
      <c r="N10" s="16">
        <f t="shared" si="0"/>
        <v>298.74</v>
      </c>
    </row>
    <row r="11" spans="1:14" x14ac:dyDescent="0.2">
      <c r="A11" t="s">
        <v>152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3956</v>
      </c>
      <c r="L11" s="16">
        <v>0</v>
      </c>
      <c r="M11" s="16">
        <v>0</v>
      </c>
      <c r="N11" s="16">
        <f t="shared" si="0"/>
        <v>3956</v>
      </c>
    </row>
    <row r="12" spans="1:14" x14ac:dyDescent="0.2">
      <c r="A12" t="s">
        <v>223</v>
      </c>
      <c r="B12" s="16">
        <v>0</v>
      </c>
      <c r="C12" s="16">
        <v>0</v>
      </c>
      <c r="D12" s="16">
        <v>5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f t="shared" si="0"/>
        <v>5</v>
      </c>
    </row>
    <row r="13" spans="1:14" x14ac:dyDescent="0.2">
      <c r="A13" t="s">
        <v>222</v>
      </c>
      <c r="B13" s="16">
        <v>326.89999999999998</v>
      </c>
      <c r="C13" s="16">
        <v>525.83000000000004</v>
      </c>
      <c r="D13" s="16">
        <v>51.56</v>
      </c>
      <c r="E13" s="16">
        <v>250.15</v>
      </c>
      <c r="F13" s="16">
        <v>-214</v>
      </c>
      <c r="G13" s="16">
        <v>0</v>
      </c>
      <c r="H13" s="16">
        <v>0</v>
      </c>
      <c r="I13" s="16">
        <v>239</v>
      </c>
      <c r="J13" s="16">
        <v>150</v>
      </c>
      <c r="K13" s="16">
        <v>290</v>
      </c>
      <c r="L13" s="16">
        <v>-70</v>
      </c>
      <c r="M13" s="16">
        <v>0</v>
      </c>
      <c r="N13" s="16">
        <f t="shared" si="0"/>
        <v>1549.44</v>
      </c>
    </row>
    <row r="14" spans="1:14" x14ac:dyDescent="0.2">
      <c r="A14" t="s">
        <v>224</v>
      </c>
      <c r="B14" s="16">
        <v>6.29</v>
      </c>
      <c r="C14" s="16">
        <v>0</v>
      </c>
      <c r="D14" s="16">
        <v>49.6</v>
      </c>
      <c r="E14" s="16">
        <v>1813.56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f t="shared" si="0"/>
        <v>1869.45</v>
      </c>
    </row>
    <row r="15" spans="1:14" x14ac:dyDescent="0.2">
      <c r="A15" t="s">
        <v>225</v>
      </c>
      <c r="B15" s="16">
        <v>0</v>
      </c>
      <c r="C15" s="16">
        <v>0</v>
      </c>
      <c r="D15" s="16">
        <v>0</v>
      </c>
      <c r="E15" s="16">
        <v>547.16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/>
      <c r="N15" s="16">
        <f t="shared" si="0"/>
        <v>547.16</v>
      </c>
    </row>
    <row r="16" spans="1:14" x14ac:dyDescent="0.2">
      <c r="A16" t="s">
        <v>226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-33.76</v>
      </c>
      <c r="L16" s="17">
        <v>0</v>
      </c>
      <c r="M16" s="17">
        <v>0</v>
      </c>
      <c r="N16" s="17">
        <f t="shared" si="0"/>
        <v>-33.76</v>
      </c>
    </row>
    <row r="17" spans="2:14" ht="19" x14ac:dyDescent="0.35">
      <c r="B17" s="27">
        <f t="shared" ref="B17:N17" si="1">SUM(B4:B16)</f>
        <v>531.76</v>
      </c>
      <c r="C17" s="27">
        <f t="shared" si="1"/>
        <v>736.6400000000001</v>
      </c>
      <c r="D17" s="27">
        <f t="shared" si="1"/>
        <v>1769.27</v>
      </c>
      <c r="E17" s="27">
        <f t="shared" si="1"/>
        <v>2839.08</v>
      </c>
      <c r="F17" s="27">
        <f t="shared" si="1"/>
        <v>44.639999999999986</v>
      </c>
      <c r="G17" s="27">
        <f t="shared" si="1"/>
        <v>1138.73</v>
      </c>
      <c r="H17" s="27">
        <f t="shared" si="1"/>
        <v>307.97000000000003</v>
      </c>
      <c r="I17" s="27">
        <f t="shared" si="1"/>
        <v>2147.61</v>
      </c>
      <c r="J17" s="27">
        <f t="shared" si="1"/>
        <v>285.77999999999997</v>
      </c>
      <c r="K17" s="27">
        <f t="shared" si="1"/>
        <v>5004.8499999999995</v>
      </c>
      <c r="L17" s="27">
        <f t="shared" si="1"/>
        <v>5379.91</v>
      </c>
      <c r="M17" s="27">
        <f t="shared" si="1"/>
        <v>267.28000000000003</v>
      </c>
      <c r="N17" s="27">
        <f t="shared" si="1"/>
        <v>20453.52</v>
      </c>
    </row>
    <row r="18" spans="2:14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4" x14ac:dyDescent="0.2">
      <c r="B19" s="111" t="s">
        <v>227</v>
      </c>
      <c r="C19" s="112"/>
      <c r="D19" s="113"/>
      <c r="E19" s="111" t="s">
        <v>230</v>
      </c>
      <c r="F19" s="112"/>
      <c r="G19" s="113"/>
      <c r="H19" s="111" t="s">
        <v>231</v>
      </c>
      <c r="I19" s="112"/>
      <c r="J19" s="113"/>
      <c r="K19" s="111" t="s">
        <v>232</v>
      </c>
      <c r="L19" s="112"/>
      <c r="M19" s="113"/>
    </row>
    <row r="20" spans="2:14" x14ac:dyDescent="0.2">
      <c r="B20" s="18">
        <v>43374</v>
      </c>
      <c r="C20" s="19">
        <f>B17</f>
        <v>531.76</v>
      </c>
      <c r="D20" s="20"/>
      <c r="E20" s="18">
        <v>43466</v>
      </c>
      <c r="F20" s="19">
        <f>E17</f>
        <v>2839.08</v>
      </c>
      <c r="G20" s="20"/>
      <c r="H20" s="18">
        <v>43556</v>
      </c>
      <c r="I20" s="19">
        <f>H17</f>
        <v>307.97000000000003</v>
      </c>
      <c r="J20" s="20"/>
      <c r="K20" s="18">
        <v>43647</v>
      </c>
      <c r="L20" s="19">
        <f>K17</f>
        <v>5004.8499999999995</v>
      </c>
      <c r="M20" s="20"/>
    </row>
    <row r="21" spans="2:14" x14ac:dyDescent="0.2">
      <c r="B21" s="18">
        <v>43405</v>
      </c>
      <c r="C21" s="19">
        <f>C17</f>
        <v>736.6400000000001</v>
      </c>
      <c r="D21" s="20"/>
      <c r="E21" s="18">
        <v>43497</v>
      </c>
      <c r="F21" s="19">
        <f>F17</f>
        <v>44.639999999999986</v>
      </c>
      <c r="G21" s="20"/>
      <c r="H21" s="18">
        <v>43586</v>
      </c>
      <c r="I21" s="19">
        <f>I17</f>
        <v>2147.61</v>
      </c>
      <c r="J21" s="20"/>
      <c r="K21" s="18">
        <v>43678</v>
      </c>
      <c r="L21" s="19">
        <f>L17</f>
        <v>5379.91</v>
      </c>
      <c r="M21" s="20"/>
    </row>
    <row r="22" spans="2:14" x14ac:dyDescent="0.2">
      <c r="B22" s="21">
        <v>43435</v>
      </c>
      <c r="C22" s="17">
        <f>D17</f>
        <v>1769.27</v>
      </c>
      <c r="D22" s="20"/>
      <c r="E22" s="21">
        <v>43525</v>
      </c>
      <c r="F22" s="17">
        <f>G17</f>
        <v>1138.73</v>
      </c>
      <c r="G22" s="20"/>
      <c r="H22" s="21">
        <v>43617</v>
      </c>
      <c r="I22" s="17">
        <f>J17</f>
        <v>285.77999999999997</v>
      </c>
      <c r="J22" s="20"/>
      <c r="K22" s="21">
        <v>43709</v>
      </c>
      <c r="L22" s="17">
        <f>M17</f>
        <v>267.28000000000003</v>
      </c>
      <c r="M22" s="20"/>
    </row>
    <row r="23" spans="2:14" x14ac:dyDescent="0.2">
      <c r="B23" s="22" t="s">
        <v>228</v>
      </c>
      <c r="C23" s="17">
        <f>SUM(C20:C22)</f>
        <v>3037.67</v>
      </c>
      <c r="D23" s="23"/>
      <c r="E23" s="22" t="s">
        <v>228</v>
      </c>
      <c r="F23" s="17">
        <f>SUM(F20:F22)</f>
        <v>4022.45</v>
      </c>
      <c r="G23" s="23"/>
      <c r="H23" s="22" t="s">
        <v>228</v>
      </c>
      <c r="I23" s="17">
        <f>SUM(I20:I22)</f>
        <v>2741.3599999999997</v>
      </c>
      <c r="J23" s="23"/>
      <c r="K23" s="22" t="s">
        <v>228</v>
      </c>
      <c r="L23" s="17">
        <f>SUM(L20:L22)</f>
        <v>10652.039999999999</v>
      </c>
      <c r="M23" s="23"/>
    </row>
    <row r="24" spans="2:14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4" x14ac:dyDescent="0.2">
      <c r="B25" s="29" t="s">
        <v>235</v>
      </c>
      <c r="C25" s="30"/>
      <c r="D25" s="30"/>
      <c r="E25" s="31">
        <f>N17/365</f>
        <v>56.037041095890409</v>
      </c>
      <c r="F25" s="16"/>
      <c r="G25" s="16"/>
      <c r="H25" s="105" t="s">
        <v>242</v>
      </c>
      <c r="I25" s="106"/>
      <c r="J25" s="107"/>
      <c r="K25" s="16"/>
      <c r="L25" s="16"/>
      <c r="M25" s="16"/>
    </row>
    <row r="26" spans="2:14" x14ac:dyDescent="0.2">
      <c r="B26" s="32" t="s">
        <v>236</v>
      </c>
      <c r="C26" s="33"/>
      <c r="D26" s="33"/>
      <c r="E26" s="34">
        <f>N17/52</f>
        <v>393.33692307692309</v>
      </c>
      <c r="F26" s="16"/>
      <c r="G26" s="16"/>
      <c r="H26" s="24" t="s">
        <v>241</v>
      </c>
      <c r="I26" s="25"/>
      <c r="J26" s="38">
        <f>C23/N17</f>
        <v>0.14851575670104705</v>
      </c>
      <c r="K26" s="16"/>
      <c r="L26" s="16"/>
      <c r="M26" s="16"/>
    </row>
    <row r="27" spans="2:14" x14ac:dyDescent="0.2">
      <c r="B27" s="32" t="s">
        <v>233</v>
      </c>
      <c r="C27" s="33"/>
      <c r="D27" s="33"/>
      <c r="E27" s="34">
        <f>N17/12</f>
        <v>1704.46</v>
      </c>
      <c r="F27" s="16"/>
      <c r="G27" s="16"/>
      <c r="H27" s="26" t="s">
        <v>240</v>
      </c>
      <c r="I27" s="19"/>
      <c r="J27" s="39">
        <f>F23/N17</f>
        <v>0.19666297048136455</v>
      </c>
      <c r="K27" s="16"/>
      <c r="L27" s="16"/>
      <c r="M27" s="16"/>
    </row>
    <row r="28" spans="2:14" x14ac:dyDescent="0.2">
      <c r="B28" s="35" t="s">
        <v>234</v>
      </c>
      <c r="C28" s="36"/>
      <c r="D28" s="36"/>
      <c r="E28" s="37">
        <f>N17/4</f>
        <v>5113.38</v>
      </c>
      <c r="F28" s="16"/>
      <c r="G28" s="16"/>
      <c r="H28" s="26" t="s">
        <v>239</v>
      </c>
      <c r="I28" s="19"/>
      <c r="J28" s="39">
        <f>I23/N17</f>
        <v>0.13402876375313391</v>
      </c>
      <c r="K28" s="16"/>
      <c r="L28" s="16"/>
      <c r="M28" s="16"/>
    </row>
    <row r="29" spans="2:14" x14ac:dyDescent="0.2">
      <c r="B29" s="35" t="s">
        <v>237</v>
      </c>
      <c r="C29" s="36"/>
      <c r="D29" s="36"/>
      <c r="E29" s="37">
        <f>N17</f>
        <v>20453.52</v>
      </c>
      <c r="F29" s="16"/>
      <c r="G29" s="16"/>
      <c r="H29" s="22" t="s">
        <v>238</v>
      </c>
      <c r="I29" s="17"/>
      <c r="J29" s="40">
        <f>L23/N17</f>
        <v>0.5207925090644544</v>
      </c>
      <c r="K29" s="16"/>
      <c r="L29" s="16"/>
      <c r="M29" s="16"/>
    </row>
    <row r="30" spans="2:14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2:14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4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2:13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13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13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2:13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2:13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2:13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2:13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2:13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2:13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2:13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2:13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2:13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2:13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2:13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2:13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2:13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2:13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2:13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2:13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2:13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2:13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2:13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</sheetData>
  <mergeCells count="7">
    <mergeCell ref="H25:J25"/>
    <mergeCell ref="B1:M1"/>
    <mergeCell ref="B2:M2"/>
    <mergeCell ref="B19:D19"/>
    <mergeCell ref="E19:G19"/>
    <mergeCell ref="H19:J19"/>
    <mergeCell ref="K19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3BF00-055A-B643-A3B4-3918975C14D0}">
  <dimension ref="A1:L137"/>
  <sheetViews>
    <sheetView zoomScale="150" zoomScaleNormal="150" workbookViewId="0">
      <pane ySplit="3" topLeftCell="A54" activePane="bottomLeft" state="frozen"/>
      <selection pane="bottomLeft" activeCell="B72" sqref="B72"/>
    </sheetView>
  </sheetViews>
  <sheetFormatPr baseColWidth="10" defaultRowHeight="16" x14ac:dyDescent="0.2"/>
  <sheetData>
    <row r="1" spans="1:12" ht="20" thickBot="1" x14ac:dyDescent="0.3">
      <c r="A1" s="96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7" thickBot="1" x14ac:dyDescent="0.25">
      <c r="A2" s="95" t="s">
        <v>245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7" thickBot="1" x14ac:dyDescent="0.25">
      <c r="A3" s="13" t="s">
        <v>37</v>
      </c>
      <c r="B3" s="13" t="s">
        <v>13</v>
      </c>
      <c r="C3" s="12" t="s">
        <v>18</v>
      </c>
      <c r="D3" s="100" t="s">
        <v>7</v>
      </c>
      <c r="E3" s="101"/>
      <c r="F3" s="102"/>
      <c r="G3" s="103" t="s">
        <v>8</v>
      </c>
      <c r="H3" s="101"/>
      <c r="I3" s="102"/>
      <c r="J3" s="104" t="s">
        <v>38</v>
      </c>
      <c r="K3" s="101"/>
      <c r="L3" s="102"/>
    </row>
    <row r="4" spans="1:12" x14ac:dyDescent="0.2">
      <c r="A4" s="99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"/>
    </row>
    <row r="5" spans="1:12" x14ac:dyDescent="0.2">
      <c r="A5">
        <v>1</v>
      </c>
      <c r="B5" t="s">
        <v>246</v>
      </c>
      <c r="C5" s="1" t="s">
        <v>161</v>
      </c>
      <c r="D5" s="1" t="s">
        <v>0</v>
      </c>
      <c r="E5" s="1" t="s">
        <v>1</v>
      </c>
      <c r="F5" s="1" t="s">
        <v>2</v>
      </c>
      <c r="G5" s="1" t="s">
        <v>247</v>
      </c>
      <c r="H5" s="1"/>
      <c r="I5" s="1" t="s">
        <v>248</v>
      </c>
      <c r="J5" s="2">
        <v>26.02</v>
      </c>
      <c r="K5" s="2">
        <v>26.02</v>
      </c>
      <c r="L5" s="2"/>
    </row>
    <row r="6" spans="1:12" x14ac:dyDescent="0.2">
      <c r="A6">
        <v>2</v>
      </c>
      <c r="B6" t="s">
        <v>249</v>
      </c>
      <c r="C6" s="1" t="s">
        <v>250</v>
      </c>
      <c r="D6" s="1" t="s">
        <v>0</v>
      </c>
      <c r="E6" s="1" t="s">
        <v>1</v>
      </c>
      <c r="F6" s="1" t="s">
        <v>2</v>
      </c>
      <c r="G6" s="1" t="s">
        <v>254</v>
      </c>
      <c r="H6" s="1"/>
      <c r="I6" s="1" t="s">
        <v>255</v>
      </c>
      <c r="J6" s="2">
        <v>18.399999999999999</v>
      </c>
      <c r="K6" s="2"/>
      <c r="L6" s="2"/>
    </row>
    <row r="7" spans="1:12" x14ac:dyDescent="0.2">
      <c r="A7">
        <v>2</v>
      </c>
      <c r="B7" t="s">
        <v>251</v>
      </c>
      <c r="C7" s="1" t="s">
        <v>133</v>
      </c>
      <c r="D7" s="1" t="s">
        <v>0</v>
      </c>
      <c r="E7" s="1" t="s">
        <v>1</v>
      </c>
      <c r="F7" s="1" t="s">
        <v>2</v>
      </c>
      <c r="G7" s="1" t="s">
        <v>254</v>
      </c>
      <c r="H7" s="1"/>
      <c r="I7" s="1" t="s">
        <v>255</v>
      </c>
      <c r="J7" s="2">
        <v>22.4</v>
      </c>
      <c r="K7" s="2"/>
      <c r="L7" s="2"/>
    </row>
    <row r="8" spans="1:12" x14ac:dyDescent="0.2">
      <c r="A8">
        <v>2</v>
      </c>
      <c r="B8" t="s">
        <v>251</v>
      </c>
      <c r="C8" s="1" t="s">
        <v>252</v>
      </c>
      <c r="D8" s="1" t="s">
        <v>0</v>
      </c>
      <c r="E8" s="1" t="s">
        <v>1</v>
      </c>
      <c r="F8" s="1" t="s">
        <v>2</v>
      </c>
      <c r="G8" s="1" t="s">
        <v>4</v>
      </c>
      <c r="H8" s="1"/>
      <c r="I8" s="1" t="s">
        <v>248</v>
      </c>
      <c r="J8" s="2">
        <v>73.680000000000007</v>
      </c>
      <c r="K8" s="2"/>
      <c r="L8" s="2"/>
    </row>
    <row r="9" spans="1:12" x14ac:dyDescent="0.2">
      <c r="A9">
        <v>2</v>
      </c>
      <c r="B9" t="s">
        <v>251</v>
      </c>
      <c r="C9" s="1" t="s">
        <v>253</v>
      </c>
      <c r="D9" s="1" t="s">
        <v>0</v>
      </c>
      <c r="E9" s="1" t="s">
        <v>1</v>
      </c>
      <c r="F9" s="1" t="s">
        <v>2</v>
      </c>
      <c r="G9" s="1" t="s">
        <v>256</v>
      </c>
      <c r="H9" s="1"/>
      <c r="I9" s="1"/>
      <c r="J9" s="2">
        <v>-40.799999999999997</v>
      </c>
      <c r="K9" s="2">
        <f>SUM(J6:J9)</f>
        <v>73.680000000000007</v>
      </c>
      <c r="L9" s="2"/>
    </row>
    <row r="10" spans="1:12" x14ac:dyDescent="0.2">
      <c r="A10">
        <v>3</v>
      </c>
      <c r="B10" t="s">
        <v>49</v>
      </c>
      <c r="C10" s="1" t="s">
        <v>257</v>
      </c>
      <c r="D10" s="1" t="s">
        <v>0</v>
      </c>
      <c r="E10" s="1" t="s">
        <v>1</v>
      </c>
      <c r="F10" s="1" t="s">
        <v>2</v>
      </c>
      <c r="G10" s="1" t="s">
        <v>247</v>
      </c>
      <c r="H10" s="1"/>
      <c r="I10" s="1" t="s">
        <v>258</v>
      </c>
      <c r="J10" s="2">
        <v>116.82</v>
      </c>
      <c r="K10" s="2">
        <f>J10</f>
        <v>116.82</v>
      </c>
      <c r="L10" s="2">
        <f>SUM(K5:K10)</f>
        <v>216.51999999999998</v>
      </c>
    </row>
    <row r="11" spans="1:12" ht="8" customHeight="1" x14ac:dyDescent="0.2">
      <c r="A11" s="4"/>
      <c r="B11" s="4"/>
      <c r="C11" s="5"/>
      <c r="D11" s="5"/>
      <c r="E11" s="5"/>
      <c r="F11" s="5"/>
      <c r="G11" s="5"/>
      <c r="H11" s="4"/>
      <c r="I11" s="4"/>
      <c r="J11" s="6"/>
      <c r="K11" s="6"/>
      <c r="L11" s="6"/>
    </row>
    <row r="12" spans="1:12" x14ac:dyDescent="0.2">
      <c r="A12" s="93" t="s">
        <v>265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11"/>
    </row>
    <row r="13" spans="1:12" x14ac:dyDescent="0.2">
      <c r="A13">
        <v>1</v>
      </c>
      <c r="B13" t="s">
        <v>259</v>
      </c>
      <c r="C13" s="9" t="s">
        <v>42</v>
      </c>
      <c r="D13" s="1" t="s">
        <v>0</v>
      </c>
      <c r="E13" s="1" t="s">
        <v>1</v>
      </c>
      <c r="F13" s="1" t="s">
        <v>260</v>
      </c>
      <c r="G13" s="9" t="s">
        <v>261</v>
      </c>
      <c r="I13" s="9" t="s">
        <v>160</v>
      </c>
      <c r="J13" s="41">
        <v>610</v>
      </c>
      <c r="K13" s="2">
        <f>J13</f>
        <v>610</v>
      </c>
    </row>
    <row r="14" spans="1:12" x14ac:dyDescent="0.2">
      <c r="A14">
        <v>2</v>
      </c>
      <c r="B14" t="s">
        <v>262</v>
      </c>
      <c r="C14" s="9" t="s">
        <v>263</v>
      </c>
      <c r="D14" s="1" t="s">
        <v>0</v>
      </c>
      <c r="E14" s="1" t="s">
        <v>1</v>
      </c>
      <c r="F14" s="1" t="s">
        <v>260</v>
      </c>
      <c r="G14" s="9" t="s">
        <v>264</v>
      </c>
      <c r="I14" s="9" t="s">
        <v>160</v>
      </c>
      <c r="J14" s="41">
        <v>145</v>
      </c>
      <c r="K14" s="2">
        <f>J14</f>
        <v>145</v>
      </c>
      <c r="L14" s="2">
        <f>K13+K14</f>
        <v>755</v>
      </c>
    </row>
    <row r="15" spans="1:12" ht="7" customHeight="1" x14ac:dyDescent="0.2">
      <c r="A15" s="4"/>
      <c r="B15" s="4"/>
      <c r="C15" s="4"/>
      <c r="D15" s="5"/>
      <c r="E15" s="5"/>
      <c r="F15" s="5"/>
      <c r="G15" s="4"/>
      <c r="H15" s="4"/>
      <c r="I15" s="4"/>
      <c r="J15" s="4"/>
      <c r="K15" s="4"/>
      <c r="L15" s="4"/>
    </row>
    <row r="16" spans="1:12" x14ac:dyDescent="0.2">
      <c r="A16" s="93" t="s">
        <v>266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7" customHeight="1" x14ac:dyDescent="0.2">
      <c r="A17" s="4"/>
      <c r="B17" s="4"/>
      <c r="C17" s="4"/>
      <c r="D17" s="5"/>
      <c r="E17" s="5"/>
      <c r="F17" s="5"/>
      <c r="G17" s="4"/>
      <c r="H17" s="4"/>
      <c r="I17" s="4"/>
      <c r="J17" s="4"/>
      <c r="K17" s="4"/>
      <c r="L17" s="4"/>
    </row>
    <row r="18" spans="1:12" x14ac:dyDescent="0.2">
      <c r="A18" s="93" t="s">
        <v>44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x14ac:dyDescent="0.2">
      <c r="A19">
        <v>2</v>
      </c>
      <c r="B19" t="s">
        <v>262</v>
      </c>
      <c r="C19" t="s">
        <v>263</v>
      </c>
      <c r="D19" s="1" t="s">
        <v>0</v>
      </c>
      <c r="E19" s="1" t="s">
        <v>1</v>
      </c>
      <c r="F19" s="1" t="s">
        <v>43</v>
      </c>
      <c r="G19" s="1" t="s">
        <v>269</v>
      </c>
      <c r="I19" s="1" t="s">
        <v>46</v>
      </c>
      <c r="J19" s="42">
        <v>135.19999999999999</v>
      </c>
      <c r="K19" s="42"/>
      <c r="L19" s="42"/>
    </row>
    <row r="20" spans="1:12" x14ac:dyDescent="0.2">
      <c r="A20">
        <v>2</v>
      </c>
      <c r="B20" t="s">
        <v>267</v>
      </c>
      <c r="C20" t="s">
        <v>268</v>
      </c>
      <c r="D20" s="1" t="s">
        <v>0</v>
      </c>
      <c r="E20" s="1" t="s">
        <v>1</v>
      </c>
      <c r="F20" s="1" t="s">
        <v>43</v>
      </c>
      <c r="G20" t="s">
        <v>269</v>
      </c>
      <c r="I20" t="s">
        <v>46</v>
      </c>
      <c r="J20" s="42">
        <v>135.97999999999999</v>
      </c>
      <c r="K20" s="42">
        <f>SUM(J19:J20)</f>
        <v>271.17999999999995</v>
      </c>
      <c r="L20" s="42"/>
    </row>
    <row r="21" spans="1:12" x14ac:dyDescent="0.2">
      <c r="A21">
        <v>3</v>
      </c>
      <c r="B21" t="s">
        <v>270</v>
      </c>
      <c r="C21" t="s">
        <v>271</v>
      </c>
      <c r="D21" s="1" t="s">
        <v>0</v>
      </c>
      <c r="E21" s="1" t="s">
        <v>1</v>
      </c>
      <c r="F21" s="1" t="s">
        <v>43</v>
      </c>
      <c r="G21" s="1" t="s">
        <v>273</v>
      </c>
      <c r="I21" s="1" t="s">
        <v>46</v>
      </c>
      <c r="J21" s="42">
        <v>57.6</v>
      </c>
      <c r="K21" s="42"/>
      <c r="L21" s="42"/>
    </row>
    <row r="22" spans="1:12" x14ac:dyDescent="0.2">
      <c r="A22">
        <v>3</v>
      </c>
      <c r="B22" t="s">
        <v>270</v>
      </c>
      <c r="C22" t="s">
        <v>271</v>
      </c>
      <c r="D22" s="1" t="s">
        <v>0</v>
      </c>
      <c r="E22" s="1" t="s">
        <v>1</v>
      </c>
      <c r="F22" s="1" t="s">
        <v>43</v>
      </c>
      <c r="G22" s="1" t="s">
        <v>116</v>
      </c>
      <c r="J22" s="42">
        <v>108</v>
      </c>
      <c r="K22" s="42"/>
      <c r="L22" s="42"/>
    </row>
    <row r="23" spans="1:12" x14ac:dyDescent="0.2">
      <c r="A23">
        <v>3</v>
      </c>
      <c r="B23" t="s">
        <v>49</v>
      </c>
      <c r="C23" t="s">
        <v>272</v>
      </c>
      <c r="D23" s="1" t="s">
        <v>0</v>
      </c>
      <c r="E23" s="1" t="s">
        <v>1</v>
      </c>
      <c r="F23" s="1" t="s">
        <v>43</v>
      </c>
      <c r="G23" s="1" t="s">
        <v>269</v>
      </c>
      <c r="I23" s="1" t="s">
        <v>46</v>
      </c>
      <c r="J23" s="42">
        <v>49.99</v>
      </c>
      <c r="K23" s="42">
        <f>SUM(J21:J23)</f>
        <v>215.59</v>
      </c>
      <c r="L23" s="42">
        <f>SUM(K20:K23)</f>
        <v>486.77</v>
      </c>
    </row>
    <row r="24" spans="1:12" ht="5" customHeight="1" x14ac:dyDescent="0.2">
      <c r="A24" s="4"/>
      <c r="B24" s="4"/>
      <c r="C24" s="4"/>
      <c r="D24" s="5"/>
      <c r="E24" s="5"/>
      <c r="F24" s="5"/>
      <c r="G24" s="4"/>
      <c r="H24" s="4"/>
      <c r="I24" s="4"/>
      <c r="J24" s="43"/>
      <c r="K24" s="43"/>
      <c r="L24" s="43"/>
    </row>
    <row r="25" spans="1:12" x14ac:dyDescent="0.2">
      <c r="A25" s="93" t="s">
        <v>274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x14ac:dyDescent="0.2">
      <c r="A26">
        <v>1</v>
      </c>
      <c r="B26" t="s">
        <v>275</v>
      </c>
      <c r="C26" t="s">
        <v>276</v>
      </c>
      <c r="D26" s="1" t="s">
        <v>0</v>
      </c>
      <c r="E26" s="1" t="s">
        <v>1</v>
      </c>
      <c r="F26" s="1" t="s">
        <v>91</v>
      </c>
      <c r="G26" s="9" t="s">
        <v>92</v>
      </c>
      <c r="I26" s="9" t="s">
        <v>277</v>
      </c>
      <c r="J26" s="42">
        <v>400</v>
      </c>
      <c r="K26" s="42">
        <v>400</v>
      </c>
      <c r="L26" s="42"/>
    </row>
    <row r="27" spans="1:12" x14ac:dyDescent="0.2">
      <c r="A27">
        <v>2</v>
      </c>
      <c r="B27" t="s">
        <v>267</v>
      </c>
      <c r="C27" t="s">
        <v>268</v>
      </c>
      <c r="D27" s="1" t="s">
        <v>0</v>
      </c>
      <c r="E27" s="1" t="s">
        <v>1</v>
      </c>
      <c r="F27" s="1" t="s">
        <v>91</v>
      </c>
      <c r="G27" s="9" t="s">
        <v>92</v>
      </c>
      <c r="I27" t="s">
        <v>277</v>
      </c>
      <c r="J27" s="42">
        <v>195</v>
      </c>
      <c r="K27" s="42"/>
      <c r="L27" s="42"/>
    </row>
    <row r="28" spans="1:12" x14ac:dyDescent="0.2">
      <c r="A28">
        <v>2</v>
      </c>
      <c r="B28" t="s">
        <v>249</v>
      </c>
      <c r="C28" t="s">
        <v>250</v>
      </c>
      <c r="D28" s="1" t="s">
        <v>0</v>
      </c>
      <c r="E28" s="1" t="s">
        <v>1</v>
      </c>
      <c r="F28" s="1" t="s">
        <v>91</v>
      </c>
      <c r="G28" s="9" t="s">
        <v>247</v>
      </c>
      <c r="J28" s="42">
        <v>27.31</v>
      </c>
      <c r="K28" s="42">
        <f>SUM(J27:J28)</f>
        <v>222.31</v>
      </c>
      <c r="L28" s="42"/>
    </row>
    <row r="29" spans="1:12" x14ac:dyDescent="0.2">
      <c r="A29">
        <v>3</v>
      </c>
      <c r="B29" t="s">
        <v>278</v>
      </c>
      <c r="C29" t="s">
        <v>169</v>
      </c>
      <c r="D29" s="1" t="s">
        <v>0</v>
      </c>
      <c r="E29" s="1" t="s">
        <v>1</v>
      </c>
      <c r="F29" s="1" t="s">
        <v>91</v>
      </c>
      <c r="G29" s="9" t="s">
        <v>116</v>
      </c>
      <c r="I29" s="9" t="s">
        <v>279</v>
      </c>
      <c r="J29" s="42">
        <v>118.95</v>
      </c>
      <c r="K29" s="42"/>
      <c r="L29" s="42"/>
    </row>
    <row r="30" spans="1:12" x14ac:dyDescent="0.2">
      <c r="A30">
        <v>3</v>
      </c>
      <c r="B30" t="s">
        <v>270</v>
      </c>
      <c r="C30" t="s">
        <v>271</v>
      </c>
      <c r="D30" s="1" t="s">
        <v>0</v>
      </c>
      <c r="E30" s="1" t="s">
        <v>1</v>
      </c>
      <c r="F30" s="1" t="s">
        <v>91</v>
      </c>
      <c r="G30" s="9" t="s">
        <v>116</v>
      </c>
      <c r="I30" s="9" t="s">
        <v>280</v>
      </c>
      <c r="J30" s="42">
        <v>53.57</v>
      </c>
      <c r="K30" s="42"/>
      <c r="L30" s="42"/>
    </row>
    <row r="31" spans="1:12" x14ac:dyDescent="0.2">
      <c r="A31">
        <v>3</v>
      </c>
      <c r="B31" t="s">
        <v>270</v>
      </c>
      <c r="C31" t="s">
        <v>271</v>
      </c>
      <c r="D31" s="1" t="s">
        <v>0</v>
      </c>
      <c r="E31" s="1" t="s">
        <v>1</v>
      </c>
      <c r="F31" s="1" t="s">
        <v>91</v>
      </c>
      <c r="G31" s="9" t="s">
        <v>92</v>
      </c>
      <c r="I31" s="9" t="s">
        <v>277</v>
      </c>
      <c r="J31" s="42">
        <v>195</v>
      </c>
      <c r="K31" s="42">
        <f>SUM(J29:J31)</f>
        <v>367.52</v>
      </c>
      <c r="L31" s="42">
        <f>SUM(K26:K31)</f>
        <v>989.82999999999993</v>
      </c>
    </row>
    <row r="32" spans="1:12" ht="5" customHeight="1" x14ac:dyDescent="0.2">
      <c r="A32" s="4"/>
      <c r="B32" s="4"/>
      <c r="C32" s="4"/>
      <c r="D32" s="5"/>
      <c r="E32" s="5"/>
      <c r="F32" s="5"/>
      <c r="G32" s="4"/>
      <c r="H32" s="4"/>
      <c r="I32" s="4"/>
      <c r="J32" s="43"/>
      <c r="K32" s="43"/>
      <c r="L32" s="43"/>
    </row>
    <row r="33" spans="1:12" x14ac:dyDescent="0.2">
      <c r="A33" s="93" t="s">
        <v>281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8" customHeight="1" x14ac:dyDescent="0.2">
      <c r="A34" s="4"/>
      <c r="B34" s="4"/>
      <c r="C34" s="4"/>
      <c r="D34" s="5"/>
      <c r="E34" s="5"/>
      <c r="F34" s="5"/>
      <c r="G34" s="4"/>
      <c r="H34" s="4"/>
      <c r="I34" s="4"/>
      <c r="J34" s="43"/>
      <c r="K34" s="43"/>
      <c r="L34" s="43"/>
    </row>
    <row r="35" spans="1:12" x14ac:dyDescent="0.2">
      <c r="A35" s="93" t="s">
        <v>282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x14ac:dyDescent="0.2">
      <c r="A36">
        <v>3</v>
      </c>
      <c r="B36" t="s">
        <v>270</v>
      </c>
      <c r="C36" t="s">
        <v>271</v>
      </c>
      <c r="D36" s="1" t="s">
        <v>0</v>
      </c>
      <c r="E36" s="1" t="s">
        <v>1</v>
      </c>
      <c r="F36" s="1" t="s">
        <v>284</v>
      </c>
      <c r="G36" s="1" t="s">
        <v>285</v>
      </c>
      <c r="I36" s="1" t="s">
        <v>289</v>
      </c>
      <c r="J36" s="42">
        <v>38.79</v>
      </c>
      <c r="K36" s="42"/>
      <c r="L36" s="42"/>
    </row>
    <row r="37" spans="1:12" x14ac:dyDescent="0.2">
      <c r="A37">
        <v>3</v>
      </c>
      <c r="B37" t="s">
        <v>270</v>
      </c>
      <c r="C37" t="s">
        <v>271</v>
      </c>
      <c r="D37" s="1" t="s">
        <v>0</v>
      </c>
      <c r="E37" s="1" t="s">
        <v>1</v>
      </c>
      <c r="F37" s="1" t="s">
        <v>284</v>
      </c>
      <c r="G37" s="1" t="s">
        <v>286</v>
      </c>
      <c r="J37" s="42">
        <v>38.61</v>
      </c>
      <c r="K37" s="42"/>
      <c r="L37" s="42"/>
    </row>
    <row r="38" spans="1:12" x14ac:dyDescent="0.2">
      <c r="A38">
        <v>3</v>
      </c>
      <c r="B38" t="s">
        <v>270</v>
      </c>
      <c r="C38" t="s">
        <v>271</v>
      </c>
      <c r="D38" s="1" t="s">
        <v>0</v>
      </c>
      <c r="E38" s="1" t="s">
        <v>1</v>
      </c>
      <c r="F38" s="1" t="s">
        <v>284</v>
      </c>
      <c r="G38" s="1" t="s">
        <v>286</v>
      </c>
      <c r="J38" s="42">
        <v>152.87</v>
      </c>
      <c r="K38" s="42"/>
      <c r="L38" s="42"/>
    </row>
    <row r="39" spans="1:12" x14ac:dyDescent="0.2">
      <c r="A39">
        <v>3</v>
      </c>
      <c r="B39" t="s">
        <v>283</v>
      </c>
      <c r="C39" t="s">
        <v>288</v>
      </c>
      <c r="D39" s="1" t="s">
        <v>0</v>
      </c>
      <c r="E39" s="1" t="s">
        <v>1</v>
      </c>
      <c r="F39" s="1" t="s">
        <v>284</v>
      </c>
      <c r="G39" s="1" t="s">
        <v>287</v>
      </c>
      <c r="J39" s="42">
        <v>-152.87</v>
      </c>
      <c r="K39" s="42">
        <f>SUM(J36:J39)</f>
        <v>77.400000000000006</v>
      </c>
      <c r="L39" s="42">
        <f>K39</f>
        <v>77.400000000000006</v>
      </c>
    </row>
    <row r="40" spans="1:12" ht="5" customHeight="1" x14ac:dyDescent="0.2">
      <c r="A40" s="4"/>
      <c r="B40" s="4"/>
      <c r="C40" s="4"/>
      <c r="D40" s="5"/>
      <c r="E40" s="5"/>
      <c r="F40" s="5"/>
      <c r="G40" s="4"/>
      <c r="H40" s="4"/>
      <c r="I40" s="4"/>
      <c r="J40" s="43"/>
      <c r="K40" s="43"/>
      <c r="L40" s="43"/>
    </row>
    <row r="41" spans="1:12" x14ac:dyDescent="0.2">
      <c r="A41" s="93" t="s">
        <v>290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x14ac:dyDescent="0.2">
      <c r="A42">
        <v>1</v>
      </c>
      <c r="B42" t="s">
        <v>275</v>
      </c>
      <c r="C42" t="s">
        <v>276</v>
      </c>
      <c r="D42" s="1" t="s">
        <v>0</v>
      </c>
      <c r="E42" s="1" t="s">
        <v>1</v>
      </c>
      <c r="F42" s="1" t="s">
        <v>134</v>
      </c>
      <c r="G42" s="9" t="s">
        <v>291</v>
      </c>
      <c r="J42" s="42">
        <v>47.47</v>
      </c>
      <c r="K42" s="42">
        <f>J42</f>
        <v>47.47</v>
      </c>
      <c r="L42" s="42">
        <f>K42</f>
        <v>47.47</v>
      </c>
    </row>
    <row r="43" spans="1:12" ht="7" customHeight="1" x14ac:dyDescent="0.2">
      <c r="A43" s="4"/>
      <c r="B43" s="4"/>
      <c r="C43" s="4"/>
      <c r="D43" s="5"/>
      <c r="E43" s="5"/>
      <c r="F43" s="5"/>
      <c r="G43" s="4"/>
      <c r="H43" s="4"/>
      <c r="I43" s="4"/>
      <c r="J43" s="43"/>
      <c r="K43" s="43"/>
      <c r="L43" s="43"/>
    </row>
    <row r="44" spans="1:12" x14ac:dyDescent="0.2">
      <c r="A44" s="93" t="s">
        <v>292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1:12" x14ac:dyDescent="0.2">
      <c r="A45">
        <v>2</v>
      </c>
      <c r="B45" t="s">
        <v>249</v>
      </c>
      <c r="C45" t="s">
        <v>250</v>
      </c>
      <c r="D45" s="1" t="s">
        <v>0</v>
      </c>
      <c r="E45" s="1" t="s">
        <v>1</v>
      </c>
      <c r="F45" s="1" t="s">
        <v>144</v>
      </c>
      <c r="G45" s="1" t="s">
        <v>142</v>
      </c>
      <c r="I45" s="1" t="s">
        <v>293</v>
      </c>
      <c r="J45" s="42">
        <v>31.77</v>
      </c>
      <c r="K45" s="42"/>
      <c r="L45" s="42"/>
    </row>
    <row r="46" spans="1:12" x14ac:dyDescent="0.2">
      <c r="A46">
        <v>2</v>
      </c>
      <c r="B46" t="s">
        <v>249</v>
      </c>
      <c r="C46" t="s">
        <v>250</v>
      </c>
      <c r="D46" s="1" t="s">
        <v>0</v>
      </c>
      <c r="E46" s="1" t="s">
        <v>1</v>
      </c>
      <c r="F46" s="1" t="s">
        <v>144</v>
      </c>
      <c r="G46" s="1" t="s">
        <v>142</v>
      </c>
      <c r="I46" s="1" t="s">
        <v>293</v>
      </c>
      <c r="J46" s="42">
        <v>107.38</v>
      </c>
      <c r="K46" s="42"/>
      <c r="L46" s="42"/>
    </row>
    <row r="47" spans="1:12" x14ac:dyDescent="0.2">
      <c r="A47">
        <v>2</v>
      </c>
      <c r="B47" t="s">
        <v>249</v>
      </c>
      <c r="C47" t="s">
        <v>250</v>
      </c>
      <c r="D47" s="1" t="s">
        <v>0</v>
      </c>
      <c r="E47" s="1" t="s">
        <v>1</v>
      </c>
      <c r="F47" s="1" t="s">
        <v>144</v>
      </c>
      <c r="G47" s="1" t="s">
        <v>142</v>
      </c>
      <c r="I47" s="1" t="s">
        <v>293</v>
      </c>
      <c r="J47" s="42">
        <v>36.04</v>
      </c>
      <c r="K47" s="42"/>
      <c r="L47" s="42"/>
    </row>
    <row r="48" spans="1:12" x14ac:dyDescent="0.2">
      <c r="A48">
        <v>2</v>
      </c>
      <c r="B48" t="s">
        <v>249</v>
      </c>
      <c r="C48" t="s">
        <v>250</v>
      </c>
      <c r="D48" s="1" t="s">
        <v>0</v>
      </c>
      <c r="E48" s="1" t="s">
        <v>1</v>
      </c>
      <c r="F48" s="1" t="s">
        <v>144</v>
      </c>
      <c r="G48" s="1" t="s">
        <v>142</v>
      </c>
      <c r="I48" s="1" t="s">
        <v>293</v>
      </c>
      <c r="J48" s="42">
        <v>25.41</v>
      </c>
      <c r="K48" s="42">
        <f>SUM(J45:J48)</f>
        <v>200.6</v>
      </c>
      <c r="L48" s="42"/>
    </row>
    <row r="49" spans="1:12" x14ac:dyDescent="0.2">
      <c r="A49">
        <v>3</v>
      </c>
      <c r="B49" t="s">
        <v>270</v>
      </c>
      <c r="C49" t="s">
        <v>271</v>
      </c>
      <c r="D49" s="1" t="s">
        <v>0</v>
      </c>
      <c r="E49" s="1" t="s">
        <v>1</v>
      </c>
      <c r="F49" s="1" t="s">
        <v>144</v>
      </c>
      <c r="G49" s="1" t="s">
        <v>142</v>
      </c>
      <c r="I49" s="1" t="s">
        <v>293</v>
      </c>
      <c r="J49" s="42">
        <v>44.58</v>
      </c>
      <c r="K49" s="42"/>
      <c r="L49" s="42"/>
    </row>
    <row r="50" spans="1:12" x14ac:dyDescent="0.2">
      <c r="A50">
        <v>3</v>
      </c>
      <c r="B50" t="s">
        <v>270</v>
      </c>
      <c r="C50" t="s">
        <v>271</v>
      </c>
      <c r="D50" s="1" t="s">
        <v>0</v>
      </c>
      <c r="E50" s="1" t="s">
        <v>1</v>
      </c>
      <c r="F50" s="1" t="s">
        <v>144</v>
      </c>
      <c r="G50" s="1" t="s">
        <v>142</v>
      </c>
      <c r="I50" s="1" t="s">
        <v>293</v>
      </c>
      <c r="J50" s="42">
        <v>37.270000000000003</v>
      </c>
      <c r="K50" s="42">
        <f>SUM(J49:J50)</f>
        <v>81.849999999999994</v>
      </c>
      <c r="L50" s="42">
        <f>SUM(K48:K50)</f>
        <v>282.45</v>
      </c>
    </row>
    <row r="51" spans="1:12" ht="7" customHeight="1" x14ac:dyDescent="0.2">
      <c r="A51" s="4"/>
      <c r="B51" s="4"/>
      <c r="C51" s="4"/>
      <c r="D51" s="5"/>
      <c r="E51" s="5"/>
      <c r="F51" s="5"/>
      <c r="G51" s="4"/>
      <c r="H51" s="4"/>
      <c r="I51" s="4"/>
      <c r="J51" s="43"/>
      <c r="K51" s="43"/>
      <c r="L51" s="43"/>
    </row>
    <row r="52" spans="1:12" x14ac:dyDescent="0.2">
      <c r="A52" s="93" t="s">
        <v>294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7" customHeight="1" x14ac:dyDescent="0.2">
      <c r="A53" s="4"/>
      <c r="B53" s="4"/>
      <c r="C53" s="4"/>
      <c r="D53" s="5"/>
      <c r="E53" s="5"/>
      <c r="F53" s="5"/>
      <c r="G53" s="4"/>
      <c r="H53" s="4"/>
      <c r="I53" s="4"/>
      <c r="J53" s="43"/>
      <c r="K53" s="43"/>
      <c r="L53" s="43"/>
    </row>
    <row r="54" spans="1:12" x14ac:dyDescent="0.2">
      <c r="A54" s="93" t="s">
        <v>295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x14ac:dyDescent="0.2">
      <c r="A55">
        <v>2</v>
      </c>
      <c r="B55" t="s">
        <v>262</v>
      </c>
      <c r="C55" t="s">
        <v>263</v>
      </c>
      <c r="D55" s="1" t="s">
        <v>0</v>
      </c>
      <c r="E55" s="1" t="s">
        <v>1</v>
      </c>
      <c r="F55" s="1" t="s">
        <v>154</v>
      </c>
      <c r="G55" s="1" t="s">
        <v>116</v>
      </c>
      <c r="I55" s="1" t="s">
        <v>296</v>
      </c>
      <c r="J55" s="42">
        <v>226.36</v>
      </c>
      <c r="K55" s="42">
        <f>J55</f>
        <v>226.36</v>
      </c>
      <c r="L55" s="42"/>
    </row>
    <row r="56" spans="1:12" x14ac:dyDescent="0.2">
      <c r="A56">
        <v>3</v>
      </c>
      <c r="B56" t="s">
        <v>49</v>
      </c>
      <c r="C56" t="s">
        <v>193</v>
      </c>
      <c r="D56" s="1" t="s">
        <v>0</v>
      </c>
      <c r="E56" s="1" t="s">
        <v>1</v>
      </c>
      <c r="F56" s="1" t="s">
        <v>154</v>
      </c>
      <c r="G56" s="1" t="s">
        <v>297</v>
      </c>
      <c r="J56" s="42">
        <v>-226.36</v>
      </c>
      <c r="K56" s="42">
        <f>J56</f>
        <v>-226.36</v>
      </c>
      <c r="L56" s="42">
        <f>K55+K56</f>
        <v>0</v>
      </c>
    </row>
    <row r="57" spans="1:12" ht="7" customHeight="1" x14ac:dyDescent="0.2">
      <c r="A57" s="4"/>
      <c r="B57" s="4"/>
      <c r="C57" s="4"/>
      <c r="D57" s="5"/>
      <c r="E57" s="5"/>
      <c r="F57" s="5"/>
      <c r="G57" s="4"/>
      <c r="H57" s="4"/>
      <c r="I57" s="4"/>
      <c r="J57" s="43"/>
      <c r="K57" s="43"/>
      <c r="L57" s="43"/>
    </row>
    <row r="58" spans="1:12" x14ac:dyDescent="0.2">
      <c r="A58" s="93" t="s">
        <v>298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2" x14ac:dyDescent="0.2">
      <c r="A59">
        <v>2</v>
      </c>
      <c r="B59" t="s">
        <v>299</v>
      </c>
      <c r="C59" t="s">
        <v>300</v>
      </c>
      <c r="D59" s="1" t="s">
        <v>0</v>
      </c>
      <c r="E59" s="1" t="s">
        <v>1</v>
      </c>
      <c r="F59" s="1" t="s">
        <v>158</v>
      </c>
      <c r="G59" s="1" t="s">
        <v>301</v>
      </c>
      <c r="I59" s="44" t="s">
        <v>302</v>
      </c>
      <c r="J59" s="2">
        <v>950</v>
      </c>
      <c r="K59" s="2">
        <f>J59</f>
        <v>950</v>
      </c>
      <c r="L59" s="2">
        <f>K59</f>
        <v>950</v>
      </c>
    </row>
    <row r="60" spans="1:12" ht="7" customHeight="1" x14ac:dyDescent="0.2">
      <c r="A60" s="4"/>
      <c r="B60" s="4"/>
      <c r="C60" s="4"/>
      <c r="D60" s="5"/>
      <c r="E60" s="5"/>
      <c r="F60" s="5"/>
      <c r="G60" s="4"/>
      <c r="H60" s="4"/>
      <c r="I60" s="4"/>
      <c r="J60" s="4"/>
      <c r="K60" s="4"/>
      <c r="L60" s="4"/>
    </row>
    <row r="61" spans="1:12" x14ac:dyDescent="0.2">
      <c r="A61" s="93" t="s">
        <v>303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1:12" ht="7" customHeight="1" x14ac:dyDescent="0.2">
      <c r="A62" s="4"/>
      <c r="B62" s="4"/>
      <c r="C62" s="4"/>
      <c r="D62" s="5"/>
      <c r="E62" s="5"/>
      <c r="F62" s="5"/>
      <c r="G62" s="4"/>
      <c r="H62" s="4"/>
      <c r="I62" s="4"/>
      <c r="J62" s="4"/>
      <c r="K62" s="4"/>
      <c r="L62" s="4"/>
    </row>
    <row r="63" spans="1:12" x14ac:dyDescent="0.2">
      <c r="A63" s="93" t="s">
        <v>304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</row>
    <row r="64" spans="1:12" x14ac:dyDescent="0.2">
      <c r="A64">
        <v>2</v>
      </c>
      <c r="B64" t="s">
        <v>262</v>
      </c>
      <c r="C64" t="s">
        <v>263</v>
      </c>
      <c r="D64" s="1" t="s">
        <v>0</v>
      </c>
      <c r="E64" s="1" t="s">
        <v>1</v>
      </c>
      <c r="F64" s="1" t="s">
        <v>218</v>
      </c>
      <c r="G64" s="1" t="s">
        <v>4</v>
      </c>
      <c r="I64" s="1" t="s">
        <v>305</v>
      </c>
      <c r="J64" s="2">
        <v>6.88</v>
      </c>
      <c r="K64" s="2">
        <f>J64</f>
        <v>6.88</v>
      </c>
      <c r="L64" s="2"/>
    </row>
    <row r="65" spans="1:12" x14ac:dyDescent="0.2">
      <c r="A65">
        <v>3</v>
      </c>
      <c r="B65" t="s">
        <v>49</v>
      </c>
      <c r="C65" t="s">
        <v>272</v>
      </c>
      <c r="D65" s="1" t="s">
        <v>0</v>
      </c>
      <c r="E65" s="1" t="s">
        <v>1</v>
      </c>
      <c r="F65" s="1" t="s">
        <v>218</v>
      </c>
      <c r="G65" s="1" t="s">
        <v>116</v>
      </c>
      <c r="I65" s="1" t="s">
        <v>306</v>
      </c>
      <c r="J65" s="2">
        <v>23.6</v>
      </c>
      <c r="K65" s="2">
        <f>J65</f>
        <v>23.6</v>
      </c>
      <c r="L65" s="2">
        <f>SUM(K64:K65)</f>
        <v>30.48</v>
      </c>
    </row>
    <row r="66" spans="1:12" ht="7" customHeight="1" x14ac:dyDescent="0.2">
      <c r="A66" s="4"/>
      <c r="B66" s="4"/>
      <c r="C66" s="4"/>
      <c r="D66" s="5"/>
      <c r="E66" s="5"/>
      <c r="F66" s="5"/>
      <c r="G66" s="4"/>
      <c r="H66" s="4"/>
      <c r="I66" s="4"/>
      <c r="J66" s="6"/>
      <c r="K66" s="6"/>
      <c r="L66" s="6"/>
    </row>
    <row r="67" spans="1:12" x14ac:dyDescent="0.2">
      <c r="A67" s="93" t="s">
        <v>307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9" customHeight="1" x14ac:dyDescent="0.2">
      <c r="A68" s="4"/>
      <c r="B68" s="4"/>
      <c r="C68" s="4"/>
      <c r="D68" s="5"/>
      <c r="E68" s="5"/>
      <c r="F68" s="5"/>
      <c r="G68" s="4"/>
      <c r="H68" s="4"/>
      <c r="I68" s="4"/>
      <c r="J68" s="6"/>
      <c r="K68" s="6"/>
      <c r="L68" s="6"/>
    </row>
    <row r="69" spans="1:12" ht="17" thickBot="1" x14ac:dyDescent="0.25">
      <c r="A69" s="93" t="s">
        <v>308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1:12" ht="17" thickBot="1" x14ac:dyDescent="0.25">
      <c r="J70" s="2"/>
      <c r="K70" s="2"/>
      <c r="L70" s="46">
        <f>L65+L59+L50+L42+L39+L31+L23+L14+L10</f>
        <v>3835.92</v>
      </c>
    </row>
    <row r="71" spans="1:12" x14ac:dyDescent="0.2">
      <c r="J71" s="2"/>
      <c r="K71" s="2"/>
      <c r="L71" s="2"/>
    </row>
    <row r="72" spans="1:12" x14ac:dyDescent="0.2">
      <c r="J72" s="2"/>
      <c r="K72" s="2"/>
      <c r="L72" s="2"/>
    </row>
    <row r="73" spans="1:12" x14ac:dyDescent="0.2">
      <c r="J73" s="2"/>
      <c r="K73" s="2"/>
      <c r="L73" s="2"/>
    </row>
    <row r="74" spans="1:12" x14ac:dyDescent="0.2">
      <c r="J74" s="2"/>
      <c r="K74" s="2"/>
      <c r="L74" s="2"/>
    </row>
    <row r="75" spans="1:12" x14ac:dyDescent="0.2">
      <c r="J75" s="2"/>
      <c r="K75" s="2"/>
      <c r="L75" s="2"/>
    </row>
    <row r="76" spans="1:12" x14ac:dyDescent="0.2">
      <c r="J76" s="2"/>
      <c r="K76" s="2"/>
      <c r="L76" s="2"/>
    </row>
    <row r="77" spans="1:12" x14ac:dyDescent="0.2">
      <c r="J77" s="2"/>
      <c r="K77" s="2"/>
      <c r="L77" s="2"/>
    </row>
    <row r="78" spans="1:12" x14ac:dyDescent="0.2">
      <c r="J78" s="2"/>
      <c r="K78" s="2"/>
      <c r="L78" s="2"/>
    </row>
    <row r="79" spans="1:12" x14ac:dyDescent="0.2">
      <c r="J79" s="2"/>
      <c r="K79" s="2"/>
      <c r="L79" s="2"/>
    </row>
    <row r="80" spans="1:12" x14ac:dyDescent="0.2">
      <c r="J80" s="2"/>
      <c r="K80" s="2"/>
      <c r="L80" s="2"/>
    </row>
    <row r="81" spans="10:12" x14ac:dyDescent="0.2">
      <c r="J81" s="2"/>
      <c r="K81" s="2"/>
      <c r="L81" s="2"/>
    </row>
    <row r="82" spans="10:12" x14ac:dyDescent="0.2">
      <c r="J82" s="2"/>
      <c r="K82" s="2"/>
      <c r="L82" s="2"/>
    </row>
    <row r="83" spans="10:12" x14ac:dyDescent="0.2">
      <c r="J83" s="2"/>
      <c r="K83" s="2"/>
      <c r="L83" s="2"/>
    </row>
    <row r="84" spans="10:12" x14ac:dyDescent="0.2">
      <c r="J84" s="2"/>
      <c r="K84" s="2"/>
      <c r="L84" s="2"/>
    </row>
    <row r="85" spans="10:12" x14ac:dyDescent="0.2">
      <c r="J85" s="2"/>
      <c r="K85" s="2"/>
      <c r="L85" s="2"/>
    </row>
    <row r="86" spans="10:12" x14ac:dyDescent="0.2">
      <c r="J86" s="2"/>
      <c r="K86" s="2"/>
      <c r="L86" s="2"/>
    </row>
    <row r="87" spans="10:12" x14ac:dyDescent="0.2">
      <c r="J87" s="2"/>
      <c r="K87" s="2"/>
      <c r="L87" s="2"/>
    </row>
    <row r="88" spans="10:12" x14ac:dyDescent="0.2">
      <c r="J88" s="2"/>
      <c r="K88" s="2"/>
      <c r="L88" s="2"/>
    </row>
    <row r="89" spans="10:12" x14ac:dyDescent="0.2">
      <c r="J89" s="2"/>
      <c r="K89" s="2"/>
      <c r="L89" s="2"/>
    </row>
    <row r="90" spans="10:12" x14ac:dyDescent="0.2">
      <c r="J90" s="2"/>
      <c r="K90" s="2"/>
      <c r="L90" s="2"/>
    </row>
    <row r="91" spans="10:12" x14ac:dyDescent="0.2">
      <c r="J91" s="2"/>
      <c r="K91" s="2"/>
      <c r="L91" s="2"/>
    </row>
    <row r="92" spans="10:12" x14ac:dyDescent="0.2">
      <c r="J92" s="2"/>
      <c r="K92" s="2"/>
      <c r="L92" s="2"/>
    </row>
    <row r="93" spans="10:12" x14ac:dyDescent="0.2">
      <c r="J93" s="2"/>
      <c r="K93" s="2"/>
      <c r="L93" s="2"/>
    </row>
    <row r="94" spans="10:12" x14ac:dyDescent="0.2">
      <c r="J94" s="2"/>
      <c r="K94" s="2"/>
      <c r="L94" s="2"/>
    </row>
    <row r="95" spans="10:12" x14ac:dyDescent="0.2">
      <c r="J95" s="2"/>
      <c r="K95" s="2"/>
      <c r="L95" s="2"/>
    </row>
    <row r="96" spans="10:12" x14ac:dyDescent="0.2">
      <c r="J96" s="2"/>
      <c r="K96" s="2"/>
      <c r="L96" s="2"/>
    </row>
    <row r="97" spans="10:12" x14ac:dyDescent="0.2">
      <c r="J97" s="2"/>
      <c r="K97" s="2"/>
      <c r="L97" s="2"/>
    </row>
    <row r="98" spans="10:12" x14ac:dyDescent="0.2">
      <c r="J98" s="2"/>
      <c r="K98" s="2"/>
      <c r="L98" s="2"/>
    </row>
    <row r="99" spans="10:12" x14ac:dyDescent="0.2">
      <c r="J99" s="2"/>
      <c r="K99" s="2"/>
      <c r="L99" s="2"/>
    </row>
    <row r="100" spans="10:12" x14ac:dyDescent="0.2">
      <c r="J100" s="2"/>
      <c r="K100" s="2"/>
      <c r="L100" s="2"/>
    </row>
    <row r="101" spans="10:12" x14ac:dyDescent="0.2">
      <c r="J101" s="2"/>
      <c r="K101" s="2"/>
      <c r="L101" s="2"/>
    </row>
    <row r="102" spans="10:12" x14ac:dyDescent="0.2">
      <c r="J102" s="2"/>
      <c r="K102" s="2"/>
      <c r="L102" s="2"/>
    </row>
    <row r="103" spans="10:12" x14ac:dyDescent="0.2">
      <c r="J103" s="2"/>
      <c r="K103" s="2"/>
      <c r="L103" s="2"/>
    </row>
    <row r="104" spans="10:12" x14ac:dyDescent="0.2">
      <c r="J104" s="2"/>
      <c r="K104" s="2"/>
      <c r="L104" s="2"/>
    </row>
    <row r="105" spans="10:12" x14ac:dyDescent="0.2">
      <c r="J105" s="2"/>
      <c r="K105" s="2"/>
      <c r="L105" s="2"/>
    </row>
    <row r="106" spans="10:12" x14ac:dyDescent="0.2">
      <c r="J106" s="2"/>
      <c r="K106" s="2"/>
      <c r="L106" s="2"/>
    </row>
    <row r="107" spans="10:12" x14ac:dyDescent="0.2">
      <c r="J107" s="2"/>
      <c r="K107" s="2"/>
      <c r="L107" s="2"/>
    </row>
    <row r="108" spans="10:12" x14ac:dyDescent="0.2">
      <c r="J108" s="2"/>
      <c r="K108" s="2"/>
      <c r="L108" s="2"/>
    </row>
    <row r="109" spans="10:12" x14ac:dyDescent="0.2">
      <c r="J109" s="2"/>
      <c r="K109" s="2"/>
      <c r="L109" s="2"/>
    </row>
    <row r="110" spans="10:12" x14ac:dyDescent="0.2">
      <c r="J110" s="2"/>
      <c r="K110" s="2"/>
      <c r="L110" s="2"/>
    </row>
    <row r="111" spans="10:12" x14ac:dyDescent="0.2">
      <c r="J111" s="2"/>
      <c r="K111" s="2"/>
      <c r="L111" s="2"/>
    </row>
    <row r="112" spans="10:12" x14ac:dyDescent="0.2">
      <c r="J112" s="2"/>
      <c r="K112" s="2"/>
      <c r="L112" s="2"/>
    </row>
    <row r="113" spans="10:12" x14ac:dyDescent="0.2">
      <c r="J113" s="2"/>
      <c r="K113" s="2"/>
      <c r="L113" s="2"/>
    </row>
    <row r="114" spans="10:12" x14ac:dyDescent="0.2">
      <c r="J114" s="2"/>
      <c r="K114" s="2"/>
      <c r="L114" s="2"/>
    </row>
    <row r="115" spans="10:12" x14ac:dyDescent="0.2">
      <c r="J115" s="2"/>
      <c r="K115" s="2"/>
      <c r="L115" s="2"/>
    </row>
    <row r="116" spans="10:12" x14ac:dyDescent="0.2">
      <c r="J116" s="2"/>
      <c r="K116" s="2"/>
      <c r="L116" s="2"/>
    </row>
    <row r="117" spans="10:12" x14ac:dyDescent="0.2">
      <c r="J117" s="2"/>
      <c r="K117" s="2"/>
      <c r="L117" s="2"/>
    </row>
    <row r="118" spans="10:12" x14ac:dyDescent="0.2">
      <c r="J118" s="2"/>
      <c r="K118" s="2"/>
      <c r="L118" s="2"/>
    </row>
    <row r="119" spans="10:12" x14ac:dyDescent="0.2">
      <c r="J119" s="2"/>
      <c r="K119" s="2"/>
      <c r="L119" s="2"/>
    </row>
    <row r="120" spans="10:12" x14ac:dyDescent="0.2">
      <c r="J120" s="2"/>
      <c r="K120" s="2"/>
      <c r="L120" s="2"/>
    </row>
    <row r="121" spans="10:12" x14ac:dyDescent="0.2">
      <c r="J121" s="2"/>
      <c r="K121" s="2"/>
      <c r="L121" s="2"/>
    </row>
    <row r="122" spans="10:12" x14ac:dyDescent="0.2">
      <c r="J122" s="2"/>
      <c r="K122" s="2"/>
      <c r="L122" s="2"/>
    </row>
    <row r="123" spans="10:12" x14ac:dyDescent="0.2">
      <c r="J123" s="2"/>
      <c r="K123" s="2"/>
      <c r="L123" s="2"/>
    </row>
    <row r="124" spans="10:12" x14ac:dyDescent="0.2">
      <c r="J124" s="2"/>
      <c r="K124" s="2"/>
      <c r="L124" s="2"/>
    </row>
    <row r="125" spans="10:12" x14ac:dyDescent="0.2">
      <c r="J125" s="2"/>
      <c r="K125" s="2"/>
      <c r="L125" s="2"/>
    </row>
    <row r="126" spans="10:12" x14ac:dyDescent="0.2">
      <c r="J126" s="2"/>
      <c r="K126" s="2"/>
      <c r="L126" s="2"/>
    </row>
    <row r="127" spans="10:12" x14ac:dyDescent="0.2">
      <c r="J127" s="2"/>
      <c r="K127" s="2"/>
      <c r="L127" s="2"/>
    </row>
    <row r="128" spans="10:12" x14ac:dyDescent="0.2">
      <c r="J128" s="2"/>
      <c r="K128" s="2"/>
      <c r="L128" s="2"/>
    </row>
    <row r="129" spans="10:12" x14ac:dyDescent="0.2">
      <c r="J129" s="2"/>
      <c r="K129" s="2"/>
      <c r="L129" s="2"/>
    </row>
    <row r="130" spans="10:12" x14ac:dyDescent="0.2">
      <c r="J130" s="2"/>
      <c r="K130" s="2"/>
      <c r="L130" s="2"/>
    </row>
    <row r="131" spans="10:12" x14ac:dyDescent="0.2">
      <c r="J131" s="2"/>
      <c r="K131" s="2"/>
      <c r="L131" s="2"/>
    </row>
    <row r="132" spans="10:12" x14ac:dyDescent="0.2">
      <c r="J132" s="2"/>
      <c r="K132" s="2"/>
      <c r="L132" s="2"/>
    </row>
    <row r="133" spans="10:12" x14ac:dyDescent="0.2">
      <c r="J133" s="2"/>
      <c r="K133" s="2"/>
      <c r="L133" s="2"/>
    </row>
    <row r="134" spans="10:12" x14ac:dyDescent="0.2">
      <c r="J134" s="2"/>
      <c r="K134" s="2"/>
      <c r="L134" s="2"/>
    </row>
    <row r="135" spans="10:12" x14ac:dyDescent="0.2">
      <c r="J135" s="2"/>
      <c r="K135" s="2"/>
      <c r="L135" s="2"/>
    </row>
    <row r="136" spans="10:12" x14ac:dyDescent="0.2">
      <c r="J136" s="2"/>
      <c r="K136" s="2"/>
      <c r="L136" s="2"/>
    </row>
    <row r="137" spans="10:12" x14ac:dyDescent="0.2">
      <c r="J137" s="2"/>
      <c r="K137" s="2"/>
      <c r="L137" s="2"/>
    </row>
  </sheetData>
  <mergeCells count="21">
    <mergeCell ref="A35:L35"/>
    <mergeCell ref="A1:L1"/>
    <mergeCell ref="A2:L2"/>
    <mergeCell ref="D3:F3"/>
    <mergeCell ref="G3:I3"/>
    <mergeCell ref="J3:L3"/>
    <mergeCell ref="A4:K4"/>
    <mergeCell ref="A12:K12"/>
    <mergeCell ref="A16:L16"/>
    <mergeCell ref="A18:L18"/>
    <mergeCell ref="A25:L25"/>
    <mergeCell ref="A33:L33"/>
    <mergeCell ref="A63:L63"/>
    <mergeCell ref="A67:L67"/>
    <mergeCell ref="A69:L69"/>
    <mergeCell ref="A41:L41"/>
    <mergeCell ref="A44:L44"/>
    <mergeCell ref="A52:L52"/>
    <mergeCell ref="A54:L54"/>
    <mergeCell ref="A58:L58"/>
    <mergeCell ref="A61:L6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7C4B-FD2A-ED4A-90B6-D1EA5EFB7D41}">
  <dimension ref="A1:N80"/>
  <sheetViews>
    <sheetView zoomScale="150" zoomScaleNormal="150" workbookViewId="0">
      <pane ySplit="3" topLeftCell="A4" activePane="bottomLeft" state="frozen"/>
      <selection pane="bottomLeft" activeCell="A4" sqref="A4:XFD4"/>
    </sheetView>
  </sheetViews>
  <sheetFormatPr baseColWidth="10" defaultRowHeight="16" x14ac:dyDescent="0.2"/>
  <cols>
    <col min="1" max="1" width="17.83203125" bestFit="1" customWidth="1"/>
    <col min="5" max="5" width="11.5" bestFit="1" customWidth="1"/>
    <col min="12" max="12" width="11.5" bestFit="1" customWidth="1"/>
    <col min="14" max="14" width="11.5" bestFit="1" customWidth="1"/>
  </cols>
  <sheetData>
    <row r="1" spans="1:14" ht="20" thickBot="1" x14ac:dyDescent="0.3">
      <c r="B1" s="96" t="s">
        <v>310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4" ht="17" thickBot="1" x14ac:dyDescent="0.25">
      <c r="B2" s="108" t="s">
        <v>311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4" ht="17" thickBot="1" x14ac:dyDescent="0.25">
      <c r="B3" s="14">
        <v>43739</v>
      </c>
      <c r="C3" s="15">
        <v>43770</v>
      </c>
      <c r="D3" s="15">
        <v>43800</v>
      </c>
      <c r="E3" s="15" t="s">
        <v>312</v>
      </c>
      <c r="F3" s="15"/>
      <c r="G3" s="15"/>
      <c r="H3" s="15"/>
      <c r="I3" s="15"/>
      <c r="J3" s="15"/>
      <c r="K3" s="15"/>
      <c r="L3" s="15"/>
      <c r="M3" s="28"/>
    </row>
    <row r="4" spans="1:14" x14ac:dyDescent="0.2">
      <c r="A4" t="s">
        <v>219</v>
      </c>
      <c r="B4" s="16">
        <v>26.02</v>
      </c>
      <c r="C4" s="16">
        <v>73.680000000000007</v>
      </c>
      <c r="D4" s="16">
        <v>116.82</v>
      </c>
      <c r="E4" s="16">
        <f>SUM(B4:D4)</f>
        <v>216.51999999999998</v>
      </c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A5" t="s">
        <v>160</v>
      </c>
      <c r="B5" s="16">
        <v>610</v>
      </c>
      <c r="C5" s="16">
        <v>145</v>
      </c>
      <c r="D5" s="16">
        <v>0</v>
      </c>
      <c r="E5" s="16">
        <f>SUM(B5:D5)</f>
        <v>755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">
      <c r="A6" t="s">
        <v>220</v>
      </c>
      <c r="B6" s="16">
        <v>0</v>
      </c>
      <c r="C6" s="16">
        <v>0</v>
      </c>
      <c r="D6" s="16">
        <v>0</v>
      </c>
      <c r="E6" s="16">
        <f>SUM(B6:D6)</f>
        <v>0</v>
      </c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">
      <c r="A7" t="s">
        <v>63</v>
      </c>
      <c r="B7" s="16">
        <v>0</v>
      </c>
      <c r="C7" s="16">
        <v>271.18</v>
      </c>
      <c r="D7" s="16">
        <v>215.59</v>
      </c>
      <c r="E7" s="16">
        <f t="shared" ref="E7:E18" si="0">SUM(B7:D7)</f>
        <v>486.77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A8" t="s">
        <v>94</v>
      </c>
      <c r="B8" s="16">
        <v>400</v>
      </c>
      <c r="C8" s="16">
        <v>222.31</v>
      </c>
      <c r="D8" s="16">
        <v>367.52</v>
      </c>
      <c r="E8" s="16">
        <f t="shared" si="0"/>
        <v>989.82999999999993</v>
      </c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2">
      <c r="A9" t="s">
        <v>129</v>
      </c>
      <c r="B9" s="16">
        <v>0</v>
      </c>
      <c r="C9" s="16">
        <v>0</v>
      </c>
      <c r="D9" s="16">
        <v>0</v>
      </c>
      <c r="E9" s="16">
        <f t="shared" si="0"/>
        <v>0</v>
      </c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">
      <c r="A10" t="s">
        <v>309</v>
      </c>
      <c r="B10" s="16">
        <v>0</v>
      </c>
      <c r="C10" s="16">
        <v>0</v>
      </c>
      <c r="D10" s="16">
        <v>77.400000000000006</v>
      </c>
      <c r="E10" s="16">
        <f t="shared" si="0"/>
        <v>77.400000000000006</v>
      </c>
      <c r="F10" s="16"/>
      <c r="G10" s="16"/>
      <c r="H10" s="16"/>
      <c r="I10" s="16"/>
      <c r="J10" s="16"/>
      <c r="K10" s="16"/>
      <c r="L10" s="16"/>
      <c r="M10" s="16"/>
      <c r="N10" s="16"/>
    </row>
    <row r="11" spans="1:14" x14ac:dyDescent="0.2">
      <c r="A11" t="s">
        <v>138</v>
      </c>
      <c r="B11" s="16">
        <v>47.47</v>
      </c>
      <c r="C11" s="16">
        <v>0</v>
      </c>
      <c r="D11" s="16">
        <v>0</v>
      </c>
      <c r="E11" s="16">
        <f t="shared" si="0"/>
        <v>47.47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">
      <c r="A12" t="s">
        <v>221</v>
      </c>
      <c r="B12" s="16">
        <v>0</v>
      </c>
      <c r="C12" s="16">
        <v>200</v>
      </c>
      <c r="D12" s="16">
        <v>81.849999999999994</v>
      </c>
      <c r="E12" s="16">
        <f t="shared" si="0"/>
        <v>281.85000000000002</v>
      </c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">
      <c r="A13" t="s">
        <v>152</v>
      </c>
      <c r="B13" s="16">
        <v>0</v>
      </c>
      <c r="C13" s="16">
        <v>0</v>
      </c>
      <c r="D13" s="16">
        <v>0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">
      <c r="A14" t="s">
        <v>223</v>
      </c>
      <c r="B14" s="16">
        <v>0</v>
      </c>
      <c r="C14" s="16">
        <v>226.36</v>
      </c>
      <c r="D14" s="16">
        <v>-226.36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">
      <c r="A15" t="s">
        <v>222</v>
      </c>
      <c r="B15" s="16">
        <v>0</v>
      </c>
      <c r="C15" s="16">
        <v>950</v>
      </c>
      <c r="D15" s="16">
        <v>0</v>
      </c>
      <c r="E15" s="16">
        <f t="shared" si="0"/>
        <v>950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4" x14ac:dyDescent="0.2">
      <c r="A16" t="s">
        <v>224</v>
      </c>
      <c r="B16" s="16">
        <v>0</v>
      </c>
      <c r="C16" s="16">
        <v>6.88</v>
      </c>
      <c r="D16" s="16">
        <v>23.6</v>
      </c>
      <c r="E16" s="16">
        <f t="shared" si="0"/>
        <v>30.48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">
      <c r="A17" t="s">
        <v>225</v>
      </c>
      <c r="B17" s="16">
        <v>0</v>
      </c>
      <c r="C17" s="16">
        <v>0</v>
      </c>
      <c r="D17" s="16">
        <v>0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t="s">
        <v>226</v>
      </c>
      <c r="B18" s="17">
        <v>0</v>
      </c>
      <c r="C18" s="17">
        <v>0</v>
      </c>
      <c r="D18" s="17">
        <v>0</v>
      </c>
      <c r="E18" s="17">
        <f t="shared" si="0"/>
        <v>0</v>
      </c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9" x14ac:dyDescent="0.35">
      <c r="B19" s="27">
        <f>SUM(B4:B18)</f>
        <v>1083.49</v>
      </c>
      <c r="C19" s="27">
        <f>SUM(C4:C18)</f>
        <v>2095.4100000000003</v>
      </c>
      <c r="D19" s="27">
        <f>SUM(D4:D18)</f>
        <v>656.42</v>
      </c>
      <c r="E19" s="27">
        <f>SUM(E4:E18)</f>
        <v>3835.3199999999997</v>
      </c>
      <c r="F19" s="27"/>
      <c r="G19" s="27"/>
      <c r="H19" s="27"/>
      <c r="I19" s="27"/>
      <c r="J19" s="27"/>
      <c r="K19" s="27"/>
      <c r="L19" s="27"/>
      <c r="M19" s="27"/>
      <c r="N19" s="27"/>
    </row>
    <row r="20" spans="1:14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4" x14ac:dyDescent="0.2">
      <c r="B21" s="111" t="s">
        <v>227</v>
      </c>
      <c r="C21" s="112"/>
      <c r="D21" s="113"/>
      <c r="E21" s="115"/>
      <c r="F21" s="116"/>
      <c r="G21" s="116"/>
      <c r="H21" s="115"/>
      <c r="I21" s="116"/>
      <c r="J21" s="116"/>
      <c r="K21" s="115"/>
      <c r="L21" s="116"/>
      <c r="M21" s="116"/>
    </row>
    <row r="22" spans="1:14" x14ac:dyDescent="0.2">
      <c r="B22" s="18">
        <v>43739</v>
      </c>
      <c r="C22" s="19">
        <f>B19</f>
        <v>1083.49</v>
      </c>
      <c r="D22" s="20"/>
      <c r="E22" s="49"/>
      <c r="F22" s="48"/>
      <c r="G22" s="48"/>
      <c r="H22" s="49"/>
      <c r="I22" s="48"/>
      <c r="J22" s="48"/>
      <c r="K22" s="49"/>
      <c r="L22" s="48"/>
      <c r="M22" s="48"/>
    </row>
    <row r="23" spans="1:14" x14ac:dyDescent="0.2">
      <c r="B23" s="18">
        <v>43770</v>
      </c>
      <c r="C23" s="19">
        <f>C19</f>
        <v>2095.4100000000003</v>
      </c>
      <c r="D23" s="20"/>
      <c r="E23" s="49"/>
      <c r="F23" s="48"/>
      <c r="G23" s="48"/>
      <c r="H23" s="49"/>
      <c r="I23" s="48"/>
      <c r="J23" s="48"/>
      <c r="K23" s="49"/>
      <c r="L23" s="48"/>
      <c r="M23" s="48"/>
    </row>
    <row r="24" spans="1:14" x14ac:dyDescent="0.2">
      <c r="B24" s="21">
        <v>43800</v>
      </c>
      <c r="C24" s="17">
        <f>D19</f>
        <v>656.42</v>
      </c>
      <c r="D24" s="20"/>
      <c r="E24" s="49"/>
      <c r="F24" s="48"/>
      <c r="G24" s="48"/>
      <c r="H24" s="49"/>
      <c r="I24" s="48"/>
      <c r="J24" s="48"/>
      <c r="K24" s="49"/>
      <c r="L24" s="48"/>
      <c r="M24" s="48"/>
    </row>
    <row r="25" spans="1:14" x14ac:dyDescent="0.2">
      <c r="B25" s="22" t="s">
        <v>228</v>
      </c>
      <c r="C25" s="17">
        <f>SUM(C22:C24)</f>
        <v>3835.3200000000006</v>
      </c>
      <c r="D25" s="23"/>
      <c r="E25" s="48"/>
      <c r="F25" s="48"/>
      <c r="G25" s="48"/>
      <c r="H25" s="48"/>
      <c r="I25" s="48"/>
      <c r="J25" s="48"/>
      <c r="K25" s="48"/>
      <c r="L25" s="48"/>
      <c r="M25" s="48"/>
    </row>
    <row r="26" spans="1:14" x14ac:dyDescent="0.2">
      <c r="B26" s="19"/>
      <c r="C26" s="19"/>
      <c r="D26" s="19"/>
      <c r="E26" s="19"/>
      <c r="F26" s="19"/>
      <c r="G26" s="19"/>
      <c r="H26" s="48"/>
      <c r="I26" s="48"/>
      <c r="J26" s="48"/>
      <c r="K26" s="48"/>
      <c r="L26" s="48"/>
      <c r="M26" s="48"/>
    </row>
    <row r="27" spans="1:14" x14ac:dyDescent="0.2">
      <c r="B27" s="29" t="s">
        <v>235</v>
      </c>
      <c r="C27" s="30"/>
      <c r="D27" s="30"/>
      <c r="E27" s="31">
        <f>E30/91</f>
        <v>42.146373626373624</v>
      </c>
      <c r="F27" s="16"/>
      <c r="G27" s="16"/>
      <c r="H27" s="114"/>
      <c r="I27" s="114"/>
      <c r="J27" s="114"/>
      <c r="K27" s="48"/>
      <c r="L27" s="48"/>
      <c r="M27" s="48"/>
    </row>
    <row r="28" spans="1:14" x14ac:dyDescent="0.2">
      <c r="B28" s="32" t="s">
        <v>236</v>
      </c>
      <c r="C28" s="33"/>
      <c r="D28" s="33"/>
      <c r="E28" s="34">
        <f>E30/13</f>
        <v>295.02461538461534</v>
      </c>
      <c r="F28" s="16"/>
      <c r="G28" s="16"/>
      <c r="H28" s="48"/>
      <c r="I28" s="48"/>
      <c r="J28" s="50"/>
      <c r="K28" s="48"/>
      <c r="L28" s="48"/>
      <c r="M28" s="48"/>
    </row>
    <row r="29" spans="1:14" x14ac:dyDescent="0.2">
      <c r="B29" s="32" t="s">
        <v>233</v>
      </c>
      <c r="C29" s="33"/>
      <c r="D29" s="33"/>
      <c r="E29" s="34">
        <f>E30/3</f>
        <v>1278.4399999999998</v>
      </c>
      <c r="F29" s="16"/>
      <c r="G29" s="16"/>
      <c r="H29" s="48"/>
      <c r="I29" s="48"/>
      <c r="J29" s="50"/>
      <c r="K29" s="48"/>
      <c r="L29" s="48"/>
      <c r="M29" s="48"/>
    </row>
    <row r="30" spans="1:14" x14ac:dyDescent="0.2">
      <c r="B30" s="35" t="s">
        <v>234</v>
      </c>
      <c r="C30" s="36"/>
      <c r="D30" s="36"/>
      <c r="E30" s="37">
        <f>E19</f>
        <v>3835.3199999999997</v>
      </c>
      <c r="F30" s="16"/>
      <c r="G30" s="16"/>
      <c r="H30" s="48"/>
      <c r="I30" s="48"/>
      <c r="J30" s="50"/>
      <c r="K30" s="48"/>
      <c r="L30" s="48"/>
      <c r="M30" s="48"/>
    </row>
    <row r="31" spans="1:14" x14ac:dyDescent="0.2">
      <c r="B31" s="47"/>
      <c r="C31" s="47"/>
      <c r="D31" s="47"/>
      <c r="E31" s="47"/>
      <c r="F31" s="16"/>
      <c r="G31" s="16"/>
      <c r="H31" s="48"/>
      <c r="I31" s="48"/>
      <c r="J31" s="50"/>
      <c r="K31" s="48"/>
      <c r="L31" s="48"/>
      <c r="M31" s="48"/>
    </row>
    <row r="32" spans="1:14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2:13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13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13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2:13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2:13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2:13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2:13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2:13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2:13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2:13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2:13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2:13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2:13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2:13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2:13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2:13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2:13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2:13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2:13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2:13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2:13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2:13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2:13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3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</sheetData>
  <mergeCells count="7">
    <mergeCell ref="H27:J27"/>
    <mergeCell ref="B1:M1"/>
    <mergeCell ref="B2:M2"/>
    <mergeCell ref="B21:D21"/>
    <mergeCell ref="E21:G21"/>
    <mergeCell ref="H21:J21"/>
    <mergeCell ref="K21:M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84D7E-0724-B84C-B02D-7AEE98660E6F}">
  <dimension ref="A1:L33"/>
  <sheetViews>
    <sheetView zoomScale="150" zoomScaleNormal="150" workbookViewId="0">
      <pane ySplit="3" topLeftCell="A15" activePane="bottomLeft" state="frozen"/>
      <selection pane="bottomLeft" activeCell="M24" sqref="M24"/>
    </sheetView>
  </sheetViews>
  <sheetFormatPr baseColWidth="10" defaultRowHeight="16" x14ac:dyDescent="0.2"/>
  <sheetData>
    <row r="1" spans="1:12" ht="20" thickBot="1" x14ac:dyDescent="0.3">
      <c r="A1" s="96" t="s">
        <v>313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7" thickBot="1" x14ac:dyDescent="0.25">
      <c r="A2" s="95" t="s">
        <v>156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7" thickBot="1" x14ac:dyDescent="0.25">
      <c r="A3" s="13" t="s">
        <v>37</v>
      </c>
      <c r="B3" s="13" t="s">
        <v>13</v>
      </c>
      <c r="C3" s="12" t="s">
        <v>18</v>
      </c>
      <c r="D3" s="100" t="s">
        <v>7</v>
      </c>
      <c r="E3" s="101"/>
      <c r="F3" s="102"/>
      <c r="G3" s="103" t="s">
        <v>8</v>
      </c>
      <c r="H3" s="101"/>
      <c r="I3" s="102"/>
      <c r="J3" s="104" t="s">
        <v>38</v>
      </c>
      <c r="K3" s="101"/>
      <c r="L3" s="102"/>
    </row>
    <row r="4" spans="1:12" x14ac:dyDescent="0.2">
      <c r="A4">
        <v>4</v>
      </c>
      <c r="B4" t="s">
        <v>53</v>
      </c>
      <c r="C4" t="s">
        <v>170</v>
      </c>
      <c r="D4" s="1" t="s">
        <v>0</v>
      </c>
      <c r="E4" s="1" t="s">
        <v>321</v>
      </c>
      <c r="F4" s="1" t="s">
        <v>322</v>
      </c>
      <c r="G4" s="1" t="s">
        <v>171</v>
      </c>
      <c r="I4" s="1" t="s">
        <v>323</v>
      </c>
      <c r="J4" s="2">
        <v>334.4</v>
      </c>
      <c r="K4" s="2"/>
      <c r="L4" s="2"/>
    </row>
    <row r="5" spans="1:12" x14ac:dyDescent="0.2">
      <c r="A5">
        <v>4</v>
      </c>
      <c r="B5" t="s">
        <v>53</v>
      </c>
      <c r="C5" t="s">
        <v>170</v>
      </c>
      <c r="D5" s="1" t="s">
        <v>0</v>
      </c>
      <c r="E5" s="1" t="s">
        <v>321</v>
      </c>
      <c r="F5" s="1" t="s">
        <v>322</v>
      </c>
      <c r="G5" s="1" t="s">
        <v>324</v>
      </c>
      <c r="J5" s="2">
        <v>221.44</v>
      </c>
      <c r="K5" s="2">
        <f>SUM(J4:J5)</f>
        <v>555.83999999999992</v>
      </c>
      <c r="L5" s="2"/>
    </row>
    <row r="6" spans="1:12" x14ac:dyDescent="0.2">
      <c r="A6">
        <v>5</v>
      </c>
      <c r="B6" t="s">
        <v>57</v>
      </c>
      <c r="C6" t="s">
        <v>59</v>
      </c>
      <c r="D6" s="1" t="s">
        <v>0</v>
      </c>
      <c r="E6" s="1" t="s">
        <v>321</v>
      </c>
      <c r="F6" s="1" t="s">
        <v>322</v>
      </c>
      <c r="G6" s="1" t="s">
        <v>171</v>
      </c>
      <c r="I6" s="1" t="s">
        <v>323</v>
      </c>
      <c r="J6" s="2">
        <v>65.12</v>
      </c>
      <c r="K6" s="2"/>
      <c r="L6" s="2"/>
    </row>
    <row r="7" spans="1:12" x14ac:dyDescent="0.2">
      <c r="A7">
        <v>5</v>
      </c>
      <c r="B7" t="s">
        <v>57</v>
      </c>
      <c r="C7" t="s">
        <v>59</v>
      </c>
      <c r="D7" s="1" t="s">
        <v>0</v>
      </c>
      <c r="E7" s="1" t="s">
        <v>321</v>
      </c>
      <c r="F7" s="1" t="s">
        <v>322</v>
      </c>
      <c r="G7" s="1" t="s">
        <v>171</v>
      </c>
      <c r="I7" s="1" t="s">
        <v>323</v>
      </c>
      <c r="J7" s="2">
        <v>90</v>
      </c>
      <c r="K7" s="2"/>
      <c r="L7" s="2"/>
    </row>
    <row r="8" spans="1:12" x14ac:dyDescent="0.2">
      <c r="A8">
        <v>5</v>
      </c>
      <c r="B8" t="s">
        <v>57</v>
      </c>
      <c r="C8" t="s">
        <v>59</v>
      </c>
      <c r="D8" s="1" t="s">
        <v>0</v>
      </c>
      <c r="E8" s="1" t="s">
        <v>321</v>
      </c>
      <c r="F8" s="1" t="s">
        <v>322</v>
      </c>
      <c r="G8" s="1" t="s">
        <v>171</v>
      </c>
      <c r="I8" s="1" t="s">
        <v>323</v>
      </c>
      <c r="J8" s="2">
        <v>90</v>
      </c>
      <c r="K8" s="2">
        <f>SUM(J6:J8)</f>
        <v>245.12</v>
      </c>
      <c r="L8" s="2"/>
    </row>
    <row r="9" spans="1:12" x14ac:dyDescent="0.2">
      <c r="A9">
        <v>6</v>
      </c>
      <c r="B9" t="s">
        <v>314</v>
      </c>
      <c r="C9" t="s">
        <v>317</v>
      </c>
      <c r="D9" s="1" t="s">
        <v>0</v>
      </c>
      <c r="E9" s="1" t="s">
        <v>321</v>
      </c>
      <c r="F9" s="1" t="s">
        <v>322</v>
      </c>
      <c r="G9" s="1" t="s">
        <v>171</v>
      </c>
      <c r="I9" s="1" t="s">
        <v>323</v>
      </c>
      <c r="J9" s="2">
        <v>148</v>
      </c>
      <c r="K9" s="2"/>
      <c r="L9" s="2"/>
    </row>
    <row r="10" spans="1:12" x14ac:dyDescent="0.2">
      <c r="A10">
        <v>6</v>
      </c>
      <c r="B10" t="s">
        <v>314</v>
      </c>
      <c r="C10" t="s">
        <v>105</v>
      </c>
      <c r="D10" s="1" t="s">
        <v>0</v>
      </c>
      <c r="E10" s="1" t="s">
        <v>321</v>
      </c>
      <c r="F10" s="1" t="s">
        <v>322</v>
      </c>
      <c r="G10" s="1" t="s">
        <v>171</v>
      </c>
      <c r="I10" s="1" t="s">
        <v>323</v>
      </c>
      <c r="J10" s="2">
        <v>1660</v>
      </c>
      <c r="K10" s="2">
        <f>J9+J10</f>
        <v>1808</v>
      </c>
      <c r="L10" s="2"/>
    </row>
    <row r="11" spans="1:12" x14ac:dyDescent="0.2">
      <c r="A11">
        <v>7</v>
      </c>
      <c r="B11" t="s">
        <v>83</v>
      </c>
      <c r="C11" t="s">
        <v>66</v>
      </c>
      <c r="D11" s="1" t="s">
        <v>0</v>
      </c>
      <c r="E11" s="1" t="s">
        <v>321</v>
      </c>
      <c r="F11" s="1" t="s">
        <v>322</v>
      </c>
      <c r="G11" s="1" t="s">
        <v>171</v>
      </c>
      <c r="I11" s="1" t="s">
        <v>323</v>
      </c>
      <c r="J11" s="2">
        <v>80</v>
      </c>
      <c r="K11" s="2"/>
      <c r="L11" s="2"/>
    </row>
    <row r="12" spans="1:12" x14ac:dyDescent="0.2">
      <c r="A12">
        <v>7</v>
      </c>
      <c r="B12" t="s">
        <v>83</v>
      </c>
      <c r="C12" t="s">
        <v>66</v>
      </c>
      <c r="D12" s="1" t="s">
        <v>0</v>
      </c>
      <c r="E12" s="1" t="s">
        <v>321</v>
      </c>
      <c r="F12" s="1" t="s">
        <v>322</v>
      </c>
      <c r="G12" s="1" t="s">
        <v>171</v>
      </c>
      <c r="I12" s="1" t="s">
        <v>323</v>
      </c>
      <c r="J12" s="2">
        <v>841.42</v>
      </c>
      <c r="K12" s="2"/>
      <c r="L12" s="2"/>
    </row>
    <row r="13" spans="1:12" x14ac:dyDescent="0.2">
      <c r="A13">
        <v>7</v>
      </c>
      <c r="B13" t="s">
        <v>110</v>
      </c>
      <c r="C13" t="s">
        <v>318</v>
      </c>
      <c r="D13" s="1" t="s">
        <v>0</v>
      </c>
      <c r="E13" s="1" t="s">
        <v>321</v>
      </c>
      <c r="F13" s="1" t="s">
        <v>322</v>
      </c>
      <c r="G13" s="1" t="s">
        <v>171</v>
      </c>
      <c r="I13" s="1" t="s">
        <v>323</v>
      </c>
      <c r="J13" s="2">
        <v>227.4</v>
      </c>
      <c r="K13" s="2"/>
      <c r="L13" s="2"/>
    </row>
    <row r="14" spans="1:12" x14ac:dyDescent="0.2">
      <c r="A14">
        <v>7</v>
      </c>
      <c r="B14" t="s">
        <v>110</v>
      </c>
      <c r="C14" t="s">
        <v>318</v>
      </c>
      <c r="D14" s="1" t="s">
        <v>0</v>
      </c>
      <c r="E14" s="1" t="s">
        <v>321</v>
      </c>
      <c r="F14" s="1" t="s">
        <v>322</v>
      </c>
      <c r="G14" s="1" t="s">
        <v>171</v>
      </c>
      <c r="I14" s="1" t="s">
        <v>323</v>
      </c>
      <c r="J14" s="2">
        <v>761.06</v>
      </c>
      <c r="K14" s="2">
        <f>SUM(J11:J14)</f>
        <v>1909.8799999999999</v>
      </c>
      <c r="L14" s="2"/>
    </row>
    <row r="15" spans="1:12" x14ac:dyDescent="0.2">
      <c r="A15">
        <v>8</v>
      </c>
      <c r="B15" t="s">
        <v>85</v>
      </c>
      <c r="C15" t="s">
        <v>68</v>
      </c>
      <c r="D15" s="1" t="s">
        <v>0</v>
      </c>
      <c r="E15" s="1" t="s">
        <v>321</v>
      </c>
      <c r="F15" s="1" t="s">
        <v>322</v>
      </c>
      <c r="G15" s="1" t="s">
        <v>171</v>
      </c>
      <c r="I15" s="1" t="s">
        <v>323</v>
      </c>
      <c r="J15" s="2">
        <v>495.78</v>
      </c>
      <c r="K15" s="2"/>
      <c r="L15" s="2"/>
    </row>
    <row r="16" spans="1:12" x14ac:dyDescent="0.2">
      <c r="A16">
        <v>8</v>
      </c>
      <c r="B16" t="s">
        <v>86</v>
      </c>
      <c r="C16" t="s">
        <v>69</v>
      </c>
      <c r="D16" s="1" t="s">
        <v>0</v>
      </c>
      <c r="E16" s="1" t="s">
        <v>321</v>
      </c>
      <c r="F16" s="1" t="s">
        <v>322</v>
      </c>
      <c r="G16" s="1" t="s">
        <v>171</v>
      </c>
      <c r="I16" s="1" t="s">
        <v>323</v>
      </c>
      <c r="J16" s="2">
        <v>936.63</v>
      </c>
      <c r="K16" s="2">
        <f>SUM(J15:J16)</f>
        <v>1432.4099999999999</v>
      </c>
      <c r="L16" s="2"/>
    </row>
    <row r="17" spans="1:12" x14ac:dyDescent="0.2">
      <c r="A17">
        <v>9</v>
      </c>
      <c r="B17" t="s">
        <v>315</v>
      </c>
      <c r="C17" t="s">
        <v>319</v>
      </c>
      <c r="D17" s="1" t="s">
        <v>0</v>
      </c>
      <c r="E17" s="1" t="s">
        <v>321</v>
      </c>
      <c r="F17" s="1" t="s">
        <v>322</v>
      </c>
      <c r="G17" s="1" t="s">
        <v>171</v>
      </c>
      <c r="I17" s="1" t="s">
        <v>323</v>
      </c>
      <c r="J17" s="2">
        <v>750.72</v>
      </c>
      <c r="K17" s="2"/>
      <c r="L17" s="2"/>
    </row>
    <row r="18" spans="1:12" x14ac:dyDescent="0.2">
      <c r="A18">
        <v>9</v>
      </c>
      <c r="B18" t="s">
        <v>24</v>
      </c>
      <c r="C18" t="s">
        <v>32</v>
      </c>
      <c r="D18" s="1" t="s">
        <v>0</v>
      </c>
      <c r="E18" s="1" t="s">
        <v>321</v>
      </c>
      <c r="F18" s="1" t="s">
        <v>322</v>
      </c>
      <c r="G18" s="1" t="s">
        <v>171</v>
      </c>
      <c r="I18" s="1" t="s">
        <v>323</v>
      </c>
      <c r="J18" s="2">
        <v>213.29</v>
      </c>
      <c r="K18" s="2"/>
      <c r="L18" s="2"/>
    </row>
    <row r="19" spans="1:12" ht="17" thickBot="1" x14ac:dyDescent="0.25">
      <c r="A19">
        <v>9</v>
      </c>
      <c r="B19" t="s">
        <v>24</v>
      </c>
      <c r="C19" t="s">
        <v>32</v>
      </c>
      <c r="D19" s="1" t="s">
        <v>0</v>
      </c>
      <c r="E19" s="1" t="s">
        <v>321</v>
      </c>
      <c r="F19" s="1" t="s">
        <v>322</v>
      </c>
      <c r="G19" s="1" t="s">
        <v>171</v>
      </c>
      <c r="I19" s="1" t="s">
        <v>323</v>
      </c>
      <c r="J19" s="2">
        <v>338.84</v>
      </c>
      <c r="K19" s="2">
        <f>SUM(J17:J19)</f>
        <v>1302.8499999999999</v>
      </c>
      <c r="L19" s="2"/>
    </row>
    <row r="20" spans="1:12" x14ac:dyDescent="0.2">
      <c r="A20" s="51">
        <v>12</v>
      </c>
      <c r="B20" s="51" t="s">
        <v>316</v>
      </c>
      <c r="C20" s="51" t="s">
        <v>320</v>
      </c>
      <c r="D20" s="44" t="s">
        <v>0</v>
      </c>
      <c r="E20" s="44" t="s">
        <v>321</v>
      </c>
      <c r="F20" s="44" t="s">
        <v>322</v>
      </c>
      <c r="G20" s="44" t="s">
        <v>171</v>
      </c>
      <c r="H20" s="51"/>
      <c r="I20" s="44" t="s">
        <v>323</v>
      </c>
      <c r="J20" s="52">
        <v>536</v>
      </c>
      <c r="K20" s="128" t="s">
        <v>325</v>
      </c>
      <c r="L20" s="129"/>
    </row>
    <row r="21" spans="1:12" x14ac:dyDescent="0.2">
      <c r="A21" s="51">
        <v>12</v>
      </c>
      <c r="B21" s="51" t="s">
        <v>316</v>
      </c>
      <c r="C21" s="51" t="s">
        <v>320</v>
      </c>
      <c r="D21" s="44" t="s">
        <v>0</v>
      </c>
      <c r="E21" s="44" t="s">
        <v>321</v>
      </c>
      <c r="F21" s="44" t="s">
        <v>322</v>
      </c>
      <c r="G21" s="44" t="s">
        <v>171</v>
      </c>
      <c r="H21" s="51"/>
      <c r="I21" s="44" t="s">
        <v>323</v>
      </c>
      <c r="J21" s="52">
        <v>878</v>
      </c>
      <c r="K21" s="130"/>
      <c r="L21" s="131"/>
    </row>
    <row r="22" spans="1:12" ht="17" thickBot="1" x14ac:dyDescent="0.25">
      <c r="A22" s="51">
        <v>12</v>
      </c>
      <c r="B22" s="51" t="s">
        <v>316</v>
      </c>
      <c r="C22" s="51" t="s">
        <v>320</v>
      </c>
      <c r="D22" s="44" t="s">
        <v>0</v>
      </c>
      <c r="E22" s="44" t="s">
        <v>321</v>
      </c>
      <c r="F22" s="44" t="s">
        <v>322</v>
      </c>
      <c r="G22" s="44" t="s">
        <v>171</v>
      </c>
      <c r="H22" s="51"/>
      <c r="I22" s="44" t="s">
        <v>323</v>
      </c>
      <c r="J22" s="52">
        <v>456</v>
      </c>
      <c r="K22" s="132"/>
      <c r="L22" s="133"/>
    </row>
    <row r="23" spans="1:12" ht="17" thickBot="1" x14ac:dyDescent="0.25">
      <c r="A23" s="51">
        <v>12</v>
      </c>
      <c r="B23" s="51" t="s">
        <v>316</v>
      </c>
      <c r="C23" s="51" t="s">
        <v>320</v>
      </c>
      <c r="D23" s="44" t="s">
        <v>0</v>
      </c>
      <c r="E23" s="44" t="s">
        <v>321</v>
      </c>
      <c r="F23" s="44" t="s">
        <v>322</v>
      </c>
      <c r="G23" s="44" t="s">
        <v>171</v>
      </c>
      <c r="H23" s="51"/>
      <c r="I23" s="44" t="s">
        <v>323</v>
      </c>
      <c r="J23" s="52">
        <v>300</v>
      </c>
      <c r="K23" s="53">
        <f>SUM(J20:J23)</f>
        <v>2170</v>
      </c>
      <c r="L23" s="45">
        <f>(K5+K8+K10+K14+K16+K19+K23)</f>
        <v>9424.1</v>
      </c>
    </row>
    <row r="24" spans="1:12" ht="17" thickBot="1" x14ac:dyDescent="0.25">
      <c r="B24" s="7"/>
      <c r="J24" s="2"/>
      <c r="K24" s="46">
        <f>SUM(K4:K23)</f>
        <v>9424.1</v>
      </c>
      <c r="L24" s="54">
        <f>L23-K23</f>
        <v>7254.1</v>
      </c>
    </row>
    <row r="25" spans="1:12" x14ac:dyDescent="0.2">
      <c r="B25" s="60"/>
      <c r="C25" s="61"/>
      <c r="D25" s="61"/>
      <c r="E25" s="58" t="s">
        <v>328</v>
      </c>
      <c r="F25" s="59" t="s">
        <v>329</v>
      </c>
      <c r="J25" s="2"/>
      <c r="K25" s="55"/>
      <c r="L25" s="56"/>
    </row>
    <row r="26" spans="1:12" x14ac:dyDescent="0.2">
      <c r="B26" s="117" t="s">
        <v>327</v>
      </c>
      <c r="C26" s="118"/>
      <c r="D26" s="118"/>
      <c r="E26" s="62">
        <f>K24-J5</f>
        <v>9202.66</v>
      </c>
      <c r="F26" s="63">
        <f>E26-K23</f>
        <v>7032.66</v>
      </c>
    </row>
    <row r="27" spans="1:12" x14ac:dyDescent="0.2">
      <c r="B27" s="117" t="s">
        <v>326</v>
      </c>
      <c r="C27" s="118"/>
      <c r="D27" s="118"/>
      <c r="E27" s="64">
        <v>221.44</v>
      </c>
      <c r="F27" s="65">
        <f>E27</f>
        <v>221.44</v>
      </c>
    </row>
    <row r="28" spans="1:12" x14ac:dyDescent="0.2">
      <c r="B28" s="66"/>
      <c r="C28" s="67"/>
      <c r="D28" s="67"/>
      <c r="E28" s="68">
        <f>E26+E27</f>
        <v>9424.1</v>
      </c>
      <c r="F28" s="69">
        <f>F26+F27</f>
        <v>7254.0999999999995</v>
      </c>
    </row>
    <row r="29" spans="1:12" x14ac:dyDescent="0.2">
      <c r="B29" s="119" t="s">
        <v>330</v>
      </c>
      <c r="C29" s="120"/>
      <c r="D29" s="120"/>
      <c r="E29" s="120"/>
      <c r="F29" s="121"/>
    </row>
    <row r="30" spans="1:12" x14ac:dyDescent="0.2">
      <c r="B30" s="122"/>
      <c r="C30" s="123"/>
      <c r="D30" s="123"/>
      <c r="E30" s="123"/>
      <c r="F30" s="124"/>
    </row>
    <row r="31" spans="1:12" x14ac:dyDescent="0.2">
      <c r="B31" s="122"/>
      <c r="C31" s="123"/>
      <c r="D31" s="123"/>
      <c r="E31" s="123"/>
      <c r="F31" s="124"/>
    </row>
    <row r="32" spans="1:12" x14ac:dyDescent="0.2">
      <c r="B32" s="122"/>
      <c r="C32" s="123"/>
      <c r="D32" s="123"/>
      <c r="E32" s="123"/>
      <c r="F32" s="124"/>
    </row>
    <row r="33" spans="2:6" x14ac:dyDescent="0.2">
      <c r="B33" s="125"/>
      <c r="C33" s="126"/>
      <c r="D33" s="126"/>
      <c r="E33" s="126"/>
      <c r="F33" s="127"/>
    </row>
  </sheetData>
  <mergeCells count="9">
    <mergeCell ref="B26:D26"/>
    <mergeCell ref="B27:D27"/>
    <mergeCell ref="B29:F33"/>
    <mergeCell ref="K20:L22"/>
    <mergeCell ref="A1:L1"/>
    <mergeCell ref="A2:L2"/>
    <mergeCell ref="D3:F3"/>
    <mergeCell ref="G3:I3"/>
    <mergeCell ref="J3:L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BBFB9-7AF9-3D4F-94EA-AE8A51CEEBAE}">
  <dimension ref="A1:N68"/>
  <sheetViews>
    <sheetView zoomScale="150" zoomScaleNormal="150" workbookViewId="0">
      <pane ySplit="3" topLeftCell="A4" activePane="bottomLeft" state="frozen"/>
      <selection pane="bottomLeft" activeCell="L21" sqref="L21"/>
    </sheetView>
  </sheetViews>
  <sheetFormatPr baseColWidth="10" defaultRowHeight="16" x14ac:dyDescent="0.2"/>
  <cols>
    <col min="1" max="1" width="20.33203125" bestFit="1" customWidth="1"/>
    <col min="5" max="5" width="11.5" bestFit="1" customWidth="1"/>
    <col min="12" max="12" width="11.5" bestFit="1" customWidth="1"/>
    <col min="14" max="14" width="11.5" bestFit="1" customWidth="1"/>
  </cols>
  <sheetData>
    <row r="1" spans="1:14" ht="20" thickBot="1" x14ac:dyDescent="0.3">
      <c r="B1" s="96" t="s">
        <v>243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4" ht="17" thickBot="1" x14ac:dyDescent="0.25">
      <c r="B2" s="108" t="s">
        <v>156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4" ht="17" thickBot="1" x14ac:dyDescent="0.25">
      <c r="B3" s="14">
        <v>43374</v>
      </c>
      <c r="C3" s="15">
        <v>43405</v>
      </c>
      <c r="D3" s="15">
        <v>43435</v>
      </c>
      <c r="E3" s="15">
        <v>43466</v>
      </c>
      <c r="F3" s="15">
        <v>43497</v>
      </c>
      <c r="G3" s="15">
        <v>43525</v>
      </c>
      <c r="H3" s="15">
        <v>43556</v>
      </c>
      <c r="I3" s="15">
        <v>43586</v>
      </c>
      <c r="J3" s="15">
        <v>43617</v>
      </c>
      <c r="K3" s="15">
        <v>43647</v>
      </c>
      <c r="L3" s="15">
        <v>43678</v>
      </c>
      <c r="M3" s="28">
        <v>43709</v>
      </c>
      <c r="N3" t="s">
        <v>229</v>
      </c>
    </row>
    <row r="4" spans="1:14" x14ac:dyDescent="0.2">
      <c r="A4" t="s">
        <v>331</v>
      </c>
      <c r="B4" s="16">
        <v>0</v>
      </c>
      <c r="C4" s="16">
        <v>0</v>
      </c>
      <c r="D4" s="16">
        <v>0</v>
      </c>
      <c r="E4" s="16">
        <v>334.4</v>
      </c>
      <c r="F4" s="16">
        <v>245.12</v>
      </c>
      <c r="G4" s="16">
        <v>1808</v>
      </c>
      <c r="H4" s="16">
        <v>1909.88</v>
      </c>
      <c r="I4" s="16">
        <v>1432.41</v>
      </c>
      <c r="J4" s="16">
        <v>1302.8499999999999</v>
      </c>
      <c r="K4" s="16">
        <v>0</v>
      </c>
      <c r="L4" s="16">
        <v>0</v>
      </c>
      <c r="M4" s="16">
        <v>2170</v>
      </c>
      <c r="N4" s="16">
        <f>SUM(B4:M4)</f>
        <v>9202.66</v>
      </c>
    </row>
    <row r="5" spans="1:14" x14ac:dyDescent="0.2">
      <c r="A5" t="s">
        <v>324</v>
      </c>
      <c r="B5" s="17">
        <v>0</v>
      </c>
      <c r="C5" s="17">
        <v>0</v>
      </c>
      <c r="D5" s="17">
        <v>0</v>
      </c>
      <c r="E5" s="17">
        <v>221.44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f>SUM(E5)</f>
        <v>221.44</v>
      </c>
    </row>
    <row r="6" spans="1:14" ht="19" x14ac:dyDescent="0.35">
      <c r="B6" s="27">
        <f t="shared" ref="B6:N6" si="0">SUM(B4:B5)</f>
        <v>0</v>
      </c>
      <c r="C6" s="27">
        <f t="shared" si="0"/>
        <v>0</v>
      </c>
      <c r="D6" s="27">
        <f t="shared" si="0"/>
        <v>0</v>
      </c>
      <c r="E6" s="27">
        <f t="shared" si="0"/>
        <v>555.83999999999992</v>
      </c>
      <c r="F6" s="27">
        <f t="shared" si="0"/>
        <v>245.12</v>
      </c>
      <c r="G6" s="27">
        <f t="shared" si="0"/>
        <v>1808</v>
      </c>
      <c r="H6" s="27">
        <f t="shared" si="0"/>
        <v>1909.88</v>
      </c>
      <c r="I6" s="27">
        <f t="shared" si="0"/>
        <v>1432.41</v>
      </c>
      <c r="J6" s="27">
        <f t="shared" si="0"/>
        <v>1302.8499999999999</v>
      </c>
      <c r="K6" s="27">
        <f t="shared" si="0"/>
        <v>0</v>
      </c>
      <c r="L6" s="27">
        <f t="shared" si="0"/>
        <v>0</v>
      </c>
      <c r="M6" s="27">
        <f t="shared" si="0"/>
        <v>2170</v>
      </c>
      <c r="N6" s="27">
        <f t="shared" si="0"/>
        <v>9424.1</v>
      </c>
    </row>
    <row r="7" spans="1:14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x14ac:dyDescent="0.2">
      <c r="B8" s="111" t="s">
        <v>227</v>
      </c>
      <c r="C8" s="112"/>
      <c r="D8" s="113"/>
      <c r="E8" s="111" t="s">
        <v>230</v>
      </c>
      <c r="F8" s="112"/>
      <c r="G8" s="113"/>
      <c r="H8" s="111" t="s">
        <v>231</v>
      </c>
      <c r="I8" s="112"/>
      <c r="J8" s="113"/>
      <c r="K8" s="111" t="s">
        <v>232</v>
      </c>
      <c r="L8" s="112"/>
      <c r="M8" s="113"/>
    </row>
    <row r="9" spans="1:14" x14ac:dyDescent="0.2">
      <c r="B9" s="18">
        <v>43374</v>
      </c>
      <c r="C9" s="19">
        <f>B6</f>
        <v>0</v>
      </c>
      <c r="D9" s="20"/>
      <c r="E9" s="18">
        <v>43466</v>
      </c>
      <c r="F9" s="19">
        <f>E6</f>
        <v>555.83999999999992</v>
      </c>
      <c r="G9" s="20"/>
      <c r="H9" s="18">
        <v>43556</v>
      </c>
      <c r="I9" s="19">
        <f>H6</f>
        <v>1909.88</v>
      </c>
      <c r="J9" s="20"/>
      <c r="K9" s="18">
        <v>43647</v>
      </c>
      <c r="L9" s="19">
        <f>K6</f>
        <v>0</v>
      </c>
      <c r="M9" s="20"/>
    </row>
    <row r="10" spans="1:14" x14ac:dyDescent="0.2">
      <c r="B10" s="18">
        <v>43405</v>
      </c>
      <c r="C10" s="19">
        <f>C6</f>
        <v>0</v>
      </c>
      <c r="D10" s="20"/>
      <c r="E10" s="18">
        <v>43497</v>
      </c>
      <c r="F10" s="19">
        <f>F6</f>
        <v>245.12</v>
      </c>
      <c r="G10" s="20"/>
      <c r="H10" s="18">
        <v>43586</v>
      </c>
      <c r="I10" s="19">
        <f>I6</f>
        <v>1432.41</v>
      </c>
      <c r="J10" s="20"/>
      <c r="K10" s="18">
        <v>43678</v>
      </c>
      <c r="L10" s="19">
        <f>L6</f>
        <v>0</v>
      </c>
      <c r="M10" s="20"/>
    </row>
    <row r="11" spans="1:14" x14ac:dyDescent="0.2">
      <c r="B11" s="21">
        <v>43435</v>
      </c>
      <c r="C11" s="17">
        <f>D6</f>
        <v>0</v>
      </c>
      <c r="D11" s="20"/>
      <c r="E11" s="21">
        <v>43525</v>
      </c>
      <c r="F11" s="17">
        <f>G6</f>
        <v>1808</v>
      </c>
      <c r="G11" s="20"/>
      <c r="H11" s="21">
        <v>43617</v>
      </c>
      <c r="I11" s="17">
        <f>J6</f>
        <v>1302.8499999999999</v>
      </c>
      <c r="J11" s="20"/>
      <c r="K11" s="21">
        <v>43709</v>
      </c>
      <c r="L11" s="17">
        <f>M6</f>
        <v>2170</v>
      </c>
      <c r="M11" s="20"/>
    </row>
    <row r="12" spans="1:14" x14ac:dyDescent="0.2">
      <c r="B12" s="22" t="s">
        <v>228</v>
      </c>
      <c r="C12" s="17">
        <f>SUM(C9:C11)</f>
        <v>0</v>
      </c>
      <c r="D12" s="23"/>
      <c r="E12" s="22" t="s">
        <v>228</v>
      </c>
      <c r="F12" s="17">
        <f>SUM(F9:F11)</f>
        <v>2608.96</v>
      </c>
      <c r="G12" s="23"/>
      <c r="H12" s="22" t="s">
        <v>228</v>
      </c>
      <c r="I12" s="17">
        <f>SUM(I9:I11)</f>
        <v>4645.1399999999994</v>
      </c>
      <c r="J12" s="23"/>
      <c r="K12" s="22" t="s">
        <v>228</v>
      </c>
      <c r="L12" s="17">
        <f>SUM(L9:L11)</f>
        <v>2170</v>
      </c>
      <c r="M12" s="23"/>
    </row>
    <row r="13" spans="1:14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x14ac:dyDescent="0.2">
      <c r="B14" s="29" t="s">
        <v>235</v>
      </c>
      <c r="C14" s="30"/>
      <c r="D14" s="30"/>
      <c r="E14" s="31">
        <f>N6/365</f>
        <v>25.819452054794521</v>
      </c>
      <c r="F14" s="16"/>
      <c r="G14" s="16"/>
      <c r="H14" s="105" t="s">
        <v>242</v>
      </c>
      <c r="I14" s="106"/>
      <c r="J14" s="107"/>
      <c r="K14" s="16"/>
      <c r="L14" s="16"/>
      <c r="M14" s="16"/>
    </row>
    <row r="15" spans="1:14" x14ac:dyDescent="0.2">
      <c r="B15" s="32" t="s">
        <v>236</v>
      </c>
      <c r="C15" s="33"/>
      <c r="D15" s="33"/>
      <c r="E15" s="34">
        <f>N6/52</f>
        <v>181.2326923076923</v>
      </c>
      <c r="F15" s="16"/>
      <c r="G15" s="16"/>
      <c r="H15" s="24" t="s">
        <v>241</v>
      </c>
      <c r="I15" s="25"/>
      <c r="J15" s="38">
        <f>C12/N6</f>
        <v>0</v>
      </c>
      <c r="K15" s="16"/>
      <c r="L15" s="16"/>
      <c r="M15" s="16"/>
    </row>
    <row r="16" spans="1:14" x14ac:dyDescent="0.2">
      <c r="B16" s="32" t="s">
        <v>233</v>
      </c>
      <c r="C16" s="33"/>
      <c r="D16" s="33"/>
      <c r="E16" s="34">
        <f>N6/12</f>
        <v>785.3416666666667</v>
      </c>
      <c r="F16" s="16"/>
      <c r="G16" s="16"/>
      <c r="H16" s="26" t="s">
        <v>240</v>
      </c>
      <c r="I16" s="19"/>
      <c r="J16" s="39">
        <f>F12/N6</f>
        <v>0.27683916766587791</v>
      </c>
      <c r="K16" s="16"/>
      <c r="L16" s="16"/>
      <c r="M16" s="16"/>
    </row>
    <row r="17" spans="2:13" x14ac:dyDescent="0.2">
      <c r="B17" s="35" t="s">
        <v>234</v>
      </c>
      <c r="C17" s="36"/>
      <c r="D17" s="36"/>
      <c r="E17" s="37">
        <f>N6/4</f>
        <v>2356.0250000000001</v>
      </c>
      <c r="F17" s="16"/>
      <c r="G17" s="16"/>
      <c r="H17" s="26" t="s">
        <v>239</v>
      </c>
      <c r="I17" s="19"/>
      <c r="J17" s="39">
        <f>I12/N6</f>
        <v>0.49290011778313042</v>
      </c>
      <c r="K17" s="16"/>
      <c r="L17" s="16"/>
      <c r="M17" s="16"/>
    </row>
    <row r="18" spans="2:13" x14ac:dyDescent="0.2">
      <c r="B18" s="35" t="s">
        <v>237</v>
      </c>
      <c r="C18" s="36"/>
      <c r="D18" s="36"/>
      <c r="E18" s="37">
        <f>N6</f>
        <v>9424.1</v>
      </c>
      <c r="F18" s="16"/>
      <c r="G18" s="16"/>
      <c r="H18" s="22" t="s">
        <v>238</v>
      </c>
      <c r="I18" s="17"/>
      <c r="J18" s="40">
        <f>L12/N6</f>
        <v>0.23026071455099159</v>
      </c>
      <c r="K18" s="16"/>
      <c r="L18" s="16"/>
      <c r="M18" s="16"/>
    </row>
    <row r="19" spans="2:13" x14ac:dyDescent="0.2">
      <c r="B19" s="134" t="s">
        <v>332</v>
      </c>
      <c r="C19" s="135"/>
      <c r="D19" s="135"/>
      <c r="E19" s="136"/>
      <c r="F19" s="16"/>
      <c r="G19" s="16"/>
      <c r="H19" s="19"/>
      <c r="I19" s="19"/>
      <c r="J19" s="79"/>
      <c r="K19" s="16"/>
      <c r="L19" s="16"/>
      <c r="M19" s="16"/>
    </row>
    <row r="20" spans="2:13" x14ac:dyDescent="0.2">
      <c r="B20" s="70" t="s">
        <v>235</v>
      </c>
      <c r="C20" s="71"/>
      <c r="D20" s="71"/>
      <c r="E20" s="72">
        <f>E24/365</f>
        <v>19.874246575342465</v>
      </c>
      <c r="F20" s="16"/>
      <c r="G20" s="16"/>
      <c r="H20" s="16"/>
      <c r="I20" s="16"/>
      <c r="J20" s="16"/>
      <c r="K20" s="16"/>
      <c r="L20" s="16"/>
      <c r="M20" s="16"/>
    </row>
    <row r="21" spans="2:13" x14ac:dyDescent="0.2">
      <c r="B21" s="73" t="s">
        <v>236</v>
      </c>
      <c r="C21" s="74"/>
      <c r="D21" s="74"/>
      <c r="E21" s="75">
        <f>E24/52</f>
        <v>139.50192307692308</v>
      </c>
      <c r="F21" s="16"/>
      <c r="G21" s="16"/>
      <c r="H21" s="16"/>
      <c r="I21" s="16"/>
      <c r="J21" s="16"/>
      <c r="K21" s="16"/>
      <c r="L21" s="16"/>
      <c r="M21" s="16"/>
    </row>
    <row r="22" spans="2:13" x14ac:dyDescent="0.2">
      <c r="B22" s="73" t="s">
        <v>233</v>
      </c>
      <c r="C22" s="74"/>
      <c r="D22" s="74"/>
      <c r="E22" s="75">
        <f>E24/12</f>
        <v>604.50833333333333</v>
      </c>
      <c r="F22" s="16"/>
      <c r="G22" s="16"/>
      <c r="H22" s="16"/>
      <c r="I22" s="16"/>
      <c r="J22" s="16"/>
      <c r="K22" s="16"/>
      <c r="L22" s="16"/>
      <c r="M22" s="16"/>
    </row>
    <row r="23" spans="2:13" x14ac:dyDescent="0.2">
      <c r="B23" s="76" t="s">
        <v>234</v>
      </c>
      <c r="C23" s="77"/>
      <c r="D23" s="77"/>
      <c r="E23" s="78">
        <f>E24/4</f>
        <v>1813.5249999999999</v>
      </c>
      <c r="F23" s="16"/>
      <c r="G23" s="16"/>
      <c r="H23" s="16"/>
      <c r="I23" s="16"/>
      <c r="J23" s="16"/>
      <c r="K23" s="16"/>
      <c r="L23" s="16"/>
      <c r="M23" s="16"/>
    </row>
    <row r="24" spans="2:13" x14ac:dyDescent="0.2">
      <c r="B24" s="76" t="s">
        <v>237</v>
      </c>
      <c r="C24" s="77"/>
      <c r="D24" s="77"/>
      <c r="E24" s="78">
        <f>'LES Utility Assistance FY2019'!F28</f>
        <v>7254.0999999999995</v>
      </c>
      <c r="F24" s="16"/>
      <c r="G24" s="16"/>
      <c r="H24" s="16"/>
      <c r="I24" s="16"/>
      <c r="J24" s="16"/>
      <c r="K24" s="16"/>
      <c r="L24" s="16"/>
      <c r="M24" s="16"/>
    </row>
    <row r="25" spans="2:13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2:13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3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2:13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13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13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2:13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2:13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2:13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2:13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2:13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2:13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2:13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2:13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2:13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</sheetData>
  <mergeCells count="8">
    <mergeCell ref="H14:J14"/>
    <mergeCell ref="B19:E19"/>
    <mergeCell ref="B1:M1"/>
    <mergeCell ref="B2:M2"/>
    <mergeCell ref="B8:D8"/>
    <mergeCell ref="E8:G8"/>
    <mergeCell ref="H8:J8"/>
    <mergeCell ref="K8:M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4E92-5291-1648-9829-02430F569182}">
  <dimension ref="A1:L37"/>
  <sheetViews>
    <sheetView topLeftCell="A10" zoomScale="150" zoomScaleNormal="150" workbookViewId="0">
      <selection activeCell="H27" sqref="H27"/>
    </sheetView>
  </sheetViews>
  <sheetFormatPr baseColWidth="10" defaultRowHeight="16" x14ac:dyDescent="0.2"/>
  <sheetData>
    <row r="1" spans="1:12" ht="20" thickBot="1" x14ac:dyDescent="0.3">
      <c r="A1" s="96" t="s">
        <v>313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7" thickBot="1" x14ac:dyDescent="0.25">
      <c r="A2" s="95" t="s">
        <v>156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7" thickBot="1" x14ac:dyDescent="0.25">
      <c r="A3" s="13" t="s">
        <v>37</v>
      </c>
      <c r="B3" s="13" t="s">
        <v>13</v>
      </c>
      <c r="C3" s="12" t="s">
        <v>18</v>
      </c>
      <c r="D3" s="100" t="s">
        <v>7</v>
      </c>
      <c r="E3" s="101"/>
      <c r="F3" s="102"/>
      <c r="G3" s="103" t="s">
        <v>8</v>
      </c>
      <c r="H3" s="101"/>
      <c r="I3" s="102"/>
      <c r="J3" s="104" t="s">
        <v>38</v>
      </c>
      <c r="K3" s="101"/>
      <c r="L3" s="102"/>
    </row>
    <row r="4" spans="1:12" x14ac:dyDescent="0.2">
      <c r="A4">
        <v>4</v>
      </c>
      <c r="B4" t="s">
        <v>53</v>
      </c>
      <c r="C4" t="s">
        <v>170</v>
      </c>
      <c r="D4" s="1" t="s">
        <v>0</v>
      </c>
      <c r="E4" s="1" t="s">
        <v>321</v>
      </c>
      <c r="F4" s="1" t="s">
        <v>322</v>
      </c>
      <c r="G4" s="1" t="s">
        <v>171</v>
      </c>
      <c r="I4" s="1" t="s">
        <v>323</v>
      </c>
      <c r="J4" s="2">
        <v>334.4</v>
      </c>
      <c r="K4" s="2"/>
      <c r="L4" s="2"/>
    </row>
    <row r="5" spans="1:12" x14ac:dyDescent="0.2">
      <c r="A5">
        <v>4</v>
      </c>
      <c r="B5" t="s">
        <v>53</v>
      </c>
      <c r="C5" t="s">
        <v>170</v>
      </c>
      <c r="D5" s="1" t="s">
        <v>0</v>
      </c>
      <c r="E5" s="1" t="s">
        <v>321</v>
      </c>
      <c r="F5" s="1" t="s">
        <v>322</v>
      </c>
      <c r="G5" s="1" t="s">
        <v>324</v>
      </c>
      <c r="J5" s="2">
        <v>221.44</v>
      </c>
      <c r="K5" s="2">
        <f>SUM(J4:J5)</f>
        <v>555.83999999999992</v>
      </c>
      <c r="L5" s="2"/>
    </row>
    <row r="6" spans="1:12" x14ac:dyDescent="0.2">
      <c r="A6">
        <v>5</v>
      </c>
      <c r="B6" t="s">
        <v>57</v>
      </c>
      <c r="C6" t="s">
        <v>59</v>
      </c>
      <c r="D6" s="1" t="s">
        <v>0</v>
      </c>
      <c r="E6" s="1" t="s">
        <v>321</v>
      </c>
      <c r="F6" s="1" t="s">
        <v>322</v>
      </c>
      <c r="G6" s="1" t="s">
        <v>171</v>
      </c>
      <c r="I6" s="1" t="s">
        <v>323</v>
      </c>
      <c r="J6" s="2">
        <v>65.12</v>
      </c>
      <c r="K6" s="2"/>
      <c r="L6" s="2"/>
    </row>
    <row r="7" spans="1:12" x14ac:dyDescent="0.2">
      <c r="A7">
        <v>5</v>
      </c>
      <c r="B7" t="s">
        <v>57</v>
      </c>
      <c r="C7" t="s">
        <v>59</v>
      </c>
      <c r="D7" s="1" t="s">
        <v>0</v>
      </c>
      <c r="E7" s="1" t="s">
        <v>321</v>
      </c>
      <c r="F7" s="1" t="s">
        <v>322</v>
      </c>
      <c r="G7" s="1" t="s">
        <v>171</v>
      </c>
      <c r="I7" s="1" t="s">
        <v>323</v>
      </c>
      <c r="J7" s="2">
        <v>90</v>
      </c>
      <c r="K7" s="2"/>
      <c r="L7" s="2"/>
    </row>
    <row r="8" spans="1:12" x14ac:dyDescent="0.2">
      <c r="A8">
        <v>5</v>
      </c>
      <c r="B8" t="s">
        <v>57</v>
      </c>
      <c r="C8" t="s">
        <v>59</v>
      </c>
      <c r="D8" s="1" t="s">
        <v>0</v>
      </c>
      <c r="E8" s="1" t="s">
        <v>321</v>
      </c>
      <c r="F8" s="1" t="s">
        <v>322</v>
      </c>
      <c r="G8" s="1" t="s">
        <v>171</v>
      </c>
      <c r="I8" s="1" t="s">
        <v>323</v>
      </c>
      <c r="J8" s="2">
        <v>90</v>
      </c>
      <c r="K8" s="2">
        <f>SUM(J6:J8)</f>
        <v>245.12</v>
      </c>
      <c r="L8" s="2"/>
    </row>
    <row r="9" spans="1:12" x14ac:dyDescent="0.2">
      <c r="A9">
        <v>6</v>
      </c>
      <c r="B9" t="s">
        <v>314</v>
      </c>
      <c r="C9" t="s">
        <v>317</v>
      </c>
      <c r="D9" s="1" t="s">
        <v>0</v>
      </c>
      <c r="E9" s="1" t="s">
        <v>321</v>
      </c>
      <c r="F9" s="1" t="s">
        <v>322</v>
      </c>
      <c r="G9" s="1" t="s">
        <v>171</v>
      </c>
      <c r="I9" s="1" t="s">
        <v>323</v>
      </c>
      <c r="J9" s="2">
        <v>148</v>
      </c>
      <c r="K9" s="2"/>
      <c r="L9" s="2"/>
    </row>
    <row r="10" spans="1:12" x14ac:dyDescent="0.2">
      <c r="A10">
        <v>6</v>
      </c>
      <c r="B10" t="s">
        <v>314</v>
      </c>
      <c r="C10" t="s">
        <v>105</v>
      </c>
      <c r="D10" s="1" t="s">
        <v>0</v>
      </c>
      <c r="E10" s="1" t="s">
        <v>321</v>
      </c>
      <c r="F10" s="1" t="s">
        <v>322</v>
      </c>
      <c r="G10" s="1" t="s">
        <v>171</v>
      </c>
      <c r="I10" s="1" t="s">
        <v>323</v>
      </c>
      <c r="J10" s="2">
        <v>1660</v>
      </c>
      <c r="K10" s="2">
        <f>J9+J10</f>
        <v>1808</v>
      </c>
      <c r="L10" s="2"/>
    </row>
    <row r="11" spans="1:12" x14ac:dyDescent="0.2">
      <c r="A11">
        <v>7</v>
      </c>
      <c r="B11" t="s">
        <v>83</v>
      </c>
      <c r="C11" t="s">
        <v>66</v>
      </c>
      <c r="D11" s="1" t="s">
        <v>0</v>
      </c>
      <c r="E11" s="1" t="s">
        <v>321</v>
      </c>
      <c r="F11" s="1" t="s">
        <v>322</v>
      </c>
      <c r="G11" s="1" t="s">
        <v>171</v>
      </c>
      <c r="I11" s="1" t="s">
        <v>323</v>
      </c>
      <c r="J11" s="2">
        <v>80</v>
      </c>
      <c r="K11" s="2"/>
      <c r="L11" s="2"/>
    </row>
    <row r="12" spans="1:12" x14ac:dyDescent="0.2">
      <c r="A12">
        <v>7</v>
      </c>
      <c r="B12" t="s">
        <v>83</v>
      </c>
      <c r="C12" t="s">
        <v>66</v>
      </c>
      <c r="D12" s="1" t="s">
        <v>0</v>
      </c>
      <c r="E12" s="1" t="s">
        <v>321</v>
      </c>
      <c r="F12" s="1" t="s">
        <v>322</v>
      </c>
      <c r="G12" s="1" t="s">
        <v>171</v>
      </c>
      <c r="I12" s="1" t="s">
        <v>323</v>
      </c>
      <c r="J12" s="2">
        <v>841.42</v>
      </c>
      <c r="K12" s="2"/>
      <c r="L12" s="2"/>
    </row>
    <row r="13" spans="1:12" x14ac:dyDescent="0.2">
      <c r="A13">
        <v>7</v>
      </c>
      <c r="B13" t="s">
        <v>110</v>
      </c>
      <c r="C13" t="s">
        <v>318</v>
      </c>
      <c r="D13" s="1" t="s">
        <v>0</v>
      </c>
      <c r="E13" s="1" t="s">
        <v>321</v>
      </c>
      <c r="F13" s="1" t="s">
        <v>322</v>
      </c>
      <c r="G13" s="1" t="s">
        <v>171</v>
      </c>
      <c r="I13" s="1" t="s">
        <v>323</v>
      </c>
      <c r="J13" s="2">
        <v>227.4</v>
      </c>
      <c r="K13" s="2"/>
      <c r="L13" s="2"/>
    </row>
    <row r="14" spans="1:12" x14ac:dyDescent="0.2">
      <c r="A14">
        <v>7</v>
      </c>
      <c r="B14" t="s">
        <v>110</v>
      </c>
      <c r="C14" t="s">
        <v>318</v>
      </c>
      <c r="D14" s="1" t="s">
        <v>0</v>
      </c>
      <c r="E14" s="1" t="s">
        <v>321</v>
      </c>
      <c r="F14" s="1" t="s">
        <v>322</v>
      </c>
      <c r="G14" s="1" t="s">
        <v>171</v>
      </c>
      <c r="I14" s="1" t="s">
        <v>323</v>
      </c>
      <c r="J14" s="2">
        <v>761.06</v>
      </c>
      <c r="K14" s="2">
        <f>SUM(J11:J14)</f>
        <v>1909.8799999999999</v>
      </c>
      <c r="L14" s="2"/>
    </row>
    <row r="15" spans="1:12" x14ac:dyDescent="0.2">
      <c r="A15">
        <v>8</v>
      </c>
      <c r="B15" t="s">
        <v>85</v>
      </c>
      <c r="C15" t="s">
        <v>68</v>
      </c>
      <c r="D15" s="1" t="s">
        <v>0</v>
      </c>
      <c r="E15" s="1" t="s">
        <v>321</v>
      </c>
      <c r="F15" s="1" t="s">
        <v>322</v>
      </c>
      <c r="G15" s="1" t="s">
        <v>171</v>
      </c>
      <c r="I15" s="1" t="s">
        <v>323</v>
      </c>
      <c r="J15" s="2">
        <v>495.78</v>
      </c>
      <c r="K15" s="2"/>
      <c r="L15" s="2"/>
    </row>
    <row r="16" spans="1:12" x14ac:dyDescent="0.2">
      <c r="A16">
        <v>8</v>
      </c>
      <c r="B16" t="s">
        <v>86</v>
      </c>
      <c r="C16" t="s">
        <v>69</v>
      </c>
      <c r="D16" s="1" t="s">
        <v>0</v>
      </c>
      <c r="E16" s="1" t="s">
        <v>321</v>
      </c>
      <c r="F16" s="1" t="s">
        <v>322</v>
      </c>
      <c r="G16" s="1" t="s">
        <v>171</v>
      </c>
      <c r="I16" s="1" t="s">
        <v>323</v>
      </c>
      <c r="J16" s="2">
        <v>936.63</v>
      </c>
      <c r="K16" s="2">
        <f>SUM(J15:J16)</f>
        <v>1432.4099999999999</v>
      </c>
      <c r="L16" s="2"/>
    </row>
    <row r="17" spans="1:12" x14ac:dyDescent="0.2">
      <c r="A17">
        <v>9</v>
      </c>
      <c r="B17" t="s">
        <v>315</v>
      </c>
      <c r="C17" t="s">
        <v>319</v>
      </c>
      <c r="D17" s="1" t="s">
        <v>0</v>
      </c>
      <c r="E17" s="1" t="s">
        <v>321</v>
      </c>
      <c r="F17" s="1" t="s">
        <v>322</v>
      </c>
      <c r="G17" s="1" t="s">
        <v>171</v>
      </c>
      <c r="I17" s="1" t="s">
        <v>323</v>
      </c>
      <c r="J17" s="2">
        <v>750.72</v>
      </c>
      <c r="K17" s="2"/>
      <c r="L17" s="2"/>
    </row>
    <row r="18" spans="1:12" x14ac:dyDescent="0.2">
      <c r="A18">
        <v>9</v>
      </c>
      <c r="B18" t="s">
        <v>24</v>
      </c>
      <c r="C18" t="s">
        <v>32</v>
      </c>
      <c r="D18" s="1" t="s">
        <v>0</v>
      </c>
      <c r="E18" s="1" t="s">
        <v>321</v>
      </c>
      <c r="F18" s="1" t="s">
        <v>322</v>
      </c>
      <c r="G18" s="1" t="s">
        <v>171</v>
      </c>
      <c r="I18" s="1" t="s">
        <v>323</v>
      </c>
      <c r="J18" s="2">
        <v>213.29</v>
      </c>
      <c r="K18" s="2"/>
      <c r="L18" s="2"/>
    </row>
    <row r="19" spans="1:12" x14ac:dyDescent="0.2">
      <c r="A19">
        <v>9</v>
      </c>
      <c r="B19" t="s">
        <v>24</v>
      </c>
      <c r="C19" t="s">
        <v>32</v>
      </c>
      <c r="D19" s="1" t="s">
        <v>0</v>
      </c>
      <c r="E19" s="1" t="s">
        <v>321</v>
      </c>
      <c r="F19" s="1" t="s">
        <v>322</v>
      </c>
      <c r="G19" s="1" t="s">
        <v>171</v>
      </c>
      <c r="I19" s="1" t="s">
        <v>323</v>
      </c>
      <c r="J19" s="2">
        <v>338.84</v>
      </c>
      <c r="K19" s="2">
        <f>SUM(J17:J19)</f>
        <v>1302.8499999999999</v>
      </c>
      <c r="L19" s="2"/>
    </row>
    <row r="20" spans="1:12" x14ac:dyDescent="0.2">
      <c r="A20" s="7">
        <v>12</v>
      </c>
      <c r="B20" s="7" t="s">
        <v>316</v>
      </c>
      <c r="C20" s="7" t="s">
        <v>320</v>
      </c>
      <c r="D20" s="80" t="s">
        <v>0</v>
      </c>
      <c r="E20" s="80" t="s">
        <v>321</v>
      </c>
      <c r="F20" s="80" t="s">
        <v>322</v>
      </c>
      <c r="G20" s="80" t="s">
        <v>171</v>
      </c>
      <c r="H20" s="7"/>
      <c r="I20" s="80" t="s">
        <v>323</v>
      </c>
      <c r="J20" s="8">
        <v>536</v>
      </c>
      <c r="K20" s="147"/>
      <c r="L20" s="148"/>
    </row>
    <row r="21" spans="1:12" x14ac:dyDescent="0.2">
      <c r="A21" s="7">
        <v>12</v>
      </c>
      <c r="B21" s="7" t="s">
        <v>316</v>
      </c>
      <c r="C21" s="7" t="s">
        <v>320</v>
      </c>
      <c r="D21" s="80" t="s">
        <v>0</v>
      </c>
      <c r="E21" s="80" t="s">
        <v>321</v>
      </c>
      <c r="F21" s="80" t="s">
        <v>322</v>
      </c>
      <c r="G21" s="80" t="s">
        <v>171</v>
      </c>
      <c r="H21" s="7"/>
      <c r="I21" s="80" t="s">
        <v>323</v>
      </c>
      <c r="J21" s="8">
        <v>878</v>
      </c>
      <c r="K21" s="148"/>
      <c r="L21" s="148"/>
    </row>
    <row r="22" spans="1:12" x14ac:dyDescent="0.2">
      <c r="A22" s="7">
        <v>12</v>
      </c>
      <c r="B22" s="7" t="s">
        <v>316</v>
      </c>
      <c r="C22" s="7" t="s">
        <v>320</v>
      </c>
      <c r="D22" s="80" t="s">
        <v>0</v>
      </c>
      <c r="E22" s="80" t="s">
        <v>321</v>
      </c>
      <c r="F22" s="80" t="s">
        <v>322</v>
      </c>
      <c r="G22" s="80" t="s">
        <v>171</v>
      </c>
      <c r="H22" s="7"/>
      <c r="I22" s="80" t="s">
        <v>323</v>
      </c>
      <c r="J22" s="8">
        <v>456</v>
      </c>
      <c r="K22" s="148"/>
      <c r="L22" s="148"/>
    </row>
    <row r="23" spans="1:12" x14ac:dyDescent="0.2">
      <c r="A23" s="7">
        <v>12</v>
      </c>
      <c r="B23" s="7" t="s">
        <v>316</v>
      </c>
      <c r="C23" s="7" t="s">
        <v>320</v>
      </c>
      <c r="D23" s="80" t="s">
        <v>0</v>
      </c>
      <c r="E23" s="80" t="s">
        <v>321</v>
      </c>
      <c r="F23" s="80" t="s">
        <v>322</v>
      </c>
      <c r="G23" s="80" t="s">
        <v>171</v>
      </c>
      <c r="H23" s="7"/>
      <c r="I23" s="80" t="s">
        <v>323</v>
      </c>
      <c r="J23" s="8">
        <v>300</v>
      </c>
      <c r="K23" s="81"/>
      <c r="L23" s="81"/>
    </row>
    <row r="24" spans="1:12" x14ac:dyDescent="0.2">
      <c r="A24" s="7"/>
      <c r="B24" s="7"/>
      <c r="C24" s="7"/>
      <c r="D24" s="7"/>
      <c r="E24" s="7"/>
      <c r="F24" s="7"/>
      <c r="G24" s="7"/>
      <c r="H24" s="7"/>
      <c r="I24" s="7"/>
      <c r="J24" s="8"/>
      <c r="K24" s="82"/>
      <c r="L24" s="81"/>
    </row>
    <row r="25" spans="1:12" x14ac:dyDescent="0.2">
      <c r="A25" s="7"/>
      <c r="B25" s="57"/>
      <c r="C25" s="83"/>
      <c r="D25" s="83"/>
      <c r="E25" s="84" t="s">
        <v>328</v>
      </c>
      <c r="F25" s="85" t="s">
        <v>329</v>
      </c>
      <c r="G25" s="7"/>
      <c r="H25" s="7"/>
      <c r="I25" s="7"/>
      <c r="J25" s="8"/>
      <c r="K25" s="82"/>
      <c r="L25" s="56"/>
    </row>
    <row r="26" spans="1:12" x14ac:dyDescent="0.2">
      <c r="A26" s="7"/>
      <c r="B26" s="137" t="s">
        <v>327</v>
      </c>
      <c r="C26" s="116"/>
      <c r="D26" s="116"/>
      <c r="E26" s="41">
        <f>K24-J5</f>
        <v>-221.44</v>
      </c>
      <c r="F26" s="86">
        <f>E26-K23</f>
        <v>-221.44</v>
      </c>
      <c r="G26" s="7"/>
      <c r="H26" s="7"/>
      <c r="I26" s="7"/>
      <c r="J26" s="7"/>
      <c r="K26" s="7"/>
      <c r="L26" s="7"/>
    </row>
    <row r="27" spans="1:12" x14ac:dyDescent="0.2">
      <c r="A27" s="7"/>
      <c r="B27" s="137" t="s">
        <v>326</v>
      </c>
      <c r="C27" s="116"/>
      <c r="D27" s="116"/>
      <c r="E27" s="87">
        <v>221.44</v>
      </c>
      <c r="F27" s="88">
        <f>E27</f>
        <v>221.44</v>
      </c>
      <c r="G27" s="7"/>
      <c r="H27" s="7"/>
      <c r="I27" s="7"/>
      <c r="J27" s="7"/>
      <c r="K27" s="7"/>
      <c r="L27" s="7"/>
    </row>
    <row r="28" spans="1:12" x14ac:dyDescent="0.2">
      <c r="A28" s="7"/>
      <c r="B28" s="89"/>
      <c r="C28" s="90"/>
      <c r="D28" s="90"/>
      <c r="E28" s="91">
        <f>E26+E27</f>
        <v>0</v>
      </c>
      <c r="F28" s="92">
        <f>F26+F27</f>
        <v>0</v>
      </c>
      <c r="G28" s="7"/>
      <c r="H28" s="7"/>
      <c r="I28" s="7"/>
      <c r="J28" s="7"/>
      <c r="K28" s="7"/>
      <c r="L28" s="7"/>
    </row>
    <row r="29" spans="1:12" x14ac:dyDescent="0.2">
      <c r="A29" s="7"/>
      <c r="B29" s="138" t="s">
        <v>330</v>
      </c>
      <c r="C29" s="139"/>
      <c r="D29" s="139"/>
      <c r="E29" s="139"/>
      <c r="F29" s="140"/>
      <c r="G29" s="7"/>
      <c r="H29" s="7"/>
      <c r="I29" s="7"/>
      <c r="J29" s="7"/>
      <c r="K29" s="7"/>
      <c r="L29" s="7"/>
    </row>
    <row r="30" spans="1:12" x14ac:dyDescent="0.2">
      <c r="A30" s="7"/>
      <c r="B30" s="141"/>
      <c r="C30" s="142"/>
      <c r="D30" s="142"/>
      <c r="E30" s="142"/>
      <c r="F30" s="143"/>
      <c r="G30" s="7"/>
      <c r="H30" s="7"/>
      <c r="I30" s="7"/>
      <c r="J30" s="7"/>
      <c r="K30" s="7"/>
      <c r="L30" s="7"/>
    </row>
    <row r="31" spans="1:12" x14ac:dyDescent="0.2">
      <c r="A31" s="7"/>
      <c r="B31" s="141"/>
      <c r="C31" s="142"/>
      <c r="D31" s="142"/>
      <c r="E31" s="142"/>
      <c r="F31" s="143"/>
      <c r="G31" s="7"/>
      <c r="H31" s="7"/>
      <c r="I31" s="7"/>
      <c r="J31" s="7"/>
      <c r="K31" s="7"/>
      <c r="L31" s="7"/>
    </row>
    <row r="32" spans="1:12" x14ac:dyDescent="0.2">
      <c r="A32" s="7"/>
      <c r="B32" s="141"/>
      <c r="C32" s="142"/>
      <c r="D32" s="142"/>
      <c r="E32" s="142"/>
      <c r="F32" s="143"/>
      <c r="G32" s="7"/>
      <c r="H32" s="7"/>
      <c r="I32" s="7"/>
      <c r="J32" s="7"/>
      <c r="K32" s="7"/>
      <c r="L32" s="7"/>
    </row>
    <row r="33" spans="1:12" x14ac:dyDescent="0.2">
      <c r="A33" s="7"/>
      <c r="B33" s="144"/>
      <c r="C33" s="145"/>
      <c r="D33" s="145"/>
      <c r="E33" s="145"/>
      <c r="F33" s="146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</sheetData>
  <mergeCells count="9">
    <mergeCell ref="B26:D26"/>
    <mergeCell ref="B27:D27"/>
    <mergeCell ref="B29:F33"/>
    <mergeCell ref="A1:L1"/>
    <mergeCell ref="A2:L2"/>
    <mergeCell ref="D3:F3"/>
    <mergeCell ref="G3:I3"/>
    <mergeCell ref="J3:L3"/>
    <mergeCell ref="K20:L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C8376-68C2-6149-B011-234258E06F9C}">
  <dimension ref="A1"/>
  <sheetViews>
    <sheetView tabSelected="1" zoomScale="150" zoomScaleNormal="150" workbookViewId="0">
      <selection activeCell="M12" sqref="M12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Direct Assistance FY2019</vt:lpstr>
      <vt:lpstr>DA by Period FY2019</vt:lpstr>
      <vt:lpstr>Direct Assistance FY2020 Q1</vt:lpstr>
      <vt:lpstr>DA by Period FY2020 Q1</vt:lpstr>
      <vt:lpstr>LES Utility Assistance FY2019</vt:lpstr>
      <vt:lpstr>LES by Period FY2019</vt:lpstr>
      <vt:lpstr>LES Utility Assistance FY2020 Q</vt:lpstr>
      <vt:lpstr>LES by Period FY2020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Williard</dc:creator>
  <cp:lastModifiedBy>Brian Williard</cp:lastModifiedBy>
  <dcterms:created xsi:type="dcterms:W3CDTF">2020-08-10T22:59:12Z</dcterms:created>
  <dcterms:modified xsi:type="dcterms:W3CDTF">2021-05-28T03:52:16Z</dcterms:modified>
</cp:coreProperties>
</file>