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morex USB/OPRATION EVIL ELEPHANT/Church People /"/>
    </mc:Choice>
  </mc:AlternateContent>
  <xr:revisionPtr revIDLastSave="0" documentId="8_{59A73143-B479-AA4C-800F-B01806593E48}" xr6:coauthVersionLast="45" xr6:coauthVersionMax="45" xr10:uidLastSave="{00000000-0000-0000-0000-000000000000}"/>
  <bookViews>
    <workbookView xWindow="0" yWindow="460" windowWidth="28800" windowHeight="16520" activeTab="1" xr2:uid="{C52E2E25-E1FA-4507-9F3D-F03781FD91C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2" l="1"/>
  <c r="K91" i="2" s="1"/>
  <c r="F91" i="2"/>
  <c r="H91" i="2" s="1"/>
  <c r="F90" i="2"/>
  <c r="H90" i="2" s="1"/>
  <c r="K89" i="2"/>
  <c r="H89" i="2"/>
  <c r="F89" i="2"/>
  <c r="K88" i="2" s="1"/>
  <c r="F88" i="2"/>
  <c r="K87" i="2" s="1"/>
  <c r="F87" i="2"/>
  <c r="H87" i="2" s="1"/>
  <c r="F86" i="2"/>
  <c r="K85" i="2" s="1"/>
  <c r="H85" i="2"/>
  <c r="F85" i="2"/>
  <c r="K84" i="2" s="1"/>
  <c r="F84" i="2"/>
  <c r="K83" i="2" s="1"/>
  <c r="F83" i="2"/>
  <c r="H83" i="2" s="1"/>
  <c r="F82" i="2"/>
  <c r="H82" i="2" s="1"/>
  <c r="K81" i="2"/>
  <c r="F81" i="2"/>
  <c r="K80" i="2" s="1"/>
  <c r="B77" i="2"/>
  <c r="G76" i="2"/>
  <c r="D76" i="2"/>
  <c r="D75" i="2"/>
  <c r="G75" i="2" s="1"/>
  <c r="G74" i="2"/>
  <c r="D74" i="2"/>
  <c r="D73" i="2"/>
  <c r="G73" i="2" s="1"/>
  <c r="D72" i="2"/>
  <c r="G72" i="2" s="1"/>
  <c r="D71" i="2"/>
  <c r="G71" i="2" s="1"/>
  <c r="K70" i="2"/>
  <c r="D70" i="2"/>
  <c r="G70" i="2" s="1"/>
  <c r="K69" i="2"/>
  <c r="K71" i="2" s="1"/>
  <c r="D69" i="2"/>
  <c r="G69" i="2" s="1"/>
  <c r="D68" i="2"/>
  <c r="G68" i="2" s="1"/>
  <c r="D67" i="2"/>
  <c r="G67" i="2" s="1"/>
  <c r="G66" i="2"/>
  <c r="D66" i="2"/>
  <c r="D65" i="2"/>
  <c r="G65" i="2" s="1"/>
  <c r="D64" i="2"/>
  <c r="G64" i="2" s="1"/>
  <c r="D63" i="2"/>
  <c r="G63" i="2" s="1"/>
  <c r="D62" i="2"/>
  <c r="G62" i="2" s="1"/>
  <c r="D61" i="2"/>
  <c r="G61" i="2" s="1"/>
  <c r="G60" i="2"/>
  <c r="D60" i="2"/>
  <c r="D59" i="2"/>
  <c r="G59" i="2" s="1"/>
  <c r="G58" i="2"/>
  <c r="D58" i="2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G50" i="2"/>
  <c r="D50" i="2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G42" i="2"/>
  <c r="D42" i="2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G35" i="2"/>
  <c r="D35" i="2"/>
  <c r="D34" i="2"/>
  <c r="G34" i="2" s="1"/>
  <c r="D33" i="2"/>
  <c r="G33" i="2" s="1"/>
  <c r="G32" i="2"/>
  <c r="D32" i="2"/>
  <c r="D31" i="2"/>
  <c r="G31" i="2" s="1"/>
  <c r="D30" i="2"/>
  <c r="G30" i="2" s="1"/>
  <c r="D29" i="2"/>
  <c r="G29" i="2" s="1"/>
  <c r="D28" i="2"/>
  <c r="G28" i="2" s="1"/>
  <c r="G27" i="2"/>
  <c r="D27" i="2"/>
  <c r="D26" i="2"/>
  <c r="G26" i="2" s="1"/>
  <c r="D25" i="2"/>
  <c r="G25" i="2" s="1"/>
  <c r="D24" i="2"/>
  <c r="G24" i="2" s="1"/>
  <c r="D23" i="2"/>
  <c r="G23" i="2" s="1"/>
  <c r="G22" i="2"/>
  <c r="D22" i="2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G15" i="2"/>
  <c r="D15" i="2"/>
  <c r="G14" i="2"/>
  <c r="D14" i="2"/>
  <c r="D13" i="2"/>
  <c r="G13" i="2" s="1"/>
  <c r="G12" i="2"/>
  <c r="D12" i="2"/>
  <c r="D11" i="2"/>
  <c r="G11" i="2" s="1"/>
  <c r="G10" i="2"/>
  <c r="D10" i="2"/>
  <c r="G9" i="2"/>
  <c r="D9" i="2"/>
  <c r="G5" i="2"/>
  <c r="K75" i="2" s="1"/>
  <c r="K76" i="2" s="1"/>
  <c r="B5" i="2"/>
  <c r="J75" i="2" s="1"/>
  <c r="J76" i="2" s="1"/>
  <c r="K69" i="1"/>
  <c r="K71" i="1" s="1"/>
  <c r="K70" i="1"/>
  <c r="G5" i="1"/>
  <c r="K75" i="1" s="1"/>
  <c r="K76" i="1" s="1"/>
  <c r="G74" i="1"/>
  <c r="G35" i="1"/>
  <c r="G60" i="1"/>
  <c r="G27" i="1"/>
  <c r="G10" i="1"/>
  <c r="G14" i="1"/>
  <c r="G15" i="1"/>
  <c r="G9" i="1"/>
  <c r="B5" i="1"/>
  <c r="J75" i="1" s="1"/>
  <c r="J76" i="1" s="1"/>
  <c r="F92" i="1"/>
  <c r="K91" i="1" s="1"/>
  <c r="F88" i="1"/>
  <c r="K87" i="1" s="1"/>
  <c r="F89" i="1"/>
  <c r="H89" i="1" s="1"/>
  <c r="F90" i="1"/>
  <c r="K89" i="1" s="1"/>
  <c r="F91" i="1"/>
  <c r="K90" i="1" s="1"/>
  <c r="F87" i="1"/>
  <c r="K86" i="1" s="1"/>
  <c r="F85" i="1"/>
  <c r="K84" i="1" s="1"/>
  <c r="F86" i="1"/>
  <c r="H86" i="1" s="1"/>
  <c r="F84" i="1"/>
  <c r="K83" i="1" s="1"/>
  <c r="F83" i="1"/>
  <c r="K82" i="1" s="1"/>
  <c r="F82" i="1"/>
  <c r="H82" i="1" s="1"/>
  <c r="F81" i="1"/>
  <c r="H81" i="1" s="1"/>
  <c r="D77" i="2" l="1"/>
  <c r="H86" i="2"/>
  <c r="K90" i="2"/>
  <c r="H81" i="2"/>
  <c r="K82" i="2"/>
  <c r="K94" i="2" s="1"/>
  <c r="K86" i="2"/>
  <c r="G77" i="2"/>
  <c r="H84" i="2"/>
  <c r="H88" i="2"/>
  <c r="H92" i="2"/>
  <c r="H91" i="1"/>
  <c r="H85" i="1"/>
  <c r="H92" i="1"/>
  <c r="H88" i="1"/>
  <c r="H84" i="1"/>
  <c r="H83" i="1"/>
  <c r="H87" i="1"/>
  <c r="H90" i="1"/>
  <c r="K81" i="1"/>
  <c r="K88" i="1"/>
  <c r="K80" i="1"/>
  <c r="K85" i="1"/>
  <c r="D76" i="1"/>
  <c r="G76" i="1" s="1"/>
  <c r="D75" i="1"/>
  <c r="G75" i="1" s="1"/>
  <c r="D74" i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46" i="1"/>
  <c r="G46" i="1" s="1"/>
  <c r="D40" i="1"/>
  <c r="G40" i="1" s="1"/>
  <c r="D51" i="1"/>
  <c r="G51" i="1" s="1"/>
  <c r="D50" i="1"/>
  <c r="G50" i="1" s="1"/>
  <c r="D49" i="1"/>
  <c r="G49" i="1" s="1"/>
  <c r="D48" i="1"/>
  <c r="G48" i="1" s="1"/>
  <c r="D47" i="1"/>
  <c r="G47" i="1" s="1"/>
  <c r="D35" i="1"/>
  <c r="D36" i="1"/>
  <c r="G36" i="1" s="1"/>
  <c r="D37" i="1"/>
  <c r="G37" i="1" s="1"/>
  <c r="D38" i="1"/>
  <c r="G38" i="1" s="1"/>
  <c r="D39" i="1"/>
  <c r="G39" i="1" s="1"/>
  <c r="D41" i="1"/>
  <c r="G41" i="1" s="1"/>
  <c r="D42" i="1"/>
  <c r="G42" i="1" s="1"/>
  <c r="D43" i="1"/>
  <c r="G43" i="1" s="1"/>
  <c r="D44" i="1"/>
  <c r="G44" i="1" s="1"/>
  <c r="D45" i="1"/>
  <c r="G45" i="1" s="1"/>
  <c r="D34" i="1"/>
  <c r="G34" i="1" s="1"/>
  <c r="B77" i="1"/>
  <c r="D11" i="1"/>
  <c r="G11" i="1" s="1"/>
  <c r="D12" i="1"/>
  <c r="G12" i="1" s="1"/>
  <c r="D13" i="1"/>
  <c r="G13" i="1" s="1"/>
  <c r="D14" i="1"/>
  <c r="D15" i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10" i="1"/>
  <c r="D9" i="1"/>
  <c r="H95" i="1" l="1"/>
  <c r="H95" i="2"/>
  <c r="G77" i="1"/>
  <c r="K94" i="1"/>
  <c r="D77" i="1"/>
</calcChain>
</file>

<file path=xl/sharedStrings.xml><?xml version="1.0" encoding="utf-8"?>
<sst xmlns="http://schemas.openxmlformats.org/spreadsheetml/2006/main" count="305" uniqueCount="124">
  <si>
    <t>Description</t>
  </si>
  <si>
    <t>Command. Officers' Allowance</t>
  </si>
  <si>
    <t>Command. Officers' Allowance #2</t>
  </si>
  <si>
    <t>Worship Rate</t>
  </si>
  <si>
    <t>Worship Total</t>
  </si>
  <si>
    <t>Command. Officers' Uniform Cleaning</t>
  </si>
  <si>
    <t>Command. Officers' Uniform Cleaning #2</t>
  </si>
  <si>
    <t>Pension Employees</t>
  </si>
  <si>
    <t>Officers' Health Care Prov. Assmts</t>
  </si>
  <si>
    <t>Officers' Retirement Assmts</t>
  </si>
  <si>
    <t>Payroll Fees</t>
  </si>
  <si>
    <t>Computer Support Fees</t>
  </si>
  <si>
    <t>Accounting Center Fees</t>
  </si>
  <si>
    <t>DHQ Public Relations Assmt</t>
  </si>
  <si>
    <t>Medical Supplies</t>
  </si>
  <si>
    <t>Uniforms Soldiers</t>
  </si>
  <si>
    <t>Uniforms Employees</t>
  </si>
  <si>
    <t>Education/Rec/Craft</t>
  </si>
  <si>
    <t>Education/Rec/Craft - Youth Programs</t>
  </si>
  <si>
    <t>Prog. Supplies - Church. SS, VBS</t>
  </si>
  <si>
    <t>Prog. Supplies - Women's Ministries</t>
  </si>
  <si>
    <t>Prog. Supplies - Music</t>
  </si>
  <si>
    <t>Prog. Supplies - Custodial Groups</t>
  </si>
  <si>
    <t>Prog. Supplies Day Camp</t>
  </si>
  <si>
    <t>Food &amp; Beverage</t>
  </si>
  <si>
    <t>Duplicating &amp; Printing Supplies</t>
  </si>
  <si>
    <t>Goods Purchased for Resale</t>
  </si>
  <si>
    <t>Kitchen &amp; Dining Room</t>
  </si>
  <si>
    <t xml:space="preserve">Fiscal Year 9.30.19 </t>
  </si>
  <si>
    <t>Flowers &amp; Gifts</t>
  </si>
  <si>
    <t>Officer's Cell Phone</t>
  </si>
  <si>
    <t>Postage</t>
  </si>
  <si>
    <t>Internet - Corps</t>
  </si>
  <si>
    <t>Facility Rent</t>
  </si>
  <si>
    <t>Building &amp; Eqmt. Ins.</t>
  </si>
  <si>
    <t>Utilities - Qtrs #1 (Gas)</t>
  </si>
  <si>
    <t>Utilities - Qtrs #2 (Gas)</t>
  </si>
  <si>
    <t>Utilities - Qtrs #1 (Electric)</t>
  </si>
  <si>
    <t>Utilities - Qtrs #2 (Electric)</t>
  </si>
  <si>
    <t>Utilities - Qtrs # 1 (Cable)</t>
  </si>
  <si>
    <t>Utilities - Qtrs # 1 (S/W/T)</t>
  </si>
  <si>
    <t>Utilities - Qrts #2 (S/W/T)</t>
  </si>
  <si>
    <t>Prop Upkeep &amp; Repairs - Corps</t>
  </si>
  <si>
    <t>Prop Upkeep &amp; Repairs - Qtrs #1</t>
  </si>
  <si>
    <t>Prop Upkeep &amp; Repairs - Qtrs #2</t>
  </si>
  <si>
    <t>Janitorial Supplies</t>
  </si>
  <si>
    <t>Utilities - Corps</t>
  </si>
  <si>
    <t>YR. END</t>
  </si>
  <si>
    <t>Furn. &amp; Equip. - Repairs &amp; Maint.</t>
  </si>
  <si>
    <t>Furn. &amp; Equip. - Purchace - Corps</t>
  </si>
  <si>
    <t>Furn. &amp; Equip. - Purch. - Qtrs #1 (Long Life)</t>
  </si>
  <si>
    <t>Furn. &amp; Equip. - Purch. - Qtrs #2 (Long Life)</t>
  </si>
  <si>
    <t>Furn. &amp; Equip. - Purch. - Qtrs #1 (Short Life)</t>
  </si>
  <si>
    <t>Furn. &amp; Equip. - Purch. - Qtrs #2 (Short Life)</t>
  </si>
  <si>
    <t>War Cry Costs</t>
  </si>
  <si>
    <t>Other SA Publications</t>
  </si>
  <si>
    <t>Other Trans &amp; Meals - Officers</t>
  </si>
  <si>
    <t>SA Vehicle Insurance</t>
  </si>
  <si>
    <t>Annual &amp; Special Meetings</t>
  </si>
  <si>
    <t>Officer's Councils</t>
  </si>
  <si>
    <t>Commissioning/Congress</t>
  </si>
  <si>
    <t>Other Conferences</t>
  </si>
  <si>
    <t>Out of Town Travel</t>
  </si>
  <si>
    <t>Staff Travel Assessment</t>
  </si>
  <si>
    <t>Camp Assessment</t>
  </si>
  <si>
    <t>Organization Membership Costs</t>
  </si>
  <si>
    <t>Christmas Rememberancs</t>
  </si>
  <si>
    <t>Interest Expense</t>
  </si>
  <si>
    <t>World Services - Odd Year</t>
  </si>
  <si>
    <t>Harvest Festival</t>
  </si>
  <si>
    <t>Support Services</t>
  </si>
  <si>
    <t>Depreciation - Vehicles</t>
  </si>
  <si>
    <t>Depreciation - other - Equipment</t>
  </si>
  <si>
    <t>Payroll</t>
  </si>
  <si>
    <t>Salary/Wages</t>
  </si>
  <si>
    <t>Pension</t>
  </si>
  <si>
    <t>Medical Ins.</t>
  </si>
  <si>
    <t>FICA</t>
  </si>
  <si>
    <t>Total</t>
  </si>
  <si>
    <t>Worship %</t>
  </si>
  <si>
    <t>Youth Ministiries Coordinator</t>
  </si>
  <si>
    <t>Janitor</t>
  </si>
  <si>
    <t>Sudanese Advocate</t>
  </si>
  <si>
    <t>Music Coordinator</t>
  </si>
  <si>
    <t>Program Director</t>
  </si>
  <si>
    <t>Music Instructor</t>
  </si>
  <si>
    <t>Religious Intern</t>
  </si>
  <si>
    <t>Major #1 - Minister</t>
  </si>
  <si>
    <t>Major #2 - Minister</t>
  </si>
  <si>
    <t>unknown</t>
  </si>
  <si>
    <t>unkown</t>
  </si>
  <si>
    <t>Overhead</t>
  </si>
  <si>
    <t>Total Found</t>
  </si>
  <si>
    <t>Worship Department of TSA Actual</t>
  </si>
  <si>
    <t>Rate Correction</t>
  </si>
  <si>
    <t>Total Correction</t>
  </si>
  <si>
    <t>Worship Department of TSA Last Fiscal Yr.</t>
  </si>
  <si>
    <t>Last Budget Breakdown - Fiscal Year 9.30.19</t>
  </si>
  <si>
    <t>More Accurate Educated Guess</t>
  </si>
  <si>
    <t>Current Years Budgeted Payroll - Fiscal Year 9.30.20</t>
  </si>
  <si>
    <t>Church</t>
  </si>
  <si>
    <t>Cartriges (Tithing)</t>
  </si>
  <si>
    <t>Collections (Offering)</t>
  </si>
  <si>
    <t>Income Trust</t>
  </si>
  <si>
    <t>THQ Grant</t>
  </si>
  <si>
    <t>Unrestricted Donation</t>
  </si>
  <si>
    <t>Capital Reserves</t>
  </si>
  <si>
    <t>Corps Groups</t>
  </si>
  <si>
    <t>Women's Ministrt</t>
  </si>
  <si>
    <t>Program Service Fees</t>
  </si>
  <si>
    <t>Feeding Program</t>
  </si>
  <si>
    <t xml:space="preserve">Endowment </t>
  </si>
  <si>
    <t>Insurance Reinbursement</t>
  </si>
  <si>
    <t>Other Support Total</t>
  </si>
  <si>
    <t>Total Support</t>
  </si>
  <si>
    <t>Church Support Total</t>
  </si>
  <si>
    <t>REVENUE</t>
  </si>
  <si>
    <t>EXPENSE</t>
  </si>
  <si>
    <t>On Paper</t>
  </si>
  <si>
    <t>Actual</t>
  </si>
  <si>
    <t>Revenue</t>
  </si>
  <si>
    <t>Expense</t>
  </si>
  <si>
    <t>Sudanese Advocate *S1</t>
  </si>
  <si>
    <t xml:space="preserve">*S1 - Sudanese Advocate's entire salary is already paid for by a grant.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</si>
</sst>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sz val="22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2" applyNumberFormat="0" applyAlignment="0" applyProtection="0"/>
    <xf numFmtId="0" fontId="1" fillId="5" borderId="3" applyNumberFormat="0" applyFont="0" applyAlignment="0" applyProtection="0"/>
  </cellStyleXfs>
  <cellXfs count="271">
    <xf numFmtId="0" fontId="0" fillId="0" borderId="0" xfId="0"/>
    <xf numFmtId="0" fontId="2" fillId="0" borderId="0" xfId="0" applyFont="1"/>
    <xf numFmtId="44" fontId="2" fillId="0" borderId="0" xfId="1" applyFont="1"/>
    <xf numFmtId="9" fontId="2" fillId="0" borderId="0" xfId="2" applyFont="1"/>
    <xf numFmtId="0" fontId="2" fillId="0" borderId="0" xfId="0" applyFont="1" applyBorder="1"/>
    <xf numFmtId="44" fontId="2" fillId="0" borderId="0" xfId="1" applyFont="1" applyBorder="1"/>
    <xf numFmtId="9" fontId="2" fillId="0" borderId="0" xfId="2" applyFont="1" applyBorder="1"/>
    <xf numFmtId="0" fontId="3" fillId="0" borderId="0" xfId="0" applyFont="1" applyBorder="1"/>
    <xf numFmtId="44" fontId="7" fillId="3" borderId="1" xfId="4" applyNumberFormat="1" applyFont="1" applyBorder="1"/>
    <xf numFmtId="44" fontId="7" fillId="3" borderId="0" xfId="4" applyNumberFormat="1" applyFont="1" applyBorder="1"/>
    <xf numFmtId="9" fontId="7" fillId="3" borderId="0" xfId="4" applyNumberFormat="1" applyFont="1" applyBorder="1"/>
    <xf numFmtId="44" fontId="2" fillId="5" borderId="3" xfId="6" applyNumberFormat="1" applyFont="1"/>
    <xf numFmtId="9" fontId="2" fillId="5" borderId="3" xfId="6" applyNumberFormat="1" applyFont="1"/>
    <xf numFmtId="0" fontId="2" fillId="5" borderId="3" xfId="6" applyFont="1"/>
    <xf numFmtId="0" fontId="3" fillId="0" borderId="5" xfId="0" applyFont="1" applyBorder="1"/>
    <xf numFmtId="0" fontId="2" fillId="0" borderId="5" xfId="0" applyFont="1" applyBorder="1"/>
    <xf numFmtId="44" fontId="3" fillId="0" borderId="5" xfId="1" applyFont="1" applyBorder="1"/>
    <xf numFmtId="9" fontId="3" fillId="0" borderId="5" xfId="2" applyFont="1" applyBorder="1"/>
    <xf numFmtId="44" fontId="2" fillId="0" borderId="5" xfId="1" applyFont="1" applyBorder="1"/>
    <xf numFmtId="9" fontId="2" fillId="0" borderId="5" xfId="2" applyFont="1" applyBorder="1"/>
    <xf numFmtId="44" fontId="2" fillId="0" borderId="5" xfId="0" applyNumberFormat="1" applyFont="1" applyBorder="1"/>
    <xf numFmtId="0" fontId="2" fillId="0" borderId="8" xfId="0" applyFont="1" applyBorder="1"/>
    <xf numFmtId="44" fontId="2" fillId="0" borderId="8" xfId="1" applyFont="1" applyBorder="1"/>
    <xf numFmtId="9" fontId="2" fillId="0" borderId="8" xfId="2" applyFont="1" applyBorder="1"/>
    <xf numFmtId="44" fontId="2" fillId="0" borderId="8" xfId="0" applyNumberFormat="1" applyFont="1" applyBorder="1"/>
    <xf numFmtId="0" fontId="3" fillId="0" borderId="9" xfId="0" applyFont="1" applyBorder="1"/>
    <xf numFmtId="0" fontId="3" fillId="0" borderId="12" xfId="0" applyFont="1" applyBorder="1"/>
    <xf numFmtId="44" fontId="3" fillId="0" borderId="13" xfId="1" applyFont="1" applyBorder="1"/>
    <xf numFmtId="9" fontId="3" fillId="0" borderId="13" xfId="2" applyFont="1" applyBorder="1"/>
    <xf numFmtId="0" fontId="3" fillId="0" borderId="13" xfId="0" applyFont="1" applyBorder="1"/>
    <xf numFmtId="44" fontId="3" fillId="0" borderId="14" xfId="1" applyFont="1" applyBorder="1"/>
    <xf numFmtId="9" fontId="7" fillId="3" borderId="17" xfId="4" applyNumberFormat="1" applyFont="1" applyBorder="1"/>
    <xf numFmtId="44" fontId="7" fillId="3" borderId="18" xfId="4" applyNumberFormat="1" applyFont="1" applyBorder="1"/>
    <xf numFmtId="0" fontId="7" fillId="3" borderId="19" xfId="4" applyFont="1" applyBorder="1"/>
    <xf numFmtId="44" fontId="7" fillId="3" borderId="20" xfId="4" applyNumberFormat="1" applyFont="1" applyBorder="1"/>
    <xf numFmtId="44" fontId="7" fillId="3" borderId="21" xfId="4" applyNumberFormat="1" applyFont="1" applyBorder="1"/>
    <xf numFmtId="0" fontId="7" fillId="3" borderId="22" xfId="4" applyFont="1" applyBorder="1"/>
    <xf numFmtId="44" fontId="7" fillId="3" borderId="23" xfId="4" applyNumberFormat="1" applyFont="1" applyBorder="1"/>
    <xf numFmtId="9" fontId="7" fillId="3" borderId="23" xfId="4" applyNumberFormat="1" applyFont="1" applyBorder="1"/>
    <xf numFmtId="44" fontId="7" fillId="3" borderId="24" xfId="4" applyNumberFormat="1" applyFont="1" applyBorder="1"/>
    <xf numFmtId="0" fontId="2" fillId="0" borderId="25" xfId="0" applyFont="1" applyBorder="1"/>
    <xf numFmtId="44" fontId="2" fillId="0" borderId="25" xfId="1" applyFont="1" applyBorder="1"/>
    <xf numFmtId="9" fontId="2" fillId="0" borderId="25" xfId="2" applyFont="1" applyBorder="1"/>
    <xf numFmtId="44" fontId="2" fillId="0" borderId="25" xfId="0" applyNumberFormat="1" applyFont="1" applyBorder="1"/>
    <xf numFmtId="44" fontId="2" fillId="0" borderId="0" xfId="0" applyNumberFormat="1" applyFont="1" applyBorder="1"/>
    <xf numFmtId="0" fontId="2" fillId="0" borderId="26" xfId="0" applyFont="1" applyBorder="1"/>
    <xf numFmtId="44" fontId="2" fillId="0" borderId="27" xfId="1" applyFont="1" applyBorder="1"/>
    <xf numFmtId="0" fontId="2" fillId="0" borderId="28" xfId="0" applyFont="1" applyBorder="1"/>
    <xf numFmtId="44" fontId="2" fillId="0" borderId="29" xfId="1" applyFont="1" applyBorder="1"/>
    <xf numFmtId="0" fontId="2" fillId="0" borderId="30" xfId="0" applyFont="1" applyBorder="1"/>
    <xf numFmtId="44" fontId="2" fillId="0" borderId="31" xfId="1" applyFont="1" applyBorder="1"/>
    <xf numFmtId="0" fontId="2" fillId="0" borderId="12" xfId="0" applyFont="1" applyBorder="1"/>
    <xf numFmtId="44" fontId="2" fillId="0" borderId="13" xfId="1" applyFont="1" applyBorder="1"/>
    <xf numFmtId="9" fontId="2" fillId="0" borderId="13" xfId="2" applyFont="1" applyBorder="1"/>
    <xf numFmtId="44" fontId="2" fillId="0" borderId="13" xfId="0" applyNumberFormat="1" applyFont="1" applyBorder="1"/>
    <xf numFmtId="0" fontId="2" fillId="0" borderId="13" xfId="0" applyFont="1" applyBorder="1"/>
    <xf numFmtId="44" fontId="2" fillId="0" borderId="14" xfId="1" applyFont="1" applyBorder="1"/>
    <xf numFmtId="44" fontId="2" fillId="0" borderId="32" xfId="1" applyFont="1" applyBorder="1"/>
    <xf numFmtId="0" fontId="3" fillId="0" borderId="28" xfId="0" applyFont="1" applyBorder="1"/>
    <xf numFmtId="0" fontId="3" fillId="0" borderId="29" xfId="0" applyFont="1" applyBorder="1"/>
    <xf numFmtId="44" fontId="2" fillId="0" borderId="29" xfId="0" applyNumberFormat="1" applyFont="1" applyBorder="1"/>
    <xf numFmtId="0" fontId="2" fillId="0" borderId="22" xfId="0" applyFont="1" applyBorder="1"/>
    <xf numFmtId="44" fontId="2" fillId="0" borderId="23" xfId="1" applyFont="1" applyBorder="1"/>
    <xf numFmtId="9" fontId="2" fillId="0" borderId="23" xfId="2" applyFont="1" applyBorder="1"/>
    <xf numFmtId="44" fontId="2" fillId="0" borderId="24" xfId="0" applyNumberFormat="1" applyFont="1" applyBorder="1"/>
    <xf numFmtId="0" fontId="2" fillId="0" borderId="9" xfId="0" applyFont="1" applyBorder="1"/>
    <xf numFmtId="44" fontId="2" fillId="0" borderId="27" xfId="0" applyNumberFormat="1" applyFont="1" applyBorder="1"/>
    <xf numFmtId="0" fontId="10" fillId="2" borderId="18" xfId="3" applyFont="1" applyBorder="1"/>
    <xf numFmtId="44" fontId="10" fillId="2" borderId="20" xfId="1" applyFont="1" applyFill="1" applyBorder="1"/>
    <xf numFmtId="44" fontId="10" fillId="2" borderId="20" xfId="3" applyNumberFormat="1" applyFont="1" applyBorder="1"/>
    <xf numFmtId="44" fontId="10" fillId="2" borderId="21" xfId="1" applyFont="1" applyFill="1" applyBorder="1"/>
    <xf numFmtId="0" fontId="3" fillId="0" borderId="40" xfId="0" applyFont="1" applyBorder="1"/>
    <xf numFmtId="9" fontId="2" fillId="0" borderId="38" xfId="2" applyFont="1" applyBorder="1"/>
    <xf numFmtId="9" fontId="3" fillId="0" borderId="6" xfId="2" applyFont="1" applyBorder="1"/>
    <xf numFmtId="44" fontId="2" fillId="0" borderId="7" xfId="1" applyFont="1" applyBorder="1"/>
    <xf numFmtId="44" fontId="2" fillId="0" borderId="6" xfId="1" applyFont="1" applyBorder="1"/>
    <xf numFmtId="9" fontId="2" fillId="0" borderId="41" xfId="2" applyFont="1" applyBorder="1"/>
    <xf numFmtId="9" fontId="2" fillId="0" borderId="6" xfId="2" applyFont="1" applyBorder="1"/>
    <xf numFmtId="0" fontId="2" fillId="0" borderId="33" xfId="0" applyFont="1" applyBorder="1"/>
    <xf numFmtId="9" fontId="2" fillId="0" borderId="26" xfId="2" applyFont="1" applyBorder="1"/>
    <xf numFmtId="9" fontId="2" fillId="0" borderId="28" xfId="2" applyFont="1" applyBorder="1"/>
    <xf numFmtId="44" fontId="2" fillId="0" borderId="30" xfId="1" applyFont="1" applyBorder="1"/>
    <xf numFmtId="44" fontId="2" fillId="0" borderId="28" xfId="1" applyFont="1" applyBorder="1"/>
    <xf numFmtId="44" fontId="2" fillId="0" borderId="22" xfId="1" applyFont="1" applyBorder="1"/>
    <xf numFmtId="44" fontId="10" fillId="6" borderId="20" xfId="1" applyFont="1" applyFill="1" applyBorder="1"/>
    <xf numFmtId="44" fontId="10" fillId="6" borderId="20" xfId="3" applyNumberFormat="1" applyFont="1" applyFill="1" applyBorder="1"/>
    <xf numFmtId="0" fontId="2" fillId="5" borderId="16" xfId="6" applyFont="1" applyBorder="1"/>
    <xf numFmtId="44" fontId="10" fillId="6" borderId="36" xfId="3" applyNumberFormat="1" applyFont="1" applyFill="1" applyBorder="1"/>
    <xf numFmtId="44" fontId="10" fillId="2" borderId="36" xfId="1" applyFont="1" applyFill="1" applyBorder="1"/>
    <xf numFmtId="44" fontId="14" fillId="4" borderId="45" xfId="5" applyNumberFormat="1" applyFont="1" applyBorder="1"/>
    <xf numFmtId="44" fontId="9" fillId="0" borderId="19" xfId="1" applyFont="1" applyBorder="1"/>
    <xf numFmtId="44" fontId="9" fillId="0" borderId="20" xfId="1" applyFont="1" applyBorder="1"/>
    <xf numFmtId="44" fontId="9" fillId="0" borderId="37" xfId="0" applyNumberFormat="1" applyFont="1" applyBorder="1"/>
    <xf numFmtId="44" fontId="9" fillId="0" borderId="21" xfId="0" applyNumberFormat="1" applyFont="1" applyBorder="1"/>
    <xf numFmtId="44" fontId="9" fillId="0" borderId="22" xfId="0" applyNumberFormat="1" applyFont="1" applyBorder="1"/>
    <xf numFmtId="0" fontId="13" fillId="0" borderId="34" xfId="0" applyFont="1" applyBorder="1"/>
    <xf numFmtId="0" fontId="13" fillId="0" borderId="36" xfId="0" applyFont="1" applyBorder="1"/>
    <xf numFmtId="44" fontId="17" fillId="6" borderId="24" xfId="0" applyNumberFormat="1" applyFont="1" applyFill="1" applyBorder="1"/>
    <xf numFmtId="44" fontId="3" fillId="0" borderId="26" xfId="1" applyFont="1" applyBorder="1"/>
    <xf numFmtId="0" fontId="3" fillId="0" borderId="27" xfId="0" applyFont="1" applyBorder="1"/>
    <xf numFmtId="0" fontId="2" fillId="7" borderId="0" xfId="0" applyFont="1" applyFill="1"/>
    <xf numFmtId="9" fontId="7" fillId="7" borderId="17" xfId="4" applyNumberFormat="1" applyFont="1" applyFill="1" applyBorder="1"/>
    <xf numFmtId="44" fontId="7" fillId="7" borderId="18" xfId="4" applyNumberFormat="1" applyFont="1" applyFill="1" applyBorder="1"/>
    <xf numFmtId="0" fontId="7" fillId="7" borderId="19" xfId="4" applyFont="1" applyFill="1" applyBorder="1"/>
    <xf numFmtId="44" fontId="7" fillId="7" borderId="0" xfId="4" applyNumberFormat="1" applyFont="1" applyFill="1" applyBorder="1"/>
    <xf numFmtId="9" fontId="7" fillId="7" borderId="0" xfId="4" applyNumberFormat="1" applyFont="1" applyFill="1" applyBorder="1"/>
    <xf numFmtId="44" fontId="7" fillId="7" borderId="20" xfId="4" applyNumberFormat="1" applyFont="1" applyFill="1" applyBorder="1"/>
    <xf numFmtId="44" fontId="7" fillId="7" borderId="1" xfId="4" applyNumberFormat="1" applyFont="1" applyFill="1" applyBorder="1"/>
    <xf numFmtId="44" fontId="7" fillId="7" borderId="21" xfId="4" applyNumberFormat="1" applyFont="1" applyFill="1" applyBorder="1"/>
    <xf numFmtId="0" fontId="7" fillId="7" borderId="22" xfId="4" applyFont="1" applyFill="1" applyBorder="1"/>
    <xf numFmtId="44" fontId="7" fillId="7" borderId="23" xfId="4" applyNumberFormat="1" applyFont="1" applyFill="1" applyBorder="1"/>
    <xf numFmtId="9" fontId="7" fillId="7" borderId="23" xfId="4" applyNumberFormat="1" applyFont="1" applyFill="1" applyBorder="1"/>
    <xf numFmtId="44" fontId="7" fillId="7" borderId="24" xfId="4" applyNumberFormat="1" applyFont="1" applyFill="1" applyBorder="1"/>
    <xf numFmtId="0" fontId="2" fillId="7" borderId="0" xfId="0" applyFont="1" applyFill="1" applyBorder="1"/>
    <xf numFmtId="44" fontId="2" fillId="7" borderId="0" xfId="1" applyFont="1" applyFill="1" applyBorder="1"/>
    <xf numFmtId="9" fontId="2" fillId="7" borderId="0" xfId="2" applyFont="1" applyFill="1" applyBorder="1"/>
    <xf numFmtId="0" fontId="3" fillId="7" borderId="9" xfId="0" applyFont="1" applyFill="1" applyBorder="1"/>
    <xf numFmtId="0" fontId="2" fillId="7" borderId="16" xfId="6" applyFont="1" applyFill="1" applyBorder="1"/>
    <xf numFmtId="0" fontId="3" fillId="7" borderId="12" xfId="0" applyFont="1" applyFill="1" applyBorder="1"/>
    <xf numFmtId="44" fontId="3" fillId="7" borderId="13" xfId="1" applyFont="1" applyFill="1" applyBorder="1"/>
    <xf numFmtId="9" fontId="3" fillId="7" borderId="13" xfId="2" applyFont="1" applyFill="1" applyBorder="1"/>
    <xf numFmtId="0" fontId="3" fillId="7" borderId="13" xfId="0" applyFont="1" applyFill="1" applyBorder="1"/>
    <xf numFmtId="0" fontId="3" fillId="7" borderId="40" xfId="0" applyFont="1" applyFill="1" applyBorder="1"/>
    <xf numFmtId="44" fontId="3" fillId="7" borderId="14" xfId="1" applyFont="1" applyFill="1" applyBorder="1"/>
    <xf numFmtId="0" fontId="3" fillId="7" borderId="0" xfId="0" applyFont="1" applyFill="1" applyBorder="1"/>
    <xf numFmtId="0" fontId="2" fillId="7" borderId="26" xfId="0" applyFont="1" applyFill="1" applyBorder="1"/>
    <xf numFmtId="44" fontId="2" fillId="7" borderId="8" xfId="1" applyFont="1" applyFill="1" applyBorder="1"/>
    <xf numFmtId="9" fontId="2" fillId="7" borderId="8" xfId="2" applyFont="1" applyFill="1" applyBorder="1"/>
    <xf numFmtId="44" fontId="2" fillId="7" borderId="8" xfId="0" applyNumberFormat="1" applyFont="1" applyFill="1" applyBorder="1"/>
    <xf numFmtId="0" fontId="2" fillId="7" borderId="8" xfId="0" applyFont="1" applyFill="1" applyBorder="1"/>
    <xf numFmtId="44" fontId="2" fillId="7" borderId="27" xfId="1" applyFont="1" applyFill="1" applyBorder="1"/>
    <xf numFmtId="0" fontId="2" fillId="7" borderId="28" xfId="0" applyFont="1" applyFill="1" applyBorder="1"/>
    <xf numFmtId="44" fontId="2" fillId="7" borderId="5" xfId="1" applyFont="1" applyFill="1" applyBorder="1"/>
    <xf numFmtId="9" fontId="2" fillId="7" borderId="5" xfId="2" applyFont="1" applyFill="1" applyBorder="1"/>
    <xf numFmtId="44" fontId="2" fillId="7" borderId="5" xfId="0" applyNumberFormat="1" applyFont="1" applyFill="1" applyBorder="1"/>
    <xf numFmtId="0" fontId="2" fillId="7" borderId="5" xfId="0" applyFont="1" applyFill="1" applyBorder="1"/>
    <xf numFmtId="44" fontId="2" fillId="7" borderId="29" xfId="1" applyFont="1" applyFill="1" applyBorder="1"/>
    <xf numFmtId="0" fontId="10" fillId="7" borderId="18" xfId="3" applyFont="1" applyFill="1" applyBorder="1"/>
    <xf numFmtId="44" fontId="10" fillId="7" borderId="20" xfId="1" applyFont="1" applyFill="1" applyBorder="1"/>
    <xf numFmtId="9" fontId="2" fillId="7" borderId="3" xfId="6" applyNumberFormat="1" applyFont="1" applyFill="1"/>
    <xf numFmtId="44" fontId="10" fillId="7" borderId="20" xfId="3" applyNumberFormat="1" applyFont="1" applyFill="1" applyBorder="1"/>
    <xf numFmtId="44" fontId="10" fillId="7" borderId="21" xfId="1" applyFont="1" applyFill="1" applyBorder="1"/>
    <xf numFmtId="44" fontId="10" fillId="7" borderId="36" xfId="1" applyFont="1" applyFill="1" applyBorder="1"/>
    <xf numFmtId="44" fontId="10" fillId="7" borderId="36" xfId="3" applyNumberFormat="1" applyFont="1" applyFill="1" applyBorder="1"/>
    <xf numFmtId="44" fontId="14" fillId="7" borderId="45" xfId="5" applyNumberFormat="1" applyFont="1" applyFill="1" applyBorder="1"/>
    <xf numFmtId="0" fontId="13" fillId="7" borderId="34" xfId="0" applyFont="1" applyFill="1" applyBorder="1"/>
    <xf numFmtId="0" fontId="13" fillId="7" borderId="36" xfId="0" applyFont="1" applyFill="1" applyBorder="1"/>
    <xf numFmtId="44" fontId="9" fillId="7" borderId="19" xfId="1" applyFont="1" applyFill="1" applyBorder="1"/>
    <xf numFmtId="44" fontId="9" fillId="7" borderId="20" xfId="1" applyFont="1" applyFill="1" applyBorder="1"/>
    <xf numFmtId="0" fontId="2" fillId="7" borderId="30" xfId="0" applyFont="1" applyFill="1" applyBorder="1"/>
    <xf numFmtId="44" fontId="2" fillId="7" borderId="25" xfId="1" applyFont="1" applyFill="1" applyBorder="1"/>
    <xf numFmtId="9" fontId="2" fillId="7" borderId="25" xfId="2" applyFont="1" applyFill="1" applyBorder="1"/>
    <xf numFmtId="44" fontId="2" fillId="7" borderId="25" xfId="0" applyNumberFormat="1" applyFont="1" applyFill="1" applyBorder="1"/>
    <xf numFmtId="0" fontId="2" fillId="7" borderId="25" xfId="0" applyFont="1" applyFill="1" applyBorder="1"/>
    <xf numFmtId="44" fontId="2" fillId="7" borderId="31" xfId="1" applyFont="1" applyFill="1" applyBorder="1"/>
    <xf numFmtId="44" fontId="9" fillId="7" borderId="37" xfId="0" applyNumberFormat="1" applyFont="1" applyFill="1" applyBorder="1"/>
    <xf numFmtId="44" fontId="9" fillId="7" borderId="21" xfId="0" applyNumberFormat="1" applyFont="1" applyFill="1" applyBorder="1"/>
    <xf numFmtId="44" fontId="9" fillId="7" borderId="22" xfId="0" applyNumberFormat="1" applyFont="1" applyFill="1" applyBorder="1"/>
    <xf numFmtId="44" fontId="17" fillId="7" borderId="24" xfId="0" applyNumberFormat="1" applyFont="1" applyFill="1" applyBorder="1"/>
    <xf numFmtId="0" fontId="2" fillId="7" borderId="12" xfId="0" applyFont="1" applyFill="1" applyBorder="1"/>
    <xf numFmtId="44" fontId="2" fillId="7" borderId="13" xfId="1" applyFont="1" applyFill="1" applyBorder="1"/>
    <xf numFmtId="9" fontId="2" fillId="7" borderId="13" xfId="2" applyFont="1" applyFill="1" applyBorder="1"/>
    <xf numFmtId="44" fontId="2" fillId="7" borderId="13" xfId="0" applyNumberFormat="1" applyFont="1" applyFill="1" applyBorder="1"/>
    <xf numFmtId="0" fontId="2" fillId="7" borderId="13" xfId="0" applyFont="1" applyFill="1" applyBorder="1"/>
    <xf numFmtId="44" fontId="2" fillId="7" borderId="14" xfId="1" applyFont="1" applyFill="1" applyBorder="1"/>
    <xf numFmtId="44" fontId="2" fillId="7" borderId="0" xfId="0" applyNumberFormat="1" applyFont="1" applyFill="1" applyBorder="1"/>
    <xf numFmtId="0" fontId="2" fillId="7" borderId="9" xfId="0" applyFont="1" applyFill="1" applyBorder="1"/>
    <xf numFmtId="9" fontId="2" fillId="7" borderId="38" xfId="2" applyFont="1" applyFill="1" applyBorder="1"/>
    <xf numFmtId="44" fontId="2" fillId="7" borderId="32" xfId="1" applyFont="1" applyFill="1" applyBorder="1"/>
    <xf numFmtId="0" fontId="2" fillId="7" borderId="33" xfId="0" applyFont="1" applyFill="1" applyBorder="1"/>
    <xf numFmtId="44" fontId="3" fillId="7" borderId="26" xfId="1" applyFont="1" applyFill="1" applyBorder="1"/>
    <xf numFmtId="0" fontId="3" fillId="7" borderId="27" xfId="0" applyFont="1" applyFill="1" applyBorder="1"/>
    <xf numFmtId="0" fontId="3" fillId="7" borderId="28" xfId="0" applyFont="1" applyFill="1" applyBorder="1"/>
    <xf numFmtId="44" fontId="3" fillId="7" borderId="5" xfId="1" applyFont="1" applyFill="1" applyBorder="1"/>
    <xf numFmtId="9" fontId="3" fillId="7" borderId="5" xfId="2" applyFont="1" applyFill="1" applyBorder="1"/>
    <xf numFmtId="0" fontId="3" fillId="7" borderId="5" xfId="0" applyFont="1" applyFill="1" applyBorder="1"/>
    <xf numFmtId="9" fontId="3" fillId="7" borderId="6" xfId="2" applyFont="1" applyFill="1" applyBorder="1"/>
    <xf numFmtId="0" fontId="3" fillId="7" borderId="29" xfId="0" applyFont="1" applyFill="1" applyBorder="1"/>
    <xf numFmtId="9" fontId="2" fillId="7" borderId="26" xfId="2" applyFont="1" applyFill="1" applyBorder="1"/>
    <xf numFmtId="44" fontId="2" fillId="7" borderId="27" xfId="0" applyNumberFormat="1" applyFont="1" applyFill="1" applyBorder="1"/>
    <xf numFmtId="9" fontId="2" fillId="7" borderId="28" xfId="2" applyFont="1" applyFill="1" applyBorder="1"/>
    <xf numFmtId="44" fontId="2" fillId="7" borderId="29" xfId="0" applyNumberFormat="1" applyFont="1" applyFill="1" applyBorder="1"/>
    <xf numFmtId="44" fontId="2" fillId="7" borderId="6" xfId="1" applyFont="1" applyFill="1" applyBorder="1"/>
    <xf numFmtId="44" fontId="2" fillId="7" borderId="30" xfId="1" applyFont="1" applyFill="1" applyBorder="1"/>
    <xf numFmtId="9" fontId="2" fillId="7" borderId="41" xfId="2" applyFont="1" applyFill="1" applyBorder="1"/>
    <xf numFmtId="44" fontId="2" fillId="7" borderId="28" xfId="1" applyFont="1" applyFill="1" applyBorder="1"/>
    <xf numFmtId="9" fontId="2" fillId="7" borderId="6" xfId="2" applyFont="1" applyFill="1" applyBorder="1"/>
    <xf numFmtId="44" fontId="2" fillId="7" borderId="22" xfId="1" applyFont="1" applyFill="1" applyBorder="1"/>
    <xf numFmtId="44" fontId="2" fillId="7" borderId="24" xfId="0" applyNumberFormat="1" applyFont="1" applyFill="1" applyBorder="1"/>
    <xf numFmtId="0" fontId="5" fillId="3" borderId="26" xfId="4" applyBorder="1"/>
    <xf numFmtId="44" fontId="5" fillId="3" borderId="8" xfId="4" applyNumberFormat="1" applyBorder="1"/>
    <xf numFmtId="44" fontId="5" fillId="3" borderId="7" xfId="4" applyNumberFormat="1" applyBorder="1"/>
    <xf numFmtId="9" fontId="5" fillId="3" borderId="5" xfId="4" applyNumberFormat="1" applyBorder="1"/>
    <xf numFmtId="44" fontId="5" fillId="3" borderId="29" xfId="4" applyNumberFormat="1" applyBorder="1"/>
    <xf numFmtId="0" fontId="15" fillId="2" borderId="42" xfId="3" applyFont="1" applyBorder="1" applyAlignment="1">
      <alignment horizontal="center"/>
    </xf>
    <xf numFmtId="0" fontId="15" fillId="2" borderId="17" xfId="3" applyFont="1" applyBorder="1" applyAlignment="1">
      <alignment horizontal="center"/>
    </xf>
    <xf numFmtId="0" fontId="15" fillId="2" borderId="18" xfId="3" applyFont="1" applyBorder="1" applyAlignment="1">
      <alignment horizontal="center"/>
    </xf>
    <xf numFmtId="0" fontId="15" fillId="2" borderId="22" xfId="3" applyFont="1" applyBorder="1" applyAlignment="1">
      <alignment horizontal="center"/>
    </xf>
    <xf numFmtId="0" fontId="15" fillId="2" borderId="23" xfId="3" applyFont="1" applyBorder="1" applyAlignment="1">
      <alignment horizontal="center"/>
    </xf>
    <xf numFmtId="0" fontId="15" fillId="2" borderId="24" xfId="3" applyFont="1" applyBorder="1" applyAlignment="1">
      <alignment horizontal="center"/>
    </xf>
    <xf numFmtId="0" fontId="16" fillId="3" borderId="34" xfId="4" applyFont="1" applyBorder="1" applyAlignment="1">
      <alignment horizontal="center"/>
    </xf>
    <xf numFmtId="0" fontId="16" fillId="3" borderId="35" xfId="4" applyFont="1" applyBorder="1" applyAlignment="1">
      <alignment horizontal="center"/>
    </xf>
    <xf numFmtId="0" fontId="16" fillId="3" borderId="36" xfId="4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2" borderId="37" xfId="3" applyFont="1" applyBorder="1" applyAlignment="1"/>
    <xf numFmtId="0" fontId="10" fillId="2" borderId="1" xfId="3" applyFont="1" applyBorder="1" applyAlignment="1"/>
    <xf numFmtId="8" fontId="12" fillId="0" borderId="0" xfId="0" applyNumberFormat="1" applyFont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10" fillId="6" borderId="34" xfId="3" applyFont="1" applyFill="1" applyBorder="1" applyAlignment="1"/>
    <xf numFmtId="0" fontId="10" fillId="6" borderId="35" xfId="3" applyFont="1" applyFill="1" applyBorder="1" applyAlignment="1"/>
    <xf numFmtId="0" fontId="10" fillId="2" borderId="34" xfId="3" applyFont="1" applyBorder="1" applyAlignment="1"/>
    <xf numFmtId="0" fontId="10" fillId="2" borderId="35" xfId="3" applyFont="1" applyBorder="1" applyAlignment="1"/>
    <xf numFmtId="0" fontId="14" fillId="4" borderId="43" xfId="5" applyFont="1" applyBorder="1" applyAlignment="1"/>
    <xf numFmtId="0" fontId="14" fillId="4" borderId="44" xfId="5" applyFont="1" applyBorder="1" applyAlignment="1"/>
    <xf numFmtId="0" fontId="10" fillId="6" borderId="19" xfId="3" applyFont="1" applyFill="1" applyBorder="1" applyAlignment="1"/>
    <xf numFmtId="0" fontId="10" fillId="6" borderId="0" xfId="3" applyFont="1" applyFill="1" applyBorder="1" applyAlignment="1"/>
    <xf numFmtId="0" fontId="10" fillId="2" borderId="19" xfId="3" applyFont="1" applyBorder="1" applyAlignment="1"/>
    <xf numFmtId="0" fontId="10" fillId="2" borderId="0" xfId="3" applyFont="1" applyBorder="1" applyAlignment="1"/>
    <xf numFmtId="44" fontId="2" fillId="5" borderId="46" xfId="6" applyNumberFormat="1" applyFont="1" applyBorder="1" applyAlignment="1"/>
    <xf numFmtId="0" fontId="0" fillId="5" borderId="47" xfId="6" applyFont="1" applyBorder="1" applyAlignment="1"/>
    <xf numFmtId="44" fontId="2" fillId="5" borderId="10" xfId="6" applyNumberFormat="1" applyFont="1" applyBorder="1" applyAlignment="1"/>
    <xf numFmtId="0" fontId="0" fillId="0" borderId="10" xfId="0" applyBorder="1" applyAlignment="1"/>
    <xf numFmtId="0" fontId="11" fillId="2" borderId="15" xfId="3" applyFont="1" applyBorder="1" applyAlignment="1"/>
    <xf numFmtId="0" fontId="11" fillId="2" borderId="16" xfId="3" applyFont="1" applyBorder="1" applyAlignment="1"/>
    <xf numFmtId="0" fontId="8" fillId="3" borderId="16" xfId="4" applyFont="1" applyBorder="1" applyAlignment="1"/>
    <xf numFmtId="0" fontId="7" fillId="3" borderId="4" xfId="4" applyFont="1" applyBorder="1" applyAlignment="1"/>
    <xf numFmtId="0" fontId="7" fillId="3" borderId="0" xfId="4" applyFont="1" applyBorder="1" applyAlignment="1"/>
    <xf numFmtId="0" fontId="7" fillId="3" borderId="23" xfId="4" applyFont="1" applyBorder="1" applyAlignment="1"/>
    <xf numFmtId="0" fontId="0" fillId="0" borderId="38" xfId="0" applyBorder="1" applyAlignment="1"/>
    <xf numFmtId="9" fontId="2" fillId="5" borderId="39" xfId="6" applyNumberFormat="1" applyFont="1" applyBorder="1" applyAlignment="1"/>
    <xf numFmtId="0" fontId="0" fillId="0" borderId="11" xfId="0" applyBorder="1" applyAlignment="1"/>
    <xf numFmtId="0" fontId="8" fillId="3" borderId="15" xfId="4" applyFont="1" applyBorder="1" applyAlignment="1"/>
    <xf numFmtId="0" fontId="9" fillId="0" borderId="16" xfId="0" applyFont="1" applyBorder="1" applyAlignment="1"/>
    <xf numFmtId="0" fontId="2" fillId="5" borderId="3" xfId="6" applyFont="1" applyAlignment="1"/>
    <xf numFmtId="0" fontId="0" fillId="5" borderId="3" xfId="6" applyFont="1" applyAlignment="1"/>
    <xf numFmtId="0" fontId="10" fillId="7" borderId="34" xfId="3" applyFont="1" applyFill="1" applyBorder="1" applyAlignment="1"/>
    <xf numFmtId="0" fontId="10" fillId="7" borderId="35" xfId="3" applyFont="1" applyFill="1" applyBorder="1" applyAlignment="1"/>
    <xf numFmtId="0" fontId="14" fillId="7" borderId="43" xfId="5" applyFont="1" applyFill="1" applyBorder="1" applyAlignment="1"/>
    <xf numFmtId="0" fontId="14" fillId="7" borderId="44" xfId="5" applyFont="1" applyFill="1" applyBorder="1" applyAlignment="1"/>
    <xf numFmtId="0" fontId="0" fillId="7" borderId="19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44" fontId="2" fillId="7" borderId="46" xfId="6" applyNumberFormat="1" applyFont="1" applyFill="1" applyBorder="1" applyAlignment="1"/>
    <xf numFmtId="0" fontId="0" fillId="7" borderId="47" xfId="6" applyFont="1" applyFill="1" applyBorder="1" applyAlignment="1"/>
    <xf numFmtId="44" fontId="2" fillId="7" borderId="10" xfId="6" applyNumberFormat="1" applyFont="1" applyFill="1" applyBorder="1" applyAlignment="1"/>
    <xf numFmtId="0" fontId="0" fillId="7" borderId="10" xfId="0" applyFill="1" applyBorder="1" applyAlignment="1"/>
    <xf numFmtId="0" fontId="10" fillId="7" borderId="19" xfId="3" applyFont="1" applyFill="1" applyBorder="1" applyAlignment="1"/>
    <xf numFmtId="0" fontId="10" fillId="7" borderId="0" xfId="3" applyFont="1" applyFill="1" applyBorder="1" applyAlignment="1"/>
    <xf numFmtId="0" fontId="10" fillId="7" borderId="37" xfId="3" applyFont="1" applyFill="1" applyBorder="1" applyAlignment="1"/>
    <xf numFmtId="0" fontId="10" fillId="7" borderId="1" xfId="3" applyFont="1" applyFill="1" applyBorder="1" applyAlignment="1"/>
    <xf numFmtId="0" fontId="0" fillId="7" borderId="38" xfId="0" applyFill="1" applyBorder="1" applyAlignment="1"/>
    <xf numFmtId="9" fontId="2" fillId="7" borderId="39" xfId="6" applyNumberFormat="1" applyFont="1" applyFill="1" applyBorder="1" applyAlignment="1"/>
    <xf numFmtId="0" fontId="0" fillId="7" borderId="11" xfId="0" applyFill="1" applyBorder="1" applyAlignment="1"/>
    <xf numFmtId="0" fontId="15" fillId="7" borderId="42" xfId="3" applyFont="1" applyFill="1" applyBorder="1" applyAlignment="1">
      <alignment horizontal="center"/>
    </xf>
    <xf numFmtId="0" fontId="15" fillId="7" borderId="17" xfId="3" applyFont="1" applyFill="1" applyBorder="1" applyAlignment="1">
      <alignment horizontal="center"/>
    </xf>
    <xf numFmtId="0" fontId="15" fillId="7" borderId="18" xfId="3" applyFont="1" applyFill="1" applyBorder="1" applyAlignment="1">
      <alignment horizontal="center"/>
    </xf>
    <xf numFmtId="0" fontId="15" fillId="7" borderId="22" xfId="3" applyFont="1" applyFill="1" applyBorder="1" applyAlignment="1">
      <alignment horizontal="center"/>
    </xf>
    <xf numFmtId="0" fontId="15" fillId="7" borderId="23" xfId="3" applyFont="1" applyFill="1" applyBorder="1" applyAlignment="1">
      <alignment horizontal="center"/>
    </xf>
    <xf numFmtId="0" fontId="15" fillId="7" borderId="24" xfId="3" applyFont="1" applyFill="1" applyBorder="1" applyAlignment="1">
      <alignment horizontal="center"/>
    </xf>
    <xf numFmtId="0" fontId="11" fillId="7" borderId="15" xfId="3" applyFont="1" applyFill="1" applyBorder="1" applyAlignment="1"/>
    <xf numFmtId="0" fontId="11" fillId="7" borderId="16" xfId="3" applyFont="1" applyFill="1" applyBorder="1" applyAlignment="1"/>
    <xf numFmtId="0" fontId="16" fillId="7" borderId="34" xfId="4" applyFont="1" applyFill="1" applyBorder="1" applyAlignment="1">
      <alignment horizontal="center"/>
    </xf>
    <xf numFmtId="0" fontId="16" fillId="7" borderId="35" xfId="4" applyFont="1" applyFill="1" applyBorder="1" applyAlignment="1">
      <alignment horizontal="center"/>
    </xf>
    <xf numFmtId="0" fontId="16" fillId="7" borderId="36" xfId="4" applyFont="1" applyFill="1" applyBorder="1" applyAlignment="1">
      <alignment horizontal="center"/>
    </xf>
    <xf numFmtId="0" fontId="8" fillId="7" borderId="15" xfId="4" applyFont="1" applyFill="1" applyBorder="1" applyAlignment="1"/>
    <xf numFmtId="0" fontId="9" fillId="7" borderId="16" xfId="0" applyFont="1" applyFill="1" applyBorder="1" applyAlignment="1"/>
    <xf numFmtId="0" fontId="8" fillId="7" borderId="16" xfId="4" applyFont="1" applyFill="1" applyBorder="1" applyAlignment="1"/>
    <xf numFmtId="0" fontId="7" fillId="7" borderId="4" xfId="4" applyFont="1" applyFill="1" applyBorder="1" applyAlignment="1"/>
    <xf numFmtId="0" fontId="7" fillId="7" borderId="0" xfId="4" applyFont="1" applyFill="1" applyBorder="1" applyAlignment="1"/>
    <xf numFmtId="0" fontId="7" fillId="7" borderId="23" xfId="4" applyFont="1" applyFill="1" applyBorder="1" applyAlignment="1"/>
  </cellXfs>
  <cellStyles count="7">
    <cellStyle name="Bad" xfId="4" builtinId="27"/>
    <cellStyle name="Currency" xfId="1" builtinId="4"/>
    <cellStyle name="Good" xfId="3" builtinId="26"/>
    <cellStyle name="Input" xfId="5" builtinId="20"/>
    <cellStyle name="Normal" xfId="0" builtinId="0"/>
    <cellStyle name="Note" xfId="6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48C9-F5FE-4BF3-B891-437AE8B00E86}">
  <sheetPr>
    <pageSetUpPr fitToPage="1"/>
  </sheetPr>
  <dimension ref="A1:K188"/>
  <sheetViews>
    <sheetView zoomScale="135" zoomScaleNormal="135" workbookViewId="0">
      <pane ySplit="8" topLeftCell="A60" activePane="bottomLeft" state="frozen"/>
      <selection pane="bottomLeft" sqref="A1:XFD1048576"/>
    </sheetView>
  </sheetViews>
  <sheetFormatPr baseColWidth="10" defaultColWidth="9.1640625" defaultRowHeight="14" x14ac:dyDescent="0.2"/>
  <cols>
    <col min="1" max="1" width="35.33203125" style="1" bestFit="1" customWidth="1"/>
    <col min="2" max="2" width="13.33203125" style="2" bestFit="1" customWidth="1"/>
    <col min="3" max="3" width="11.6640625" style="3" bestFit="1" customWidth="1"/>
    <col min="4" max="4" width="15.33203125" style="1" customWidth="1"/>
    <col min="5" max="5" width="10" style="1" bestFit="1" customWidth="1"/>
    <col min="6" max="6" width="13.5" style="3" bestFit="1" customWidth="1"/>
    <col min="7" max="7" width="15.1640625" style="2" bestFit="1" customWidth="1"/>
    <col min="8" max="8" width="12.1640625" style="1" bestFit="1" customWidth="1"/>
    <col min="9" max="9" width="2.6640625" style="1" customWidth="1"/>
    <col min="10" max="10" width="17.5" style="1" customWidth="1"/>
    <col min="11" max="11" width="17.5" style="1" bestFit="1" customWidth="1"/>
    <col min="12" max="12" width="3.6640625" style="1" customWidth="1"/>
    <col min="13" max="16384" width="9.1640625" style="1"/>
  </cols>
  <sheetData>
    <row r="1" spans="1:7" ht="30" thickBot="1" x14ac:dyDescent="0.4">
      <c r="A1" s="200" t="s">
        <v>117</v>
      </c>
      <c r="B1" s="201"/>
      <c r="C1" s="201"/>
      <c r="D1" s="201"/>
      <c r="E1" s="201"/>
      <c r="F1" s="201"/>
      <c r="G1" s="202"/>
    </row>
    <row r="2" spans="1:7" ht="16" x14ac:dyDescent="0.2">
      <c r="A2" s="233" t="s">
        <v>96</v>
      </c>
      <c r="B2" s="234"/>
      <c r="C2" s="31"/>
      <c r="D2" s="226" t="s">
        <v>93</v>
      </c>
      <c r="E2" s="226"/>
      <c r="F2" s="226"/>
      <c r="G2" s="32"/>
    </row>
    <row r="3" spans="1:7" ht="15" x14ac:dyDescent="0.2">
      <c r="A3" s="33" t="s">
        <v>91</v>
      </c>
      <c r="B3" s="9">
        <v>204677.66</v>
      </c>
      <c r="C3" s="10"/>
      <c r="D3" s="227" t="s">
        <v>91</v>
      </c>
      <c r="E3" s="227"/>
      <c r="F3" s="227"/>
      <c r="G3" s="34">
        <v>246141.1</v>
      </c>
    </row>
    <row r="4" spans="1:7" ht="15" x14ac:dyDescent="0.2">
      <c r="A4" s="33" t="s">
        <v>73</v>
      </c>
      <c r="B4" s="8">
        <v>75615.56</v>
      </c>
      <c r="C4" s="10"/>
      <c r="D4" s="228" t="s">
        <v>73</v>
      </c>
      <c r="E4" s="228"/>
      <c r="F4" s="228"/>
      <c r="G4" s="35">
        <v>183774.91</v>
      </c>
    </row>
    <row r="5" spans="1:7" s="4" customFormat="1" ht="16" thickBot="1" x14ac:dyDescent="0.25">
      <c r="A5" s="36" t="s">
        <v>92</v>
      </c>
      <c r="B5" s="37">
        <f>SUM(B3:B4)</f>
        <v>280293.21999999997</v>
      </c>
      <c r="C5" s="38"/>
      <c r="D5" s="229" t="s">
        <v>92</v>
      </c>
      <c r="E5" s="229"/>
      <c r="F5" s="229"/>
      <c r="G5" s="39">
        <f>SUM(G3:G4)</f>
        <v>429916.01</v>
      </c>
    </row>
    <row r="6" spans="1:7" s="4" customFormat="1" ht="15" thickBot="1" x14ac:dyDescent="0.25">
      <c r="B6" s="5"/>
      <c r="C6" s="6"/>
      <c r="F6" s="6"/>
      <c r="G6" s="5"/>
    </row>
    <row r="7" spans="1:7" ht="15" x14ac:dyDescent="0.2">
      <c r="A7" s="25" t="s">
        <v>28</v>
      </c>
      <c r="B7" s="222" t="s">
        <v>97</v>
      </c>
      <c r="C7" s="223"/>
      <c r="D7" s="230"/>
      <c r="E7" s="86"/>
      <c r="F7" s="231" t="s">
        <v>98</v>
      </c>
      <c r="G7" s="232"/>
    </row>
    <row r="8" spans="1:7" s="7" customFormat="1" ht="15" thickBot="1" x14ac:dyDescent="0.25">
      <c r="A8" s="26" t="s">
        <v>0</v>
      </c>
      <c r="B8" s="27" t="s">
        <v>47</v>
      </c>
      <c r="C8" s="28" t="s">
        <v>3</v>
      </c>
      <c r="D8" s="29" t="s">
        <v>4</v>
      </c>
      <c r="E8" s="71"/>
      <c r="F8" s="28" t="s">
        <v>94</v>
      </c>
      <c r="G8" s="30" t="s">
        <v>95</v>
      </c>
    </row>
    <row r="9" spans="1:7" x14ac:dyDescent="0.2">
      <c r="A9" s="45" t="s">
        <v>1</v>
      </c>
      <c r="B9" s="22">
        <v>28081</v>
      </c>
      <c r="C9" s="23">
        <v>0.2</v>
      </c>
      <c r="D9" s="24">
        <f>B9*C9</f>
        <v>5616.2000000000007</v>
      </c>
      <c r="E9" s="21"/>
      <c r="F9" s="23">
        <v>0.5</v>
      </c>
      <c r="G9" s="46">
        <f>B9*F9</f>
        <v>14040.5</v>
      </c>
    </row>
    <row r="10" spans="1:7" x14ac:dyDescent="0.2">
      <c r="A10" s="47" t="s">
        <v>2</v>
      </c>
      <c r="B10" s="18">
        <v>27775</v>
      </c>
      <c r="C10" s="19">
        <v>0.2</v>
      </c>
      <c r="D10" s="20">
        <f>B10*C10</f>
        <v>5555</v>
      </c>
      <c r="E10" s="15"/>
      <c r="F10" s="19">
        <v>0.5</v>
      </c>
      <c r="G10" s="48">
        <f t="shared" ref="G10:G60" si="0">B10*F10</f>
        <v>13887.5</v>
      </c>
    </row>
    <row r="11" spans="1:7" x14ac:dyDescent="0.2">
      <c r="A11" s="47" t="s">
        <v>5</v>
      </c>
      <c r="B11" s="18">
        <v>727</v>
      </c>
      <c r="C11" s="19">
        <v>1</v>
      </c>
      <c r="D11" s="20">
        <f t="shared" ref="D11:D76" si="1">B11*C11</f>
        <v>727</v>
      </c>
      <c r="E11" s="15"/>
      <c r="F11" s="19"/>
      <c r="G11" s="48">
        <f>D11</f>
        <v>727</v>
      </c>
    </row>
    <row r="12" spans="1:7" x14ac:dyDescent="0.2">
      <c r="A12" s="47" t="s">
        <v>6</v>
      </c>
      <c r="B12" s="18">
        <v>727</v>
      </c>
      <c r="C12" s="19">
        <v>1</v>
      </c>
      <c r="D12" s="20">
        <f t="shared" si="1"/>
        <v>727</v>
      </c>
      <c r="E12" s="15"/>
      <c r="F12" s="19"/>
      <c r="G12" s="48">
        <f>D12</f>
        <v>727</v>
      </c>
    </row>
    <row r="13" spans="1:7" x14ac:dyDescent="0.2">
      <c r="A13" s="47" t="s">
        <v>7</v>
      </c>
      <c r="B13" s="18">
        <v>14449</v>
      </c>
      <c r="C13" s="19">
        <v>0.19</v>
      </c>
      <c r="D13" s="20">
        <f t="shared" si="1"/>
        <v>2745.31</v>
      </c>
      <c r="E13" s="15"/>
      <c r="F13" s="19"/>
      <c r="G13" s="48">
        <f>D13</f>
        <v>2745.31</v>
      </c>
    </row>
    <row r="14" spans="1:7" x14ac:dyDescent="0.2">
      <c r="A14" s="47" t="s">
        <v>8</v>
      </c>
      <c r="B14" s="18">
        <v>17200</v>
      </c>
      <c r="C14" s="19">
        <v>0.19</v>
      </c>
      <c r="D14" s="20">
        <f t="shared" si="1"/>
        <v>3268</v>
      </c>
      <c r="E14" s="15"/>
      <c r="F14" s="19">
        <v>0.5</v>
      </c>
      <c r="G14" s="48">
        <f t="shared" si="0"/>
        <v>8600</v>
      </c>
    </row>
    <row r="15" spans="1:7" x14ac:dyDescent="0.2">
      <c r="A15" s="47" t="s">
        <v>9</v>
      </c>
      <c r="B15" s="18">
        <v>13200</v>
      </c>
      <c r="C15" s="19">
        <v>0.2</v>
      </c>
      <c r="D15" s="20">
        <f t="shared" si="1"/>
        <v>2640</v>
      </c>
      <c r="E15" s="15"/>
      <c r="F15" s="19">
        <v>0.5</v>
      </c>
      <c r="G15" s="48">
        <f t="shared" si="0"/>
        <v>6600</v>
      </c>
    </row>
    <row r="16" spans="1:7" x14ac:dyDescent="0.2">
      <c r="A16" s="47" t="s">
        <v>10</v>
      </c>
      <c r="B16" s="18">
        <v>5120</v>
      </c>
      <c r="C16" s="19">
        <v>0.09</v>
      </c>
      <c r="D16" s="20">
        <f t="shared" si="1"/>
        <v>460.79999999999995</v>
      </c>
      <c r="E16" s="15"/>
      <c r="F16" s="19"/>
      <c r="G16" s="48">
        <f>D16</f>
        <v>460.79999999999995</v>
      </c>
    </row>
    <row r="17" spans="1:7" x14ac:dyDescent="0.2">
      <c r="A17" s="47" t="s">
        <v>11</v>
      </c>
      <c r="B17" s="18">
        <v>5515</v>
      </c>
      <c r="C17" s="19">
        <v>0.25</v>
      </c>
      <c r="D17" s="20">
        <f t="shared" si="1"/>
        <v>1378.75</v>
      </c>
      <c r="E17" s="15"/>
      <c r="F17" s="19"/>
      <c r="G17" s="48">
        <f t="shared" ref="G17:G26" si="2">D17</f>
        <v>1378.75</v>
      </c>
    </row>
    <row r="18" spans="1:7" x14ac:dyDescent="0.2">
      <c r="A18" s="47" t="s">
        <v>12</v>
      </c>
      <c r="B18" s="18">
        <v>10365</v>
      </c>
      <c r="C18" s="19">
        <v>0.25</v>
      </c>
      <c r="D18" s="20">
        <f t="shared" si="1"/>
        <v>2591.25</v>
      </c>
      <c r="E18" s="15"/>
      <c r="F18" s="19"/>
      <c r="G18" s="48">
        <f t="shared" si="2"/>
        <v>2591.25</v>
      </c>
    </row>
    <row r="19" spans="1:7" x14ac:dyDescent="0.2">
      <c r="A19" s="47" t="s">
        <v>13</v>
      </c>
      <c r="B19" s="18">
        <v>594</v>
      </c>
      <c r="C19" s="19">
        <v>0.25</v>
      </c>
      <c r="D19" s="20">
        <f t="shared" si="1"/>
        <v>148.5</v>
      </c>
      <c r="E19" s="15"/>
      <c r="F19" s="19"/>
      <c r="G19" s="48">
        <f t="shared" si="2"/>
        <v>148.5</v>
      </c>
    </row>
    <row r="20" spans="1:7" x14ac:dyDescent="0.2">
      <c r="A20" s="47" t="s">
        <v>14</v>
      </c>
      <c r="B20" s="18">
        <v>168</v>
      </c>
      <c r="C20" s="19">
        <v>1</v>
      </c>
      <c r="D20" s="20">
        <f t="shared" si="1"/>
        <v>168</v>
      </c>
      <c r="E20" s="15"/>
      <c r="F20" s="19"/>
      <c r="G20" s="48">
        <f t="shared" si="2"/>
        <v>168</v>
      </c>
    </row>
    <row r="21" spans="1:7" x14ac:dyDescent="0.2">
      <c r="A21" s="47" t="s">
        <v>15</v>
      </c>
      <c r="B21" s="18">
        <v>506</v>
      </c>
      <c r="C21" s="19">
        <v>1</v>
      </c>
      <c r="D21" s="20">
        <f t="shared" si="1"/>
        <v>506</v>
      </c>
      <c r="E21" s="15"/>
      <c r="F21" s="19"/>
      <c r="G21" s="48">
        <f t="shared" si="2"/>
        <v>506</v>
      </c>
    </row>
    <row r="22" spans="1:7" x14ac:dyDescent="0.2">
      <c r="A22" s="47" t="s">
        <v>16</v>
      </c>
      <c r="B22" s="18">
        <v>570</v>
      </c>
      <c r="C22" s="19">
        <v>1</v>
      </c>
      <c r="D22" s="20">
        <f t="shared" si="1"/>
        <v>570</v>
      </c>
      <c r="E22" s="15"/>
      <c r="F22" s="19"/>
      <c r="G22" s="48">
        <f t="shared" si="2"/>
        <v>570</v>
      </c>
    </row>
    <row r="23" spans="1:7" x14ac:dyDescent="0.2">
      <c r="A23" s="47" t="s">
        <v>17</v>
      </c>
      <c r="B23" s="18">
        <v>289</v>
      </c>
      <c r="C23" s="19">
        <v>0.72</v>
      </c>
      <c r="D23" s="20">
        <f t="shared" si="1"/>
        <v>208.07999999999998</v>
      </c>
      <c r="E23" s="15"/>
      <c r="F23" s="19"/>
      <c r="G23" s="48">
        <f t="shared" si="2"/>
        <v>208.07999999999998</v>
      </c>
    </row>
    <row r="24" spans="1:7" x14ac:dyDescent="0.2">
      <c r="A24" s="47" t="s">
        <v>18</v>
      </c>
      <c r="B24" s="18">
        <v>3335</v>
      </c>
      <c r="C24" s="19">
        <v>7.0000000000000007E-2</v>
      </c>
      <c r="D24" s="20">
        <f t="shared" si="1"/>
        <v>233.45000000000002</v>
      </c>
      <c r="E24" s="15"/>
      <c r="F24" s="19"/>
      <c r="G24" s="48">
        <f t="shared" si="2"/>
        <v>233.45000000000002</v>
      </c>
    </row>
    <row r="25" spans="1:7" x14ac:dyDescent="0.2">
      <c r="A25" s="47" t="s">
        <v>19</v>
      </c>
      <c r="B25" s="18">
        <v>5754</v>
      </c>
      <c r="C25" s="19">
        <v>1</v>
      </c>
      <c r="D25" s="20">
        <f t="shared" si="1"/>
        <v>5754</v>
      </c>
      <c r="E25" s="15"/>
      <c r="F25" s="19"/>
      <c r="G25" s="48">
        <f t="shared" si="2"/>
        <v>5754</v>
      </c>
    </row>
    <row r="26" spans="1:7" x14ac:dyDescent="0.2">
      <c r="A26" s="47" t="s">
        <v>20</v>
      </c>
      <c r="B26" s="18">
        <v>1742</v>
      </c>
      <c r="C26" s="19">
        <v>1</v>
      </c>
      <c r="D26" s="20">
        <f t="shared" si="1"/>
        <v>1742</v>
      </c>
      <c r="E26" s="15"/>
      <c r="F26" s="19"/>
      <c r="G26" s="48">
        <f t="shared" si="2"/>
        <v>1742</v>
      </c>
    </row>
    <row r="27" spans="1:7" x14ac:dyDescent="0.2">
      <c r="A27" s="47" t="s">
        <v>21</v>
      </c>
      <c r="B27" s="18">
        <v>1824</v>
      </c>
      <c r="C27" s="19">
        <v>0.05</v>
      </c>
      <c r="D27" s="20">
        <f t="shared" si="1"/>
        <v>91.2</v>
      </c>
      <c r="E27" s="15"/>
      <c r="F27" s="19">
        <v>0.75</v>
      </c>
      <c r="G27" s="48">
        <f t="shared" si="0"/>
        <v>1368</v>
      </c>
    </row>
    <row r="28" spans="1:7" x14ac:dyDescent="0.2">
      <c r="A28" s="47" t="s">
        <v>22</v>
      </c>
      <c r="B28" s="18">
        <v>1476</v>
      </c>
      <c r="C28" s="19">
        <v>1</v>
      </c>
      <c r="D28" s="20">
        <f t="shared" si="1"/>
        <v>1476</v>
      </c>
      <c r="E28" s="15"/>
      <c r="F28" s="19"/>
      <c r="G28" s="48">
        <f>D28</f>
        <v>1476</v>
      </c>
    </row>
    <row r="29" spans="1:7" x14ac:dyDescent="0.2">
      <c r="A29" s="47" t="s">
        <v>23</v>
      </c>
      <c r="B29" s="18">
        <v>675</v>
      </c>
      <c r="C29" s="19">
        <v>0.19</v>
      </c>
      <c r="D29" s="20">
        <f t="shared" si="1"/>
        <v>128.25</v>
      </c>
      <c r="E29" s="15"/>
      <c r="F29" s="19"/>
      <c r="G29" s="48">
        <f>D29</f>
        <v>128.25</v>
      </c>
    </row>
    <row r="30" spans="1:7" x14ac:dyDescent="0.2">
      <c r="A30" s="47" t="s">
        <v>24</v>
      </c>
      <c r="B30" s="18">
        <v>8117</v>
      </c>
      <c r="C30" s="19">
        <v>0.56000000000000005</v>
      </c>
      <c r="D30" s="20">
        <f t="shared" si="1"/>
        <v>4545.5200000000004</v>
      </c>
      <c r="E30" s="15"/>
      <c r="F30" s="19"/>
      <c r="G30" s="48">
        <f t="shared" ref="G30:G34" si="3">D30</f>
        <v>4545.5200000000004</v>
      </c>
    </row>
    <row r="31" spans="1:7" x14ac:dyDescent="0.2">
      <c r="A31" s="47" t="s">
        <v>25</v>
      </c>
      <c r="B31" s="18">
        <v>5005</v>
      </c>
      <c r="C31" s="19">
        <v>1</v>
      </c>
      <c r="D31" s="20">
        <f t="shared" si="1"/>
        <v>5005</v>
      </c>
      <c r="E31" s="15"/>
      <c r="F31" s="19"/>
      <c r="G31" s="48">
        <f t="shared" si="3"/>
        <v>5005</v>
      </c>
    </row>
    <row r="32" spans="1:7" x14ac:dyDescent="0.2">
      <c r="A32" s="47" t="s">
        <v>26</v>
      </c>
      <c r="B32" s="18">
        <v>3113</v>
      </c>
      <c r="C32" s="19">
        <v>0.01</v>
      </c>
      <c r="D32" s="20">
        <f t="shared" si="1"/>
        <v>31.13</v>
      </c>
      <c r="E32" s="15"/>
      <c r="F32" s="19"/>
      <c r="G32" s="48">
        <f t="shared" si="3"/>
        <v>31.13</v>
      </c>
    </row>
    <row r="33" spans="1:7" ht="15.75" customHeight="1" x14ac:dyDescent="0.2">
      <c r="A33" s="47" t="s">
        <v>27</v>
      </c>
      <c r="B33" s="18">
        <v>358</v>
      </c>
      <c r="C33" s="19">
        <v>0.1</v>
      </c>
      <c r="D33" s="20">
        <f t="shared" si="1"/>
        <v>35.800000000000004</v>
      </c>
      <c r="E33" s="15"/>
      <c r="F33" s="19"/>
      <c r="G33" s="48">
        <f t="shared" si="3"/>
        <v>35.800000000000004</v>
      </c>
    </row>
    <row r="34" spans="1:7" ht="15.75" customHeight="1" x14ac:dyDescent="0.2">
      <c r="A34" s="47" t="s">
        <v>29</v>
      </c>
      <c r="B34" s="18">
        <v>311</v>
      </c>
      <c r="C34" s="19">
        <v>1</v>
      </c>
      <c r="D34" s="20">
        <f t="shared" si="1"/>
        <v>311</v>
      </c>
      <c r="E34" s="15"/>
      <c r="F34" s="19"/>
      <c r="G34" s="48">
        <f t="shared" si="3"/>
        <v>311</v>
      </c>
    </row>
    <row r="35" spans="1:7" ht="15.75" customHeight="1" x14ac:dyDescent="0.2">
      <c r="A35" s="47" t="s">
        <v>30</v>
      </c>
      <c r="B35" s="18">
        <v>1870</v>
      </c>
      <c r="C35" s="19">
        <v>0.03</v>
      </c>
      <c r="D35" s="20">
        <f t="shared" si="1"/>
        <v>56.1</v>
      </c>
      <c r="E35" s="15"/>
      <c r="F35" s="19">
        <v>0.5</v>
      </c>
      <c r="G35" s="48">
        <f t="shared" si="0"/>
        <v>935</v>
      </c>
    </row>
    <row r="36" spans="1:7" ht="15.75" customHeight="1" x14ac:dyDescent="0.2">
      <c r="A36" s="47" t="s">
        <v>32</v>
      </c>
      <c r="B36" s="18">
        <v>4289</v>
      </c>
      <c r="C36" s="19">
        <v>0.16</v>
      </c>
      <c r="D36" s="20">
        <f t="shared" si="1"/>
        <v>686.24</v>
      </c>
      <c r="E36" s="15"/>
      <c r="F36" s="19"/>
      <c r="G36" s="48">
        <f>D36</f>
        <v>686.24</v>
      </c>
    </row>
    <row r="37" spans="1:7" ht="15.75" customHeight="1" x14ac:dyDescent="0.2">
      <c r="A37" s="47" t="s">
        <v>31</v>
      </c>
      <c r="B37" s="18">
        <v>3465</v>
      </c>
      <c r="C37" s="19">
        <v>0.16</v>
      </c>
      <c r="D37" s="20">
        <f t="shared" si="1"/>
        <v>554.4</v>
      </c>
      <c r="E37" s="15"/>
      <c r="F37" s="19"/>
      <c r="G37" s="48">
        <f>D37</f>
        <v>554.4</v>
      </c>
    </row>
    <row r="38" spans="1:7" ht="15.75" customHeight="1" x14ac:dyDescent="0.2">
      <c r="A38" s="47" t="s">
        <v>33</v>
      </c>
      <c r="B38" s="18">
        <v>100</v>
      </c>
      <c r="C38" s="19">
        <v>1</v>
      </c>
      <c r="D38" s="20">
        <f t="shared" si="1"/>
        <v>100</v>
      </c>
      <c r="E38" s="15"/>
      <c r="F38" s="19"/>
      <c r="G38" s="48">
        <f t="shared" ref="G38:G59" si="4">D38</f>
        <v>100</v>
      </c>
    </row>
    <row r="39" spans="1:7" ht="15.75" customHeight="1" x14ac:dyDescent="0.2">
      <c r="A39" s="47" t="s">
        <v>34</v>
      </c>
      <c r="B39" s="18">
        <v>8944</v>
      </c>
      <c r="C39" s="19">
        <v>0.4</v>
      </c>
      <c r="D39" s="20">
        <f t="shared" si="1"/>
        <v>3577.6000000000004</v>
      </c>
      <c r="E39" s="15"/>
      <c r="F39" s="19"/>
      <c r="G39" s="48">
        <f t="shared" si="4"/>
        <v>3577.6000000000004</v>
      </c>
    </row>
    <row r="40" spans="1:7" ht="15.75" customHeight="1" x14ac:dyDescent="0.2">
      <c r="A40" s="47" t="s">
        <v>46</v>
      </c>
      <c r="B40" s="18">
        <v>25185</v>
      </c>
      <c r="C40" s="19">
        <v>0.24</v>
      </c>
      <c r="D40" s="20">
        <f t="shared" si="1"/>
        <v>6044.4</v>
      </c>
      <c r="E40" s="15"/>
      <c r="F40" s="19"/>
      <c r="G40" s="48">
        <f t="shared" si="4"/>
        <v>6044.4</v>
      </c>
    </row>
    <row r="41" spans="1:7" ht="15.75" customHeight="1" x14ac:dyDescent="0.2">
      <c r="A41" s="47" t="s">
        <v>35</v>
      </c>
      <c r="B41" s="18">
        <v>960</v>
      </c>
      <c r="C41" s="19">
        <v>1</v>
      </c>
      <c r="D41" s="20">
        <f t="shared" si="1"/>
        <v>960</v>
      </c>
      <c r="E41" s="15"/>
      <c r="F41" s="19"/>
      <c r="G41" s="48">
        <f t="shared" si="4"/>
        <v>960</v>
      </c>
    </row>
    <row r="42" spans="1:7" ht="15.75" customHeight="1" x14ac:dyDescent="0.2">
      <c r="A42" s="47" t="s">
        <v>36</v>
      </c>
      <c r="B42" s="18">
        <v>45</v>
      </c>
      <c r="C42" s="19">
        <v>1</v>
      </c>
      <c r="D42" s="20">
        <f t="shared" si="1"/>
        <v>45</v>
      </c>
      <c r="E42" s="15"/>
      <c r="F42" s="19"/>
      <c r="G42" s="48">
        <f t="shared" si="4"/>
        <v>45</v>
      </c>
    </row>
    <row r="43" spans="1:7" ht="15.75" customHeight="1" x14ac:dyDescent="0.2">
      <c r="A43" s="47" t="s">
        <v>37</v>
      </c>
      <c r="B43" s="18">
        <v>1204</v>
      </c>
      <c r="C43" s="19">
        <v>1</v>
      </c>
      <c r="D43" s="20">
        <f t="shared" si="1"/>
        <v>1204</v>
      </c>
      <c r="E43" s="15"/>
      <c r="F43" s="19"/>
      <c r="G43" s="48">
        <f t="shared" si="4"/>
        <v>1204</v>
      </c>
    </row>
    <row r="44" spans="1:7" ht="15.75" customHeight="1" x14ac:dyDescent="0.2">
      <c r="A44" s="47" t="s">
        <v>38</v>
      </c>
      <c r="B44" s="18">
        <v>84</v>
      </c>
      <c r="C44" s="19">
        <v>1</v>
      </c>
      <c r="D44" s="20">
        <f t="shared" si="1"/>
        <v>84</v>
      </c>
      <c r="E44" s="15"/>
      <c r="F44" s="19"/>
      <c r="G44" s="48">
        <f t="shared" si="4"/>
        <v>84</v>
      </c>
    </row>
    <row r="45" spans="1:7" x14ac:dyDescent="0.2">
      <c r="A45" s="47" t="s">
        <v>39</v>
      </c>
      <c r="B45" s="18">
        <v>1837</v>
      </c>
      <c r="C45" s="19">
        <v>1</v>
      </c>
      <c r="D45" s="20">
        <f t="shared" si="1"/>
        <v>1837</v>
      </c>
      <c r="E45" s="15"/>
      <c r="F45" s="19"/>
      <c r="G45" s="48">
        <f t="shared" si="4"/>
        <v>1837</v>
      </c>
    </row>
    <row r="46" spans="1:7" x14ac:dyDescent="0.2">
      <c r="A46" s="47" t="s">
        <v>40</v>
      </c>
      <c r="B46" s="18">
        <v>1110</v>
      </c>
      <c r="C46" s="19">
        <v>1</v>
      </c>
      <c r="D46" s="20">
        <f t="shared" si="1"/>
        <v>1110</v>
      </c>
      <c r="E46" s="15"/>
      <c r="F46" s="19"/>
      <c r="G46" s="48">
        <f t="shared" si="4"/>
        <v>1110</v>
      </c>
    </row>
    <row r="47" spans="1:7" x14ac:dyDescent="0.2">
      <c r="A47" s="47" t="s">
        <v>41</v>
      </c>
      <c r="B47" s="18">
        <v>301</v>
      </c>
      <c r="C47" s="19">
        <v>1</v>
      </c>
      <c r="D47" s="20">
        <f t="shared" si="1"/>
        <v>301</v>
      </c>
      <c r="E47" s="15"/>
      <c r="F47" s="19"/>
      <c r="G47" s="48">
        <f t="shared" si="4"/>
        <v>301</v>
      </c>
    </row>
    <row r="48" spans="1:7" x14ac:dyDescent="0.2">
      <c r="A48" s="47" t="s">
        <v>42</v>
      </c>
      <c r="B48" s="18">
        <v>24346</v>
      </c>
      <c r="C48" s="19">
        <v>0.67</v>
      </c>
      <c r="D48" s="20">
        <f t="shared" si="1"/>
        <v>16311.820000000002</v>
      </c>
      <c r="E48" s="15"/>
      <c r="F48" s="19"/>
      <c r="G48" s="48">
        <f t="shared" si="4"/>
        <v>16311.820000000002</v>
      </c>
    </row>
    <row r="49" spans="1:11" x14ac:dyDescent="0.2">
      <c r="A49" s="47" t="s">
        <v>43</v>
      </c>
      <c r="B49" s="18">
        <v>1818</v>
      </c>
      <c r="C49" s="19">
        <v>1</v>
      </c>
      <c r="D49" s="20">
        <f t="shared" si="1"/>
        <v>1818</v>
      </c>
      <c r="E49" s="15"/>
      <c r="F49" s="19"/>
      <c r="G49" s="48">
        <f t="shared" si="4"/>
        <v>1818</v>
      </c>
    </row>
    <row r="50" spans="1:11" x14ac:dyDescent="0.2">
      <c r="A50" s="47" t="s">
        <v>44</v>
      </c>
      <c r="B50" s="18">
        <v>3308</v>
      </c>
      <c r="C50" s="19">
        <v>1</v>
      </c>
      <c r="D50" s="20">
        <f t="shared" si="1"/>
        <v>3308</v>
      </c>
      <c r="E50" s="15"/>
      <c r="F50" s="19"/>
      <c r="G50" s="48">
        <f t="shared" si="4"/>
        <v>3308</v>
      </c>
    </row>
    <row r="51" spans="1:11" x14ac:dyDescent="0.2">
      <c r="A51" s="47" t="s">
        <v>45</v>
      </c>
      <c r="B51" s="18">
        <v>2512</v>
      </c>
      <c r="C51" s="19">
        <v>0.3</v>
      </c>
      <c r="D51" s="20">
        <f t="shared" si="1"/>
        <v>753.6</v>
      </c>
      <c r="E51" s="15"/>
      <c r="F51" s="19"/>
      <c r="G51" s="48">
        <f t="shared" si="4"/>
        <v>753.6</v>
      </c>
    </row>
    <row r="52" spans="1:11" ht="15" thickBot="1" x14ac:dyDescent="0.25">
      <c r="A52" s="47" t="s">
        <v>48</v>
      </c>
      <c r="B52" s="18">
        <v>1695</v>
      </c>
      <c r="C52" s="19">
        <v>0.28000000000000003</v>
      </c>
      <c r="D52" s="20">
        <f t="shared" si="1"/>
        <v>474.6</v>
      </c>
      <c r="E52" s="15"/>
      <c r="F52" s="19"/>
      <c r="G52" s="48">
        <f t="shared" si="4"/>
        <v>474.6</v>
      </c>
    </row>
    <row r="53" spans="1:11" x14ac:dyDescent="0.2">
      <c r="A53" s="47" t="s">
        <v>49</v>
      </c>
      <c r="B53" s="18">
        <v>15132</v>
      </c>
      <c r="C53" s="19">
        <v>0.1</v>
      </c>
      <c r="D53" s="20">
        <f t="shared" si="1"/>
        <v>1513.2</v>
      </c>
      <c r="E53" s="15"/>
      <c r="F53" s="19"/>
      <c r="G53" s="48">
        <f t="shared" si="4"/>
        <v>1513.2</v>
      </c>
      <c r="I53" s="194" t="s">
        <v>116</v>
      </c>
      <c r="J53" s="195"/>
      <c r="K53" s="196"/>
    </row>
    <row r="54" spans="1:11" ht="15" thickBot="1" x14ac:dyDescent="0.25">
      <c r="A54" s="47" t="s">
        <v>50</v>
      </c>
      <c r="B54" s="18">
        <v>1002</v>
      </c>
      <c r="C54" s="19">
        <v>1</v>
      </c>
      <c r="D54" s="20">
        <f t="shared" si="1"/>
        <v>1002</v>
      </c>
      <c r="E54" s="15"/>
      <c r="F54" s="19"/>
      <c r="G54" s="48">
        <f t="shared" si="4"/>
        <v>1002</v>
      </c>
      <c r="I54" s="197"/>
      <c r="J54" s="198"/>
      <c r="K54" s="199"/>
    </row>
    <row r="55" spans="1:11" ht="16" x14ac:dyDescent="0.2">
      <c r="A55" s="47" t="s">
        <v>51</v>
      </c>
      <c r="B55" s="18">
        <v>649</v>
      </c>
      <c r="C55" s="19">
        <v>1</v>
      </c>
      <c r="D55" s="20">
        <f t="shared" si="1"/>
        <v>649</v>
      </c>
      <c r="E55" s="15"/>
      <c r="F55" s="19"/>
      <c r="G55" s="48">
        <f t="shared" si="4"/>
        <v>649</v>
      </c>
      <c r="I55" s="224" t="s">
        <v>100</v>
      </c>
      <c r="J55" s="225"/>
      <c r="K55" s="67"/>
    </row>
    <row r="56" spans="1:11" ht="15" x14ac:dyDescent="0.2">
      <c r="A56" s="47" t="s">
        <v>52</v>
      </c>
      <c r="B56" s="18">
        <v>3453</v>
      </c>
      <c r="C56" s="19">
        <v>1</v>
      </c>
      <c r="D56" s="20">
        <f t="shared" si="1"/>
        <v>3453</v>
      </c>
      <c r="E56" s="15"/>
      <c r="F56" s="19"/>
      <c r="G56" s="48">
        <f t="shared" si="4"/>
        <v>3453</v>
      </c>
      <c r="I56" s="216" t="s">
        <v>101</v>
      </c>
      <c r="J56" s="217"/>
      <c r="K56" s="84">
        <v>29857</v>
      </c>
    </row>
    <row r="57" spans="1:11" ht="15" x14ac:dyDescent="0.2">
      <c r="A57" s="47" t="s">
        <v>53</v>
      </c>
      <c r="B57" s="18">
        <v>421</v>
      </c>
      <c r="C57" s="19">
        <v>1</v>
      </c>
      <c r="D57" s="20">
        <f t="shared" si="1"/>
        <v>421</v>
      </c>
      <c r="E57" s="15"/>
      <c r="F57" s="19"/>
      <c r="G57" s="48">
        <f t="shared" si="4"/>
        <v>421</v>
      </c>
      <c r="I57" s="216" t="s">
        <v>102</v>
      </c>
      <c r="J57" s="217"/>
      <c r="K57" s="84">
        <v>5801</v>
      </c>
    </row>
    <row r="58" spans="1:11" ht="15" x14ac:dyDescent="0.2">
      <c r="A58" s="47" t="s">
        <v>54</v>
      </c>
      <c r="B58" s="18">
        <v>1722</v>
      </c>
      <c r="C58" s="19">
        <v>1</v>
      </c>
      <c r="D58" s="20">
        <f t="shared" si="1"/>
        <v>1722</v>
      </c>
      <c r="E58" s="15"/>
      <c r="F58" s="19"/>
      <c r="G58" s="48">
        <f t="shared" si="4"/>
        <v>1722</v>
      </c>
      <c r="H58" s="12">
        <v>1</v>
      </c>
      <c r="I58" s="218" t="s">
        <v>103</v>
      </c>
      <c r="J58" s="219"/>
      <c r="K58" s="68">
        <v>164256</v>
      </c>
    </row>
    <row r="59" spans="1:11" ht="15" x14ac:dyDescent="0.2">
      <c r="A59" s="47" t="s">
        <v>55</v>
      </c>
      <c r="B59" s="18">
        <v>334</v>
      </c>
      <c r="C59" s="19">
        <v>1</v>
      </c>
      <c r="D59" s="20">
        <f t="shared" si="1"/>
        <v>334</v>
      </c>
      <c r="E59" s="15"/>
      <c r="F59" s="19"/>
      <c r="G59" s="48">
        <f t="shared" si="4"/>
        <v>334</v>
      </c>
      <c r="H59" s="12">
        <v>1</v>
      </c>
      <c r="I59" s="218" t="s">
        <v>104</v>
      </c>
      <c r="J59" s="219"/>
      <c r="K59" s="69">
        <v>58500</v>
      </c>
    </row>
    <row r="60" spans="1:11" ht="15" x14ac:dyDescent="0.2">
      <c r="A60" s="47" t="s">
        <v>56</v>
      </c>
      <c r="B60" s="18">
        <v>2346</v>
      </c>
      <c r="C60" s="19">
        <v>0.41</v>
      </c>
      <c r="D60" s="20">
        <f t="shared" si="1"/>
        <v>961.8599999999999</v>
      </c>
      <c r="E60" s="15"/>
      <c r="F60" s="19">
        <v>0.5</v>
      </c>
      <c r="G60" s="48">
        <f t="shared" si="0"/>
        <v>1173</v>
      </c>
      <c r="I60" s="218" t="s">
        <v>105</v>
      </c>
      <c r="J60" s="219"/>
      <c r="K60" s="69">
        <v>340</v>
      </c>
    </row>
    <row r="61" spans="1:11" ht="15" x14ac:dyDescent="0.2">
      <c r="A61" s="47" t="s">
        <v>57</v>
      </c>
      <c r="B61" s="18">
        <v>11304</v>
      </c>
      <c r="C61" s="19">
        <v>0.25</v>
      </c>
      <c r="D61" s="20">
        <f t="shared" si="1"/>
        <v>2826</v>
      </c>
      <c r="E61" s="15"/>
      <c r="F61" s="19"/>
      <c r="G61" s="48">
        <f>D61</f>
        <v>2826</v>
      </c>
      <c r="I61" s="218" t="s">
        <v>106</v>
      </c>
      <c r="J61" s="219"/>
      <c r="K61" s="69">
        <v>15052</v>
      </c>
    </row>
    <row r="62" spans="1:11" ht="15" x14ac:dyDescent="0.2">
      <c r="A62" s="47" t="s">
        <v>58</v>
      </c>
      <c r="B62" s="18">
        <v>1700</v>
      </c>
      <c r="C62" s="19">
        <v>1</v>
      </c>
      <c r="D62" s="20">
        <f t="shared" si="1"/>
        <v>1700</v>
      </c>
      <c r="E62" s="15"/>
      <c r="F62" s="19"/>
      <c r="G62" s="48">
        <f>D62</f>
        <v>1700</v>
      </c>
      <c r="I62" s="216" t="s">
        <v>69</v>
      </c>
      <c r="J62" s="217"/>
      <c r="K62" s="85">
        <v>63</v>
      </c>
    </row>
    <row r="63" spans="1:11" ht="15" x14ac:dyDescent="0.2">
      <c r="A63" s="47" t="s">
        <v>59</v>
      </c>
      <c r="B63" s="18">
        <v>1072</v>
      </c>
      <c r="C63" s="19">
        <v>1</v>
      </c>
      <c r="D63" s="20">
        <f t="shared" si="1"/>
        <v>1072</v>
      </c>
      <c r="E63" s="15"/>
      <c r="F63" s="19"/>
      <c r="G63" s="48">
        <f t="shared" ref="G63:G73" si="5">D63</f>
        <v>1072</v>
      </c>
      <c r="I63" s="218" t="s">
        <v>107</v>
      </c>
      <c r="J63" s="219"/>
      <c r="K63" s="69">
        <v>539</v>
      </c>
    </row>
    <row r="64" spans="1:11" ht="15" x14ac:dyDescent="0.2">
      <c r="A64" s="47" t="s">
        <v>60</v>
      </c>
      <c r="B64" s="18">
        <v>910</v>
      </c>
      <c r="C64" s="19">
        <v>1</v>
      </c>
      <c r="D64" s="20">
        <f t="shared" si="1"/>
        <v>910</v>
      </c>
      <c r="E64" s="15"/>
      <c r="F64" s="19"/>
      <c r="G64" s="48">
        <f t="shared" si="5"/>
        <v>910</v>
      </c>
      <c r="I64" s="216" t="s">
        <v>108</v>
      </c>
      <c r="J64" s="217"/>
      <c r="K64" s="85">
        <v>691</v>
      </c>
    </row>
    <row r="65" spans="1:11" ht="15" x14ac:dyDescent="0.2">
      <c r="A65" s="47" t="s">
        <v>61</v>
      </c>
      <c r="B65" s="18">
        <v>2598</v>
      </c>
      <c r="C65" s="19">
        <v>0.48</v>
      </c>
      <c r="D65" s="20">
        <f t="shared" si="1"/>
        <v>1247.04</v>
      </c>
      <c r="E65" s="15"/>
      <c r="F65" s="19"/>
      <c r="G65" s="48">
        <f t="shared" si="5"/>
        <v>1247.04</v>
      </c>
      <c r="I65" s="216" t="s">
        <v>109</v>
      </c>
      <c r="J65" s="217"/>
      <c r="K65" s="85">
        <v>76</v>
      </c>
    </row>
    <row r="66" spans="1:11" ht="15" x14ac:dyDescent="0.2">
      <c r="A66" s="47" t="s">
        <v>62</v>
      </c>
      <c r="B66" s="18">
        <v>1418</v>
      </c>
      <c r="C66" s="19">
        <v>0.56000000000000005</v>
      </c>
      <c r="D66" s="20">
        <f t="shared" si="1"/>
        <v>794.08</v>
      </c>
      <c r="E66" s="15"/>
      <c r="F66" s="19"/>
      <c r="G66" s="48">
        <f t="shared" si="5"/>
        <v>794.08</v>
      </c>
      <c r="I66" s="218" t="s">
        <v>110</v>
      </c>
      <c r="J66" s="219"/>
      <c r="K66" s="69">
        <v>20</v>
      </c>
    </row>
    <row r="67" spans="1:11" ht="15" x14ac:dyDescent="0.2">
      <c r="A67" s="47" t="s">
        <v>63</v>
      </c>
      <c r="B67" s="18">
        <v>882</v>
      </c>
      <c r="C67" s="19">
        <v>0.28000000000000003</v>
      </c>
      <c r="D67" s="20">
        <f t="shared" si="1"/>
        <v>246.96000000000004</v>
      </c>
      <c r="E67" s="15"/>
      <c r="F67" s="19"/>
      <c r="G67" s="48">
        <f t="shared" si="5"/>
        <v>246.96000000000004</v>
      </c>
      <c r="I67" s="218" t="s">
        <v>111</v>
      </c>
      <c r="J67" s="219"/>
      <c r="K67" s="68">
        <v>15737</v>
      </c>
    </row>
    <row r="68" spans="1:11" ht="16" thickBot="1" x14ac:dyDescent="0.25">
      <c r="A68" s="47" t="s">
        <v>64</v>
      </c>
      <c r="B68" s="18">
        <v>17788</v>
      </c>
      <c r="C68" s="19">
        <v>1</v>
      </c>
      <c r="D68" s="20">
        <f t="shared" si="1"/>
        <v>17788</v>
      </c>
      <c r="E68" s="15"/>
      <c r="F68" s="19"/>
      <c r="G68" s="48">
        <f t="shared" si="5"/>
        <v>17788</v>
      </c>
      <c r="I68" s="205" t="s">
        <v>112</v>
      </c>
      <c r="J68" s="206"/>
      <c r="K68" s="70">
        <v>1266</v>
      </c>
    </row>
    <row r="69" spans="1:11" ht="16" thickBot="1" x14ac:dyDescent="0.25">
      <c r="A69" s="47" t="s">
        <v>65</v>
      </c>
      <c r="B69" s="18">
        <v>5748</v>
      </c>
      <c r="C69" s="19">
        <v>0.39</v>
      </c>
      <c r="D69" s="20">
        <f t="shared" si="1"/>
        <v>2241.7200000000003</v>
      </c>
      <c r="E69" s="15"/>
      <c r="F69" s="19"/>
      <c r="G69" s="48">
        <f t="shared" si="5"/>
        <v>2241.7200000000003</v>
      </c>
      <c r="I69" s="212" t="s">
        <v>113</v>
      </c>
      <c r="J69" s="213"/>
      <c r="K69" s="88">
        <f>K58+K59+K60+K61+K63+K66+K67+K68</f>
        <v>255710</v>
      </c>
    </row>
    <row r="70" spans="1:11" ht="16" thickBot="1" x14ac:dyDescent="0.25">
      <c r="A70" s="47" t="s">
        <v>66</v>
      </c>
      <c r="B70" s="18">
        <v>1025</v>
      </c>
      <c r="C70" s="19">
        <v>1</v>
      </c>
      <c r="D70" s="20">
        <f t="shared" si="1"/>
        <v>1025</v>
      </c>
      <c r="E70" s="15"/>
      <c r="F70" s="19"/>
      <c r="G70" s="48">
        <f t="shared" si="5"/>
        <v>1025</v>
      </c>
      <c r="I70" s="210" t="s">
        <v>115</v>
      </c>
      <c r="J70" s="211"/>
      <c r="K70" s="87">
        <f>K56+K57+K62+K64+K65</f>
        <v>36488</v>
      </c>
    </row>
    <row r="71" spans="1:11" ht="16" thickBot="1" x14ac:dyDescent="0.25">
      <c r="A71" s="47" t="s">
        <v>67</v>
      </c>
      <c r="B71" s="18">
        <v>190</v>
      </c>
      <c r="C71" s="19">
        <v>1</v>
      </c>
      <c r="D71" s="20">
        <f t="shared" si="1"/>
        <v>190</v>
      </c>
      <c r="E71" s="15"/>
      <c r="F71" s="19"/>
      <c r="G71" s="48">
        <f t="shared" si="5"/>
        <v>190</v>
      </c>
      <c r="I71" s="214" t="s">
        <v>114</v>
      </c>
      <c r="J71" s="215"/>
      <c r="K71" s="89">
        <f>K69+K70</f>
        <v>292198</v>
      </c>
    </row>
    <row r="72" spans="1:11" ht="15" thickBot="1" x14ac:dyDescent="0.25">
      <c r="A72" s="47" t="s">
        <v>68</v>
      </c>
      <c r="B72" s="18">
        <v>21718</v>
      </c>
      <c r="C72" s="19">
        <v>1</v>
      </c>
      <c r="D72" s="20">
        <f t="shared" si="1"/>
        <v>21718</v>
      </c>
      <c r="E72" s="15"/>
      <c r="F72" s="19"/>
      <c r="G72" s="48">
        <f t="shared" si="5"/>
        <v>21718</v>
      </c>
    </row>
    <row r="73" spans="1:11" ht="17" thickBot="1" x14ac:dyDescent="0.25">
      <c r="A73" s="47" t="s">
        <v>69</v>
      </c>
      <c r="B73" s="18">
        <v>248</v>
      </c>
      <c r="C73" s="19">
        <v>1</v>
      </c>
      <c r="D73" s="20">
        <f t="shared" si="1"/>
        <v>248</v>
      </c>
      <c r="E73" s="15"/>
      <c r="F73" s="19"/>
      <c r="G73" s="48">
        <f t="shared" si="5"/>
        <v>248</v>
      </c>
      <c r="J73" s="95" t="s">
        <v>118</v>
      </c>
      <c r="K73" s="96" t="s">
        <v>119</v>
      </c>
    </row>
    <row r="74" spans="1:11" ht="16" x14ac:dyDescent="0.2">
      <c r="A74" s="47" t="s">
        <v>70</v>
      </c>
      <c r="B74" s="18">
        <v>130478</v>
      </c>
      <c r="C74" s="19">
        <v>0.1</v>
      </c>
      <c r="D74" s="20">
        <f t="shared" si="1"/>
        <v>13047.800000000001</v>
      </c>
      <c r="E74" s="15"/>
      <c r="F74" s="19">
        <v>0.2</v>
      </c>
      <c r="G74" s="48">
        <f t="shared" ref="G74" si="6">B74*F74</f>
        <v>26095.600000000002</v>
      </c>
      <c r="H74" s="203" t="s">
        <v>120</v>
      </c>
      <c r="I74" s="204"/>
      <c r="J74" s="90">
        <v>292198</v>
      </c>
      <c r="K74" s="91">
        <v>292198</v>
      </c>
    </row>
    <row r="75" spans="1:11" ht="16" x14ac:dyDescent="0.2">
      <c r="A75" s="49" t="s">
        <v>71</v>
      </c>
      <c r="B75" s="41">
        <v>36678</v>
      </c>
      <c r="C75" s="42">
        <v>1</v>
      </c>
      <c r="D75" s="43">
        <f t="shared" si="1"/>
        <v>36678</v>
      </c>
      <c r="E75" s="40"/>
      <c r="F75" s="42"/>
      <c r="G75" s="50">
        <f>D75</f>
        <v>36678</v>
      </c>
      <c r="H75" s="203" t="s">
        <v>121</v>
      </c>
      <c r="I75" s="204"/>
      <c r="J75" s="92">
        <f>B5</f>
        <v>280293.21999999997</v>
      </c>
      <c r="K75" s="93">
        <f>G5</f>
        <v>429916.01</v>
      </c>
    </row>
    <row r="76" spans="1:11" s="4" customFormat="1" ht="17" thickBot="1" x14ac:dyDescent="0.25">
      <c r="A76" s="47" t="s">
        <v>72</v>
      </c>
      <c r="B76" s="18">
        <v>7000</v>
      </c>
      <c r="C76" s="19">
        <v>1</v>
      </c>
      <c r="D76" s="20">
        <f t="shared" si="1"/>
        <v>7000</v>
      </c>
      <c r="E76" s="15"/>
      <c r="F76" s="19"/>
      <c r="G76" s="48">
        <f>D76</f>
        <v>7000</v>
      </c>
      <c r="I76" s="1"/>
      <c r="J76" s="94">
        <f>J74-J75</f>
        <v>11904.780000000028</v>
      </c>
      <c r="K76" s="97">
        <f>K74-K75</f>
        <v>-137718.01</v>
      </c>
    </row>
    <row r="77" spans="1:11" ht="15" thickBot="1" x14ac:dyDescent="0.25">
      <c r="A77" s="51"/>
      <c r="B77" s="52">
        <f>SUM(B9:B76)</f>
        <v>505885</v>
      </c>
      <c r="C77" s="53"/>
      <c r="D77" s="54">
        <f>SUM(D9:D76)</f>
        <v>204677.66</v>
      </c>
      <c r="E77" s="55"/>
      <c r="F77" s="53"/>
      <c r="G77" s="56">
        <f>SUM(G9:G76)</f>
        <v>246141.1</v>
      </c>
    </row>
    <row r="78" spans="1:11" ht="16" thickBot="1" x14ac:dyDescent="0.25">
      <c r="A78" s="4"/>
      <c r="B78" s="5"/>
      <c r="C78" s="6"/>
      <c r="D78" s="44"/>
      <c r="E78" s="4"/>
      <c r="F78" s="6"/>
      <c r="G78" s="5"/>
      <c r="J78" s="220" t="s">
        <v>98</v>
      </c>
      <c r="K78" s="221"/>
    </row>
    <row r="79" spans="1:11" ht="15" x14ac:dyDescent="0.2">
      <c r="A79" s="65"/>
      <c r="B79" s="222" t="s">
        <v>99</v>
      </c>
      <c r="C79" s="223"/>
      <c r="D79" s="223"/>
      <c r="E79" s="223"/>
      <c r="F79" s="72"/>
      <c r="G79" s="57"/>
      <c r="H79" s="78"/>
      <c r="I79" s="7"/>
      <c r="J79" s="98" t="s">
        <v>79</v>
      </c>
      <c r="K79" s="99" t="s">
        <v>4</v>
      </c>
    </row>
    <row r="80" spans="1:11" s="7" customFormat="1" x14ac:dyDescent="0.2">
      <c r="A80" s="58" t="s">
        <v>73</v>
      </c>
      <c r="B80" s="16" t="s">
        <v>74</v>
      </c>
      <c r="C80" s="17" t="s">
        <v>75</v>
      </c>
      <c r="D80" s="14" t="s">
        <v>76</v>
      </c>
      <c r="E80" s="14" t="s">
        <v>77</v>
      </c>
      <c r="F80" s="73" t="s">
        <v>78</v>
      </c>
      <c r="G80" s="14" t="s">
        <v>79</v>
      </c>
      <c r="H80" s="59" t="s">
        <v>4</v>
      </c>
      <c r="I80" s="1"/>
      <c r="J80" s="79">
        <v>1</v>
      </c>
      <c r="K80" s="66">
        <f t="shared" ref="K80:K91" si="7">F81*J80</f>
        <v>53029</v>
      </c>
    </row>
    <row r="81" spans="1:11" x14ac:dyDescent="0.2">
      <c r="A81" s="45" t="s">
        <v>80</v>
      </c>
      <c r="B81" s="22">
        <v>35668</v>
      </c>
      <c r="C81" s="22">
        <v>1873</v>
      </c>
      <c r="D81" s="22">
        <v>12759</v>
      </c>
      <c r="E81" s="22">
        <v>2729</v>
      </c>
      <c r="F81" s="74">
        <f t="shared" ref="F81:F92" si="8">SUM(B81:E81)</f>
        <v>53029</v>
      </c>
      <c r="G81" s="19">
        <v>1</v>
      </c>
      <c r="H81" s="48">
        <f>G81*F81</f>
        <v>53029</v>
      </c>
      <c r="J81" s="80">
        <v>0.25</v>
      </c>
      <c r="K81" s="60">
        <f t="shared" si="7"/>
        <v>3352.75</v>
      </c>
    </row>
    <row r="82" spans="1:11" x14ac:dyDescent="0.2">
      <c r="A82" s="47" t="s">
        <v>81</v>
      </c>
      <c r="B82" s="18">
        <v>11878</v>
      </c>
      <c r="C82" s="18">
        <v>624</v>
      </c>
      <c r="D82" s="18">
        <v>0</v>
      </c>
      <c r="E82" s="18">
        <v>909</v>
      </c>
      <c r="F82" s="75">
        <f t="shared" si="8"/>
        <v>13411</v>
      </c>
      <c r="G82" s="19">
        <v>0.25</v>
      </c>
      <c r="H82" s="48">
        <f>G82*F82</f>
        <v>3352.75</v>
      </c>
      <c r="J82" s="80">
        <v>0.15</v>
      </c>
      <c r="K82" s="60">
        <f t="shared" si="7"/>
        <v>2508.75</v>
      </c>
    </row>
    <row r="83" spans="1:11" x14ac:dyDescent="0.2">
      <c r="A83" s="47" t="s">
        <v>81</v>
      </c>
      <c r="B83" s="18">
        <v>14814</v>
      </c>
      <c r="C83" s="18">
        <v>778</v>
      </c>
      <c r="D83" s="18">
        <v>0</v>
      </c>
      <c r="E83" s="18">
        <v>1133</v>
      </c>
      <c r="F83" s="75">
        <f t="shared" si="8"/>
        <v>16725</v>
      </c>
      <c r="G83" s="19">
        <v>0.15</v>
      </c>
      <c r="H83" s="48">
        <f t="shared" ref="H83:H92" si="9">G83*F83</f>
        <v>2508.75</v>
      </c>
      <c r="J83" s="80">
        <v>0.33</v>
      </c>
      <c r="K83" s="60">
        <f t="shared" si="7"/>
        <v>16725.060000000001</v>
      </c>
    </row>
    <row r="84" spans="1:11" x14ac:dyDescent="0.2">
      <c r="A84" s="47" t="s">
        <v>82</v>
      </c>
      <c r="B84" s="18">
        <v>33590</v>
      </c>
      <c r="C84" s="18">
        <v>1763</v>
      </c>
      <c r="D84" s="18">
        <v>12759</v>
      </c>
      <c r="E84" s="18">
        <v>2570</v>
      </c>
      <c r="F84" s="75">
        <f t="shared" si="8"/>
        <v>50682</v>
      </c>
      <c r="G84" s="19">
        <v>0.33</v>
      </c>
      <c r="H84" s="48">
        <f t="shared" si="9"/>
        <v>16725.060000000001</v>
      </c>
      <c r="J84" s="80">
        <v>0.75</v>
      </c>
      <c r="K84" s="60">
        <f t="shared" si="7"/>
        <v>41859.75</v>
      </c>
    </row>
    <row r="85" spans="1:11" x14ac:dyDescent="0.2">
      <c r="A85" s="47" t="s">
        <v>83</v>
      </c>
      <c r="B85" s="18">
        <v>38135</v>
      </c>
      <c r="C85" s="18">
        <v>2002</v>
      </c>
      <c r="D85" s="18">
        <v>12759</v>
      </c>
      <c r="E85" s="18">
        <v>2917</v>
      </c>
      <c r="F85" s="75">
        <f t="shared" si="8"/>
        <v>55813</v>
      </c>
      <c r="G85" s="19">
        <v>0</v>
      </c>
      <c r="H85" s="48">
        <f t="shared" si="9"/>
        <v>0</v>
      </c>
      <c r="J85" s="80">
        <v>0.33</v>
      </c>
      <c r="K85" s="60">
        <f t="shared" si="7"/>
        <v>20210.850000000002</v>
      </c>
    </row>
    <row r="86" spans="1:11" x14ac:dyDescent="0.2">
      <c r="A86" s="47" t="s">
        <v>84</v>
      </c>
      <c r="B86" s="18">
        <v>42946</v>
      </c>
      <c r="C86" s="18">
        <v>2255</v>
      </c>
      <c r="D86" s="18">
        <v>12759</v>
      </c>
      <c r="E86" s="18">
        <v>3285</v>
      </c>
      <c r="F86" s="75">
        <f t="shared" si="8"/>
        <v>61245</v>
      </c>
      <c r="G86" s="19">
        <v>0</v>
      </c>
      <c r="H86" s="48">
        <f t="shared" si="9"/>
        <v>0</v>
      </c>
      <c r="J86" s="80">
        <v>0.75</v>
      </c>
      <c r="K86" s="60">
        <f t="shared" si="7"/>
        <v>1089.75</v>
      </c>
    </row>
    <row r="87" spans="1:11" x14ac:dyDescent="0.2">
      <c r="A87" s="47" t="s">
        <v>85</v>
      </c>
      <c r="B87" s="18">
        <v>1350</v>
      </c>
      <c r="C87" s="18">
        <v>0</v>
      </c>
      <c r="D87" s="18">
        <v>0</v>
      </c>
      <c r="E87" s="18">
        <v>103</v>
      </c>
      <c r="F87" s="75">
        <f t="shared" si="8"/>
        <v>1453</v>
      </c>
      <c r="G87" s="19">
        <v>0</v>
      </c>
      <c r="H87" s="48">
        <f t="shared" si="9"/>
        <v>0</v>
      </c>
      <c r="J87" s="80">
        <v>0.75</v>
      </c>
      <c r="K87" s="60">
        <f t="shared" si="7"/>
        <v>1049.25</v>
      </c>
    </row>
    <row r="88" spans="1:11" x14ac:dyDescent="0.2">
      <c r="A88" s="47" t="s">
        <v>85</v>
      </c>
      <c r="B88" s="18">
        <v>1300</v>
      </c>
      <c r="C88" s="18">
        <v>0</v>
      </c>
      <c r="D88" s="18">
        <v>0</v>
      </c>
      <c r="E88" s="18">
        <v>99</v>
      </c>
      <c r="F88" s="75">
        <f t="shared" si="8"/>
        <v>1399</v>
      </c>
      <c r="G88" s="19">
        <v>0</v>
      </c>
      <c r="H88" s="48">
        <f t="shared" si="9"/>
        <v>0</v>
      </c>
      <c r="J88" s="80">
        <v>0.75</v>
      </c>
      <c r="K88" s="60">
        <f t="shared" si="7"/>
        <v>1049.25</v>
      </c>
    </row>
    <row r="89" spans="1:11" x14ac:dyDescent="0.2">
      <c r="A89" s="47" t="s">
        <v>85</v>
      </c>
      <c r="B89" s="18">
        <v>1300</v>
      </c>
      <c r="C89" s="18">
        <v>0</v>
      </c>
      <c r="D89" s="18">
        <v>0</v>
      </c>
      <c r="E89" s="18">
        <v>99</v>
      </c>
      <c r="F89" s="75">
        <f t="shared" si="8"/>
        <v>1399</v>
      </c>
      <c r="G89" s="19">
        <v>0</v>
      </c>
      <c r="H89" s="48">
        <f t="shared" si="9"/>
        <v>0</v>
      </c>
      <c r="J89" s="80">
        <v>0.75</v>
      </c>
      <c r="K89" s="60">
        <f t="shared" si="7"/>
        <v>1049.25</v>
      </c>
    </row>
    <row r="90" spans="1:11" x14ac:dyDescent="0.2">
      <c r="A90" s="47" t="s">
        <v>85</v>
      </c>
      <c r="B90" s="18">
        <v>1300</v>
      </c>
      <c r="C90" s="18">
        <v>0</v>
      </c>
      <c r="D90" s="18">
        <v>0</v>
      </c>
      <c r="E90" s="18">
        <v>99</v>
      </c>
      <c r="F90" s="75">
        <f t="shared" si="8"/>
        <v>1399</v>
      </c>
      <c r="G90" s="19">
        <v>0</v>
      </c>
      <c r="H90" s="48">
        <f t="shared" si="9"/>
        <v>0</v>
      </c>
      <c r="J90" s="80">
        <v>0.75</v>
      </c>
      <c r="K90" s="60">
        <f t="shared" si="7"/>
        <v>1049.25</v>
      </c>
    </row>
    <row r="91" spans="1:11" x14ac:dyDescent="0.2">
      <c r="A91" s="47" t="s">
        <v>85</v>
      </c>
      <c r="B91" s="18">
        <v>1300</v>
      </c>
      <c r="C91" s="18">
        <v>0</v>
      </c>
      <c r="D91" s="18">
        <v>0</v>
      </c>
      <c r="E91" s="18">
        <v>99</v>
      </c>
      <c r="F91" s="75">
        <f t="shared" si="8"/>
        <v>1399</v>
      </c>
      <c r="G91" s="19">
        <v>0</v>
      </c>
      <c r="H91" s="48">
        <f t="shared" si="9"/>
        <v>0</v>
      </c>
      <c r="J91" s="80">
        <v>1</v>
      </c>
      <c r="K91" s="60">
        <f t="shared" si="7"/>
        <v>40802</v>
      </c>
    </row>
    <row r="92" spans="1:11" x14ac:dyDescent="0.2">
      <c r="A92" s="47" t="s">
        <v>86</v>
      </c>
      <c r="B92" s="18">
        <v>26050</v>
      </c>
      <c r="C92" s="18">
        <v>0</v>
      </c>
      <c r="D92" s="18">
        <v>12759</v>
      </c>
      <c r="E92" s="18">
        <v>1993</v>
      </c>
      <c r="F92" s="75">
        <f t="shared" si="8"/>
        <v>40802</v>
      </c>
      <c r="G92" s="19">
        <v>0</v>
      </c>
      <c r="H92" s="48">
        <f t="shared" si="9"/>
        <v>0</v>
      </c>
      <c r="J92" s="81" t="s">
        <v>89</v>
      </c>
      <c r="K92" s="50" t="s">
        <v>89</v>
      </c>
    </row>
    <row r="93" spans="1:11" x14ac:dyDescent="0.2">
      <c r="A93" s="49" t="s">
        <v>87</v>
      </c>
      <c r="B93" s="41" t="s">
        <v>89</v>
      </c>
      <c r="C93" s="41" t="s">
        <v>89</v>
      </c>
      <c r="D93" s="41" t="s">
        <v>89</v>
      </c>
      <c r="E93" s="41" t="s">
        <v>89</v>
      </c>
      <c r="F93" s="76" t="s">
        <v>89</v>
      </c>
      <c r="G93" s="19" t="s">
        <v>89</v>
      </c>
      <c r="H93" s="48" t="s">
        <v>90</v>
      </c>
      <c r="I93" s="4"/>
      <c r="J93" s="82" t="s">
        <v>90</v>
      </c>
      <c r="K93" s="48" t="s">
        <v>90</v>
      </c>
    </row>
    <row r="94" spans="1:11" s="4" customFormat="1" ht="15" thickBot="1" x14ac:dyDescent="0.25">
      <c r="A94" s="47" t="s">
        <v>88</v>
      </c>
      <c r="B94" s="18" t="s">
        <v>90</v>
      </c>
      <c r="C94" s="18" t="s">
        <v>90</v>
      </c>
      <c r="D94" s="18" t="s">
        <v>90</v>
      </c>
      <c r="E94" s="18" t="s">
        <v>90</v>
      </c>
      <c r="F94" s="77" t="s">
        <v>90</v>
      </c>
      <c r="G94" s="19" t="s">
        <v>89</v>
      </c>
      <c r="H94" s="48" t="s">
        <v>90</v>
      </c>
      <c r="I94" s="1"/>
      <c r="J94" s="83"/>
      <c r="K94" s="64">
        <f>SUM(K80:K91)</f>
        <v>183774.91</v>
      </c>
    </row>
    <row r="95" spans="1:11" ht="15" thickBot="1" x14ac:dyDescent="0.25">
      <c r="A95" s="61"/>
      <c r="B95" s="62"/>
      <c r="C95" s="62"/>
      <c r="D95" s="62"/>
      <c r="E95" s="62"/>
      <c r="F95" s="63"/>
      <c r="G95" s="52"/>
      <c r="H95" s="56">
        <f>SUM(H81:H84)</f>
        <v>75615.56</v>
      </c>
    </row>
    <row r="96" spans="1:11" x14ac:dyDescent="0.2">
      <c r="C96" s="2"/>
      <c r="D96" s="2"/>
      <c r="E96" s="2"/>
    </row>
    <row r="97" spans="2:5" x14ac:dyDescent="0.2">
      <c r="B97" s="4"/>
      <c r="C97" s="4"/>
      <c r="D97" s="4"/>
      <c r="E97" s="4"/>
    </row>
    <row r="98" spans="2:5" ht="19" x14ac:dyDescent="0.25">
      <c r="B98" s="209"/>
      <c r="C98" s="209"/>
      <c r="D98" s="207"/>
      <c r="E98" s="208"/>
    </row>
    <row r="99" spans="2:5" ht="19" x14ac:dyDescent="0.25">
      <c r="B99" s="209"/>
      <c r="C99" s="209"/>
      <c r="D99" s="207"/>
      <c r="E99" s="208"/>
    </row>
    <row r="100" spans="2:5" x14ac:dyDescent="0.2">
      <c r="B100" s="4"/>
      <c r="C100" s="4"/>
      <c r="D100" s="4"/>
      <c r="E100" s="4"/>
    </row>
    <row r="101" spans="2:5" x14ac:dyDescent="0.2">
      <c r="C101" s="2"/>
      <c r="D101" s="2"/>
      <c r="E101" s="2"/>
    </row>
    <row r="102" spans="2:5" x14ac:dyDescent="0.2">
      <c r="C102" s="2"/>
      <c r="D102" s="2"/>
      <c r="E102" s="2"/>
    </row>
    <row r="103" spans="2:5" x14ac:dyDescent="0.2">
      <c r="C103" s="2"/>
      <c r="D103" s="2"/>
      <c r="E103" s="2"/>
    </row>
    <row r="104" spans="2:5" x14ac:dyDescent="0.2">
      <c r="C104" s="2"/>
      <c r="D104" s="2"/>
      <c r="E104" s="2"/>
    </row>
    <row r="105" spans="2:5" x14ac:dyDescent="0.2">
      <c r="C105" s="2"/>
      <c r="D105" s="2"/>
      <c r="E105" s="2"/>
    </row>
    <row r="106" spans="2:5" x14ac:dyDescent="0.2">
      <c r="C106" s="2"/>
      <c r="D106" s="2"/>
      <c r="E106" s="2"/>
    </row>
    <row r="107" spans="2:5" x14ac:dyDescent="0.2">
      <c r="C107" s="2"/>
      <c r="D107" s="2"/>
      <c r="E107" s="2"/>
    </row>
    <row r="108" spans="2:5" x14ac:dyDescent="0.2">
      <c r="C108" s="2"/>
      <c r="D108" s="2"/>
      <c r="E108" s="2"/>
    </row>
    <row r="109" spans="2:5" x14ac:dyDescent="0.2">
      <c r="C109" s="2"/>
      <c r="D109" s="2"/>
      <c r="E109" s="2"/>
    </row>
    <row r="110" spans="2:5" x14ac:dyDescent="0.2">
      <c r="C110" s="2"/>
      <c r="D110" s="2"/>
      <c r="E110" s="2"/>
    </row>
    <row r="111" spans="2:5" x14ac:dyDescent="0.2">
      <c r="C111" s="2"/>
      <c r="D111" s="2"/>
      <c r="E111" s="2"/>
    </row>
    <row r="112" spans="2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</sheetData>
  <mergeCells count="34">
    <mergeCell ref="I59:J59"/>
    <mergeCell ref="I60:J60"/>
    <mergeCell ref="I61:J61"/>
    <mergeCell ref="D2:F2"/>
    <mergeCell ref="D3:F3"/>
    <mergeCell ref="D4:F4"/>
    <mergeCell ref="D5:F5"/>
    <mergeCell ref="B7:D7"/>
    <mergeCell ref="F7:G7"/>
    <mergeCell ref="A2:B2"/>
    <mergeCell ref="D99:E99"/>
    <mergeCell ref="D98:E98"/>
    <mergeCell ref="B99:C99"/>
    <mergeCell ref="B98:C98"/>
    <mergeCell ref="I70:J70"/>
    <mergeCell ref="I71:J71"/>
    <mergeCell ref="J78:K78"/>
    <mergeCell ref="B79:E79"/>
    <mergeCell ref="I53:K54"/>
    <mergeCell ref="A1:G1"/>
    <mergeCell ref="H74:I74"/>
    <mergeCell ref="H75:I75"/>
    <mergeCell ref="I68:J68"/>
    <mergeCell ref="I69:J69"/>
    <mergeCell ref="I62:J62"/>
    <mergeCell ref="I63:J63"/>
    <mergeCell ref="I64:J64"/>
    <mergeCell ref="I65:J65"/>
    <mergeCell ref="I66:J66"/>
    <mergeCell ref="I67:J67"/>
    <mergeCell ref="I55:J55"/>
    <mergeCell ref="I56:J56"/>
    <mergeCell ref="I57:J57"/>
    <mergeCell ref="I58:J58"/>
  </mergeCells>
  <pageMargins left="1" right="1" top="1" bottom="1" header="0.5" footer="0.5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7FA2-C74C-494E-8FE1-E0207CFC9D5E}">
  <dimension ref="A1:K188"/>
  <sheetViews>
    <sheetView tabSelected="1" topLeftCell="A64" workbookViewId="0">
      <selection activeCell="L83" sqref="L83"/>
    </sheetView>
  </sheetViews>
  <sheetFormatPr baseColWidth="10" defaultColWidth="9.1640625" defaultRowHeight="14" x14ac:dyDescent="0.2"/>
  <cols>
    <col min="1" max="1" width="35.33203125" style="1" bestFit="1" customWidth="1"/>
    <col min="2" max="2" width="13.5" style="2" bestFit="1" customWidth="1"/>
    <col min="3" max="3" width="11.83203125" style="3" bestFit="1" customWidth="1"/>
    <col min="4" max="4" width="15.33203125" style="1" customWidth="1"/>
    <col min="5" max="5" width="10.5" style="1" bestFit="1" customWidth="1"/>
    <col min="6" max="6" width="13.5" style="3" bestFit="1" customWidth="1"/>
    <col min="7" max="7" width="15.33203125" style="2" bestFit="1" customWidth="1"/>
    <col min="8" max="8" width="12.33203125" style="1" bestFit="1" customWidth="1"/>
    <col min="9" max="9" width="2.6640625" style="1" customWidth="1"/>
    <col min="10" max="10" width="17.5" style="1" customWidth="1"/>
    <col min="11" max="11" width="17.5" style="1" bestFit="1" customWidth="1"/>
    <col min="12" max="12" width="3.6640625" style="1" customWidth="1"/>
    <col min="13" max="16384" width="9.1640625" style="1"/>
  </cols>
  <sheetData>
    <row r="1" spans="1:11" ht="30" thickBot="1" x14ac:dyDescent="0.4">
      <c r="A1" s="262" t="s">
        <v>117</v>
      </c>
      <c r="B1" s="263"/>
      <c r="C1" s="263"/>
      <c r="D1" s="263"/>
      <c r="E1" s="263"/>
      <c r="F1" s="263"/>
      <c r="G1" s="264"/>
      <c r="H1" s="100"/>
      <c r="I1" s="100"/>
      <c r="J1" s="100"/>
      <c r="K1" s="100"/>
    </row>
    <row r="2" spans="1:11" ht="16" x14ac:dyDescent="0.2">
      <c r="A2" s="265" t="s">
        <v>96</v>
      </c>
      <c r="B2" s="266"/>
      <c r="C2" s="101"/>
      <c r="D2" s="267" t="s">
        <v>93</v>
      </c>
      <c r="E2" s="267"/>
      <c r="F2" s="267"/>
      <c r="G2" s="102"/>
      <c r="H2" s="100"/>
      <c r="I2" s="100"/>
      <c r="J2" s="100"/>
      <c r="K2" s="100"/>
    </row>
    <row r="3" spans="1:11" ht="15" x14ac:dyDescent="0.2">
      <c r="A3" s="103" t="s">
        <v>91</v>
      </c>
      <c r="B3" s="104">
        <v>204677.66</v>
      </c>
      <c r="C3" s="105"/>
      <c r="D3" s="268" t="s">
        <v>91</v>
      </c>
      <c r="E3" s="268"/>
      <c r="F3" s="268"/>
      <c r="G3" s="106">
        <v>246141.1</v>
      </c>
      <c r="H3" s="100"/>
      <c r="I3" s="100"/>
      <c r="J3" s="100"/>
      <c r="K3" s="100"/>
    </row>
    <row r="4" spans="1:11" ht="15" x14ac:dyDescent="0.2">
      <c r="A4" s="103" t="s">
        <v>73</v>
      </c>
      <c r="B4" s="107">
        <v>75615.56</v>
      </c>
      <c r="C4" s="105"/>
      <c r="D4" s="269" t="s">
        <v>73</v>
      </c>
      <c r="E4" s="269"/>
      <c r="F4" s="269"/>
      <c r="G4" s="108">
        <v>183774.91</v>
      </c>
      <c r="H4" s="100"/>
      <c r="I4" s="100"/>
      <c r="J4" s="100"/>
      <c r="K4" s="100"/>
    </row>
    <row r="5" spans="1:11" s="4" customFormat="1" ht="16" thickBot="1" x14ac:dyDescent="0.25">
      <c r="A5" s="109" t="s">
        <v>92</v>
      </c>
      <c r="B5" s="110">
        <f>SUM(B3:B4)</f>
        <v>280293.21999999997</v>
      </c>
      <c r="C5" s="111"/>
      <c r="D5" s="270" t="s">
        <v>92</v>
      </c>
      <c r="E5" s="270"/>
      <c r="F5" s="270"/>
      <c r="G5" s="112">
        <f>SUM(G3:G4)</f>
        <v>429916.01</v>
      </c>
      <c r="H5" s="113"/>
      <c r="I5" s="113"/>
      <c r="J5" s="113"/>
      <c r="K5" s="113"/>
    </row>
    <row r="6" spans="1:11" s="4" customFormat="1" ht="15" thickBot="1" x14ac:dyDescent="0.25">
      <c r="A6" s="113"/>
      <c r="B6" s="114"/>
      <c r="C6" s="115"/>
      <c r="D6" s="113"/>
      <c r="E6" s="113"/>
      <c r="F6" s="115"/>
      <c r="G6" s="114"/>
      <c r="H6" s="113"/>
      <c r="I6" s="113"/>
      <c r="J6" s="113"/>
      <c r="K6" s="113"/>
    </row>
    <row r="7" spans="1:11" ht="15" x14ac:dyDescent="0.2">
      <c r="A7" s="116" t="s">
        <v>28</v>
      </c>
      <c r="B7" s="245" t="s">
        <v>97</v>
      </c>
      <c r="C7" s="246"/>
      <c r="D7" s="251"/>
      <c r="E7" s="117"/>
      <c r="F7" s="252" t="s">
        <v>98</v>
      </c>
      <c r="G7" s="253"/>
      <c r="H7" s="100"/>
      <c r="I7" s="100"/>
      <c r="J7" s="100"/>
      <c r="K7" s="100"/>
    </row>
    <row r="8" spans="1:11" s="7" customFormat="1" ht="15" thickBot="1" x14ac:dyDescent="0.25">
      <c r="A8" s="118" t="s">
        <v>0</v>
      </c>
      <c r="B8" s="119" t="s">
        <v>47</v>
      </c>
      <c r="C8" s="120" t="s">
        <v>3</v>
      </c>
      <c r="D8" s="121" t="s">
        <v>4</v>
      </c>
      <c r="E8" s="122"/>
      <c r="F8" s="120" t="s">
        <v>94</v>
      </c>
      <c r="G8" s="123" t="s">
        <v>95</v>
      </c>
      <c r="H8" s="124"/>
      <c r="I8" s="124"/>
      <c r="J8" s="124"/>
      <c r="K8" s="124"/>
    </row>
    <row r="9" spans="1:11" x14ac:dyDescent="0.2">
      <c r="A9" s="125" t="s">
        <v>1</v>
      </c>
      <c r="B9" s="126">
        <v>28081</v>
      </c>
      <c r="C9" s="127">
        <v>0.2</v>
      </c>
      <c r="D9" s="128">
        <f>B9*C9</f>
        <v>5616.2000000000007</v>
      </c>
      <c r="E9" s="129"/>
      <c r="F9" s="127">
        <v>0.5</v>
      </c>
      <c r="G9" s="130">
        <f>B9*F9</f>
        <v>14040.5</v>
      </c>
      <c r="H9" s="100"/>
      <c r="I9" s="100"/>
      <c r="J9" s="100"/>
      <c r="K9" s="100"/>
    </row>
    <row r="10" spans="1:11" x14ac:dyDescent="0.2">
      <c r="A10" s="131" t="s">
        <v>2</v>
      </c>
      <c r="B10" s="132">
        <v>27775</v>
      </c>
      <c r="C10" s="133">
        <v>0.2</v>
      </c>
      <c r="D10" s="134">
        <f>B10*C10</f>
        <v>5555</v>
      </c>
      <c r="E10" s="135"/>
      <c r="F10" s="133">
        <v>0.5</v>
      </c>
      <c r="G10" s="136">
        <f t="shared" ref="G10:G60" si="0">B10*F10</f>
        <v>13887.5</v>
      </c>
      <c r="H10" s="100"/>
      <c r="I10" s="100"/>
      <c r="J10" s="100"/>
      <c r="K10" s="100"/>
    </row>
    <row r="11" spans="1:11" x14ac:dyDescent="0.2">
      <c r="A11" s="131" t="s">
        <v>5</v>
      </c>
      <c r="B11" s="132">
        <v>727</v>
      </c>
      <c r="C11" s="133">
        <v>1</v>
      </c>
      <c r="D11" s="134">
        <f t="shared" ref="D11:D76" si="1">B11*C11</f>
        <v>727</v>
      </c>
      <c r="E11" s="135"/>
      <c r="F11" s="133"/>
      <c r="G11" s="136">
        <f>D11</f>
        <v>727</v>
      </c>
      <c r="H11" s="100"/>
      <c r="I11" s="100"/>
      <c r="J11" s="100"/>
      <c r="K11" s="100"/>
    </row>
    <row r="12" spans="1:11" x14ac:dyDescent="0.2">
      <c r="A12" s="131" t="s">
        <v>6</v>
      </c>
      <c r="B12" s="132">
        <v>727</v>
      </c>
      <c r="C12" s="133">
        <v>1</v>
      </c>
      <c r="D12" s="134">
        <f t="shared" si="1"/>
        <v>727</v>
      </c>
      <c r="E12" s="135"/>
      <c r="F12" s="133"/>
      <c r="G12" s="136">
        <f>D12</f>
        <v>727</v>
      </c>
      <c r="H12" s="100"/>
      <c r="I12" s="100"/>
      <c r="J12" s="100"/>
      <c r="K12" s="100"/>
    </row>
    <row r="13" spans="1:11" x14ac:dyDescent="0.2">
      <c r="A13" s="131" t="s">
        <v>7</v>
      </c>
      <c r="B13" s="132">
        <v>14449</v>
      </c>
      <c r="C13" s="133">
        <v>0.19</v>
      </c>
      <c r="D13" s="134">
        <f t="shared" si="1"/>
        <v>2745.31</v>
      </c>
      <c r="E13" s="135"/>
      <c r="F13" s="133"/>
      <c r="G13" s="136">
        <f>D13</f>
        <v>2745.31</v>
      </c>
      <c r="H13" s="100"/>
      <c r="I13" s="100"/>
      <c r="J13" s="100"/>
      <c r="K13" s="100"/>
    </row>
    <row r="14" spans="1:11" x14ac:dyDescent="0.2">
      <c r="A14" s="131" t="s">
        <v>8</v>
      </c>
      <c r="B14" s="132">
        <v>17200</v>
      </c>
      <c r="C14" s="133">
        <v>0.19</v>
      </c>
      <c r="D14" s="134">
        <f t="shared" si="1"/>
        <v>3268</v>
      </c>
      <c r="E14" s="135"/>
      <c r="F14" s="133">
        <v>0.5</v>
      </c>
      <c r="G14" s="136">
        <f t="shared" si="0"/>
        <v>8600</v>
      </c>
      <c r="H14" s="100"/>
      <c r="I14" s="100"/>
      <c r="J14" s="100"/>
      <c r="K14" s="100"/>
    </row>
    <row r="15" spans="1:11" x14ac:dyDescent="0.2">
      <c r="A15" s="131" t="s">
        <v>9</v>
      </c>
      <c r="B15" s="132">
        <v>13200</v>
      </c>
      <c r="C15" s="133">
        <v>0.2</v>
      </c>
      <c r="D15" s="134">
        <f t="shared" si="1"/>
        <v>2640</v>
      </c>
      <c r="E15" s="135"/>
      <c r="F15" s="133">
        <v>0.5</v>
      </c>
      <c r="G15" s="136">
        <f t="shared" si="0"/>
        <v>6600</v>
      </c>
      <c r="H15" s="100"/>
      <c r="I15" s="100"/>
      <c r="J15" s="100"/>
      <c r="K15" s="100"/>
    </row>
    <row r="16" spans="1:11" x14ac:dyDescent="0.2">
      <c r="A16" s="131" t="s">
        <v>10</v>
      </c>
      <c r="B16" s="132">
        <v>5120</v>
      </c>
      <c r="C16" s="133">
        <v>0.09</v>
      </c>
      <c r="D16" s="134">
        <f t="shared" si="1"/>
        <v>460.79999999999995</v>
      </c>
      <c r="E16" s="135"/>
      <c r="F16" s="133"/>
      <c r="G16" s="136">
        <f>D16</f>
        <v>460.79999999999995</v>
      </c>
      <c r="H16" s="100"/>
      <c r="I16" s="100"/>
      <c r="J16" s="100"/>
      <c r="K16" s="100"/>
    </row>
    <row r="17" spans="1:11" x14ac:dyDescent="0.2">
      <c r="A17" s="131" t="s">
        <v>11</v>
      </c>
      <c r="B17" s="132">
        <v>5515</v>
      </c>
      <c r="C17" s="133">
        <v>0.25</v>
      </c>
      <c r="D17" s="134">
        <f t="shared" si="1"/>
        <v>1378.75</v>
      </c>
      <c r="E17" s="135"/>
      <c r="F17" s="133"/>
      <c r="G17" s="136">
        <f t="shared" ref="G17:G26" si="2">D17</f>
        <v>1378.75</v>
      </c>
      <c r="H17" s="100"/>
      <c r="I17" s="100"/>
      <c r="J17" s="100"/>
      <c r="K17" s="100"/>
    </row>
    <row r="18" spans="1:11" x14ac:dyDescent="0.2">
      <c r="A18" s="131" t="s">
        <v>12</v>
      </c>
      <c r="B18" s="132">
        <v>10365</v>
      </c>
      <c r="C18" s="133">
        <v>0.25</v>
      </c>
      <c r="D18" s="134">
        <f t="shared" si="1"/>
        <v>2591.25</v>
      </c>
      <c r="E18" s="135"/>
      <c r="F18" s="133"/>
      <c r="G18" s="136">
        <f t="shared" si="2"/>
        <v>2591.25</v>
      </c>
      <c r="H18" s="100"/>
      <c r="I18" s="100"/>
      <c r="J18" s="100"/>
      <c r="K18" s="100"/>
    </row>
    <row r="19" spans="1:11" x14ac:dyDescent="0.2">
      <c r="A19" s="131" t="s">
        <v>13</v>
      </c>
      <c r="B19" s="132">
        <v>594</v>
      </c>
      <c r="C19" s="133">
        <v>0.25</v>
      </c>
      <c r="D19" s="134">
        <f t="shared" si="1"/>
        <v>148.5</v>
      </c>
      <c r="E19" s="135"/>
      <c r="F19" s="133"/>
      <c r="G19" s="136">
        <f t="shared" si="2"/>
        <v>148.5</v>
      </c>
      <c r="H19" s="100"/>
      <c r="I19" s="100"/>
      <c r="J19" s="100"/>
      <c r="K19" s="100"/>
    </row>
    <row r="20" spans="1:11" x14ac:dyDescent="0.2">
      <c r="A20" s="131" t="s">
        <v>14</v>
      </c>
      <c r="B20" s="132">
        <v>168</v>
      </c>
      <c r="C20" s="133">
        <v>1</v>
      </c>
      <c r="D20" s="134">
        <f t="shared" si="1"/>
        <v>168</v>
      </c>
      <c r="E20" s="135"/>
      <c r="F20" s="133"/>
      <c r="G20" s="136">
        <f t="shared" si="2"/>
        <v>168</v>
      </c>
      <c r="H20" s="100"/>
      <c r="I20" s="100"/>
      <c r="J20" s="100"/>
      <c r="K20" s="100"/>
    </row>
    <row r="21" spans="1:11" x14ac:dyDescent="0.2">
      <c r="A21" s="131" t="s">
        <v>15</v>
      </c>
      <c r="B21" s="132">
        <v>506</v>
      </c>
      <c r="C21" s="133">
        <v>1</v>
      </c>
      <c r="D21" s="134">
        <f t="shared" si="1"/>
        <v>506</v>
      </c>
      <c r="E21" s="135"/>
      <c r="F21" s="133"/>
      <c r="G21" s="136">
        <f t="shared" si="2"/>
        <v>506</v>
      </c>
      <c r="H21" s="100"/>
      <c r="I21" s="100"/>
      <c r="J21" s="100"/>
      <c r="K21" s="100"/>
    </row>
    <row r="22" spans="1:11" x14ac:dyDescent="0.2">
      <c r="A22" s="131" t="s">
        <v>16</v>
      </c>
      <c r="B22" s="132">
        <v>570</v>
      </c>
      <c r="C22" s="133">
        <v>1</v>
      </c>
      <c r="D22" s="134">
        <f t="shared" si="1"/>
        <v>570</v>
      </c>
      <c r="E22" s="135"/>
      <c r="F22" s="133"/>
      <c r="G22" s="136">
        <f t="shared" si="2"/>
        <v>570</v>
      </c>
      <c r="H22" s="100"/>
      <c r="I22" s="100"/>
      <c r="J22" s="100"/>
      <c r="K22" s="100"/>
    </row>
    <row r="23" spans="1:11" x14ac:dyDescent="0.2">
      <c r="A23" s="131" t="s">
        <v>17</v>
      </c>
      <c r="B23" s="132">
        <v>289</v>
      </c>
      <c r="C23" s="133">
        <v>0.72</v>
      </c>
      <c r="D23" s="134">
        <f t="shared" si="1"/>
        <v>208.07999999999998</v>
      </c>
      <c r="E23" s="135"/>
      <c r="F23" s="133"/>
      <c r="G23" s="136">
        <f t="shared" si="2"/>
        <v>208.07999999999998</v>
      </c>
      <c r="H23" s="100"/>
      <c r="I23" s="100"/>
      <c r="J23" s="100"/>
      <c r="K23" s="100"/>
    </row>
    <row r="24" spans="1:11" x14ac:dyDescent="0.2">
      <c r="A24" s="131" t="s">
        <v>18</v>
      </c>
      <c r="B24" s="132">
        <v>3335</v>
      </c>
      <c r="C24" s="133">
        <v>7.0000000000000007E-2</v>
      </c>
      <c r="D24" s="134">
        <f t="shared" si="1"/>
        <v>233.45000000000002</v>
      </c>
      <c r="E24" s="135"/>
      <c r="F24" s="133"/>
      <c r="G24" s="136">
        <f t="shared" si="2"/>
        <v>233.45000000000002</v>
      </c>
      <c r="H24" s="100"/>
      <c r="I24" s="100"/>
      <c r="J24" s="100"/>
      <c r="K24" s="100"/>
    </row>
    <row r="25" spans="1:11" x14ac:dyDescent="0.2">
      <c r="A25" s="131" t="s">
        <v>19</v>
      </c>
      <c r="B25" s="132">
        <v>5754</v>
      </c>
      <c r="C25" s="133">
        <v>1</v>
      </c>
      <c r="D25" s="134">
        <f t="shared" si="1"/>
        <v>5754</v>
      </c>
      <c r="E25" s="135"/>
      <c r="F25" s="133"/>
      <c r="G25" s="136">
        <f t="shared" si="2"/>
        <v>5754</v>
      </c>
      <c r="H25" s="100"/>
      <c r="I25" s="100"/>
      <c r="J25" s="100"/>
      <c r="K25" s="100"/>
    </row>
    <row r="26" spans="1:11" x14ac:dyDescent="0.2">
      <c r="A26" s="131" t="s">
        <v>20</v>
      </c>
      <c r="B26" s="132">
        <v>1742</v>
      </c>
      <c r="C26" s="133">
        <v>1</v>
      </c>
      <c r="D26" s="134">
        <f t="shared" si="1"/>
        <v>1742</v>
      </c>
      <c r="E26" s="135"/>
      <c r="F26" s="133"/>
      <c r="G26" s="136">
        <f t="shared" si="2"/>
        <v>1742</v>
      </c>
      <c r="H26" s="100"/>
      <c r="I26" s="100"/>
      <c r="J26" s="100"/>
      <c r="K26" s="100"/>
    </row>
    <row r="27" spans="1:11" x14ac:dyDescent="0.2">
      <c r="A27" s="131" t="s">
        <v>21</v>
      </c>
      <c r="B27" s="132">
        <v>1824</v>
      </c>
      <c r="C27" s="133">
        <v>0.05</v>
      </c>
      <c r="D27" s="134">
        <f t="shared" si="1"/>
        <v>91.2</v>
      </c>
      <c r="E27" s="135"/>
      <c r="F27" s="133">
        <v>0.75</v>
      </c>
      <c r="G27" s="136">
        <f t="shared" si="0"/>
        <v>1368</v>
      </c>
      <c r="H27" s="100"/>
      <c r="I27" s="100"/>
      <c r="J27" s="100"/>
      <c r="K27" s="100"/>
    </row>
    <row r="28" spans="1:11" x14ac:dyDescent="0.2">
      <c r="A28" s="131" t="s">
        <v>22</v>
      </c>
      <c r="B28" s="132">
        <v>1476</v>
      </c>
      <c r="C28" s="133">
        <v>1</v>
      </c>
      <c r="D28" s="134">
        <f t="shared" si="1"/>
        <v>1476</v>
      </c>
      <c r="E28" s="135"/>
      <c r="F28" s="133"/>
      <c r="G28" s="136">
        <f>D28</f>
        <v>1476</v>
      </c>
      <c r="H28" s="100"/>
      <c r="I28" s="100"/>
      <c r="J28" s="100"/>
      <c r="K28" s="100"/>
    </row>
    <row r="29" spans="1:11" x14ac:dyDescent="0.2">
      <c r="A29" s="131" t="s">
        <v>23</v>
      </c>
      <c r="B29" s="132">
        <v>675</v>
      </c>
      <c r="C29" s="133">
        <v>0.19</v>
      </c>
      <c r="D29" s="134">
        <f t="shared" si="1"/>
        <v>128.25</v>
      </c>
      <c r="E29" s="135"/>
      <c r="F29" s="133"/>
      <c r="G29" s="136">
        <f>D29</f>
        <v>128.25</v>
      </c>
      <c r="H29" s="100"/>
      <c r="I29" s="100"/>
      <c r="J29" s="100"/>
      <c r="K29" s="100"/>
    </row>
    <row r="30" spans="1:11" x14ac:dyDescent="0.2">
      <c r="A30" s="131" t="s">
        <v>24</v>
      </c>
      <c r="B30" s="132">
        <v>8117</v>
      </c>
      <c r="C30" s="133">
        <v>0.56000000000000005</v>
      </c>
      <c r="D30" s="134">
        <f t="shared" si="1"/>
        <v>4545.5200000000004</v>
      </c>
      <c r="E30" s="135"/>
      <c r="F30" s="133"/>
      <c r="G30" s="136">
        <f t="shared" ref="G30:G34" si="3">D30</f>
        <v>4545.5200000000004</v>
      </c>
      <c r="H30" s="100"/>
      <c r="I30" s="100"/>
      <c r="J30" s="100"/>
      <c r="K30" s="100"/>
    </row>
    <row r="31" spans="1:11" x14ac:dyDescent="0.2">
      <c r="A31" s="131" t="s">
        <v>25</v>
      </c>
      <c r="B31" s="132">
        <v>5005</v>
      </c>
      <c r="C31" s="133">
        <v>1</v>
      </c>
      <c r="D31" s="134">
        <f t="shared" si="1"/>
        <v>5005</v>
      </c>
      <c r="E31" s="135"/>
      <c r="F31" s="133"/>
      <c r="G31" s="136">
        <f t="shared" si="3"/>
        <v>5005</v>
      </c>
      <c r="H31" s="100"/>
      <c r="I31" s="100"/>
      <c r="J31" s="100"/>
      <c r="K31" s="100"/>
    </row>
    <row r="32" spans="1:11" x14ac:dyDescent="0.2">
      <c r="A32" s="131" t="s">
        <v>26</v>
      </c>
      <c r="B32" s="132">
        <v>3113</v>
      </c>
      <c r="C32" s="133">
        <v>0.01</v>
      </c>
      <c r="D32" s="134">
        <f t="shared" si="1"/>
        <v>31.13</v>
      </c>
      <c r="E32" s="135"/>
      <c r="F32" s="133"/>
      <c r="G32" s="136">
        <f t="shared" si="3"/>
        <v>31.13</v>
      </c>
      <c r="H32" s="100"/>
      <c r="I32" s="100"/>
      <c r="J32" s="100"/>
      <c r="K32" s="100"/>
    </row>
    <row r="33" spans="1:11" ht="15.75" customHeight="1" x14ac:dyDescent="0.2">
      <c r="A33" s="131" t="s">
        <v>27</v>
      </c>
      <c r="B33" s="132">
        <v>358</v>
      </c>
      <c r="C33" s="133">
        <v>0.1</v>
      </c>
      <c r="D33" s="134">
        <f t="shared" si="1"/>
        <v>35.800000000000004</v>
      </c>
      <c r="E33" s="135"/>
      <c r="F33" s="133"/>
      <c r="G33" s="136">
        <f t="shared" si="3"/>
        <v>35.800000000000004</v>
      </c>
      <c r="H33" s="100"/>
      <c r="I33" s="100"/>
      <c r="J33" s="100"/>
      <c r="K33" s="100"/>
    </row>
    <row r="34" spans="1:11" ht="15.75" customHeight="1" x14ac:dyDescent="0.2">
      <c r="A34" s="131" t="s">
        <v>29</v>
      </c>
      <c r="B34" s="132">
        <v>311</v>
      </c>
      <c r="C34" s="133">
        <v>1</v>
      </c>
      <c r="D34" s="134">
        <f t="shared" si="1"/>
        <v>311</v>
      </c>
      <c r="E34" s="135"/>
      <c r="F34" s="133"/>
      <c r="G34" s="136">
        <f t="shared" si="3"/>
        <v>311</v>
      </c>
      <c r="H34" s="100"/>
      <c r="I34" s="100"/>
      <c r="J34" s="100"/>
      <c r="K34" s="100"/>
    </row>
    <row r="35" spans="1:11" ht="15.75" customHeight="1" x14ac:dyDescent="0.2">
      <c r="A35" s="131" t="s">
        <v>30</v>
      </c>
      <c r="B35" s="132">
        <v>1870</v>
      </c>
      <c r="C35" s="133">
        <v>0.03</v>
      </c>
      <c r="D35" s="134">
        <f t="shared" si="1"/>
        <v>56.1</v>
      </c>
      <c r="E35" s="135"/>
      <c r="F35" s="133">
        <v>0.5</v>
      </c>
      <c r="G35" s="136">
        <f t="shared" si="0"/>
        <v>935</v>
      </c>
      <c r="H35" s="100"/>
      <c r="I35" s="100"/>
      <c r="J35" s="100"/>
      <c r="K35" s="100"/>
    </row>
    <row r="36" spans="1:11" ht="15.75" customHeight="1" x14ac:dyDescent="0.2">
      <c r="A36" s="131" t="s">
        <v>32</v>
      </c>
      <c r="B36" s="132">
        <v>4289</v>
      </c>
      <c r="C36" s="133">
        <v>0.16</v>
      </c>
      <c r="D36" s="134">
        <f t="shared" si="1"/>
        <v>686.24</v>
      </c>
      <c r="E36" s="135"/>
      <c r="F36" s="133"/>
      <c r="G36" s="136">
        <f>D36</f>
        <v>686.24</v>
      </c>
      <c r="H36" s="100"/>
      <c r="I36" s="100"/>
      <c r="J36" s="100"/>
      <c r="K36" s="100"/>
    </row>
    <row r="37" spans="1:11" ht="15.75" customHeight="1" x14ac:dyDescent="0.2">
      <c r="A37" s="131" t="s">
        <v>31</v>
      </c>
      <c r="B37" s="132">
        <v>3465</v>
      </c>
      <c r="C37" s="133">
        <v>0.16</v>
      </c>
      <c r="D37" s="134">
        <f t="shared" si="1"/>
        <v>554.4</v>
      </c>
      <c r="E37" s="135"/>
      <c r="F37" s="133"/>
      <c r="G37" s="136">
        <f>D37</f>
        <v>554.4</v>
      </c>
      <c r="H37" s="100"/>
      <c r="I37" s="100"/>
      <c r="J37" s="100"/>
      <c r="K37" s="100"/>
    </row>
    <row r="38" spans="1:11" ht="15.75" customHeight="1" x14ac:dyDescent="0.2">
      <c r="A38" s="131" t="s">
        <v>33</v>
      </c>
      <c r="B38" s="132">
        <v>100</v>
      </c>
      <c r="C38" s="133">
        <v>1</v>
      </c>
      <c r="D38" s="134">
        <f t="shared" si="1"/>
        <v>100</v>
      </c>
      <c r="E38" s="135"/>
      <c r="F38" s="133"/>
      <c r="G38" s="136">
        <f t="shared" ref="G38:G59" si="4">D38</f>
        <v>100</v>
      </c>
      <c r="H38" s="100"/>
      <c r="I38" s="100"/>
      <c r="J38" s="100"/>
      <c r="K38" s="100"/>
    </row>
    <row r="39" spans="1:11" ht="15.75" customHeight="1" x14ac:dyDescent="0.2">
      <c r="A39" s="131" t="s">
        <v>34</v>
      </c>
      <c r="B39" s="132">
        <v>8944</v>
      </c>
      <c r="C39" s="133">
        <v>0.4</v>
      </c>
      <c r="D39" s="134">
        <f t="shared" si="1"/>
        <v>3577.6000000000004</v>
      </c>
      <c r="E39" s="135"/>
      <c r="F39" s="133"/>
      <c r="G39" s="136">
        <f t="shared" si="4"/>
        <v>3577.6000000000004</v>
      </c>
      <c r="H39" s="100"/>
      <c r="I39" s="100"/>
      <c r="J39" s="100"/>
      <c r="K39" s="100"/>
    </row>
    <row r="40" spans="1:11" ht="15.75" customHeight="1" x14ac:dyDescent="0.2">
      <c r="A40" s="131" t="s">
        <v>46</v>
      </c>
      <c r="B40" s="132">
        <v>25185</v>
      </c>
      <c r="C40" s="133">
        <v>0.24</v>
      </c>
      <c r="D40" s="134">
        <f t="shared" si="1"/>
        <v>6044.4</v>
      </c>
      <c r="E40" s="135"/>
      <c r="F40" s="133"/>
      <c r="G40" s="136">
        <f t="shared" si="4"/>
        <v>6044.4</v>
      </c>
      <c r="H40" s="100"/>
      <c r="I40" s="100"/>
      <c r="J40" s="100"/>
      <c r="K40" s="100"/>
    </row>
    <row r="41" spans="1:11" ht="15.75" customHeight="1" x14ac:dyDescent="0.2">
      <c r="A41" s="131" t="s">
        <v>35</v>
      </c>
      <c r="B41" s="132">
        <v>960</v>
      </c>
      <c r="C41" s="133">
        <v>1</v>
      </c>
      <c r="D41" s="134">
        <f t="shared" si="1"/>
        <v>960</v>
      </c>
      <c r="E41" s="135"/>
      <c r="F41" s="133"/>
      <c r="G41" s="136">
        <f t="shared" si="4"/>
        <v>960</v>
      </c>
      <c r="H41" s="100"/>
      <c r="I41" s="100"/>
      <c r="J41" s="100"/>
      <c r="K41" s="100"/>
    </row>
    <row r="42" spans="1:11" ht="15.75" customHeight="1" x14ac:dyDescent="0.2">
      <c r="A42" s="131" t="s">
        <v>36</v>
      </c>
      <c r="B42" s="132">
        <v>45</v>
      </c>
      <c r="C42" s="133">
        <v>1</v>
      </c>
      <c r="D42" s="134">
        <f t="shared" si="1"/>
        <v>45</v>
      </c>
      <c r="E42" s="135"/>
      <c r="F42" s="133"/>
      <c r="G42" s="136">
        <f t="shared" si="4"/>
        <v>45</v>
      </c>
      <c r="H42" s="100"/>
      <c r="I42" s="100"/>
      <c r="J42" s="100"/>
      <c r="K42" s="100"/>
    </row>
    <row r="43" spans="1:11" ht="15.75" customHeight="1" x14ac:dyDescent="0.2">
      <c r="A43" s="131" t="s">
        <v>37</v>
      </c>
      <c r="B43" s="132">
        <v>1204</v>
      </c>
      <c r="C43" s="133">
        <v>1</v>
      </c>
      <c r="D43" s="134">
        <f t="shared" si="1"/>
        <v>1204</v>
      </c>
      <c r="E43" s="135"/>
      <c r="F43" s="133"/>
      <c r="G43" s="136">
        <f t="shared" si="4"/>
        <v>1204</v>
      </c>
      <c r="H43" s="100"/>
      <c r="I43" s="100"/>
      <c r="J43" s="100"/>
      <c r="K43" s="100"/>
    </row>
    <row r="44" spans="1:11" ht="15.75" customHeight="1" x14ac:dyDescent="0.2">
      <c r="A44" s="131" t="s">
        <v>38</v>
      </c>
      <c r="B44" s="132">
        <v>84</v>
      </c>
      <c r="C44" s="133">
        <v>1</v>
      </c>
      <c r="D44" s="134">
        <f t="shared" si="1"/>
        <v>84</v>
      </c>
      <c r="E44" s="135"/>
      <c r="F44" s="133"/>
      <c r="G44" s="136">
        <f t="shared" si="4"/>
        <v>84</v>
      </c>
      <c r="H44" s="100"/>
      <c r="I44" s="100"/>
      <c r="J44" s="100"/>
      <c r="K44" s="100"/>
    </row>
    <row r="45" spans="1:11" x14ac:dyDescent="0.2">
      <c r="A45" s="131" t="s">
        <v>39</v>
      </c>
      <c r="B45" s="132">
        <v>1837</v>
      </c>
      <c r="C45" s="133">
        <v>1</v>
      </c>
      <c r="D45" s="134">
        <f t="shared" si="1"/>
        <v>1837</v>
      </c>
      <c r="E45" s="135"/>
      <c r="F45" s="133"/>
      <c r="G45" s="136">
        <f t="shared" si="4"/>
        <v>1837</v>
      </c>
      <c r="H45" s="100"/>
      <c r="I45" s="100"/>
      <c r="J45" s="100"/>
      <c r="K45" s="100"/>
    </row>
    <row r="46" spans="1:11" x14ac:dyDescent="0.2">
      <c r="A46" s="131" t="s">
        <v>40</v>
      </c>
      <c r="B46" s="132">
        <v>1110</v>
      </c>
      <c r="C46" s="133">
        <v>1</v>
      </c>
      <c r="D46" s="134">
        <f t="shared" si="1"/>
        <v>1110</v>
      </c>
      <c r="E46" s="135"/>
      <c r="F46" s="133"/>
      <c r="G46" s="136">
        <f t="shared" si="4"/>
        <v>1110</v>
      </c>
      <c r="H46" s="100"/>
      <c r="I46" s="100"/>
      <c r="J46" s="100"/>
      <c r="K46" s="100"/>
    </row>
    <row r="47" spans="1:11" x14ac:dyDescent="0.2">
      <c r="A47" s="131" t="s">
        <v>41</v>
      </c>
      <c r="B47" s="132">
        <v>301</v>
      </c>
      <c r="C47" s="133">
        <v>1</v>
      </c>
      <c r="D47" s="134">
        <f t="shared" si="1"/>
        <v>301</v>
      </c>
      <c r="E47" s="135"/>
      <c r="F47" s="133"/>
      <c r="G47" s="136">
        <f t="shared" si="4"/>
        <v>301</v>
      </c>
      <c r="H47" s="100"/>
      <c r="I47" s="100"/>
      <c r="J47" s="100"/>
      <c r="K47" s="100"/>
    </row>
    <row r="48" spans="1:11" x14ac:dyDescent="0.2">
      <c r="A48" s="131" t="s">
        <v>42</v>
      </c>
      <c r="B48" s="132">
        <v>24346</v>
      </c>
      <c r="C48" s="133">
        <v>0.67</v>
      </c>
      <c r="D48" s="134">
        <f t="shared" si="1"/>
        <v>16311.820000000002</v>
      </c>
      <c r="E48" s="135"/>
      <c r="F48" s="133"/>
      <c r="G48" s="136">
        <f t="shared" si="4"/>
        <v>16311.820000000002</v>
      </c>
      <c r="H48" s="100"/>
      <c r="I48" s="100"/>
      <c r="J48" s="100"/>
      <c r="K48" s="100"/>
    </row>
    <row r="49" spans="1:11" x14ac:dyDescent="0.2">
      <c r="A49" s="131" t="s">
        <v>43</v>
      </c>
      <c r="B49" s="132">
        <v>1818</v>
      </c>
      <c r="C49" s="133">
        <v>1</v>
      </c>
      <c r="D49" s="134">
        <f t="shared" si="1"/>
        <v>1818</v>
      </c>
      <c r="E49" s="135"/>
      <c r="F49" s="133"/>
      <c r="G49" s="136">
        <f t="shared" si="4"/>
        <v>1818</v>
      </c>
      <c r="H49" s="100"/>
      <c r="I49" s="100"/>
      <c r="J49" s="100"/>
      <c r="K49" s="100"/>
    </row>
    <row r="50" spans="1:11" x14ac:dyDescent="0.2">
      <c r="A50" s="131" t="s">
        <v>44</v>
      </c>
      <c r="B50" s="132">
        <v>3308</v>
      </c>
      <c r="C50" s="133">
        <v>1</v>
      </c>
      <c r="D50" s="134">
        <f t="shared" si="1"/>
        <v>3308</v>
      </c>
      <c r="E50" s="135"/>
      <c r="F50" s="133"/>
      <c r="G50" s="136">
        <f t="shared" si="4"/>
        <v>3308</v>
      </c>
      <c r="H50" s="100"/>
      <c r="I50" s="100"/>
      <c r="J50" s="100"/>
      <c r="K50" s="100"/>
    </row>
    <row r="51" spans="1:11" x14ac:dyDescent="0.2">
      <c r="A51" s="131" t="s">
        <v>45</v>
      </c>
      <c r="B51" s="132">
        <v>2512</v>
      </c>
      <c r="C51" s="133">
        <v>0.3</v>
      </c>
      <c r="D51" s="134">
        <f t="shared" si="1"/>
        <v>753.6</v>
      </c>
      <c r="E51" s="135"/>
      <c r="F51" s="133"/>
      <c r="G51" s="136">
        <f t="shared" si="4"/>
        <v>753.6</v>
      </c>
      <c r="H51" s="100"/>
      <c r="I51" s="100"/>
      <c r="J51" s="100"/>
      <c r="K51" s="100"/>
    </row>
    <row r="52" spans="1:11" ht="15" thickBot="1" x14ac:dyDescent="0.25">
      <c r="A52" s="131" t="s">
        <v>48</v>
      </c>
      <c r="B52" s="132">
        <v>1695</v>
      </c>
      <c r="C52" s="133">
        <v>0.28000000000000003</v>
      </c>
      <c r="D52" s="134">
        <f t="shared" si="1"/>
        <v>474.6</v>
      </c>
      <c r="E52" s="135"/>
      <c r="F52" s="133"/>
      <c r="G52" s="136">
        <f t="shared" si="4"/>
        <v>474.6</v>
      </c>
      <c r="H52" s="100"/>
      <c r="I52" s="100"/>
      <c r="J52" s="100"/>
      <c r="K52" s="100"/>
    </row>
    <row r="53" spans="1:11" x14ac:dyDescent="0.2">
      <c r="A53" s="131" t="s">
        <v>49</v>
      </c>
      <c r="B53" s="132">
        <v>15132</v>
      </c>
      <c r="C53" s="133">
        <v>0.1</v>
      </c>
      <c r="D53" s="134">
        <f t="shared" si="1"/>
        <v>1513.2</v>
      </c>
      <c r="E53" s="135"/>
      <c r="F53" s="133"/>
      <c r="G53" s="136">
        <f t="shared" si="4"/>
        <v>1513.2</v>
      </c>
      <c r="H53" s="100"/>
      <c r="I53" s="254" t="s">
        <v>116</v>
      </c>
      <c r="J53" s="255"/>
      <c r="K53" s="256"/>
    </row>
    <row r="54" spans="1:11" ht="15" thickBot="1" x14ac:dyDescent="0.25">
      <c r="A54" s="131" t="s">
        <v>50</v>
      </c>
      <c r="B54" s="132">
        <v>1002</v>
      </c>
      <c r="C54" s="133">
        <v>1</v>
      </c>
      <c r="D54" s="134">
        <f t="shared" si="1"/>
        <v>1002</v>
      </c>
      <c r="E54" s="135"/>
      <c r="F54" s="133"/>
      <c r="G54" s="136">
        <f t="shared" si="4"/>
        <v>1002</v>
      </c>
      <c r="H54" s="100"/>
      <c r="I54" s="257"/>
      <c r="J54" s="258"/>
      <c r="K54" s="259"/>
    </row>
    <row r="55" spans="1:11" ht="16" x14ac:dyDescent="0.2">
      <c r="A55" s="131" t="s">
        <v>51</v>
      </c>
      <c r="B55" s="132">
        <v>649</v>
      </c>
      <c r="C55" s="133">
        <v>1</v>
      </c>
      <c r="D55" s="134">
        <f t="shared" si="1"/>
        <v>649</v>
      </c>
      <c r="E55" s="135"/>
      <c r="F55" s="133"/>
      <c r="G55" s="136">
        <f t="shared" si="4"/>
        <v>649</v>
      </c>
      <c r="H55" s="100"/>
      <c r="I55" s="260" t="s">
        <v>100</v>
      </c>
      <c r="J55" s="261"/>
      <c r="K55" s="137"/>
    </row>
    <row r="56" spans="1:11" ht="15" x14ac:dyDescent="0.2">
      <c r="A56" s="131" t="s">
        <v>52</v>
      </c>
      <c r="B56" s="132">
        <v>3453</v>
      </c>
      <c r="C56" s="133">
        <v>1</v>
      </c>
      <c r="D56" s="134">
        <f t="shared" si="1"/>
        <v>3453</v>
      </c>
      <c r="E56" s="135"/>
      <c r="F56" s="133"/>
      <c r="G56" s="136">
        <f t="shared" si="4"/>
        <v>3453</v>
      </c>
      <c r="H56" s="100"/>
      <c r="I56" s="247" t="s">
        <v>101</v>
      </c>
      <c r="J56" s="248"/>
      <c r="K56" s="138">
        <v>29857</v>
      </c>
    </row>
    <row r="57" spans="1:11" ht="15" x14ac:dyDescent="0.2">
      <c r="A57" s="131" t="s">
        <v>53</v>
      </c>
      <c r="B57" s="132">
        <v>421</v>
      </c>
      <c r="C57" s="133">
        <v>1</v>
      </c>
      <c r="D57" s="134">
        <f t="shared" si="1"/>
        <v>421</v>
      </c>
      <c r="E57" s="135"/>
      <c r="F57" s="133"/>
      <c r="G57" s="136">
        <f t="shared" si="4"/>
        <v>421</v>
      </c>
      <c r="H57" s="100"/>
      <c r="I57" s="247" t="s">
        <v>102</v>
      </c>
      <c r="J57" s="248"/>
      <c r="K57" s="138">
        <v>5801</v>
      </c>
    </row>
    <row r="58" spans="1:11" ht="15" x14ac:dyDescent="0.2">
      <c r="A58" s="131" t="s">
        <v>54</v>
      </c>
      <c r="B58" s="132">
        <v>1722</v>
      </c>
      <c r="C58" s="133">
        <v>1</v>
      </c>
      <c r="D58" s="134">
        <f t="shared" si="1"/>
        <v>1722</v>
      </c>
      <c r="E58" s="135"/>
      <c r="F58" s="133"/>
      <c r="G58" s="136">
        <f t="shared" si="4"/>
        <v>1722</v>
      </c>
      <c r="H58" s="139">
        <v>1</v>
      </c>
      <c r="I58" s="247" t="s">
        <v>103</v>
      </c>
      <c r="J58" s="248"/>
      <c r="K58" s="138">
        <v>164256</v>
      </c>
    </row>
    <row r="59" spans="1:11" ht="15" x14ac:dyDescent="0.2">
      <c r="A59" s="131" t="s">
        <v>55</v>
      </c>
      <c r="B59" s="132">
        <v>334</v>
      </c>
      <c r="C59" s="133">
        <v>1</v>
      </c>
      <c r="D59" s="134">
        <f t="shared" si="1"/>
        <v>334</v>
      </c>
      <c r="E59" s="135"/>
      <c r="F59" s="133"/>
      <c r="G59" s="136">
        <f t="shared" si="4"/>
        <v>334</v>
      </c>
      <c r="H59" s="139">
        <v>1</v>
      </c>
      <c r="I59" s="247" t="s">
        <v>104</v>
      </c>
      <c r="J59" s="248"/>
      <c r="K59" s="140">
        <v>58500</v>
      </c>
    </row>
    <row r="60" spans="1:11" ht="15" x14ac:dyDescent="0.2">
      <c r="A60" s="131" t="s">
        <v>56</v>
      </c>
      <c r="B60" s="132">
        <v>2346</v>
      </c>
      <c r="C60" s="133">
        <v>0.41</v>
      </c>
      <c r="D60" s="134">
        <f t="shared" si="1"/>
        <v>961.8599999999999</v>
      </c>
      <c r="E60" s="135"/>
      <c r="F60" s="133">
        <v>0.5</v>
      </c>
      <c r="G60" s="136">
        <f t="shared" si="0"/>
        <v>1173</v>
      </c>
      <c r="H60" s="100"/>
      <c r="I60" s="247" t="s">
        <v>105</v>
      </c>
      <c r="J60" s="248"/>
      <c r="K60" s="140">
        <v>340</v>
      </c>
    </row>
    <row r="61" spans="1:11" ht="15" x14ac:dyDescent="0.2">
      <c r="A61" s="131" t="s">
        <v>57</v>
      </c>
      <c r="B61" s="132">
        <v>11304</v>
      </c>
      <c r="C61" s="133">
        <v>0.25</v>
      </c>
      <c r="D61" s="134">
        <f t="shared" si="1"/>
        <v>2826</v>
      </c>
      <c r="E61" s="135"/>
      <c r="F61" s="133"/>
      <c r="G61" s="136">
        <f>D61</f>
        <v>2826</v>
      </c>
      <c r="H61" s="100"/>
      <c r="I61" s="247" t="s">
        <v>106</v>
      </c>
      <c r="J61" s="248"/>
      <c r="K61" s="140">
        <v>15052</v>
      </c>
    </row>
    <row r="62" spans="1:11" ht="15" x14ac:dyDescent="0.2">
      <c r="A62" s="131" t="s">
        <v>58</v>
      </c>
      <c r="B62" s="132">
        <v>1700</v>
      </c>
      <c r="C62" s="133">
        <v>1</v>
      </c>
      <c r="D62" s="134">
        <f t="shared" si="1"/>
        <v>1700</v>
      </c>
      <c r="E62" s="135"/>
      <c r="F62" s="133"/>
      <c r="G62" s="136">
        <f>D62</f>
        <v>1700</v>
      </c>
      <c r="H62" s="100"/>
      <c r="I62" s="247" t="s">
        <v>69</v>
      </c>
      <c r="J62" s="248"/>
      <c r="K62" s="140">
        <v>63</v>
      </c>
    </row>
    <row r="63" spans="1:11" ht="15" x14ac:dyDescent="0.2">
      <c r="A63" s="131" t="s">
        <v>59</v>
      </c>
      <c r="B63" s="132">
        <v>1072</v>
      </c>
      <c r="C63" s="133">
        <v>1</v>
      </c>
      <c r="D63" s="134">
        <f t="shared" si="1"/>
        <v>1072</v>
      </c>
      <c r="E63" s="135"/>
      <c r="F63" s="133"/>
      <c r="G63" s="136">
        <f t="shared" ref="G63:G73" si="5">D63</f>
        <v>1072</v>
      </c>
      <c r="H63" s="100"/>
      <c r="I63" s="247" t="s">
        <v>107</v>
      </c>
      <c r="J63" s="248"/>
      <c r="K63" s="140">
        <v>539</v>
      </c>
    </row>
    <row r="64" spans="1:11" ht="15" x14ac:dyDescent="0.2">
      <c r="A64" s="131" t="s">
        <v>60</v>
      </c>
      <c r="B64" s="132">
        <v>910</v>
      </c>
      <c r="C64" s="133">
        <v>1</v>
      </c>
      <c r="D64" s="134">
        <f t="shared" si="1"/>
        <v>910</v>
      </c>
      <c r="E64" s="135"/>
      <c r="F64" s="133"/>
      <c r="G64" s="136">
        <f t="shared" si="5"/>
        <v>910</v>
      </c>
      <c r="H64" s="100"/>
      <c r="I64" s="247" t="s">
        <v>108</v>
      </c>
      <c r="J64" s="248"/>
      <c r="K64" s="140">
        <v>691</v>
      </c>
    </row>
    <row r="65" spans="1:11" ht="15" x14ac:dyDescent="0.2">
      <c r="A65" s="131" t="s">
        <v>61</v>
      </c>
      <c r="B65" s="132">
        <v>2598</v>
      </c>
      <c r="C65" s="133">
        <v>0.48</v>
      </c>
      <c r="D65" s="134">
        <f t="shared" si="1"/>
        <v>1247.04</v>
      </c>
      <c r="E65" s="135"/>
      <c r="F65" s="133"/>
      <c r="G65" s="136">
        <f t="shared" si="5"/>
        <v>1247.04</v>
      </c>
      <c r="H65" s="100"/>
      <c r="I65" s="247" t="s">
        <v>109</v>
      </c>
      <c r="J65" s="248"/>
      <c r="K65" s="140">
        <v>76</v>
      </c>
    </row>
    <row r="66" spans="1:11" ht="15" x14ac:dyDescent="0.2">
      <c r="A66" s="131" t="s">
        <v>62</v>
      </c>
      <c r="B66" s="132">
        <v>1418</v>
      </c>
      <c r="C66" s="133">
        <v>0.56000000000000005</v>
      </c>
      <c r="D66" s="134">
        <f t="shared" si="1"/>
        <v>794.08</v>
      </c>
      <c r="E66" s="135"/>
      <c r="F66" s="133"/>
      <c r="G66" s="136">
        <f t="shared" si="5"/>
        <v>794.08</v>
      </c>
      <c r="H66" s="100"/>
      <c r="I66" s="247" t="s">
        <v>110</v>
      </c>
      <c r="J66" s="248"/>
      <c r="K66" s="140">
        <v>20</v>
      </c>
    </row>
    <row r="67" spans="1:11" ht="15" x14ac:dyDescent="0.2">
      <c r="A67" s="131" t="s">
        <v>63</v>
      </c>
      <c r="B67" s="132">
        <v>882</v>
      </c>
      <c r="C67" s="133">
        <v>0.28000000000000003</v>
      </c>
      <c r="D67" s="134">
        <f t="shared" si="1"/>
        <v>246.96000000000004</v>
      </c>
      <c r="E67" s="135"/>
      <c r="F67" s="133"/>
      <c r="G67" s="136">
        <f t="shared" si="5"/>
        <v>246.96000000000004</v>
      </c>
      <c r="H67" s="100"/>
      <c r="I67" s="247" t="s">
        <v>111</v>
      </c>
      <c r="J67" s="248"/>
      <c r="K67" s="138">
        <v>15737</v>
      </c>
    </row>
    <row r="68" spans="1:11" ht="16" thickBot="1" x14ac:dyDescent="0.25">
      <c r="A68" s="131" t="s">
        <v>64</v>
      </c>
      <c r="B68" s="132">
        <v>17788</v>
      </c>
      <c r="C68" s="133">
        <v>1</v>
      </c>
      <c r="D68" s="134">
        <f t="shared" si="1"/>
        <v>17788</v>
      </c>
      <c r="E68" s="135"/>
      <c r="F68" s="133"/>
      <c r="G68" s="136">
        <f t="shared" si="5"/>
        <v>17788</v>
      </c>
      <c r="H68" s="100"/>
      <c r="I68" s="249" t="s">
        <v>112</v>
      </c>
      <c r="J68" s="250"/>
      <c r="K68" s="141">
        <v>1266</v>
      </c>
    </row>
    <row r="69" spans="1:11" ht="16" thickBot="1" x14ac:dyDescent="0.25">
      <c r="A69" s="131" t="s">
        <v>65</v>
      </c>
      <c r="B69" s="132">
        <v>5748</v>
      </c>
      <c r="C69" s="133">
        <v>0.39</v>
      </c>
      <c r="D69" s="134">
        <f t="shared" si="1"/>
        <v>2241.7200000000003</v>
      </c>
      <c r="E69" s="135"/>
      <c r="F69" s="133"/>
      <c r="G69" s="136">
        <f t="shared" si="5"/>
        <v>2241.7200000000003</v>
      </c>
      <c r="H69" s="100"/>
      <c r="I69" s="237" t="s">
        <v>113</v>
      </c>
      <c r="J69" s="238"/>
      <c r="K69" s="142">
        <f>K58+K59+K60+K61+K63+K66+K67+K68</f>
        <v>255710</v>
      </c>
    </row>
    <row r="70" spans="1:11" ht="16" thickBot="1" x14ac:dyDescent="0.25">
      <c r="A70" s="131" t="s">
        <v>66</v>
      </c>
      <c r="B70" s="132">
        <v>1025</v>
      </c>
      <c r="C70" s="133">
        <v>1</v>
      </c>
      <c r="D70" s="134">
        <f t="shared" si="1"/>
        <v>1025</v>
      </c>
      <c r="E70" s="135"/>
      <c r="F70" s="133"/>
      <c r="G70" s="136">
        <f t="shared" si="5"/>
        <v>1025</v>
      </c>
      <c r="H70" s="100"/>
      <c r="I70" s="237" t="s">
        <v>115</v>
      </c>
      <c r="J70" s="238"/>
      <c r="K70" s="143">
        <f>K56+K57+K62+K64+K65</f>
        <v>36488</v>
      </c>
    </row>
    <row r="71" spans="1:11" ht="16" thickBot="1" x14ac:dyDescent="0.25">
      <c r="A71" s="131" t="s">
        <v>67</v>
      </c>
      <c r="B71" s="132">
        <v>190</v>
      </c>
      <c r="C71" s="133">
        <v>1</v>
      </c>
      <c r="D71" s="134">
        <f t="shared" si="1"/>
        <v>190</v>
      </c>
      <c r="E71" s="135"/>
      <c r="F71" s="133"/>
      <c r="G71" s="136">
        <f t="shared" si="5"/>
        <v>190</v>
      </c>
      <c r="H71" s="100"/>
      <c r="I71" s="239" t="s">
        <v>114</v>
      </c>
      <c r="J71" s="240"/>
      <c r="K71" s="144">
        <f>K69+K70</f>
        <v>292198</v>
      </c>
    </row>
    <row r="72" spans="1:11" ht="15" thickBot="1" x14ac:dyDescent="0.25">
      <c r="A72" s="131" t="s">
        <v>68</v>
      </c>
      <c r="B72" s="132">
        <v>21718</v>
      </c>
      <c r="C72" s="133">
        <v>1</v>
      </c>
      <c r="D72" s="134">
        <f t="shared" si="1"/>
        <v>21718</v>
      </c>
      <c r="E72" s="135"/>
      <c r="F72" s="133"/>
      <c r="G72" s="136">
        <f t="shared" si="5"/>
        <v>21718</v>
      </c>
      <c r="H72" s="100"/>
      <c r="I72" s="100"/>
      <c r="J72" s="100"/>
      <c r="K72" s="100"/>
    </row>
    <row r="73" spans="1:11" ht="17" thickBot="1" x14ac:dyDescent="0.25">
      <c r="A73" s="131" t="s">
        <v>69</v>
      </c>
      <c r="B73" s="132">
        <v>248</v>
      </c>
      <c r="C73" s="133">
        <v>1</v>
      </c>
      <c r="D73" s="134">
        <f t="shared" si="1"/>
        <v>248</v>
      </c>
      <c r="E73" s="135"/>
      <c r="F73" s="133"/>
      <c r="G73" s="136">
        <f t="shared" si="5"/>
        <v>248</v>
      </c>
      <c r="H73" s="100"/>
      <c r="I73" s="100"/>
      <c r="J73" s="145" t="s">
        <v>118</v>
      </c>
      <c r="K73" s="146" t="s">
        <v>119</v>
      </c>
    </row>
    <row r="74" spans="1:11" ht="16" x14ac:dyDescent="0.2">
      <c r="A74" s="131" t="s">
        <v>70</v>
      </c>
      <c r="B74" s="132">
        <v>130478</v>
      </c>
      <c r="C74" s="133">
        <v>0.1</v>
      </c>
      <c r="D74" s="134">
        <f t="shared" si="1"/>
        <v>13047.800000000001</v>
      </c>
      <c r="E74" s="135"/>
      <c r="F74" s="133">
        <v>0.2</v>
      </c>
      <c r="G74" s="136">
        <f t="shared" ref="G74" si="6">B74*F74</f>
        <v>26095.600000000002</v>
      </c>
      <c r="H74" s="241" t="s">
        <v>120</v>
      </c>
      <c r="I74" s="242"/>
      <c r="J74" s="147">
        <v>292198</v>
      </c>
      <c r="K74" s="148">
        <v>292198</v>
      </c>
    </row>
    <row r="75" spans="1:11" ht="16" x14ac:dyDescent="0.2">
      <c r="A75" s="149" t="s">
        <v>71</v>
      </c>
      <c r="B75" s="150">
        <v>36678</v>
      </c>
      <c r="C75" s="151">
        <v>1</v>
      </c>
      <c r="D75" s="152">
        <f t="shared" si="1"/>
        <v>36678</v>
      </c>
      <c r="E75" s="153"/>
      <c r="F75" s="151"/>
      <c r="G75" s="154">
        <f>D75</f>
        <v>36678</v>
      </c>
      <c r="H75" s="241" t="s">
        <v>121</v>
      </c>
      <c r="I75" s="242"/>
      <c r="J75" s="155">
        <f>B5</f>
        <v>280293.21999999997</v>
      </c>
      <c r="K75" s="156">
        <f>G5</f>
        <v>429916.01</v>
      </c>
    </row>
    <row r="76" spans="1:11" s="4" customFormat="1" ht="17" thickBot="1" x14ac:dyDescent="0.25">
      <c r="A76" s="131" t="s">
        <v>72</v>
      </c>
      <c r="B76" s="132">
        <v>7000</v>
      </c>
      <c r="C76" s="133">
        <v>1</v>
      </c>
      <c r="D76" s="134">
        <f t="shared" si="1"/>
        <v>7000</v>
      </c>
      <c r="E76" s="135"/>
      <c r="F76" s="133"/>
      <c r="G76" s="136">
        <f>D76</f>
        <v>7000</v>
      </c>
      <c r="H76" s="113"/>
      <c r="I76" s="100"/>
      <c r="J76" s="157">
        <f>J74-J75</f>
        <v>11904.780000000028</v>
      </c>
      <c r="K76" s="158">
        <f>K74-K75</f>
        <v>-137718.01</v>
      </c>
    </row>
    <row r="77" spans="1:11" ht="15" thickBot="1" x14ac:dyDescent="0.25">
      <c r="A77" s="159"/>
      <c r="B77" s="160">
        <f>SUM(B9:B76)</f>
        <v>505885</v>
      </c>
      <c r="C77" s="161"/>
      <c r="D77" s="162">
        <f>SUM(D9:D76)</f>
        <v>204677.66</v>
      </c>
      <c r="E77" s="163"/>
      <c r="F77" s="161"/>
      <c r="G77" s="164">
        <f>SUM(G9:G76)</f>
        <v>246141.1</v>
      </c>
      <c r="H77" s="100"/>
      <c r="I77" s="100"/>
      <c r="J77" s="100"/>
      <c r="K77" s="100"/>
    </row>
    <row r="78" spans="1:11" ht="16" thickBot="1" x14ac:dyDescent="0.25">
      <c r="A78" s="113"/>
      <c r="B78" s="114"/>
      <c r="C78" s="115"/>
      <c r="D78" s="165"/>
      <c r="E78" s="113"/>
      <c r="F78" s="115"/>
      <c r="G78" s="114"/>
      <c r="H78" s="100"/>
      <c r="I78" s="100"/>
      <c r="J78" s="243" t="s">
        <v>98</v>
      </c>
      <c r="K78" s="244"/>
    </row>
    <row r="79" spans="1:11" ht="15" x14ac:dyDescent="0.2">
      <c r="A79" s="166"/>
      <c r="B79" s="245" t="s">
        <v>99</v>
      </c>
      <c r="C79" s="246"/>
      <c r="D79" s="246"/>
      <c r="E79" s="246"/>
      <c r="F79" s="167"/>
      <c r="G79" s="168"/>
      <c r="H79" s="169"/>
      <c r="I79" s="124"/>
      <c r="J79" s="170" t="s">
        <v>79</v>
      </c>
      <c r="K79" s="171" t="s">
        <v>4</v>
      </c>
    </row>
    <row r="80" spans="1:11" s="7" customFormat="1" x14ac:dyDescent="0.2">
      <c r="A80" s="172" t="s">
        <v>73</v>
      </c>
      <c r="B80" s="173" t="s">
        <v>74</v>
      </c>
      <c r="C80" s="174" t="s">
        <v>75</v>
      </c>
      <c r="D80" s="175" t="s">
        <v>76</v>
      </c>
      <c r="E80" s="175" t="s">
        <v>77</v>
      </c>
      <c r="F80" s="176" t="s">
        <v>78</v>
      </c>
      <c r="G80" s="175" t="s">
        <v>79</v>
      </c>
      <c r="H80" s="177" t="s">
        <v>4</v>
      </c>
      <c r="I80" s="100"/>
      <c r="J80" s="178">
        <v>1</v>
      </c>
      <c r="K80" s="179">
        <f t="shared" ref="K80:K91" si="7">F81*J80</f>
        <v>53029</v>
      </c>
    </row>
    <row r="81" spans="1:11" ht="15" x14ac:dyDescent="0.2">
      <c r="A81" s="189" t="s">
        <v>80</v>
      </c>
      <c r="B81" s="190">
        <v>35668</v>
      </c>
      <c r="C81" s="190">
        <v>1873</v>
      </c>
      <c r="D81" s="190">
        <v>12759</v>
      </c>
      <c r="E81" s="190">
        <v>2729</v>
      </c>
      <c r="F81" s="191">
        <f t="shared" ref="F81:F92" si="8">SUM(B81:E81)</f>
        <v>53029</v>
      </c>
      <c r="G81" s="192">
        <v>1</v>
      </c>
      <c r="H81" s="193">
        <f>G81*F81</f>
        <v>53029</v>
      </c>
      <c r="I81" s="100"/>
      <c r="J81" s="180">
        <v>0.25</v>
      </c>
      <c r="K81" s="181">
        <f t="shared" si="7"/>
        <v>3352.75</v>
      </c>
    </row>
    <row r="82" spans="1:11" x14ac:dyDescent="0.2">
      <c r="A82" s="131" t="s">
        <v>81</v>
      </c>
      <c r="B82" s="132">
        <v>11878</v>
      </c>
      <c r="C82" s="132">
        <v>624</v>
      </c>
      <c r="D82" s="132">
        <v>0</v>
      </c>
      <c r="E82" s="132">
        <v>909</v>
      </c>
      <c r="F82" s="182">
        <f t="shared" si="8"/>
        <v>13411</v>
      </c>
      <c r="G82" s="133">
        <v>0.25</v>
      </c>
      <c r="H82" s="136">
        <f>G82*F82</f>
        <v>3352.75</v>
      </c>
      <c r="I82" s="100"/>
      <c r="J82" s="180">
        <v>0.15</v>
      </c>
      <c r="K82" s="181">
        <f t="shared" si="7"/>
        <v>2508.75</v>
      </c>
    </row>
    <row r="83" spans="1:11" x14ac:dyDescent="0.2">
      <c r="A83" s="131" t="s">
        <v>81</v>
      </c>
      <c r="B83" s="132">
        <v>14814</v>
      </c>
      <c r="C83" s="132">
        <v>778</v>
      </c>
      <c r="D83" s="132">
        <v>0</v>
      </c>
      <c r="E83" s="132">
        <v>1133</v>
      </c>
      <c r="F83" s="182">
        <f t="shared" si="8"/>
        <v>16725</v>
      </c>
      <c r="G83" s="133">
        <v>0.15</v>
      </c>
      <c r="H83" s="136">
        <f t="shared" ref="H83:H92" si="9">G83*F83</f>
        <v>2508.75</v>
      </c>
      <c r="I83" s="100"/>
      <c r="J83" s="180">
        <v>0.33</v>
      </c>
      <c r="K83" s="181">
        <f t="shared" si="7"/>
        <v>16725.060000000001</v>
      </c>
    </row>
    <row r="84" spans="1:11" x14ac:dyDescent="0.2">
      <c r="A84" s="13" t="s">
        <v>122</v>
      </c>
      <c r="B84" s="11">
        <v>33590</v>
      </c>
      <c r="C84" s="11">
        <v>1763</v>
      </c>
      <c r="D84" s="11">
        <v>12759</v>
      </c>
      <c r="E84" s="11">
        <v>2570</v>
      </c>
      <c r="F84" s="11">
        <f t="shared" si="8"/>
        <v>50682</v>
      </c>
      <c r="G84" s="12">
        <v>0.33</v>
      </c>
      <c r="H84" s="11">
        <f t="shared" si="9"/>
        <v>16725.060000000001</v>
      </c>
      <c r="I84" s="100"/>
      <c r="J84" s="180">
        <v>0.75</v>
      </c>
      <c r="K84" s="181">
        <f t="shared" si="7"/>
        <v>41859.75</v>
      </c>
    </row>
    <row r="85" spans="1:11" x14ac:dyDescent="0.2">
      <c r="A85" s="131" t="s">
        <v>83</v>
      </c>
      <c r="B85" s="132">
        <v>38135</v>
      </c>
      <c r="C85" s="132">
        <v>2002</v>
      </c>
      <c r="D85" s="132">
        <v>12759</v>
      </c>
      <c r="E85" s="132">
        <v>2917</v>
      </c>
      <c r="F85" s="182">
        <f t="shared" si="8"/>
        <v>55813</v>
      </c>
      <c r="G85" s="133">
        <v>0</v>
      </c>
      <c r="H85" s="136">
        <f t="shared" si="9"/>
        <v>0</v>
      </c>
      <c r="I85" s="100"/>
      <c r="J85" s="180">
        <v>0.33</v>
      </c>
      <c r="K85" s="181">
        <f t="shared" si="7"/>
        <v>20210.850000000002</v>
      </c>
    </row>
    <row r="86" spans="1:11" x14ac:dyDescent="0.2">
      <c r="A86" s="131" t="s">
        <v>84</v>
      </c>
      <c r="B86" s="132">
        <v>42946</v>
      </c>
      <c r="C86" s="132">
        <v>2255</v>
      </c>
      <c r="D86" s="132">
        <v>12759</v>
      </c>
      <c r="E86" s="132">
        <v>3285</v>
      </c>
      <c r="F86" s="182">
        <f t="shared" si="8"/>
        <v>61245</v>
      </c>
      <c r="G86" s="133">
        <v>0</v>
      </c>
      <c r="H86" s="136">
        <f t="shared" si="9"/>
        <v>0</v>
      </c>
      <c r="I86" s="100"/>
      <c r="J86" s="180">
        <v>0.75</v>
      </c>
      <c r="K86" s="181">
        <f t="shared" si="7"/>
        <v>1089.75</v>
      </c>
    </row>
    <row r="87" spans="1:11" x14ac:dyDescent="0.2">
      <c r="A87" s="131" t="s">
        <v>85</v>
      </c>
      <c r="B87" s="132">
        <v>1350</v>
      </c>
      <c r="C87" s="132">
        <v>0</v>
      </c>
      <c r="D87" s="132">
        <v>0</v>
      </c>
      <c r="E87" s="132">
        <v>103</v>
      </c>
      <c r="F87" s="182">
        <f t="shared" si="8"/>
        <v>1453</v>
      </c>
      <c r="G87" s="133">
        <v>0</v>
      </c>
      <c r="H87" s="136">
        <f t="shared" si="9"/>
        <v>0</v>
      </c>
      <c r="I87" s="100"/>
      <c r="J87" s="180">
        <v>0.75</v>
      </c>
      <c r="K87" s="181">
        <f t="shared" si="7"/>
        <v>1049.25</v>
      </c>
    </row>
    <row r="88" spans="1:11" x14ac:dyDescent="0.2">
      <c r="A88" s="131" t="s">
        <v>85</v>
      </c>
      <c r="B88" s="132">
        <v>1300</v>
      </c>
      <c r="C88" s="132">
        <v>0</v>
      </c>
      <c r="D88" s="132">
        <v>0</v>
      </c>
      <c r="E88" s="132">
        <v>99</v>
      </c>
      <c r="F88" s="182">
        <f t="shared" si="8"/>
        <v>1399</v>
      </c>
      <c r="G88" s="133">
        <v>0</v>
      </c>
      <c r="H88" s="136">
        <f t="shared" si="9"/>
        <v>0</v>
      </c>
      <c r="I88" s="100"/>
      <c r="J88" s="180">
        <v>0.75</v>
      </c>
      <c r="K88" s="181">
        <f t="shared" si="7"/>
        <v>1049.25</v>
      </c>
    </row>
    <row r="89" spans="1:11" x14ac:dyDescent="0.2">
      <c r="A89" s="131" t="s">
        <v>85</v>
      </c>
      <c r="B89" s="132">
        <v>1300</v>
      </c>
      <c r="C89" s="132">
        <v>0</v>
      </c>
      <c r="D89" s="132">
        <v>0</v>
      </c>
      <c r="E89" s="132">
        <v>99</v>
      </c>
      <c r="F89" s="182">
        <f t="shared" si="8"/>
        <v>1399</v>
      </c>
      <c r="G89" s="133">
        <v>0</v>
      </c>
      <c r="H89" s="136">
        <f t="shared" si="9"/>
        <v>0</v>
      </c>
      <c r="I89" s="100"/>
      <c r="J89" s="180">
        <v>0.75</v>
      </c>
      <c r="K89" s="181">
        <f t="shared" si="7"/>
        <v>1049.25</v>
      </c>
    </row>
    <row r="90" spans="1:11" x14ac:dyDescent="0.2">
      <c r="A90" s="131" t="s">
        <v>85</v>
      </c>
      <c r="B90" s="132">
        <v>1300</v>
      </c>
      <c r="C90" s="132">
        <v>0</v>
      </c>
      <c r="D90" s="132">
        <v>0</v>
      </c>
      <c r="E90" s="132">
        <v>99</v>
      </c>
      <c r="F90" s="182">
        <f t="shared" si="8"/>
        <v>1399</v>
      </c>
      <c r="G90" s="133">
        <v>0</v>
      </c>
      <c r="H90" s="136">
        <f t="shared" si="9"/>
        <v>0</v>
      </c>
      <c r="I90" s="100"/>
      <c r="J90" s="180">
        <v>0.75</v>
      </c>
      <c r="K90" s="181">
        <f t="shared" si="7"/>
        <v>1049.25</v>
      </c>
    </row>
    <row r="91" spans="1:11" x14ac:dyDescent="0.2">
      <c r="A91" s="131" t="s">
        <v>85</v>
      </c>
      <c r="B91" s="132">
        <v>1300</v>
      </c>
      <c r="C91" s="132">
        <v>0</v>
      </c>
      <c r="D91" s="132">
        <v>0</v>
      </c>
      <c r="E91" s="132">
        <v>99</v>
      </c>
      <c r="F91" s="182">
        <f t="shared" si="8"/>
        <v>1399</v>
      </c>
      <c r="G91" s="133">
        <v>0</v>
      </c>
      <c r="H91" s="136">
        <f t="shared" si="9"/>
        <v>0</v>
      </c>
      <c r="I91" s="100"/>
      <c r="J91" s="180">
        <v>1</v>
      </c>
      <c r="K91" s="181">
        <f t="shared" si="7"/>
        <v>40802</v>
      </c>
    </row>
    <row r="92" spans="1:11" x14ac:dyDescent="0.2">
      <c r="A92" s="131" t="s">
        <v>86</v>
      </c>
      <c r="B92" s="132">
        <v>26050</v>
      </c>
      <c r="C92" s="132">
        <v>0</v>
      </c>
      <c r="D92" s="132">
        <v>12759</v>
      </c>
      <c r="E92" s="132">
        <v>1993</v>
      </c>
      <c r="F92" s="182">
        <f t="shared" si="8"/>
        <v>40802</v>
      </c>
      <c r="G92" s="133">
        <v>0</v>
      </c>
      <c r="H92" s="136">
        <f t="shared" si="9"/>
        <v>0</v>
      </c>
      <c r="I92" s="100"/>
      <c r="J92" s="183" t="s">
        <v>89</v>
      </c>
      <c r="K92" s="154" t="s">
        <v>89</v>
      </c>
    </row>
    <row r="93" spans="1:11" x14ac:dyDescent="0.2">
      <c r="A93" s="149" t="s">
        <v>87</v>
      </c>
      <c r="B93" s="150" t="s">
        <v>89</v>
      </c>
      <c r="C93" s="150" t="s">
        <v>89</v>
      </c>
      <c r="D93" s="150" t="s">
        <v>89</v>
      </c>
      <c r="E93" s="150" t="s">
        <v>89</v>
      </c>
      <c r="F93" s="184" t="s">
        <v>89</v>
      </c>
      <c r="G93" s="133" t="s">
        <v>89</v>
      </c>
      <c r="H93" s="136" t="s">
        <v>90</v>
      </c>
      <c r="I93" s="113"/>
      <c r="J93" s="185" t="s">
        <v>90</v>
      </c>
      <c r="K93" s="136" t="s">
        <v>90</v>
      </c>
    </row>
    <row r="94" spans="1:11" s="4" customFormat="1" ht="15" thickBot="1" x14ac:dyDescent="0.25">
      <c r="A94" s="131" t="s">
        <v>88</v>
      </c>
      <c r="B94" s="132" t="s">
        <v>90</v>
      </c>
      <c r="C94" s="132" t="s">
        <v>90</v>
      </c>
      <c r="D94" s="132" t="s">
        <v>90</v>
      </c>
      <c r="E94" s="132" t="s">
        <v>90</v>
      </c>
      <c r="F94" s="186" t="s">
        <v>90</v>
      </c>
      <c r="G94" s="133" t="s">
        <v>89</v>
      </c>
      <c r="H94" s="136" t="s">
        <v>90</v>
      </c>
      <c r="I94" s="100"/>
      <c r="J94" s="187"/>
      <c r="K94" s="188">
        <f>SUM(K80:K91)</f>
        <v>183774.91</v>
      </c>
    </row>
    <row r="95" spans="1:11" ht="15" thickBot="1" x14ac:dyDescent="0.25">
      <c r="A95" s="61"/>
      <c r="B95" s="62"/>
      <c r="C95" s="62"/>
      <c r="D95" s="62"/>
      <c r="E95" s="62"/>
      <c r="F95" s="63"/>
      <c r="G95" s="52"/>
      <c r="H95" s="56">
        <f>SUM(H81:H84)</f>
        <v>75615.56</v>
      </c>
    </row>
    <row r="96" spans="1:11" x14ac:dyDescent="0.2">
      <c r="C96" s="2"/>
      <c r="D96" s="2"/>
      <c r="E96" s="2"/>
    </row>
    <row r="97" spans="1:5" x14ac:dyDescent="0.2">
      <c r="B97" s="4"/>
      <c r="C97" s="4"/>
      <c r="D97" s="4"/>
      <c r="E97" s="4"/>
    </row>
    <row r="98" spans="1:5" ht="19" x14ac:dyDescent="0.25">
      <c r="A98" s="235" t="s">
        <v>123</v>
      </c>
      <c r="B98" s="236"/>
      <c r="C98" s="236"/>
      <c r="D98" s="207"/>
      <c r="E98" s="208"/>
    </row>
    <row r="99" spans="1:5" ht="19" x14ac:dyDescent="0.25">
      <c r="B99" s="209"/>
      <c r="C99" s="209"/>
      <c r="D99" s="207"/>
      <c r="E99" s="208"/>
    </row>
    <row r="100" spans="1:5" x14ac:dyDescent="0.2">
      <c r="B100" s="4"/>
      <c r="C100" s="4"/>
      <c r="D100" s="4"/>
      <c r="E100" s="4"/>
    </row>
    <row r="101" spans="1:5" x14ac:dyDescent="0.2">
      <c r="C101" s="2"/>
      <c r="D101" s="2"/>
      <c r="E101" s="2"/>
    </row>
    <row r="102" spans="1:5" x14ac:dyDescent="0.2">
      <c r="C102" s="2"/>
      <c r="D102" s="2"/>
      <c r="E102" s="2"/>
    </row>
    <row r="103" spans="1:5" x14ac:dyDescent="0.2">
      <c r="C103" s="2"/>
      <c r="D103" s="2"/>
      <c r="E103" s="2"/>
    </row>
    <row r="104" spans="1:5" x14ac:dyDescent="0.2">
      <c r="C104" s="2"/>
      <c r="D104" s="2"/>
      <c r="E104" s="2"/>
    </row>
    <row r="105" spans="1:5" x14ac:dyDescent="0.2">
      <c r="C105" s="2"/>
      <c r="D105" s="2"/>
      <c r="E105" s="2"/>
    </row>
    <row r="106" spans="1:5" x14ac:dyDescent="0.2">
      <c r="C106" s="2"/>
      <c r="D106" s="2"/>
      <c r="E106" s="2"/>
    </row>
    <row r="107" spans="1:5" x14ac:dyDescent="0.2">
      <c r="C107" s="2"/>
      <c r="D107" s="2"/>
      <c r="E107" s="2"/>
    </row>
    <row r="108" spans="1:5" x14ac:dyDescent="0.2">
      <c r="C108" s="2"/>
      <c r="D108" s="2"/>
      <c r="E108" s="2"/>
    </row>
    <row r="109" spans="1:5" x14ac:dyDescent="0.2">
      <c r="C109" s="2"/>
      <c r="D109" s="2"/>
      <c r="E109" s="2"/>
    </row>
    <row r="110" spans="1:5" x14ac:dyDescent="0.2">
      <c r="C110" s="2"/>
      <c r="D110" s="2"/>
      <c r="E110" s="2"/>
    </row>
    <row r="111" spans="1:5" x14ac:dyDescent="0.2">
      <c r="C111" s="2"/>
      <c r="D111" s="2"/>
      <c r="E111" s="2"/>
    </row>
    <row r="112" spans="1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  <row r="164" spans="3:5" x14ac:dyDescent="0.2">
      <c r="C164" s="2"/>
      <c r="D164" s="2"/>
      <c r="E164" s="2"/>
    </row>
    <row r="165" spans="3:5" x14ac:dyDescent="0.2">
      <c r="C165" s="2"/>
      <c r="D165" s="2"/>
      <c r="E165" s="2"/>
    </row>
    <row r="166" spans="3:5" x14ac:dyDescent="0.2">
      <c r="C166" s="2"/>
      <c r="D166" s="2"/>
      <c r="E166" s="2"/>
    </row>
    <row r="167" spans="3:5" x14ac:dyDescent="0.2">
      <c r="C167" s="2"/>
      <c r="D167" s="2"/>
      <c r="E167" s="2"/>
    </row>
    <row r="168" spans="3:5" x14ac:dyDescent="0.2">
      <c r="C168" s="2"/>
      <c r="D168" s="2"/>
      <c r="E168" s="2"/>
    </row>
    <row r="169" spans="3:5" x14ac:dyDescent="0.2">
      <c r="C169" s="2"/>
      <c r="D169" s="2"/>
      <c r="E169" s="2"/>
    </row>
    <row r="170" spans="3:5" x14ac:dyDescent="0.2">
      <c r="C170" s="2"/>
      <c r="D170" s="2"/>
      <c r="E170" s="2"/>
    </row>
    <row r="171" spans="3:5" x14ac:dyDescent="0.2">
      <c r="C171" s="2"/>
      <c r="D171" s="2"/>
      <c r="E171" s="2"/>
    </row>
    <row r="172" spans="3:5" x14ac:dyDescent="0.2">
      <c r="C172" s="2"/>
      <c r="D172" s="2"/>
      <c r="E172" s="2"/>
    </row>
    <row r="173" spans="3:5" x14ac:dyDescent="0.2">
      <c r="C173" s="2"/>
      <c r="D173" s="2"/>
      <c r="E173" s="2"/>
    </row>
    <row r="174" spans="3:5" x14ac:dyDescent="0.2">
      <c r="C174" s="2"/>
      <c r="D174" s="2"/>
      <c r="E174" s="2"/>
    </row>
    <row r="175" spans="3:5" x14ac:dyDescent="0.2">
      <c r="C175" s="2"/>
      <c r="D175" s="2"/>
      <c r="E175" s="2"/>
    </row>
    <row r="176" spans="3:5" x14ac:dyDescent="0.2">
      <c r="C176" s="2"/>
      <c r="D176" s="2"/>
      <c r="E176" s="2"/>
    </row>
    <row r="177" spans="3:5" x14ac:dyDescent="0.2">
      <c r="C177" s="2"/>
      <c r="D177" s="2"/>
      <c r="E177" s="2"/>
    </row>
    <row r="178" spans="3:5" x14ac:dyDescent="0.2">
      <c r="C178" s="2"/>
      <c r="D178" s="2"/>
      <c r="E178" s="2"/>
    </row>
    <row r="179" spans="3:5" x14ac:dyDescent="0.2">
      <c r="C179" s="2"/>
      <c r="D179" s="2"/>
      <c r="E179" s="2"/>
    </row>
    <row r="180" spans="3:5" x14ac:dyDescent="0.2">
      <c r="C180" s="2"/>
      <c r="D180" s="2"/>
      <c r="E180" s="2"/>
    </row>
    <row r="181" spans="3:5" x14ac:dyDescent="0.2">
      <c r="C181" s="2"/>
      <c r="D181" s="2"/>
      <c r="E181" s="2"/>
    </row>
    <row r="182" spans="3:5" x14ac:dyDescent="0.2">
      <c r="C182" s="2"/>
      <c r="D182" s="2"/>
      <c r="E182" s="2"/>
    </row>
    <row r="183" spans="3:5" x14ac:dyDescent="0.2">
      <c r="C183" s="2"/>
      <c r="D183" s="2"/>
      <c r="E183" s="2"/>
    </row>
    <row r="184" spans="3:5" x14ac:dyDescent="0.2">
      <c r="C184" s="2"/>
      <c r="D184" s="2"/>
      <c r="E184" s="2"/>
    </row>
    <row r="185" spans="3:5" x14ac:dyDescent="0.2">
      <c r="C185" s="2"/>
      <c r="D185" s="2"/>
      <c r="E185" s="2"/>
    </row>
    <row r="186" spans="3:5" x14ac:dyDescent="0.2">
      <c r="C186" s="2"/>
      <c r="D186" s="2"/>
      <c r="E186" s="2"/>
    </row>
    <row r="187" spans="3:5" x14ac:dyDescent="0.2">
      <c r="C187" s="2"/>
      <c r="D187" s="2"/>
      <c r="E187" s="2"/>
    </row>
    <row r="188" spans="3:5" x14ac:dyDescent="0.2">
      <c r="C188" s="2"/>
      <c r="D188" s="2"/>
      <c r="E188" s="2"/>
    </row>
  </sheetData>
  <mergeCells count="34">
    <mergeCell ref="I57:J57"/>
    <mergeCell ref="A1:G1"/>
    <mergeCell ref="A2:B2"/>
    <mergeCell ref="D2:F2"/>
    <mergeCell ref="D3:F3"/>
    <mergeCell ref="D4:F4"/>
    <mergeCell ref="D5:F5"/>
    <mergeCell ref="B7:D7"/>
    <mergeCell ref="F7:G7"/>
    <mergeCell ref="I53:K54"/>
    <mergeCell ref="I55:J55"/>
    <mergeCell ref="I56:J56"/>
    <mergeCell ref="I69:J69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D98:E98"/>
    <mergeCell ref="B99:C99"/>
    <mergeCell ref="D99:E99"/>
    <mergeCell ref="A98:C98"/>
    <mergeCell ref="I70:J70"/>
    <mergeCell ref="I71:J71"/>
    <mergeCell ref="H74:I74"/>
    <mergeCell ref="H75:I75"/>
    <mergeCell ref="J78:K78"/>
    <mergeCell ref="B79:E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The Salvation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Williard</dc:creator>
  <cp:lastModifiedBy>Brian Williard</cp:lastModifiedBy>
  <cp:lastPrinted>2020-03-02T21:06:46Z</cp:lastPrinted>
  <dcterms:created xsi:type="dcterms:W3CDTF">2020-03-02T16:32:33Z</dcterms:created>
  <dcterms:modified xsi:type="dcterms:W3CDTF">2020-09-07T07:44:56Z</dcterms:modified>
</cp:coreProperties>
</file>