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utch\OneDrive\Desktop\"/>
    </mc:Choice>
  </mc:AlternateContent>
  <xr:revisionPtr revIDLastSave="0" documentId="8_{B4FE3078-7156-48E6-A3BB-B4875EE37D2B}" xr6:coauthVersionLast="47" xr6:coauthVersionMax="47" xr10:uidLastSave="{00000000-0000-0000-0000-000000000000}"/>
  <bookViews>
    <workbookView xWindow="-110" yWindow="-110" windowWidth="19420" windowHeight="11500" tabRatio="902" firstSheet="1" activeTab="1" xr2:uid="{00000000-000D-0000-FFFF-FFFF00000000}"/>
  </bookViews>
  <sheets>
    <sheet name="Welcome &amp; Instructions" sheetId="1" r:id="rId1"/>
    <sheet name="Total Watt Hours Calculations" sheetId="2" r:id="rId2"/>
    <sheet name="Solar System Calculator" sheetId="10" r:id="rId3"/>
    <sheet name="Solar Panel Options" sheetId="3" r:id="rId4"/>
    <sheet name="Charge Controller Options" sheetId="4" r:id="rId5"/>
    <sheet name="DC to DC Charger Options" sheetId="5" r:id="rId6"/>
    <sheet name="Battery Options" sheetId="6" r:id="rId7"/>
    <sheet name="Inverter Options" sheetId="7" r:id="rId8"/>
    <sheet name="Wiring &amp; Accessories" sheetId="8" r:id="rId9"/>
    <sheet name="Total Order"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JBZPljYswlDn1jn7e02jkYLL2pNVbnkLIS1VJeY4NQo="/>
    </ext>
  </extLst>
</workbook>
</file>

<file path=xl/calcChain.xml><?xml version="1.0" encoding="utf-8"?>
<calcChain xmlns="http://schemas.openxmlformats.org/spreadsheetml/2006/main">
  <c r="I96" i="2" l="1"/>
  <c r="H96" i="2"/>
  <c r="J96" i="2" s="1"/>
  <c r="F96" i="2"/>
  <c r="I95" i="2"/>
  <c r="H95" i="2"/>
  <c r="J95" i="2" s="1"/>
  <c r="F95" i="2"/>
  <c r="I97" i="2"/>
  <c r="H97" i="2"/>
  <c r="J97" i="2" s="1"/>
  <c r="F97" i="2"/>
  <c r="G13" i="9"/>
  <c r="J132" i="8"/>
  <c r="J129" i="8"/>
  <c r="J125" i="8"/>
  <c r="J120" i="8"/>
  <c r="J121" i="8"/>
  <c r="J119" i="8"/>
  <c r="J116" i="8"/>
  <c r="J111" i="8"/>
  <c r="J112" i="8"/>
  <c r="J113" i="8"/>
  <c r="J114" i="8"/>
  <c r="J115" i="8"/>
  <c r="J110" i="8"/>
  <c r="J79" i="8"/>
  <c r="J77" i="8"/>
  <c r="J68" i="8"/>
  <c r="J69" i="8"/>
  <c r="J70" i="8"/>
  <c r="J71" i="8"/>
  <c r="J72" i="8"/>
  <c r="J73" i="8"/>
  <c r="J74" i="8"/>
  <c r="J67" i="8"/>
  <c r="J59" i="8"/>
  <c r="J60" i="8"/>
  <c r="J61" i="8"/>
  <c r="J62" i="8"/>
  <c r="J63" i="8"/>
  <c r="J58" i="8"/>
  <c r="J55" i="8"/>
  <c r="J42" i="8"/>
  <c r="J43" i="8"/>
  <c r="J44" i="8"/>
  <c r="J45" i="8"/>
  <c r="J46" i="8"/>
  <c r="J47" i="8"/>
  <c r="J48" i="8"/>
  <c r="J49" i="8"/>
  <c r="J50" i="8"/>
  <c r="J51" i="8"/>
  <c r="J52" i="8"/>
  <c r="J53" i="8"/>
  <c r="J54" i="8"/>
  <c r="J41" i="8"/>
  <c r="J25" i="8"/>
  <c r="J26" i="8"/>
  <c r="J27" i="8"/>
  <c r="J28" i="8"/>
  <c r="J29" i="8"/>
  <c r="J30" i="8"/>
  <c r="J31" i="8"/>
  <c r="J32" i="8"/>
  <c r="J33" i="8"/>
  <c r="J34" i="8"/>
  <c r="J35" i="8"/>
  <c r="J36" i="8"/>
  <c r="J37" i="8"/>
  <c r="J24" i="8"/>
  <c r="G25" i="7"/>
  <c r="G23" i="7"/>
  <c r="G24" i="7"/>
  <c r="G22" i="7"/>
  <c r="G19" i="7"/>
  <c r="G18" i="7"/>
  <c r="G17" i="7"/>
  <c r="G26" i="3"/>
  <c r="G27" i="3"/>
  <c r="G28" i="3"/>
  <c r="G25" i="3"/>
  <c r="G21" i="3"/>
  <c r="G18" i="3"/>
  <c r="G19" i="3"/>
  <c r="G17" i="3"/>
  <c r="F65" i="2"/>
  <c r="F87" i="2"/>
  <c r="F93" i="2"/>
  <c r="C12" i="3"/>
  <c r="F57" i="2"/>
  <c r="F58" i="2"/>
  <c r="F17" i="7"/>
  <c r="C13" i="7"/>
  <c r="C14" i="7" s="1"/>
  <c r="F12" i="6"/>
  <c r="E12" i="6"/>
  <c r="D12" i="6"/>
  <c r="F17" i="3" l="1"/>
  <c r="L32" i="10"/>
  <c r="I36" i="10" s="1"/>
  <c r="L28" i="10"/>
  <c r="G15" i="4" s="1"/>
  <c r="L24" i="10"/>
  <c r="G36" i="10" s="1"/>
  <c r="F15" i="4" l="1"/>
  <c r="H15" i="4"/>
  <c r="H36" i="10"/>
  <c r="C43" i="10" l="1"/>
  <c r="F23" i="10"/>
  <c r="E23" i="10"/>
  <c r="D23" i="10"/>
  <c r="F44" i="9" l="1"/>
  <c r="G44" i="9" s="1"/>
  <c r="F43" i="9"/>
  <c r="G43" i="9" s="1"/>
  <c r="F42" i="9"/>
  <c r="G42" i="9" s="1"/>
  <c r="F41" i="9"/>
  <c r="G41" i="9" s="1"/>
  <c r="E33" i="9"/>
  <c r="D33" i="9"/>
  <c r="C33" i="9"/>
  <c r="E32" i="9"/>
  <c r="D32" i="9"/>
  <c r="C32" i="9"/>
  <c r="E29" i="9"/>
  <c r="D29" i="9"/>
  <c r="C29" i="9"/>
  <c r="E28" i="9"/>
  <c r="D28" i="9"/>
  <c r="C28" i="9"/>
  <c r="E27" i="9"/>
  <c r="D27" i="9"/>
  <c r="C27" i="9"/>
  <c r="E24" i="9"/>
  <c r="D24" i="9"/>
  <c r="C24" i="9"/>
  <c r="E23" i="9"/>
  <c r="D23" i="9"/>
  <c r="C23" i="9"/>
  <c r="E20" i="9"/>
  <c r="D20" i="9"/>
  <c r="C20" i="9"/>
  <c r="E19" i="9"/>
  <c r="D19" i="9"/>
  <c r="C19" i="9"/>
  <c r="E18" i="9"/>
  <c r="D18" i="9"/>
  <c r="C18" i="9"/>
  <c r="E15" i="9"/>
  <c r="D15" i="9"/>
  <c r="C15" i="9"/>
  <c r="E14" i="9"/>
  <c r="D14" i="9"/>
  <c r="C14" i="9"/>
  <c r="E13" i="9"/>
  <c r="D13" i="9"/>
  <c r="C13" i="9"/>
  <c r="I129" i="8"/>
  <c r="I130" i="8" s="1"/>
  <c r="I125" i="8"/>
  <c r="I126" i="8" s="1"/>
  <c r="I121" i="8"/>
  <c r="I120" i="8"/>
  <c r="I119" i="8"/>
  <c r="I115" i="8"/>
  <c r="I114" i="8"/>
  <c r="I113" i="8"/>
  <c r="I112" i="8"/>
  <c r="I111" i="8"/>
  <c r="I110" i="8"/>
  <c r="I74" i="8"/>
  <c r="I73" i="8"/>
  <c r="I72" i="8"/>
  <c r="I71" i="8"/>
  <c r="I70" i="8"/>
  <c r="I69" i="8"/>
  <c r="I68" i="8"/>
  <c r="I67" i="8"/>
  <c r="I63" i="8"/>
  <c r="I62" i="8"/>
  <c r="I61" i="8"/>
  <c r="I60" i="8"/>
  <c r="I59" i="8"/>
  <c r="I58" i="8"/>
  <c r="I54" i="8"/>
  <c r="I53" i="8"/>
  <c r="I52" i="8"/>
  <c r="I51" i="8"/>
  <c r="I50" i="8"/>
  <c r="I49" i="8"/>
  <c r="I48" i="8"/>
  <c r="I47" i="8"/>
  <c r="I46" i="8"/>
  <c r="I45" i="8"/>
  <c r="I44" i="8"/>
  <c r="I43" i="8"/>
  <c r="I42" i="8"/>
  <c r="I41" i="8"/>
  <c r="I37" i="8"/>
  <c r="I36" i="8"/>
  <c r="I35" i="8"/>
  <c r="I34" i="8"/>
  <c r="I33" i="8"/>
  <c r="I32" i="8"/>
  <c r="I31" i="8"/>
  <c r="I30" i="8"/>
  <c r="I29" i="8"/>
  <c r="I28" i="8"/>
  <c r="I27" i="8"/>
  <c r="I26" i="8"/>
  <c r="I25" i="8"/>
  <c r="I24" i="8"/>
  <c r="F24" i="7"/>
  <c r="F23" i="7"/>
  <c r="G33" i="9" s="1"/>
  <c r="F22" i="7"/>
  <c r="F25" i="7" s="1"/>
  <c r="F18" i="7"/>
  <c r="F19" i="7" s="1"/>
  <c r="J26" i="6"/>
  <c r="K26" i="6" s="1"/>
  <c r="J25" i="6"/>
  <c r="E25" i="6"/>
  <c r="F25" i="6" s="1"/>
  <c r="H25" i="6" s="1"/>
  <c r="J24" i="6"/>
  <c r="E24" i="6"/>
  <c r="F24" i="6" s="1"/>
  <c r="H24" i="6" s="1"/>
  <c r="J23" i="6"/>
  <c r="K23" i="6" s="1"/>
  <c r="E23" i="6"/>
  <c r="F23" i="6" s="1"/>
  <c r="H23" i="6" s="1"/>
  <c r="J18" i="6"/>
  <c r="K18" i="6" s="1"/>
  <c r="E18" i="6"/>
  <c r="F18" i="6" s="1"/>
  <c r="H18" i="6" s="1"/>
  <c r="J17" i="6"/>
  <c r="K17" i="6" s="1"/>
  <c r="E17" i="6"/>
  <c r="F17" i="6" s="1"/>
  <c r="H17" i="6" s="1"/>
  <c r="J16" i="6"/>
  <c r="K16" i="6" s="1"/>
  <c r="E16" i="6"/>
  <c r="F16" i="6" s="1"/>
  <c r="H16" i="6" s="1"/>
  <c r="G19" i="5"/>
  <c r="H19" i="5" s="1"/>
  <c r="G18" i="5"/>
  <c r="G17" i="5"/>
  <c r="G12" i="5"/>
  <c r="H12" i="5" s="1"/>
  <c r="G11" i="5"/>
  <c r="H11" i="5" s="1"/>
  <c r="G30" i="4"/>
  <c r="H30" i="4" s="1"/>
  <c r="G29" i="4"/>
  <c r="G28" i="4"/>
  <c r="G27" i="4"/>
  <c r="H27" i="4" s="1"/>
  <c r="G22" i="4"/>
  <c r="H22" i="4" s="1"/>
  <c r="G21" i="4"/>
  <c r="H21" i="4" s="1"/>
  <c r="G20" i="4"/>
  <c r="H20" i="4" s="1"/>
  <c r="F28" i="3"/>
  <c r="F27" i="3"/>
  <c r="F15" i="9" s="1"/>
  <c r="F26" i="3"/>
  <c r="F14" i="9" s="1"/>
  <c r="F25" i="3"/>
  <c r="F19" i="3"/>
  <c r="F18" i="3"/>
  <c r="K95" i="2"/>
  <c r="I98" i="2"/>
  <c r="H98" i="2"/>
  <c r="F98" i="2"/>
  <c r="K94" i="2"/>
  <c r="I94" i="2"/>
  <c r="H94" i="2"/>
  <c r="F94" i="2"/>
  <c r="K93" i="2"/>
  <c r="I93" i="2"/>
  <c r="H93" i="2"/>
  <c r="K89" i="2"/>
  <c r="I89" i="2"/>
  <c r="H89" i="2"/>
  <c r="F89" i="2"/>
  <c r="K88" i="2"/>
  <c r="I88" i="2"/>
  <c r="H88" i="2"/>
  <c r="F88" i="2"/>
  <c r="K87" i="2"/>
  <c r="I87" i="2"/>
  <c r="H87" i="2"/>
  <c r="K83" i="2"/>
  <c r="I83" i="2"/>
  <c r="H83" i="2"/>
  <c r="F83" i="2"/>
  <c r="K82" i="2"/>
  <c r="I82" i="2"/>
  <c r="H82" i="2"/>
  <c r="F82" i="2"/>
  <c r="K81" i="2"/>
  <c r="I81" i="2"/>
  <c r="H81" i="2"/>
  <c r="F81" i="2"/>
  <c r="K77" i="2"/>
  <c r="I77" i="2"/>
  <c r="H77" i="2"/>
  <c r="F77" i="2"/>
  <c r="K76" i="2"/>
  <c r="I76" i="2"/>
  <c r="H76" i="2"/>
  <c r="F76" i="2"/>
  <c r="K75" i="2"/>
  <c r="I75" i="2"/>
  <c r="H75" i="2"/>
  <c r="F75" i="2"/>
  <c r="K74" i="2"/>
  <c r="I74" i="2"/>
  <c r="H74" i="2"/>
  <c r="F74" i="2"/>
  <c r="K73" i="2"/>
  <c r="I73" i="2"/>
  <c r="H73" i="2"/>
  <c r="F73" i="2"/>
  <c r="K72" i="2"/>
  <c r="I72" i="2"/>
  <c r="H72" i="2"/>
  <c r="F72" i="2"/>
  <c r="K68" i="2"/>
  <c r="I68" i="2"/>
  <c r="H68" i="2"/>
  <c r="F68" i="2"/>
  <c r="K67" i="2"/>
  <c r="I67" i="2"/>
  <c r="H67" i="2"/>
  <c r="F67" i="2"/>
  <c r="K66" i="2"/>
  <c r="I66" i="2"/>
  <c r="H66" i="2"/>
  <c r="F66" i="2"/>
  <c r="K65" i="2"/>
  <c r="I65" i="2"/>
  <c r="H65" i="2"/>
  <c r="K61" i="2"/>
  <c r="I61" i="2"/>
  <c r="H61" i="2"/>
  <c r="F61" i="2"/>
  <c r="K60" i="2"/>
  <c r="I60" i="2"/>
  <c r="H60" i="2"/>
  <c r="F60" i="2"/>
  <c r="K59" i="2"/>
  <c r="I59" i="2"/>
  <c r="H59" i="2"/>
  <c r="F59" i="2"/>
  <c r="K58" i="2"/>
  <c r="I58" i="2"/>
  <c r="H58" i="2"/>
  <c r="K57" i="2"/>
  <c r="H57" i="2"/>
  <c r="I57" i="2"/>
  <c r="K53" i="2"/>
  <c r="I53" i="2"/>
  <c r="H53" i="2"/>
  <c r="F53" i="2"/>
  <c r="K52" i="2"/>
  <c r="I52" i="2"/>
  <c r="H52" i="2"/>
  <c r="F52" i="2"/>
  <c r="K51" i="2"/>
  <c r="I51" i="2"/>
  <c r="H51" i="2"/>
  <c r="F51" i="2"/>
  <c r="K50" i="2"/>
  <c r="I50" i="2"/>
  <c r="H50" i="2"/>
  <c r="F50" i="2"/>
  <c r="K49" i="2"/>
  <c r="I49" i="2"/>
  <c r="H49" i="2"/>
  <c r="F49" i="2"/>
  <c r="K48" i="2"/>
  <c r="I48" i="2"/>
  <c r="H48" i="2"/>
  <c r="F48" i="2"/>
  <c r="K47" i="2"/>
  <c r="I47" i="2"/>
  <c r="H47" i="2"/>
  <c r="F47" i="2"/>
  <c r="K46" i="2"/>
  <c r="I46" i="2"/>
  <c r="H46" i="2"/>
  <c r="F46" i="2"/>
  <c r="K43" i="2"/>
  <c r="K42" i="2"/>
  <c r="I42" i="2"/>
  <c r="H42" i="2"/>
  <c r="F42" i="2"/>
  <c r="K41" i="2"/>
  <c r="I41" i="2"/>
  <c r="H41" i="2"/>
  <c r="F41" i="2"/>
  <c r="K40" i="2"/>
  <c r="I40" i="2"/>
  <c r="H40" i="2"/>
  <c r="F40" i="2"/>
  <c r="K36" i="2"/>
  <c r="I36" i="2"/>
  <c r="H36" i="2"/>
  <c r="F36" i="2"/>
  <c r="K35" i="2"/>
  <c r="I35" i="2"/>
  <c r="H35" i="2"/>
  <c r="F35" i="2"/>
  <c r="K34" i="2"/>
  <c r="I34" i="2"/>
  <c r="H34" i="2"/>
  <c r="F34" i="2"/>
  <c r="K33" i="2"/>
  <c r="I33" i="2"/>
  <c r="H33" i="2"/>
  <c r="F33" i="2"/>
  <c r="K32" i="2"/>
  <c r="I32" i="2"/>
  <c r="H32" i="2"/>
  <c r="F32" i="2"/>
  <c r="K31" i="2"/>
  <c r="I31" i="2"/>
  <c r="H31" i="2"/>
  <c r="F31" i="2"/>
  <c r="K27" i="2"/>
  <c r="I27" i="2"/>
  <c r="H27" i="2"/>
  <c r="F27" i="2"/>
  <c r="K26" i="2"/>
  <c r="I26" i="2"/>
  <c r="H26" i="2"/>
  <c r="F26" i="2"/>
  <c r="K25" i="2"/>
  <c r="I25" i="2"/>
  <c r="H25" i="2"/>
  <c r="F25" i="2"/>
  <c r="K24" i="2"/>
  <c r="I24" i="2"/>
  <c r="H24" i="2"/>
  <c r="F24" i="2"/>
  <c r="K23" i="2"/>
  <c r="I23" i="2"/>
  <c r="H23" i="2"/>
  <c r="F23" i="2"/>
  <c r="I20" i="2"/>
  <c r="H20" i="2"/>
  <c r="H19" i="2"/>
  <c r="F19" i="2"/>
  <c r="J19" i="2" s="1"/>
  <c r="H28" i="1"/>
  <c r="F28" i="1"/>
  <c r="I28" i="1" s="1"/>
  <c r="I27" i="1"/>
  <c r="H27" i="1"/>
  <c r="F27" i="1"/>
  <c r="I26" i="1"/>
  <c r="H26" i="1"/>
  <c r="F26" i="1"/>
  <c r="I25" i="1"/>
  <c r="H25" i="1"/>
  <c r="F24" i="9" l="1"/>
  <c r="H18" i="5"/>
  <c r="F23" i="9"/>
  <c r="H17" i="5"/>
  <c r="F20" i="9"/>
  <c r="H29" i="4"/>
  <c r="F19" i="9"/>
  <c r="H28" i="4"/>
  <c r="F28" i="9"/>
  <c r="K24" i="6"/>
  <c r="K25" i="6"/>
  <c r="G29" i="9" s="1"/>
  <c r="J19" i="6"/>
  <c r="K19" i="6" s="1"/>
  <c r="I64" i="8"/>
  <c r="F38" i="9" s="1"/>
  <c r="I122" i="8"/>
  <c r="I38" i="8"/>
  <c r="I116" i="8"/>
  <c r="I55" i="8"/>
  <c r="F37" i="9" s="1"/>
  <c r="F33" i="9"/>
  <c r="F30" i="3"/>
  <c r="J27" i="6"/>
  <c r="K27" i="6" s="1"/>
  <c r="G13" i="5"/>
  <c r="H13" i="5" s="1"/>
  <c r="G23" i="9"/>
  <c r="G24" i="9"/>
  <c r="G19" i="9"/>
  <c r="G31" i="4"/>
  <c r="H31" i="4" s="1"/>
  <c r="G23" i="4"/>
  <c r="H23" i="4" s="1"/>
  <c r="G15" i="9"/>
  <c r="F21" i="3"/>
  <c r="J28" i="1"/>
  <c r="J26" i="1"/>
  <c r="J103" i="2"/>
  <c r="C10" i="10" s="1"/>
  <c r="C41" i="10" s="1"/>
  <c r="J57" i="2"/>
  <c r="J61" i="2"/>
  <c r="J75" i="2"/>
  <c r="J82" i="2"/>
  <c r="J58" i="2"/>
  <c r="J65" i="2"/>
  <c r="J52" i="2"/>
  <c r="J74" i="2"/>
  <c r="J25" i="2"/>
  <c r="J32" i="2"/>
  <c r="J47" i="2"/>
  <c r="J83" i="2"/>
  <c r="J23" i="2"/>
  <c r="J34" i="2"/>
  <c r="J36" i="2"/>
  <c r="J68" i="2"/>
  <c r="J41" i="2"/>
  <c r="J48" i="2"/>
  <c r="J42" i="2"/>
  <c r="J73" i="2"/>
  <c r="J87" i="2"/>
  <c r="J94" i="2"/>
  <c r="J98" i="2"/>
  <c r="I19" i="2"/>
  <c r="J51" i="2"/>
  <c r="J76" i="2"/>
  <c r="J93" i="2"/>
  <c r="J59" i="2"/>
  <c r="J66" i="2"/>
  <c r="J49" i="2"/>
  <c r="J20" i="2"/>
  <c r="J53" i="2"/>
  <c r="J46" i="2"/>
  <c r="J50" i="2"/>
  <c r="J60" i="2"/>
  <c r="J77" i="2"/>
  <c r="J26" i="2"/>
  <c r="J33" i="2"/>
  <c r="J67" i="2"/>
  <c r="J40" i="2"/>
  <c r="J81" i="2"/>
  <c r="J88" i="2"/>
  <c r="J102" i="2"/>
  <c r="J27" i="2"/>
  <c r="J89" i="2"/>
  <c r="J24" i="2"/>
  <c r="J31" i="2"/>
  <c r="J35" i="2"/>
  <c r="J72" i="2"/>
  <c r="J27" i="1"/>
  <c r="J25" i="1"/>
  <c r="F36" i="9"/>
  <c r="I132" i="8"/>
  <c r="G39" i="9"/>
  <c r="G37" i="9"/>
  <c r="J122" i="8"/>
  <c r="F18" i="9"/>
  <c r="G27" i="9"/>
  <c r="J38" i="8"/>
  <c r="G36" i="9" s="1"/>
  <c r="J64" i="8"/>
  <c r="G38" i="9" s="1"/>
  <c r="F13" i="9"/>
  <c r="F29" i="9"/>
  <c r="J126" i="8"/>
  <c r="G14" i="9"/>
  <c r="G18" i="9"/>
  <c r="G28" i="9"/>
  <c r="J101" i="2"/>
  <c r="F32" i="9"/>
  <c r="G20" i="9"/>
  <c r="G32" i="9"/>
  <c r="J130" i="8"/>
  <c r="F27" i="9"/>
  <c r="G20" i="5"/>
  <c r="H20" i="5" s="1"/>
  <c r="I77" i="8"/>
  <c r="F39" i="9" s="1"/>
  <c r="C12" i="7" l="1"/>
  <c r="J90" i="2"/>
  <c r="J99" i="2"/>
  <c r="J28" i="2"/>
  <c r="J84" i="2"/>
  <c r="J37" i="2"/>
  <c r="J54" i="2"/>
  <c r="J62" i="2"/>
  <c r="J43" i="2"/>
  <c r="J69" i="2"/>
  <c r="J78" i="2"/>
  <c r="J29" i="1"/>
  <c r="G30" i="3"/>
  <c r="F45" i="9"/>
  <c r="G45" i="9" s="1"/>
  <c r="I79" i="8"/>
  <c r="J100" i="2" l="1"/>
  <c r="C9" i="10" s="1"/>
  <c r="L9" i="10" l="1"/>
  <c r="C21" i="10" s="1"/>
  <c r="C10" i="6" s="1"/>
  <c r="C11" i="6" s="1"/>
  <c r="C13" i="6" s="1"/>
  <c r="C28" i="10"/>
  <c r="C30" i="10" s="1"/>
  <c r="C11" i="3"/>
  <c r="C13" i="3" s="1"/>
  <c r="E15" i="4" l="1"/>
  <c r="E16" i="4" s="1"/>
  <c r="H16" i="4" s="1"/>
  <c r="C15" i="4"/>
  <c r="C16" i="4" s="1"/>
  <c r="F16" i="4" s="1"/>
  <c r="D15" i="4"/>
  <c r="D16" i="4" s="1"/>
  <c r="G16" i="4" s="1"/>
  <c r="C36" i="10"/>
  <c r="C37" i="10" s="1"/>
  <c r="G37" i="10" s="1"/>
  <c r="E36" i="10"/>
  <c r="E37" i="10" s="1"/>
  <c r="F21" i="10"/>
  <c r="E21" i="10"/>
  <c r="D21" i="10"/>
  <c r="D36" i="10"/>
  <c r="D22" i="10" l="1"/>
  <c r="D24" i="10" s="1"/>
  <c r="D10" i="6"/>
  <c r="D11" i="6" s="1"/>
  <c r="D13" i="6" s="1"/>
  <c r="E22" i="10"/>
  <c r="E24" i="10" s="1"/>
  <c r="E10" i="6"/>
  <c r="E11" i="6" s="1"/>
  <c r="E13" i="6" s="1"/>
  <c r="F22" i="10"/>
  <c r="F24" i="10" s="1"/>
  <c r="F10" i="6"/>
  <c r="F11" i="6" s="1"/>
  <c r="F13" i="6" s="1"/>
  <c r="I37" i="10"/>
  <c r="D37" i="10"/>
  <c r="H37" i="10" s="1"/>
  <c r="C22" i="10"/>
  <c r="C2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B9" authorId="0" shapeId="0" xr:uid="{2943208E-A08C-403B-AE85-F0E2ABF52957}">
      <text>
        <r>
          <rPr>
            <b/>
            <sz val="9"/>
            <color indexed="81"/>
            <rFont val="Tahoma"/>
            <family val="2"/>
          </rPr>
          <t>Freedom In A Can:</t>
        </r>
        <r>
          <rPr>
            <sz val="9"/>
            <color indexed="81"/>
            <rFont val="Tahoma"/>
            <family val="2"/>
          </rPr>
          <t xml:space="preserve">
Populated from page 1 of your worksheet.</t>
        </r>
      </text>
    </comment>
    <comment ref="B10" authorId="0" shapeId="0" xr:uid="{2777EA3F-92CD-4601-83C1-B63CDCA0FF2C}">
      <text>
        <r>
          <rPr>
            <b/>
            <sz val="9"/>
            <color indexed="81"/>
            <rFont val="Tahoma"/>
            <family val="2"/>
          </rPr>
          <t>Freedom In A Can:</t>
        </r>
        <r>
          <rPr>
            <sz val="9"/>
            <color indexed="81"/>
            <rFont val="Tahoma"/>
            <family val="2"/>
          </rPr>
          <t xml:space="preserve">
From page 1 of your worksheet</t>
        </r>
      </text>
    </comment>
    <comment ref="B14" authorId="0" shapeId="0" xr:uid="{43478DE0-A824-4CE3-83E6-FC818483B06A}">
      <text>
        <r>
          <rPr>
            <b/>
            <sz val="9"/>
            <color indexed="81"/>
            <rFont val="Tahoma"/>
            <family val="2"/>
          </rPr>
          <t>Freedom In A Can:</t>
        </r>
        <r>
          <rPr>
            <sz val="9"/>
            <color indexed="81"/>
            <rFont val="Tahoma"/>
            <family val="2"/>
          </rPr>
          <t xml:space="preserve">
0 days of w/o sunlight assumes that you have some sun everyday. 
1 day w/o sunlight assumes that you'll need a battery bank large enough to power 2 days based on your energy needs. 
2 days w/o sunlight assumes that you'll need a battery bank large enough to power 3 days based on your energy needs.
3 days w/o sunlight assumes that you'll need a battery bank large enough to power 4 days based on your eneergy needs.</t>
        </r>
      </text>
    </comment>
    <comment ref="B15" authorId="0" shapeId="0" xr:uid="{7738E431-2249-422B-A224-962BA724B8D2}">
      <text>
        <r>
          <rPr>
            <b/>
            <sz val="9"/>
            <color indexed="81"/>
            <rFont val="Tahoma"/>
            <family val="2"/>
          </rPr>
          <t>Freedom In A Can:</t>
        </r>
        <r>
          <rPr>
            <sz val="9"/>
            <color indexed="81"/>
            <rFont val="Tahoma"/>
            <family val="2"/>
          </rPr>
          <t xml:space="preserve">
This number is based upon not only where you are, but what time of year you are there.  Use the links below to enter an average daily charging hours based on your projected travels or use.  </t>
        </r>
      </text>
    </comment>
    <comment ref="C15" authorId="0" shapeId="0" xr:uid="{1A447311-CCD1-4905-A75E-9018EBC845FC}">
      <text>
        <r>
          <rPr>
            <b/>
            <sz val="9"/>
            <color indexed="81"/>
            <rFont val="Tahoma"/>
            <family val="2"/>
          </rPr>
          <t>Freedom In A Can:</t>
        </r>
        <r>
          <rPr>
            <sz val="9"/>
            <color indexed="81"/>
            <rFont val="Tahoma"/>
            <family val="2"/>
          </rPr>
          <t xml:space="preserve">
Must be greater than 0 for the calculator to work, can include decimals. </t>
        </r>
      </text>
    </comment>
    <comment ref="B20" authorId="0" shapeId="0" xr:uid="{85E75887-BDEF-45BA-BA09-8A59BC8C5580}">
      <text>
        <r>
          <rPr>
            <b/>
            <sz val="9"/>
            <color indexed="81"/>
            <rFont val="Tahoma"/>
            <family val="2"/>
          </rPr>
          <t>Freedom In A Can:</t>
        </r>
        <r>
          <rPr>
            <sz val="9"/>
            <color indexed="81"/>
            <rFont val="Tahoma"/>
            <family val="2"/>
          </rPr>
          <t xml:space="preserve">
All Lead Acid (Flooded, AGM, Gel) batteries have a depth of discharge (DoD) of 50% - allowing you to safely use half of the capacity.  Lithium Iron Phosphate (LiFePO4) batteries have a DoD of 80% - allowing you to safely use 80% of the capacity.</t>
        </r>
      </text>
    </comment>
    <comment ref="B22" authorId="0" shapeId="0" xr:uid="{50F167C9-C59D-403B-85B0-3122FC192972}">
      <text>
        <r>
          <rPr>
            <b/>
            <sz val="9"/>
            <color indexed="81"/>
            <rFont val="Tahoma"/>
            <family val="2"/>
          </rPr>
          <t>Freedom In A Can:</t>
        </r>
        <r>
          <rPr>
            <sz val="9"/>
            <color indexed="81"/>
            <rFont val="Tahoma"/>
            <family val="2"/>
          </rPr>
          <t xml:space="preserve">
Accounts for battery inefficiency factors:
Lead Acid (Flooded, AGM, Gel) = 1.2 
LiFePO4 = 1.05</t>
        </r>
      </text>
    </comment>
    <comment ref="B28" authorId="0" shapeId="0" xr:uid="{6130B560-3ECE-4134-B511-3EBB0CA163D1}">
      <text>
        <r>
          <rPr>
            <b/>
            <sz val="9"/>
            <color indexed="81"/>
            <rFont val="Tahoma"/>
            <family val="2"/>
          </rPr>
          <t>Freedom In A Can:</t>
        </r>
        <r>
          <rPr>
            <sz val="9"/>
            <color indexed="81"/>
            <rFont val="Tahoma"/>
            <family val="2"/>
          </rPr>
          <t xml:space="preserve">
Solar array size is calculated based upon daily watt hours x hours of sunlight per day x an inefficiency factor of 1.15 to account for losses due to inverters, wiring, shading, etc.  Efficiency can also be improved by angling your panels to the sun during the fall, winter, and spring as well as reducing any shading. </t>
        </r>
      </text>
    </comment>
    <comment ref="B30" authorId="0" shapeId="0" xr:uid="{666FAAEA-A532-4E06-BBD3-22CBFDA2130B}">
      <text>
        <r>
          <rPr>
            <b/>
            <sz val="9"/>
            <color indexed="81"/>
            <rFont val="Tahoma"/>
            <family val="2"/>
          </rPr>
          <t>Freedom In A Can:</t>
        </r>
        <r>
          <rPr>
            <sz val="9"/>
            <color indexed="81"/>
            <rFont val="Tahoma"/>
            <family val="2"/>
          </rPr>
          <t xml:space="preserve">
Connecting panels in parallel, series, or a combination will impact the power output parameters. See the Learning Center in the Solar Panel tab to learn more. </t>
        </r>
      </text>
    </comment>
    <comment ref="C33" authorId="0" shapeId="0" xr:uid="{468ED492-F9AC-4077-974B-2B190252A3A9}">
      <text>
        <r>
          <rPr>
            <b/>
            <sz val="9"/>
            <color indexed="81"/>
            <rFont val="Tahoma"/>
            <family val="2"/>
          </rPr>
          <t>Freedom In A Can:</t>
        </r>
        <r>
          <rPr>
            <sz val="9"/>
            <color indexed="81"/>
            <rFont val="Tahoma"/>
            <family val="2"/>
          </rPr>
          <t xml:space="preserve">
Solar panels connected in parallel will increase the amperage of the array; this will affect wiring size.  Greater amps means larger gauge wire, which is more expensive. See Solar Panel Learning Center.</t>
        </r>
      </text>
    </comment>
    <comment ref="G33" authorId="0" shapeId="0" xr:uid="{2EE9EDB6-0B96-4E02-8834-EBB57CA708ED}">
      <text>
        <r>
          <rPr>
            <b/>
            <sz val="9"/>
            <color indexed="81"/>
            <rFont val="Tahoma"/>
            <family val="2"/>
          </rPr>
          <t>Freedom In A Can:</t>
        </r>
        <r>
          <rPr>
            <sz val="9"/>
            <color indexed="81"/>
            <rFont val="Tahoma"/>
            <family val="2"/>
          </rPr>
          <t xml:space="preserve">
Solar panels connected in series will increase the voltage of the array; this can reduce transmission loss and keep the wire gauge smaller, making it less expensive.  However, panel arrays wired in series are more greatly impacted by shading - when one stops generating power due to shade, so do the others.  See Solar Panel Learning Center.</t>
        </r>
      </text>
    </comment>
    <comment ref="B35" authorId="0" shapeId="0" xr:uid="{73CD6E1F-8BEB-47EE-9340-53984D014B93}">
      <text>
        <r>
          <rPr>
            <b/>
            <sz val="9"/>
            <color indexed="81"/>
            <rFont val="Tahoma"/>
            <family val="2"/>
          </rPr>
          <t>Freedom In A Can:</t>
        </r>
        <r>
          <rPr>
            <sz val="9"/>
            <color indexed="81"/>
            <rFont val="Tahoma"/>
            <family val="2"/>
          </rPr>
          <t xml:space="preserve">
Charge Controllers need to be able to handle the total solar array </t>
        </r>
        <r>
          <rPr>
            <b/>
            <sz val="9"/>
            <color indexed="81"/>
            <rFont val="Tahoma"/>
            <family val="2"/>
          </rPr>
          <t>amps and volts</t>
        </r>
        <r>
          <rPr>
            <sz val="9"/>
            <color indexed="81"/>
            <rFont val="Tahoma"/>
            <family val="2"/>
          </rPr>
          <t xml:space="preserve">, but does not need to necessarily match the voltage of your battery bank. You can have a 12V battery bank with a 24V panel array. Most modern charge controllers also have options for battery chemistry. These calculations include a 1.25 multiplier to account for inefficiency and safety margin.  </t>
        </r>
      </text>
    </comment>
    <comment ref="B36" authorId="0" shapeId="0" xr:uid="{608D3C8E-C636-4AAA-B4B6-ABF776A35914}">
      <text>
        <r>
          <rPr>
            <b/>
            <sz val="9"/>
            <color indexed="81"/>
            <rFont val="Tahoma"/>
            <family val="2"/>
          </rPr>
          <t>Freedom In A Can:</t>
        </r>
        <r>
          <rPr>
            <sz val="9"/>
            <color indexed="81"/>
            <rFont val="Tahoma"/>
            <family val="2"/>
          </rPr>
          <t xml:space="preserve">
The Charge Controller input amperage must be greater than the PV output (e.g. if PV Output = 58.5A, choose a CC with an input of 60A or larger)</t>
        </r>
      </text>
    </comment>
    <comment ref="B37" authorId="0" shapeId="0" xr:uid="{C3ACF006-AB2E-4C20-B182-D3C22E879DB4}">
      <text>
        <r>
          <rPr>
            <b/>
            <sz val="9"/>
            <color indexed="81"/>
            <rFont val="Tahoma"/>
            <family val="2"/>
          </rPr>
          <t>Freedom In A Can:</t>
        </r>
        <r>
          <rPr>
            <sz val="9"/>
            <color indexed="81"/>
            <rFont val="Tahoma"/>
            <family val="2"/>
          </rPr>
          <t xml:space="preserve">
The Charge Controller input votage must be greater than the PV output (e.g. if PV Output = 24.3V choose a CC with an input of 30V or larger)</t>
        </r>
      </text>
    </comment>
    <comment ref="B40" authorId="0" shapeId="0" xr:uid="{9425F624-A10B-4054-AB42-964805FB0EF5}">
      <text>
        <r>
          <rPr>
            <b/>
            <sz val="9"/>
            <color indexed="81"/>
            <rFont val="Tahoma"/>
            <family val="2"/>
          </rPr>
          <t>Freedom In A Can:</t>
        </r>
        <r>
          <rPr>
            <sz val="9"/>
            <color indexed="81"/>
            <rFont val="Tahoma"/>
            <family val="2"/>
          </rPr>
          <t xml:space="preserve">
Your total AC watts assumes that you will run ALL of your AC appliances AT THE SAME TIME.  This is highly unlikely, so it's up to you to determine your total possible load based on your own appliance usage.
To properly size your inverter, you need to total the watts of all AC appliances that you would LIKELY run at the same time. This would be your "AC Load."
The worksheet will then multiply your load by 1.25 for a safety margin.
We recommend that you do not oversize your inverter unless you plan to expand because the power needed to run the inverter will impact your battery bank size.</t>
        </r>
      </text>
    </comment>
    <comment ref="B41" authorId="0" shapeId="0" xr:uid="{38F606D5-972F-4FC0-ACE8-FF899694763E}">
      <text>
        <r>
          <rPr>
            <b/>
            <sz val="9"/>
            <color indexed="81"/>
            <rFont val="Tahoma"/>
            <family val="2"/>
          </rPr>
          <t>Freedom In A Can:</t>
        </r>
        <r>
          <rPr>
            <sz val="9"/>
            <color indexed="81"/>
            <rFont val="Tahoma"/>
            <family val="2"/>
          </rPr>
          <t xml:space="preserve">
From page 1 of your worksheet</t>
        </r>
      </text>
    </comment>
    <comment ref="C42" authorId="0" shapeId="0" xr:uid="{7C4A61AB-56C5-4578-87BC-8D57EEE36F35}">
      <text>
        <r>
          <rPr>
            <b/>
            <sz val="9"/>
            <color indexed="81"/>
            <rFont val="Tahoma"/>
            <family val="2"/>
          </rPr>
          <t>Freedom In A Can:</t>
        </r>
        <r>
          <rPr>
            <sz val="9"/>
            <color indexed="81"/>
            <rFont val="Tahoma"/>
            <family val="2"/>
          </rPr>
          <t xml:space="preserve">
Remember: Don't just take this number from your worksheet, add up the Watts from all the AC appliances that you are most likely to run at the same time.  Be sure this number is greater than your highest wattage AC appliance, and enter here.</t>
        </r>
      </text>
    </comment>
    <comment ref="C43" authorId="0" shapeId="0" xr:uid="{F7832C29-5276-4BD6-B3CB-98BC15D9D7AC}">
      <text>
        <r>
          <rPr>
            <b/>
            <sz val="9"/>
            <color indexed="81"/>
            <rFont val="Tahoma"/>
            <family val="2"/>
          </rPr>
          <t>Freedom In A Can:</t>
        </r>
        <r>
          <rPr>
            <sz val="9"/>
            <color indexed="81"/>
            <rFont val="Tahoma"/>
            <family val="2"/>
          </rPr>
          <t xml:space="preserve">
Your likely AC load multiplied by a factor of 1.25 for a safety margin. Select a unit larger than this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B11" authorId="0" shapeId="0" xr:uid="{817DDDB9-9A6F-4CD4-9B45-22D2BAEF110D}">
      <text>
        <r>
          <rPr>
            <b/>
            <sz val="9"/>
            <color indexed="81"/>
            <rFont val="Tahoma"/>
            <family val="2"/>
          </rPr>
          <t>Freedom In A Can:</t>
        </r>
        <r>
          <rPr>
            <sz val="9"/>
            <color indexed="81"/>
            <rFont val="Tahoma"/>
            <family val="2"/>
          </rPr>
          <t xml:space="preserve">
Solar array size is calculated based upon daily watt hours x hours of sunlight per day x an inefficiency factor of 1.15 to account for losses due to inverters, wiring, shading, etc.  Efficiency can also be improved by angling your panels to the sun during the fall, winter, and spring as well as reducing any shading. </t>
        </r>
      </text>
    </comment>
    <comment ref="B13" authorId="0" shapeId="0" xr:uid="{CE40AAB4-8464-436F-85AC-509F5885808D}">
      <text>
        <r>
          <rPr>
            <b/>
            <sz val="9"/>
            <color indexed="81"/>
            <rFont val="Tahoma"/>
            <family val="2"/>
          </rPr>
          <t>Freedom In A Can:</t>
        </r>
        <r>
          <rPr>
            <sz val="9"/>
            <color indexed="81"/>
            <rFont val="Tahoma"/>
            <family val="2"/>
          </rPr>
          <t xml:space="preserve">
Connecting panels in parallel, series, or a combination will impact the power output parameters. See the Learning Center in the Solar Panel tab to learn more. </t>
        </r>
      </text>
    </comment>
    <comment ref="E18" authorId="0" shapeId="0" xr:uid="{6EF44E89-4B23-4756-AD50-688A00587C59}">
      <text>
        <r>
          <rPr>
            <b/>
            <sz val="9"/>
            <color indexed="81"/>
            <rFont val="Tahoma"/>
            <family val="2"/>
          </rPr>
          <t>Freedom In A Can:</t>
        </r>
        <r>
          <rPr>
            <sz val="9"/>
            <color indexed="81"/>
            <rFont val="Tahoma"/>
            <family val="2"/>
          </rPr>
          <t xml:space="preserve">
Price as of January 2025, subject to change.</t>
        </r>
      </text>
    </comment>
    <comment ref="E19" authorId="0" shapeId="0" xr:uid="{DE2D5CEB-B4E2-4F41-8E84-ED9F41FB08BA}">
      <text>
        <r>
          <rPr>
            <b/>
            <sz val="9"/>
            <color indexed="81"/>
            <rFont val="Tahoma"/>
            <family val="2"/>
          </rPr>
          <t>Freedom In A Can:</t>
        </r>
        <r>
          <rPr>
            <sz val="9"/>
            <color indexed="81"/>
            <rFont val="Tahoma"/>
            <family val="2"/>
          </rPr>
          <t xml:space="preserve">
Price as of January 2025, subject to change.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C12" authorId="0" shapeId="0" xr:uid="{B8734CC3-F16E-4219-8E39-BDCB04AF7AD1}">
      <text>
        <r>
          <rPr>
            <b/>
            <sz val="9"/>
            <color indexed="81"/>
            <rFont val="Tahoma"/>
            <family val="2"/>
          </rPr>
          <t>Freedom In A Can:</t>
        </r>
        <r>
          <rPr>
            <sz val="9"/>
            <color indexed="81"/>
            <rFont val="Tahoma"/>
            <family val="2"/>
          </rPr>
          <t xml:space="preserve">
Solar panels connected in parallel will increase the amperage of the array; this will affect wiring size.  Greater amps means larger gauge wire, which is more expensive. See Solar Panel Learning Center.</t>
        </r>
      </text>
    </comment>
    <comment ref="F12" authorId="0" shapeId="0" xr:uid="{0CFB78DA-2D73-41EA-803B-BF491DE903FD}">
      <text>
        <r>
          <rPr>
            <b/>
            <sz val="9"/>
            <color indexed="81"/>
            <rFont val="Tahoma"/>
            <family val="2"/>
          </rPr>
          <t>Freedom In A Can:</t>
        </r>
        <r>
          <rPr>
            <sz val="9"/>
            <color indexed="81"/>
            <rFont val="Tahoma"/>
            <family val="2"/>
          </rPr>
          <t xml:space="preserve">
Solar panels connected in series will increase the voltage of the array; this can reduce transmission loss and keep the wire gauge smaller, making it less expensive.  However, panel arrays wired in series are more greatly impacted by shading - when one stops generating power due to shade, so do the others.  See Solar Panel Learning Center.</t>
        </r>
      </text>
    </comment>
    <comment ref="B14" authorId="0" shapeId="0" xr:uid="{17620F92-B0A9-4095-B8F0-BFC29C683B69}">
      <text>
        <r>
          <rPr>
            <b/>
            <sz val="9"/>
            <color indexed="81"/>
            <rFont val="Tahoma"/>
            <family val="2"/>
          </rPr>
          <t>Freedom In A Can:</t>
        </r>
        <r>
          <rPr>
            <sz val="9"/>
            <color indexed="81"/>
            <rFont val="Tahoma"/>
            <family val="2"/>
          </rPr>
          <t xml:space="preserve">
Charge Controllers need to be able to handle the total solar array </t>
        </r>
        <r>
          <rPr>
            <b/>
            <sz val="9"/>
            <color indexed="81"/>
            <rFont val="Tahoma"/>
            <family val="2"/>
          </rPr>
          <t>amps and volts</t>
        </r>
        <r>
          <rPr>
            <sz val="9"/>
            <color indexed="81"/>
            <rFont val="Tahoma"/>
            <family val="2"/>
          </rPr>
          <t xml:space="preserve">, but does not need to necessarily match the voltage of your battery bank. You can have a 12V battery bank with a 24V panel array. Most modern charge controllers also have options for battery chemistry. These calculations include a 1.25 multiplier to account for inefficiency and safety margin.  </t>
        </r>
      </text>
    </comment>
    <comment ref="B15" authorId="0" shapeId="0" xr:uid="{166FC353-92D6-46ED-A4F6-8CEAC4A962EF}">
      <text>
        <r>
          <rPr>
            <b/>
            <sz val="9"/>
            <color indexed="81"/>
            <rFont val="Tahoma"/>
            <family val="2"/>
          </rPr>
          <t>Freedom In A Can:</t>
        </r>
        <r>
          <rPr>
            <sz val="9"/>
            <color indexed="81"/>
            <rFont val="Tahoma"/>
            <family val="2"/>
          </rPr>
          <t xml:space="preserve">
The Charge Controller input amperage must be greater than the PV output (e.g. if PV Output = 58.5A, choose a CC with an input of 60A or larger)</t>
        </r>
      </text>
    </comment>
    <comment ref="B16" authorId="0" shapeId="0" xr:uid="{926842E5-2F65-4209-9E92-779EF3E1F542}">
      <text>
        <r>
          <rPr>
            <b/>
            <sz val="9"/>
            <color indexed="81"/>
            <rFont val="Tahoma"/>
            <family val="2"/>
          </rPr>
          <t>Freedom In A Can:</t>
        </r>
        <r>
          <rPr>
            <sz val="9"/>
            <color indexed="81"/>
            <rFont val="Tahoma"/>
            <family val="2"/>
          </rPr>
          <t xml:space="preserve">
The Charge Controller input votage must be greater than the PV output (e.g. if PV Output = 24.3V choose a CC with an input of 30V or larger)</t>
        </r>
      </text>
    </comment>
    <comment ref="F21" authorId="0" shapeId="0" xr:uid="{088B86F1-D69A-43CD-9BC3-EB5770CD8D20}">
      <text>
        <r>
          <rPr>
            <b/>
            <sz val="9"/>
            <color indexed="81"/>
            <rFont val="Tahoma"/>
            <family val="2"/>
          </rPr>
          <t>Freedom In A Can:</t>
        </r>
        <r>
          <rPr>
            <sz val="9"/>
            <color indexed="81"/>
            <rFont val="Tahoma"/>
            <family val="2"/>
          </rPr>
          <t xml:space="preserve">
Price as of January 2025, subject to change.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F11" authorId="0" shapeId="0" xr:uid="{95368EB8-4B46-4625-9E74-70D920B9C6EE}">
      <text>
        <r>
          <rPr>
            <b/>
            <sz val="9"/>
            <color indexed="81"/>
            <rFont val="Tahoma"/>
            <family val="2"/>
          </rPr>
          <t>Freedom In A Can:</t>
        </r>
        <r>
          <rPr>
            <sz val="9"/>
            <color indexed="81"/>
            <rFont val="Tahoma"/>
            <family val="2"/>
          </rPr>
          <t xml:space="preserve">
Price as of January 2025, subject to change.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B9" authorId="0" shapeId="0" xr:uid="{38AF06D0-F261-454E-8AB1-44A746282D6B}">
      <text>
        <r>
          <rPr>
            <b/>
            <sz val="9"/>
            <color indexed="81"/>
            <rFont val="Tahoma"/>
            <family val="2"/>
          </rPr>
          <t>Freedom In A Can:</t>
        </r>
        <r>
          <rPr>
            <sz val="9"/>
            <color indexed="81"/>
            <rFont val="Tahoma"/>
            <family val="2"/>
          </rPr>
          <t xml:space="preserve">
All Lead Acid (Flooded, AGM, Gel) batteries have a depth of discharge (DoD) of 50% - allowing you to safely use half of the capacity.  Lithium Iron Phosphate (LiFePO4) batteries have a DoD of 80% - allowing you to safely use 80% of the capacity.</t>
        </r>
      </text>
    </comment>
    <comment ref="B11" authorId="0" shapeId="0" xr:uid="{336976C1-4ED6-4667-9142-F0480AE0E03A}">
      <text>
        <r>
          <rPr>
            <b/>
            <sz val="9"/>
            <color indexed="81"/>
            <rFont val="Tahoma"/>
            <family val="2"/>
          </rPr>
          <t>Freedom In A Can:</t>
        </r>
        <r>
          <rPr>
            <sz val="9"/>
            <color indexed="81"/>
            <rFont val="Tahoma"/>
            <family val="2"/>
          </rPr>
          <t xml:space="preserve">
Accounts for battery inefficiency factors:
Lead Acid (Flooded, AGM, Gel) = 1.2 
LiFePO4 = 1.05</t>
        </r>
      </text>
    </comment>
    <comment ref="I16" authorId="0" shapeId="0" xr:uid="{945FED39-ECEB-4A5E-997D-AD41F06CBE47}">
      <text>
        <r>
          <rPr>
            <b/>
            <sz val="9"/>
            <color indexed="81"/>
            <rFont val="Tahoma"/>
            <family val="2"/>
          </rPr>
          <t>Freedom In A Can:</t>
        </r>
        <r>
          <rPr>
            <sz val="9"/>
            <color indexed="81"/>
            <rFont val="Tahoma"/>
            <family val="2"/>
          </rPr>
          <t xml:space="preserve">
Price as of January 2025, subject to change.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B11" authorId="0" shapeId="0" xr:uid="{52C1A0A1-C123-460E-B3A8-5A51099CF44B}">
      <text>
        <r>
          <rPr>
            <b/>
            <sz val="9"/>
            <color indexed="81"/>
            <rFont val="Tahoma"/>
            <family val="2"/>
          </rPr>
          <t>Freedom In A Can:</t>
        </r>
        <r>
          <rPr>
            <sz val="9"/>
            <color indexed="81"/>
            <rFont val="Tahoma"/>
            <family val="2"/>
          </rPr>
          <t xml:space="preserve">
Your total AC watts assumes that you will run ALL of your AC appliances AT THE SAME TIME.  This is highly unlikely, so it's up to you to determine your total possible load based on your own appliance usage.
To properly size your inverter, you need to total the watts of all AC appliances that you would LIKELY run at the same time. This would be your "AC Load."
The worksheet will then multiply your load by 1.25 for a safety margin.
We recommend that you do not oversize your inverter unless you plan to expand because the power needed to run the inverter will impact your battery bank size.</t>
        </r>
      </text>
    </comment>
    <comment ref="B12" authorId="0" shapeId="0" xr:uid="{C9E61EE2-C2BE-455B-9BB5-A9038980FE02}">
      <text>
        <r>
          <rPr>
            <b/>
            <sz val="9"/>
            <color indexed="81"/>
            <rFont val="Tahoma"/>
            <family val="2"/>
          </rPr>
          <t>Freedom In A Can:</t>
        </r>
        <r>
          <rPr>
            <sz val="9"/>
            <color indexed="81"/>
            <rFont val="Tahoma"/>
            <family val="2"/>
          </rPr>
          <t xml:space="preserve">
From page 1 of your worksheet</t>
        </r>
      </text>
    </comment>
    <comment ref="C13" authorId="0" shapeId="0" xr:uid="{E9F679CC-08CB-4BFC-96E5-B8644037AC8C}">
      <text>
        <r>
          <rPr>
            <b/>
            <sz val="9"/>
            <color indexed="81"/>
            <rFont val="Tahoma"/>
            <family val="2"/>
          </rPr>
          <t>Freedom In A Can:</t>
        </r>
        <r>
          <rPr>
            <sz val="9"/>
            <color indexed="81"/>
            <rFont val="Tahoma"/>
            <family val="2"/>
          </rPr>
          <t xml:space="preserve">
Remember: Don't just take this number from your worksheet, add up the Watts from all the AC appliances that you are most likely to run at the same time.  Be sure this number is greater than your highest wattage AC appliance, and enter here.</t>
        </r>
      </text>
    </comment>
    <comment ref="C14" authorId="0" shapeId="0" xr:uid="{686B13D1-9FD5-426A-AD1A-263BC4DC9E79}">
      <text>
        <r>
          <rPr>
            <b/>
            <sz val="9"/>
            <color indexed="81"/>
            <rFont val="Tahoma"/>
            <family val="2"/>
          </rPr>
          <t>Freedom In A Can:</t>
        </r>
        <r>
          <rPr>
            <sz val="9"/>
            <color indexed="81"/>
            <rFont val="Tahoma"/>
            <family val="2"/>
          </rPr>
          <t xml:space="preserve">
Your likely AC load multiplied by a factor of 1.25 for a safety margin. Select a unit larger than this number</t>
        </r>
      </text>
    </comment>
    <comment ref="E17" authorId="0" shapeId="0" xr:uid="{F62A69CF-42CA-4DB5-9A89-17137694830B}">
      <text>
        <r>
          <rPr>
            <b/>
            <sz val="9"/>
            <color indexed="81"/>
            <rFont val="Tahoma"/>
            <family val="2"/>
          </rPr>
          <t>Freedom In A Can:</t>
        </r>
        <r>
          <rPr>
            <sz val="9"/>
            <color indexed="81"/>
            <rFont val="Tahoma"/>
            <family val="2"/>
          </rPr>
          <t xml:space="preserve">
Price as of January 2025, subject to change.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Freedom In A Can</author>
  </authors>
  <commentList>
    <comment ref="G11" authorId="0" shapeId="0" xr:uid="{84D41D47-07D8-4EEB-965D-966C59756C95}">
      <text>
        <r>
          <rPr>
            <b/>
            <sz val="9"/>
            <color indexed="81"/>
            <rFont val="Tahoma"/>
            <family val="2"/>
          </rPr>
          <t>Freedom In A Can:</t>
        </r>
        <r>
          <rPr>
            <sz val="9"/>
            <color indexed="81"/>
            <rFont val="Tahoma"/>
            <family val="2"/>
          </rPr>
          <t xml:space="preserve">
This is a projection only. Our CANLIFE code qualifies for up to 10% off most products. Sales, promotions, and certain products which may not qualify might impact your savings.</t>
        </r>
      </text>
    </comment>
  </commentList>
</comments>
</file>

<file path=xl/sharedStrings.xml><?xml version="1.0" encoding="utf-8"?>
<sst xmlns="http://schemas.openxmlformats.org/spreadsheetml/2006/main" count="717" uniqueCount="444">
  <si>
    <t>Welcome to Our Solar Powered System Worksheet!*</t>
  </si>
  <si>
    <t xml:space="preserve">We've created this resource to help you plan, learn about the components you'll need, and compile an order to build out a solar powered system which meets your energy needs. </t>
  </si>
  <si>
    <t>How To Use this Worksheet</t>
  </si>
  <si>
    <r>
      <rPr>
        <b/>
        <sz val="14"/>
        <color theme="1"/>
        <rFont val="Calibri"/>
        <family val="2"/>
      </rPr>
      <t>2.</t>
    </r>
    <r>
      <rPr>
        <sz val="14"/>
        <color theme="1"/>
        <rFont val="Calibri"/>
        <family val="2"/>
      </rPr>
      <t xml:space="preserve">  Start with </t>
    </r>
    <r>
      <rPr>
        <b/>
        <sz val="14"/>
        <color theme="1"/>
        <rFont val="Calibri"/>
        <family val="2"/>
      </rPr>
      <t>Total Watt Hours Calculations</t>
    </r>
    <r>
      <rPr>
        <sz val="14"/>
        <color theme="1"/>
        <rFont val="Calibri"/>
        <family val="2"/>
      </rPr>
      <t xml:space="preserve"> and work through each tab in order. Information that you enter will be compiled automatically in the last tab, </t>
    </r>
    <r>
      <rPr>
        <b/>
        <sz val="14"/>
        <color theme="1"/>
        <rFont val="Calibri"/>
        <family val="2"/>
      </rPr>
      <t>Total Order</t>
    </r>
    <r>
      <rPr>
        <sz val="14"/>
        <color theme="1"/>
        <rFont val="Calibri"/>
        <family val="2"/>
      </rPr>
      <t>.</t>
    </r>
  </si>
  <si>
    <r>
      <rPr>
        <b/>
        <sz val="14"/>
        <color theme="1"/>
        <rFont val="Calibri"/>
        <family val="2"/>
      </rPr>
      <t>4.</t>
    </r>
    <r>
      <rPr>
        <sz val="14"/>
        <color theme="1"/>
        <rFont val="Calibri"/>
        <family val="2"/>
      </rPr>
      <t xml:space="preserve">  This worksheet is designed for use with Renogy products. We are Renogy Ambassadors, and the spreadsheets contain affiliate links. However, many companies offer similarly</t>
    </r>
  </si>
  <si>
    <t>renogy.com</t>
  </si>
  <si>
    <t>A Guide to the Tables within the Worksheet</t>
  </si>
  <si>
    <r>
      <rPr>
        <b/>
        <sz val="14"/>
        <color theme="1"/>
        <rFont val="Calibri"/>
        <family val="2"/>
      </rPr>
      <t>2.</t>
    </r>
    <r>
      <rPr>
        <sz val="14"/>
        <color theme="1"/>
        <rFont val="Calibri"/>
        <family val="2"/>
      </rPr>
      <t xml:space="preserve">  Some cells are set up as a drop down menu from which you need to make a selection.  When you click on these cells, use the small arrow to make your selection.</t>
    </r>
  </si>
  <si>
    <t xml:space="preserve">EXAMPLE </t>
  </si>
  <si>
    <t>Entertainment</t>
  </si>
  <si>
    <t>AC / DC?</t>
  </si>
  <si>
    <t>Volts</t>
  </si>
  <si>
    <t>Amps</t>
  </si>
  <si>
    <t>Watts</t>
  </si>
  <si>
    <t>Hours / Day</t>
  </si>
  <si>
    <t>AC Watt Hours</t>
  </si>
  <si>
    <t>DC Watt Hours</t>
  </si>
  <si>
    <t>Total Watt Hours</t>
  </si>
  <si>
    <t>TV</t>
  </si>
  <si>
    <t>AC</t>
  </si>
  <si>
    <t>DVD Player</t>
  </si>
  <si>
    <t>Sound System</t>
  </si>
  <si>
    <t>Other</t>
  </si>
  <si>
    <t>DC</t>
  </si>
  <si>
    <t>Total Entertainment WH</t>
  </si>
  <si>
    <t>What This Worksheet WON'T Do For You</t>
  </si>
  <si>
    <r>
      <rPr>
        <b/>
        <sz val="14"/>
        <color theme="1"/>
        <rFont val="Calibri"/>
        <family val="2"/>
      </rPr>
      <t>2.</t>
    </r>
    <r>
      <rPr>
        <sz val="14"/>
        <color theme="1"/>
        <rFont val="Calibri"/>
        <family val="2"/>
      </rPr>
      <t xml:space="preserve">  Based on your unique situation/vehicle, you will need to determine the length and size of wiring, fuses needed, tools required, etc.</t>
    </r>
  </si>
  <si>
    <r>
      <rPr>
        <b/>
        <sz val="14"/>
        <color theme="1"/>
        <rFont val="Calibri"/>
        <family val="2"/>
      </rPr>
      <t>3.</t>
    </r>
    <r>
      <rPr>
        <sz val="14"/>
        <color theme="1"/>
        <rFont val="Calibri"/>
        <family val="2"/>
      </rPr>
      <t xml:space="preserve">  It will not place your order.  This is designed to help you compile a comprehensive order, but you will still need to place it online.</t>
    </r>
  </si>
  <si>
    <t>Contact Info</t>
  </si>
  <si>
    <t>Shari &amp; Hutch</t>
  </si>
  <si>
    <t>freedominacan.com</t>
  </si>
  <si>
    <t>freedominacan1957@gmail.com</t>
  </si>
  <si>
    <r>
      <rPr>
        <b/>
        <sz val="14"/>
        <color theme="1"/>
        <rFont val="Calibri"/>
        <family val="2"/>
      </rPr>
      <t>1.</t>
    </r>
    <r>
      <rPr>
        <sz val="14"/>
        <color theme="1"/>
        <rFont val="Calibri"/>
        <family val="2"/>
      </rPr>
      <t xml:space="preserve">  The chart below will automatically calculate the </t>
    </r>
    <r>
      <rPr>
        <b/>
        <sz val="14"/>
        <color theme="1"/>
        <rFont val="Calibri"/>
        <family val="2"/>
      </rPr>
      <t>Watts</t>
    </r>
    <r>
      <rPr>
        <sz val="14"/>
        <color theme="1"/>
        <rFont val="Calibri"/>
        <family val="2"/>
      </rPr>
      <t xml:space="preserve"> of a </t>
    </r>
    <r>
      <rPr>
        <b/>
        <sz val="14"/>
        <color theme="1"/>
        <rFont val="Calibri"/>
        <family val="2"/>
      </rPr>
      <t>DC</t>
    </r>
    <r>
      <rPr>
        <sz val="14"/>
        <color theme="1"/>
        <rFont val="Calibri"/>
        <family val="2"/>
      </rPr>
      <t xml:space="preserve"> appliance, when you enter the </t>
    </r>
    <r>
      <rPr>
        <b/>
        <sz val="14"/>
        <color theme="1"/>
        <rFont val="Calibri"/>
        <family val="2"/>
      </rPr>
      <t>Volts</t>
    </r>
    <r>
      <rPr>
        <sz val="14"/>
        <color theme="1"/>
        <rFont val="Calibri"/>
        <family val="2"/>
      </rPr>
      <t xml:space="preserve"> and </t>
    </r>
    <r>
      <rPr>
        <b/>
        <sz val="14"/>
        <color theme="1"/>
        <rFont val="Calibri"/>
        <family val="2"/>
      </rPr>
      <t>Amps</t>
    </r>
    <r>
      <rPr>
        <sz val="14"/>
        <color theme="1"/>
        <rFont val="Calibri"/>
        <family val="2"/>
      </rPr>
      <t>.</t>
    </r>
  </si>
  <si>
    <r>
      <rPr>
        <b/>
        <sz val="14"/>
        <color theme="1"/>
        <rFont val="Calibri"/>
        <family val="2"/>
      </rPr>
      <t>3.</t>
    </r>
    <r>
      <rPr>
        <sz val="14"/>
        <color theme="1"/>
        <rFont val="Calibri"/>
        <family val="2"/>
      </rPr>
      <t xml:space="preserve">  Enter the </t>
    </r>
    <r>
      <rPr>
        <b/>
        <sz val="14"/>
        <color theme="1"/>
        <rFont val="Calibri"/>
        <family val="2"/>
      </rPr>
      <t xml:space="preserve">hours per day </t>
    </r>
    <r>
      <rPr>
        <sz val="14"/>
        <color theme="1"/>
        <rFont val="Calibri"/>
        <family val="2"/>
      </rPr>
      <t>that you will use each appliance. If not a whole number, enter as a decimal (15 min = 0.25 hours, 90 min = 1.5 hours).</t>
    </r>
  </si>
  <si>
    <t>Calculate YOUR Average Daily Total Watt Hours</t>
  </si>
  <si>
    <t>Learning Center</t>
  </si>
  <si>
    <t xml:space="preserve">Important Formulas:  </t>
  </si>
  <si>
    <t>Volts x Amps = Watts</t>
  </si>
  <si>
    <t>Watts  x  # of Hours/Day = Watt Hours (WH)</t>
  </si>
  <si>
    <t>Blogs:</t>
  </si>
  <si>
    <t>Appliances</t>
  </si>
  <si>
    <t>Total Watt Hours (WH)</t>
  </si>
  <si>
    <t>Unscrambling the Alphabet Soup of Solar Terminology</t>
  </si>
  <si>
    <r>
      <rPr>
        <b/>
        <i/>
        <sz val="14"/>
        <color rgb="FFFF0000"/>
        <rFont val="Calibri"/>
        <family val="2"/>
      </rPr>
      <t>EXAMPLE 1:</t>
    </r>
    <r>
      <rPr>
        <b/>
        <i/>
        <sz val="14"/>
        <color theme="1"/>
        <rFont val="Calibri"/>
        <family val="2"/>
      </rPr>
      <t xml:space="preserve">  LED Strips</t>
    </r>
  </si>
  <si>
    <t>12V, 24V, or 48V System:  Which Voltage is Best for You?</t>
  </si>
  <si>
    <r>
      <rPr>
        <b/>
        <i/>
        <sz val="14"/>
        <color rgb="FFFF0000"/>
        <rFont val="Calibri"/>
        <family val="2"/>
      </rPr>
      <t xml:space="preserve">EXAMPLE 2: </t>
    </r>
    <r>
      <rPr>
        <b/>
        <i/>
        <sz val="14"/>
        <color theme="1"/>
        <rFont val="Calibri"/>
        <family val="2"/>
      </rPr>
      <t xml:space="preserve"> 19" TV</t>
    </r>
  </si>
  <si>
    <t>Videos:</t>
  </si>
  <si>
    <t>Lighting</t>
  </si>
  <si>
    <t>Solar 101</t>
  </si>
  <si>
    <t>Bulbs</t>
  </si>
  <si>
    <t>RV Solar: To DIY or Not?</t>
  </si>
  <si>
    <t>Strips</t>
  </si>
  <si>
    <t>Renogy Solar Calculator Tutorial</t>
  </si>
  <si>
    <t>Lamps</t>
  </si>
  <si>
    <t>Recessed Lighting</t>
  </si>
  <si>
    <t>Additional Calculators:</t>
  </si>
  <si>
    <t>Renogy Solar Calculators</t>
  </si>
  <si>
    <t>Total Lighting WH</t>
  </si>
  <si>
    <t>Fans/Cooling</t>
  </si>
  <si>
    <t>Bathroom Fan</t>
  </si>
  <si>
    <t>Composting Toilet Fan</t>
  </si>
  <si>
    <t>Kitchen Fan</t>
  </si>
  <si>
    <t>Window A/C</t>
  </si>
  <si>
    <t>Central A/C</t>
  </si>
  <si>
    <t>Total Fans/Cooling WH</t>
  </si>
  <si>
    <t>Heating</t>
  </si>
  <si>
    <t>Portable Heater</t>
  </si>
  <si>
    <t>Heater Fan/Blower</t>
  </si>
  <si>
    <t>Total Heating WH</t>
  </si>
  <si>
    <t>Kitchen Appliances</t>
  </si>
  <si>
    <t>Coffee Maker</t>
  </si>
  <si>
    <t>Refrigerator/Cooler</t>
  </si>
  <si>
    <t>Toaster</t>
  </si>
  <si>
    <t>Blender</t>
  </si>
  <si>
    <t>Microwave</t>
  </si>
  <si>
    <t>Stove</t>
  </si>
  <si>
    <t>Oven</t>
  </si>
  <si>
    <t>Total Kitchen Appliances WH</t>
  </si>
  <si>
    <t>Portable Devices</t>
  </si>
  <si>
    <t>Smartphone</t>
  </si>
  <si>
    <t>Laptop</t>
  </si>
  <si>
    <t>E Reader / Tablet</t>
  </si>
  <si>
    <t>Internet Router</t>
  </si>
  <si>
    <t>Total Portable Devices WH</t>
  </si>
  <si>
    <t>Media Player</t>
  </si>
  <si>
    <t>Personal</t>
  </si>
  <si>
    <t>Hair Dryer</t>
  </si>
  <si>
    <t>Curling Iron</t>
  </si>
  <si>
    <t>C-PAP</t>
  </si>
  <si>
    <t>Heating Pad</t>
  </si>
  <si>
    <t>Trimmer / Groomer</t>
  </si>
  <si>
    <t>Total Personal WH</t>
  </si>
  <si>
    <t>Rechargable Batteries</t>
  </si>
  <si>
    <t>AA/AAA</t>
  </si>
  <si>
    <t>Camera Batteries</t>
  </si>
  <si>
    <t>Total Rechargable Batteries WH</t>
  </si>
  <si>
    <t>Tools</t>
  </si>
  <si>
    <t>Cordless Drill Charger</t>
  </si>
  <si>
    <t>Total Tools WH</t>
  </si>
  <si>
    <t>Additional Appliances</t>
  </si>
  <si>
    <t>Total Additional Appliances WH</t>
  </si>
  <si>
    <t>TOTAL WATT HOURS</t>
  </si>
  <si>
    <t>(Total DC Watt Hours)</t>
  </si>
  <si>
    <t>(Total AC Watt Hours)</t>
  </si>
  <si>
    <t>Max AC Load in Watts</t>
  </si>
  <si>
    <t>Determine how many and which style of panel will work best for your situation and application.</t>
  </si>
  <si>
    <r>
      <rPr>
        <b/>
        <sz val="14"/>
        <color theme="1"/>
        <rFont val="Calibri"/>
        <family val="2"/>
      </rPr>
      <t>1.</t>
    </r>
    <r>
      <rPr>
        <sz val="14"/>
        <color theme="1"/>
        <rFont val="Calibri"/>
        <family val="2"/>
      </rPr>
      <t xml:space="preserve">  Use the links below to explore the variety within each style (rigid, flexible, folding solar suitcase, portable), then use the drop down arrows to choose the Model/Watts.</t>
    </r>
  </si>
  <si>
    <t xml:space="preserve">REMEMBER: Use the Solar System Calculator to choose the correct number of watts and panels for your system.  For 400 watts, you can choose two 200W panels OR four 100W panels . </t>
  </si>
  <si>
    <r>
      <rPr>
        <b/>
        <sz val="14"/>
        <color theme="1"/>
        <rFont val="Calibri"/>
        <family val="2"/>
      </rPr>
      <t>2.</t>
    </r>
    <r>
      <rPr>
        <sz val="14"/>
        <color theme="1"/>
        <rFont val="Calibri"/>
        <family val="2"/>
      </rPr>
      <t xml:space="preserve">  Determine if you will be setting your solar panels up in </t>
    </r>
    <r>
      <rPr>
        <b/>
        <sz val="14"/>
        <color theme="1"/>
        <rFont val="Calibri"/>
        <family val="2"/>
      </rPr>
      <t>parallel</t>
    </r>
    <r>
      <rPr>
        <sz val="14"/>
        <color theme="1"/>
        <rFont val="Calibri"/>
        <family val="2"/>
      </rPr>
      <t xml:space="preserve"> or in </t>
    </r>
    <r>
      <rPr>
        <b/>
        <sz val="14"/>
        <color theme="1"/>
        <rFont val="Calibri"/>
        <family val="2"/>
      </rPr>
      <t>series.</t>
    </r>
    <r>
      <rPr>
        <sz val="14"/>
        <color theme="1"/>
        <rFont val="Calibri"/>
        <family val="2"/>
      </rPr>
      <t xml:space="preserve">  See Learning Center for more information.</t>
    </r>
  </si>
  <si>
    <r>
      <rPr>
        <b/>
        <sz val="14"/>
        <color theme="1"/>
        <rFont val="Calibri"/>
        <family val="2"/>
      </rPr>
      <t>3.</t>
    </r>
    <r>
      <rPr>
        <sz val="14"/>
        <color theme="1"/>
        <rFont val="Calibri"/>
        <family val="2"/>
      </rPr>
      <t xml:space="preserve">  Enter the current price of each product that you select and the calculator will total your solar panel order.</t>
    </r>
  </si>
  <si>
    <t>Model/Watts</t>
  </si>
  <si>
    <t># of Panels</t>
  </si>
  <si>
    <t>Total Price</t>
  </si>
  <si>
    <t>Total w/ CANLIFE  Promo Code</t>
  </si>
  <si>
    <t>Rigid</t>
  </si>
  <si>
    <t>Flexible</t>
  </si>
  <si>
    <t>100W</t>
  </si>
  <si>
    <t>Rigid vs. Flexible Solar Panels: The Pros and Cons of Different Styles</t>
  </si>
  <si>
    <t>Portable</t>
  </si>
  <si>
    <t>100W w/o Controller</t>
  </si>
  <si>
    <t>How Efficient Are Bi-Facial Panels?</t>
  </si>
  <si>
    <t>How to Install Solar Panels on an RV</t>
  </si>
  <si>
    <t>Total Cost for Panels</t>
  </si>
  <si>
    <t>Road Warriors Share Their Systems</t>
  </si>
  <si>
    <t xml:space="preserve">Parallel vs Series Explanation </t>
  </si>
  <si>
    <t>Wire Panels in Parallel or Series</t>
  </si>
  <si>
    <t>Panel Options</t>
  </si>
  <si>
    <t>Enter Current Price/Unit</t>
  </si>
  <si>
    <t>Install Rigid Solar Panels on your RV</t>
  </si>
  <si>
    <t>Install Flexible Solar Panels on your RV</t>
  </si>
  <si>
    <t>Connect Portable Solar Panels to your "Solar Ready RV"</t>
  </si>
  <si>
    <t>Other Panel</t>
  </si>
  <si>
    <t>Next up, select the type of Charge Controller that will best meet your needs.</t>
  </si>
  <si>
    <r>
      <rPr>
        <b/>
        <sz val="14"/>
        <color theme="1"/>
        <rFont val="Calibri"/>
        <family val="2"/>
      </rPr>
      <t>1.</t>
    </r>
    <r>
      <rPr>
        <sz val="14"/>
        <color theme="1"/>
        <rFont val="Calibri"/>
        <family val="2"/>
      </rPr>
      <t xml:space="preserve">  Use the links below to explore </t>
    </r>
    <r>
      <rPr>
        <b/>
        <sz val="14"/>
        <color theme="1"/>
        <rFont val="Calibri"/>
        <family val="2"/>
      </rPr>
      <t>PWM</t>
    </r>
    <r>
      <rPr>
        <sz val="14"/>
        <color theme="1"/>
        <rFont val="Calibri"/>
        <family val="2"/>
      </rPr>
      <t xml:space="preserve"> (Pulse Width Modulation) and </t>
    </r>
    <r>
      <rPr>
        <b/>
        <sz val="14"/>
        <color theme="1"/>
        <rFont val="Calibri"/>
        <family val="2"/>
      </rPr>
      <t>MPPT</t>
    </r>
    <r>
      <rPr>
        <sz val="14"/>
        <color theme="1"/>
        <rFont val="Calibri"/>
        <family val="2"/>
      </rPr>
      <t xml:space="preserve"> (Maximum Power Point Tracking) charge controllers.  See Learning Center for more information.</t>
    </r>
  </si>
  <si>
    <r>
      <rPr>
        <i/>
        <sz val="14"/>
        <color theme="1"/>
        <rFont val="Calibri"/>
        <family val="2"/>
      </rPr>
      <t xml:space="preserve">REMEMBER: </t>
    </r>
    <r>
      <rPr>
        <b/>
        <i/>
        <sz val="14"/>
        <color theme="1"/>
        <rFont val="Calibri"/>
        <family val="2"/>
      </rPr>
      <t>Max Amps</t>
    </r>
    <r>
      <rPr>
        <i/>
        <sz val="14"/>
        <color theme="1"/>
        <rFont val="Calibri"/>
        <family val="2"/>
      </rPr>
      <t xml:space="preserve"> is determined by the total solar panel array output in </t>
    </r>
    <r>
      <rPr>
        <b/>
        <i/>
        <sz val="14"/>
        <color theme="1"/>
        <rFont val="Calibri"/>
        <family val="2"/>
      </rPr>
      <t>amps</t>
    </r>
    <r>
      <rPr>
        <i/>
        <sz val="14"/>
        <color theme="1"/>
        <rFont val="Calibri"/>
        <family val="2"/>
      </rPr>
      <t>, not voltage.</t>
    </r>
  </si>
  <si>
    <r>
      <rPr>
        <b/>
        <sz val="14"/>
        <color theme="1"/>
        <rFont val="Calibri"/>
        <family val="2"/>
      </rPr>
      <t xml:space="preserve">2.  </t>
    </r>
    <r>
      <rPr>
        <sz val="14"/>
        <color theme="1"/>
        <rFont val="Calibri"/>
        <family val="2"/>
      </rPr>
      <t xml:space="preserve">Enter the Model you choose into the cell, then select the corresponding amps from the drop down list. </t>
    </r>
  </si>
  <si>
    <r>
      <rPr>
        <b/>
        <sz val="14"/>
        <color theme="1"/>
        <rFont val="Calibri"/>
        <family val="2"/>
      </rPr>
      <t>4.</t>
    </r>
    <r>
      <rPr>
        <sz val="14"/>
        <color theme="1"/>
        <rFont val="Calibri"/>
        <family val="2"/>
      </rPr>
      <t xml:space="preserve">  Enter the current price of each product that you select and the calculator will total your charge controller order.</t>
    </r>
  </si>
  <si>
    <r>
      <rPr>
        <b/>
        <i/>
        <sz val="16"/>
        <color theme="1"/>
        <rFont val="Calibri"/>
        <family val="2"/>
      </rPr>
      <t xml:space="preserve">Charge Controller Options </t>
    </r>
    <r>
      <rPr>
        <b/>
        <i/>
        <sz val="16"/>
        <color rgb="FFFF0000"/>
        <rFont val="Calibri"/>
        <family val="2"/>
      </rPr>
      <t>(EXAMPLE)</t>
    </r>
  </si>
  <si>
    <t>Model</t>
  </si>
  <si>
    <t>Max Amps</t>
  </si>
  <si>
    <t># of Controllers</t>
  </si>
  <si>
    <t>PWM</t>
  </si>
  <si>
    <t>MPPT</t>
  </si>
  <si>
    <t>Rover Li</t>
  </si>
  <si>
    <t>40A</t>
  </si>
  <si>
    <t>What Does a Charge Controller Do?</t>
  </si>
  <si>
    <t>Total Cost for Charge Controller</t>
  </si>
  <si>
    <t>Choose &amp; Size a DC to DC Charger</t>
  </si>
  <si>
    <t>Charge Controller Options</t>
  </si>
  <si>
    <t>Install a Dual Input DC to DC Charge Controller</t>
  </si>
  <si>
    <t>Install Solar Charge Controller (MPPT @ 10:36)</t>
  </si>
  <si>
    <t>Upgrade Charge Controller from PWM to MPPT</t>
  </si>
  <si>
    <t>Other Charge Controller</t>
  </si>
  <si>
    <t>To take advantage of an engine charge, select the type of DC to DC Battery Charger that will best meet your needs.</t>
  </si>
  <si>
    <r>
      <rPr>
        <b/>
        <sz val="14"/>
        <color theme="1"/>
        <rFont val="Calibri"/>
        <family val="2"/>
      </rPr>
      <t xml:space="preserve">2.  </t>
    </r>
    <r>
      <rPr>
        <sz val="14"/>
        <color theme="1"/>
        <rFont val="Calibri"/>
        <family val="2"/>
      </rPr>
      <t xml:space="preserve">Enter the Model you choose into the cell, then select the corresponding Max Amps from the drop down list. </t>
    </r>
  </si>
  <si>
    <r>
      <rPr>
        <b/>
        <sz val="14"/>
        <color theme="1"/>
        <rFont val="Calibri"/>
        <family val="2"/>
      </rPr>
      <t>3.</t>
    </r>
    <r>
      <rPr>
        <sz val="14"/>
        <color theme="1"/>
        <rFont val="Calibri"/>
        <family val="2"/>
      </rPr>
      <t xml:space="preserve">  Enter the current price of each product that you select and the calculator will total your DC to DC battery charger order.</t>
    </r>
  </si>
  <si>
    <t>Standard</t>
  </si>
  <si>
    <t>REGO</t>
  </si>
  <si>
    <t>60A</t>
  </si>
  <si>
    <t>Got an Engine?  Get a DC to DC Charger</t>
  </si>
  <si>
    <t>Choosing &amp; Sizing a DC to DC Charger</t>
  </si>
  <si>
    <t>Total Cost for DC to DC Charger</t>
  </si>
  <si>
    <t>Install Standard DC to DC Battery Charger</t>
  </si>
  <si>
    <t>DC to DC Charger Options</t>
  </si>
  <si>
    <t xml:space="preserve">Install Dual Input DC to DC Charger </t>
  </si>
  <si>
    <t>Install REGO DC to DC Charger (DC to DC @ 8:43)</t>
  </si>
  <si>
    <t>Other DC to DC Charger</t>
  </si>
  <si>
    <t>Now you need to choose the type of batteries that will power your off-grid adventures.</t>
  </si>
  <si>
    <r>
      <rPr>
        <b/>
        <sz val="14"/>
        <color theme="1"/>
        <rFont val="Calibri"/>
        <family val="2"/>
      </rPr>
      <t xml:space="preserve">3.  </t>
    </r>
    <r>
      <rPr>
        <sz val="14"/>
        <color theme="1"/>
        <rFont val="Calibri"/>
        <family val="2"/>
      </rPr>
      <t>Enter the current price of each product that you select and the calculator will total your battery order.</t>
    </r>
  </si>
  <si>
    <r>
      <rPr>
        <b/>
        <i/>
        <sz val="16"/>
        <color theme="1"/>
        <rFont val="Calibri"/>
        <family val="2"/>
      </rPr>
      <t xml:space="preserve">Battery Options </t>
    </r>
    <r>
      <rPr>
        <b/>
        <i/>
        <sz val="16"/>
        <color rgb="FFFF0000"/>
        <rFont val="Calibri"/>
        <family val="2"/>
      </rPr>
      <t>(EXAMPLE)</t>
    </r>
  </si>
  <si>
    <t>Voltage</t>
  </si>
  <si>
    <t>Amp Hours</t>
  </si>
  <si>
    <t>Watt Hours</t>
  </si>
  <si>
    <t>Available Watt Hours / Battery</t>
  </si>
  <si>
    <t># of Batteries</t>
  </si>
  <si>
    <t>Total Available Watt Hours</t>
  </si>
  <si>
    <t>Lithium Iron Phosphate (LFP)</t>
  </si>
  <si>
    <t>AGM</t>
  </si>
  <si>
    <t>Comparison of 4 Types of Deep Cycle Batteries</t>
  </si>
  <si>
    <t>Gel</t>
  </si>
  <si>
    <t>Selecting the Right Battery for Your Solar Installation</t>
  </si>
  <si>
    <t>Total Cost for Batteries</t>
  </si>
  <si>
    <t>Making Sense of Battery Voltages &amp; Percentages</t>
  </si>
  <si>
    <t>Why Intall Self-Heating LiFePo4 Batteries?</t>
  </si>
  <si>
    <t>Why Choose 48V Batteries?</t>
  </si>
  <si>
    <t>Battery Options</t>
  </si>
  <si>
    <t>Install Renogy 100Ah LiFePo4 Battery</t>
  </si>
  <si>
    <t>Install REGO Battery (400Ah LiFePo4 @ 12:25)</t>
  </si>
  <si>
    <t>Other Battery</t>
  </si>
  <si>
    <t>Charts:</t>
  </si>
  <si>
    <t>Battery Banks Wired in Series vs. Parallel &amp; Combination</t>
  </si>
  <si>
    <t>If you want to run appliances that use Alternating Current (AC), then you will need an Inverter to transfer the DC power in your batteries to AC for your household appliances.</t>
  </si>
  <si>
    <r>
      <rPr>
        <b/>
        <sz val="14"/>
        <color theme="1"/>
        <rFont val="Calibri"/>
        <family val="2"/>
      </rPr>
      <t xml:space="preserve">4.  </t>
    </r>
    <r>
      <rPr>
        <sz val="14"/>
        <color theme="1"/>
        <rFont val="Calibri"/>
        <family val="2"/>
      </rPr>
      <t xml:space="preserve">Select the appropriately sized Model for your system.  </t>
    </r>
  </si>
  <si>
    <r>
      <rPr>
        <b/>
        <sz val="14"/>
        <color theme="1"/>
        <rFont val="Calibri"/>
        <family val="2"/>
      </rPr>
      <t>5.</t>
    </r>
    <r>
      <rPr>
        <sz val="14"/>
        <color theme="1"/>
        <rFont val="Calibri"/>
        <family val="2"/>
      </rPr>
      <t xml:space="preserve">  Enter the current price of each product you select and the calculator will total your inverter order.</t>
    </r>
  </si>
  <si>
    <t># of Inverters</t>
  </si>
  <si>
    <t>Price/Unit</t>
  </si>
  <si>
    <t>Battery Inverters</t>
  </si>
  <si>
    <t>1000W</t>
  </si>
  <si>
    <t>Inverter Chargers</t>
  </si>
  <si>
    <t>Total Cost for Inverter</t>
  </si>
  <si>
    <t>Inverter Sizing Chart</t>
  </si>
  <si>
    <t>Calculate Your Inverter Size</t>
  </si>
  <si>
    <t>Inverter Options</t>
  </si>
  <si>
    <t>RV Inverter Installation Guide</t>
  </si>
  <si>
    <t>Converters, Inverters, Inverter Chargers Explained</t>
  </si>
  <si>
    <t>Other Inverter</t>
  </si>
  <si>
    <t>Install Battery Inverter</t>
  </si>
  <si>
    <t>Install REGO Inverter Charger (Inverter Charger @ 5:52)</t>
  </si>
  <si>
    <t>Finally, you'll need wiring and accessories to connect components and protect each component with fuses, as well as mounts/brackets for your panels and a way to monitor your system.</t>
  </si>
  <si>
    <t xml:space="preserve">This category is very specific to your unique installation and there are many factors to consider.  Just like all components need to be appropriately sized and rated, so do the cables, </t>
  </si>
  <si>
    <r>
      <rPr>
        <sz val="14"/>
        <color theme="1"/>
        <rFont val="Calibri"/>
        <family val="2"/>
      </rPr>
      <t xml:space="preserve">wires, fuses, and connections between all the components.  See an example located </t>
    </r>
    <r>
      <rPr>
        <b/>
        <sz val="14"/>
        <color theme="1"/>
        <rFont val="Calibri"/>
        <family val="2"/>
      </rPr>
      <t>BELOW</t>
    </r>
    <r>
      <rPr>
        <sz val="14"/>
        <color theme="1"/>
        <rFont val="Calibri"/>
        <family val="2"/>
      </rPr>
      <t xml:space="preserve"> the worksheet, which includes a diagram and parts list for our 300W solar powered system.   </t>
    </r>
  </si>
  <si>
    <t xml:space="preserve">Check out the video of that installation in the Learning Center.  </t>
  </si>
  <si>
    <t>Important Considerations</t>
  </si>
  <si>
    <r>
      <rPr>
        <b/>
        <sz val="14"/>
        <color theme="1"/>
        <rFont val="Calibri"/>
        <family val="2"/>
      </rPr>
      <t>*Electrical Cables:</t>
    </r>
    <r>
      <rPr>
        <sz val="14"/>
        <color theme="1"/>
        <rFont val="Calibri"/>
        <family val="2"/>
      </rPr>
      <t xml:space="preserve"> length, gauge, and type of cable, plus all the connectors needed to link the panels togther and to all the other components in the system.</t>
    </r>
  </si>
  <si>
    <r>
      <rPr>
        <b/>
        <sz val="14"/>
        <color theme="1"/>
        <rFont val="Calibri"/>
        <family val="2"/>
      </rPr>
      <t>*Component &amp; Cable Protection:</t>
    </r>
    <r>
      <rPr>
        <sz val="14"/>
        <color theme="1"/>
        <rFont val="Calibri"/>
        <family val="2"/>
      </rPr>
      <t xml:space="preserve"> fuses, bus bars, fuse boxes, and switches will help protect each piece within the system from electrical surges or overloading.</t>
    </r>
  </si>
  <si>
    <r>
      <rPr>
        <b/>
        <sz val="14"/>
        <color theme="1"/>
        <rFont val="Calibri"/>
        <family val="2"/>
      </rPr>
      <t xml:space="preserve">*Mounts &amp; Brackets: </t>
    </r>
    <r>
      <rPr>
        <sz val="14"/>
        <color theme="1"/>
        <rFont val="Calibri"/>
        <family val="2"/>
      </rPr>
      <t xml:space="preserve"> corner brackets, Z brackets, and tilt mounts to attach panels to the roof.</t>
    </r>
  </si>
  <si>
    <r>
      <rPr>
        <b/>
        <sz val="14"/>
        <color theme="1"/>
        <rFont val="Calibri"/>
        <family val="2"/>
      </rPr>
      <t>*Monitoring Devices:</t>
    </r>
    <r>
      <rPr>
        <sz val="14"/>
        <color theme="1"/>
        <rFont val="Calibri"/>
        <family val="2"/>
      </rPr>
      <t xml:space="preserve"> Bluetooth modules connect components to the DC Home App, other battery monitors and screens have a wired LCD display.   </t>
    </r>
  </si>
  <si>
    <r>
      <rPr>
        <b/>
        <sz val="14"/>
        <color theme="1"/>
        <rFont val="Calibri"/>
        <family val="2"/>
      </rPr>
      <t>1.</t>
    </r>
    <r>
      <rPr>
        <sz val="14"/>
        <color theme="1"/>
        <rFont val="Calibri"/>
        <family val="2"/>
      </rPr>
      <t xml:space="preserve">  Use the links below to explore wiring, accessories, mounts &amp; brackets, and monitoring options to familiarize yourself with products.</t>
    </r>
  </si>
  <si>
    <r>
      <rPr>
        <b/>
        <sz val="14"/>
        <color theme="1"/>
        <rFont val="Calibri"/>
        <family val="2"/>
      </rPr>
      <t xml:space="preserve">2. </t>
    </r>
    <r>
      <rPr>
        <sz val="14"/>
        <color theme="1"/>
        <rFont val="Calibri"/>
        <family val="2"/>
      </rPr>
      <t xml:space="preserve"> Estimate all wiring and accessories, select mounts &amp; brackets (if applicable), and monitoring devices. See Learning Center for more information.</t>
    </r>
  </si>
  <si>
    <r>
      <rPr>
        <b/>
        <sz val="14"/>
        <color theme="1"/>
        <rFont val="Calibri"/>
        <family val="2"/>
      </rPr>
      <t>3.</t>
    </r>
    <r>
      <rPr>
        <sz val="14"/>
        <color theme="1"/>
        <rFont val="Calibri"/>
        <family val="2"/>
      </rPr>
      <t xml:space="preserve">  Enter the Style/Description, AWG, Length/Size, etc. and the current price of each product you select and the calculator will total your order. </t>
    </r>
  </si>
  <si>
    <r>
      <rPr>
        <sz val="14"/>
        <color theme="1"/>
        <rFont val="Calibri"/>
        <family val="2"/>
      </rPr>
      <t xml:space="preserve">  </t>
    </r>
    <r>
      <rPr>
        <i/>
        <sz val="14"/>
        <color theme="1"/>
        <rFont val="Calibri"/>
        <family val="2"/>
      </rPr>
      <t xml:space="preserve">   Note: We've included extra lines for you to enter additional items. Feel free to add more lines as necessary.</t>
    </r>
  </si>
  <si>
    <t>Wiring, Accessories,                                    Mounts &amp; Brackets &amp; Monitoring</t>
  </si>
  <si>
    <t>Wiring</t>
  </si>
  <si>
    <t>Style/Description</t>
  </si>
  <si>
    <t>AWG</t>
  </si>
  <si>
    <t>Length/Size</t>
  </si>
  <si>
    <t># per Pack</t>
  </si>
  <si>
    <t># of Packs Needed</t>
  </si>
  <si>
    <t>Extension Cables</t>
  </si>
  <si>
    <t>Tray Cables</t>
  </si>
  <si>
    <t>Adaptor Kits</t>
  </si>
  <si>
    <t>Additional Wiring</t>
  </si>
  <si>
    <t>Total Wiring</t>
  </si>
  <si>
    <t>Accessories</t>
  </si>
  <si>
    <t>Amp Rating</t>
  </si>
  <si>
    <t>MC4 Connectors</t>
  </si>
  <si>
    <t>Branch Connectors</t>
  </si>
  <si>
    <t>Fuses (Inline &amp; ANL)</t>
  </si>
  <si>
    <t>Fuse Box</t>
  </si>
  <si>
    <t>Bus Bar</t>
  </si>
  <si>
    <t>Switches</t>
  </si>
  <si>
    <t>Total Accessories</t>
  </si>
  <si>
    <t>Mounts &amp; Brackets</t>
  </si>
  <si>
    <t xml:space="preserve">Corner Brackets </t>
  </si>
  <si>
    <t>Z Brackets</t>
  </si>
  <si>
    <t>Tilt Mounts</t>
  </si>
  <si>
    <t>Cable Entry Housing</t>
  </si>
  <si>
    <t>Total Mounts &amp; Brackets</t>
  </si>
  <si>
    <t>Monitoring Devices &amp; Smart Accessories</t>
  </si>
  <si>
    <t>Renogy ONE M1</t>
  </si>
  <si>
    <t>Renogy ONE Core</t>
  </si>
  <si>
    <t>Monitoring Screen</t>
  </si>
  <si>
    <t>Battery Monitor w/ Shunt</t>
  </si>
  <si>
    <t>BT Module (BT-1 or BT-2)</t>
  </si>
  <si>
    <t>Communication Hub</t>
  </si>
  <si>
    <t>Data Module for Solar Charge Controller</t>
  </si>
  <si>
    <t>Smart Accessories (Relay / Plug / Sensor)</t>
  </si>
  <si>
    <t>Total Monitoring Devices</t>
  </si>
  <si>
    <t>Total Cost for Wiring, Accessories, Mounts &amp; Brackets, and Monitoring</t>
  </si>
  <si>
    <t>Example: Our Solar Installation</t>
  </si>
  <si>
    <r>
      <rPr>
        <sz val="14"/>
        <color theme="1"/>
        <rFont val="Calibri"/>
        <family val="2"/>
      </rPr>
      <t xml:space="preserve">By way of example, here is the diagram for our recent (April 2021) solar upgrade to our vintage camper.  Below is a wiring diagram, and parts list 
meeting our specifications for the distance between the panels, the distance to the charge controller, and all the other components within the system (list below does NOT include components).  
To see this installation, watch this </t>
    </r>
    <r>
      <rPr>
        <u/>
        <sz val="14"/>
        <color rgb="FF1155CC"/>
        <rFont val="Calibri"/>
        <family val="2"/>
      </rPr>
      <t>video</t>
    </r>
    <r>
      <rPr>
        <sz val="14"/>
        <color theme="1"/>
        <rFont val="Calibri"/>
        <family val="2"/>
      </rPr>
      <t xml:space="preserve">.  </t>
    </r>
  </si>
  <si>
    <r>
      <rPr>
        <b/>
        <sz val="14"/>
        <color rgb="FF000000"/>
        <rFont val="Calibri"/>
        <family val="2"/>
      </rPr>
      <t xml:space="preserve">Since 2021 we added another battery, a Renogy ONE Core Monitor, and a DC to DC charging option. Check out our system upgrade </t>
    </r>
    <r>
      <rPr>
        <b/>
        <u/>
        <sz val="14"/>
        <color rgb="FF1155CC"/>
        <rFont val="Calibri"/>
        <family val="2"/>
      </rPr>
      <t>here</t>
    </r>
    <r>
      <rPr>
        <b/>
        <sz val="14"/>
        <color rgb="FF000000"/>
        <rFont val="Calibri"/>
        <family val="2"/>
      </rPr>
      <t>.</t>
    </r>
  </si>
  <si>
    <t>2021 Wiring Diagram</t>
  </si>
  <si>
    <t>Wire Sizing Chart</t>
  </si>
  <si>
    <t>BT Module vs Battery Monitor:  Watts Best for Your Solar Powered System?</t>
  </si>
  <si>
    <t>Different Ways to Mount Solar Panels</t>
  </si>
  <si>
    <t>How to Mount Solar Panels on the Roof of a Camper</t>
  </si>
  <si>
    <t>Complete System Installation</t>
  </si>
  <si>
    <t>Interactive Solar Wiring Diagrams for Camper Vans, RV, and Truck Campers</t>
  </si>
  <si>
    <t>How to Size Wires for a DIY Camper Van Electrical Setup</t>
  </si>
  <si>
    <t>Install Renogy ONE Core Monitor</t>
  </si>
  <si>
    <t>Program Smart Accessories</t>
  </si>
  <si>
    <r>
      <rPr>
        <b/>
        <sz val="16"/>
        <color theme="1"/>
        <rFont val="Calibri"/>
        <family val="2"/>
      </rPr>
      <t xml:space="preserve">(2021) Wiring, Accessories,                                    Mounts &amp; Brackets &amp; Monitoring </t>
    </r>
    <r>
      <rPr>
        <b/>
        <sz val="16"/>
        <color rgb="FFFF0000"/>
        <rFont val="Calibri"/>
        <family val="2"/>
      </rPr>
      <t>(EXAMPLE)</t>
    </r>
  </si>
  <si>
    <t>Extension Cables for Panel Connection</t>
  </si>
  <si>
    <t>Extention Cable w/ MC-4</t>
  </si>
  <si>
    <t>5ft</t>
  </si>
  <si>
    <t>Tray Cables from Charge Controller to Battery</t>
  </si>
  <si>
    <t>Battery to CC Tray Cables w/ 3/8" Lugs</t>
  </si>
  <si>
    <t>8ft</t>
  </si>
  <si>
    <t>Adaptor Kit (Panels to CC via Branch Connector)</t>
  </si>
  <si>
    <t>Solar Panel to Charge Controller Adaptor Kit</t>
  </si>
  <si>
    <t>20ft</t>
  </si>
  <si>
    <t>Adaptor Kit (Portable Panel to CC via Branch Connector)</t>
  </si>
  <si>
    <t>Adaptor Kit (Branch Connector to CC)</t>
  </si>
  <si>
    <t>9in</t>
  </si>
  <si>
    <t>Battery Cable for Fuse</t>
  </si>
  <si>
    <t>2ft ANL Fuse Cable w/ Double Ring Terminals for 3/8" Lugs</t>
  </si>
  <si>
    <t>2 to 1 Solar Y Branch Connectors MMF + FFM Pair</t>
  </si>
  <si>
    <t>NA</t>
  </si>
  <si>
    <t>Fuses (Panels to CC - for Parallel Connection)</t>
  </si>
  <si>
    <t>Solar Connector Waterproof Inline Fuse w/ Holder</t>
  </si>
  <si>
    <t>15A</t>
  </si>
  <si>
    <t>Fuse (CC to Battery)</t>
  </si>
  <si>
    <t>40A ANL Fuse Set w/ Fuse</t>
  </si>
  <si>
    <t>Solar Double Cable Entry Gland</t>
  </si>
  <si>
    <t>500A Battery Monitor</t>
  </si>
  <si>
    <t>500A</t>
  </si>
  <si>
    <t>Total Monitoring</t>
  </si>
  <si>
    <t>Total Cost for Wiring, Accessories &amp; Monitoring</t>
  </si>
  <si>
    <t>Ready to Hit the Go Button?</t>
  </si>
  <si>
    <r>
      <rPr>
        <b/>
        <sz val="14"/>
        <color theme="1"/>
        <rFont val="Calibri"/>
        <family val="2"/>
      </rPr>
      <t>1.</t>
    </r>
    <r>
      <rPr>
        <sz val="14"/>
        <color theme="1"/>
        <rFont val="Calibri"/>
        <family val="2"/>
      </rPr>
      <t xml:space="preserve"> The items you inputed in the 5 previous tabs will automatically auto-populate on this spreadsheet.  Please check for any errors or discrepancies.</t>
    </r>
  </si>
  <si>
    <t>Our Affiliate Link:</t>
  </si>
  <si>
    <t>renogy.sjv.io/LPEyNY</t>
  </si>
  <si>
    <t>Promo Code:</t>
  </si>
  <si>
    <t>CANLIFE</t>
  </si>
  <si>
    <t>Your Total Order</t>
  </si>
  <si>
    <t>Item Description or Capacity</t>
  </si>
  <si>
    <t># of Items</t>
  </si>
  <si>
    <t>Current Price/Unit</t>
  </si>
  <si>
    <t>Panels</t>
  </si>
  <si>
    <t xml:space="preserve">   Rigid</t>
  </si>
  <si>
    <t xml:space="preserve">   Flexible</t>
  </si>
  <si>
    <t xml:space="preserve">   Portable</t>
  </si>
  <si>
    <t>Charge Controller</t>
  </si>
  <si>
    <t xml:space="preserve">   PWM</t>
  </si>
  <si>
    <t xml:space="preserve">   MPPT</t>
  </si>
  <si>
    <t xml:space="preserve">   Dual Input</t>
  </si>
  <si>
    <t>DC to DC Battery Charger</t>
  </si>
  <si>
    <t xml:space="preserve">   Standard</t>
  </si>
  <si>
    <t>Batteries</t>
  </si>
  <si>
    <t xml:space="preserve">   Lithium Iron Phosphate</t>
  </si>
  <si>
    <t xml:space="preserve">   AGM</t>
  </si>
  <si>
    <t xml:space="preserve">   Gel</t>
  </si>
  <si>
    <t>Inverter</t>
  </si>
  <si>
    <t xml:space="preserve">   Battery Inverters</t>
  </si>
  <si>
    <t xml:space="preserve">   Inverter Chargers</t>
  </si>
  <si>
    <r>
      <rPr>
        <b/>
        <u/>
        <sz val="14"/>
        <color theme="1"/>
        <rFont val="Calibri"/>
        <family val="2"/>
      </rPr>
      <t>Wiring &amp; Accessories</t>
    </r>
    <r>
      <rPr>
        <b/>
        <u/>
        <sz val="14"/>
        <color theme="1"/>
        <rFont val="Calibri"/>
        <family val="2"/>
      </rPr>
      <t xml:space="preserve">  (refer back to the "Wiring &amp; Accessories" tab for your product list)</t>
    </r>
  </si>
  <si>
    <t xml:space="preserve">   Total Wiring</t>
  </si>
  <si>
    <t xml:space="preserve">   Total Accessories</t>
  </si>
  <si>
    <t xml:space="preserve">   Total Mounts &amp; Brackets</t>
  </si>
  <si>
    <t xml:space="preserve">   Total Monitoring</t>
  </si>
  <si>
    <t>Total Projected Cost for Solar Powered System*</t>
  </si>
  <si>
    <t>*Not Including Shipping &amp; Applicable Taxes</t>
  </si>
  <si>
    <t xml:space="preserve">Disclaimer:  This worksheet is intended to help users plan, organize, and calculate a personal DIY solar powered electrical system.  We, Shari &amp; Hutch (Freedom in a Can, LLC), are neither professional electricians nor solar installers; we are educators who have learned enough to install their own system and to empower others to do the same.  That is our purpose in putting this together.  Please help us make this a better resource  and give us your feedback. Feel free to share it with others!  Let's help rid the campgrounds of the world of noisy gas-powered generators! If you have questions, reach out.  If you need assistance, consult a solar professional or certified electrician.  Do your homework, take it one step at a time, and good luck!  </t>
  </si>
  <si>
    <r>
      <rPr>
        <b/>
        <sz val="14"/>
        <color theme="1"/>
        <rFont val="Calibri"/>
        <family val="2"/>
      </rPr>
      <t>1.</t>
    </r>
    <r>
      <rPr>
        <sz val="14"/>
        <color theme="1"/>
        <rFont val="Calibri"/>
        <family val="2"/>
      </rPr>
      <t xml:space="preserve">  Within each worksheet tab, there are cells in which you will need to input some information; these are indicated by cells with no color shading (clear background).</t>
    </r>
  </si>
  <si>
    <r>
      <rPr>
        <b/>
        <sz val="14"/>
        <color theme="1"/>
        <rFont val="Calibri"/>
        <family val="2"/>
      </rPr>
      <t>1.</t>
    </r>
    <r>
      <rPr>
        <sz val="14"/>
        <color theme="1"/>
        <rFont val="Calibri"/>
        <family val="2"/>
      </rPr>
      <t xml:space="preserve">  It will not make decisions for you.  You'll need to do the homework, and we have provided a </t>
    </r>
    <r>
      <rPr>
        <b/>
        <sz val="14"/>
        <color theme="1"/>
        <rFont val="Calibri"/>
        <family val="2"/>
      </rPr>
      <t>Learning Center</t>
    </r>
    <r>
      <rPr>
        <sz val="14"/>
        <color theme="1"/>
        <rFont val="Calibri"/>
        <family val="2"/>
      </rPr>
      <t xml:space="preserve"> in each tab with resources for each step to explore your options.</t>
    </r>
  </si>
  <si>
    <r>
      <rPr>
        <b/>
        <sz val="14"/>
        <color theme="1"/>
        <rFont val="Calibri"/>
        <family val="2"/>
      </rPr>
      <t>3.</t>
    </r>
    <r>
      <rPr>
        <sz val="14"/>
        <color theme="1"/>
        <rFont val="Calibri"/>
        <family val="2"/>
      </rPr>
      <t xml:space="preserve">  Most gray cells will auto-populate based on your selection and data that you enter.  Many of these will show a "0" if you don't enter anything on that line.  Don’t sweat it.</t>
    </r>
  </si>
  <si>
    <r>
      <rPr>
        <b/>
        <sz val="14"/>
        <color theme="1"/>
        <rFont val="Calibri"/>
        <family val="2"/>
      </rPr>
      <t>2.</t>
    </r>
    <r>
      <rPr>
        <sz val="14"/>
        <color theme="1"/>
        <rFont val="Calibri"/>
        <family val="2"/>
      </rPr>
      <t xml:space="preserve"> If you are purchasing these items with Renogy, be sure to use our Affiliate Link and Promo Code to receive an additional 10% off most items.</t>
    </r>
  </si>
  <si>
    <t>How to Use This Worksheet</t>
  </si>
  <si>
    <t>This comprehensive resources combines a Learning Center, Solar Calculator, and Planning Worksheet all-in-one.  It is designed with DIY beginners in mind.</t>
  </si>
  <si>
    <t>BATTERY BANK</t>
  </si>
  <si>
    <t>Lead Acid</t>
  </si>
  <si>
    <t>LiFePO4</t>
  </si>
  <si>
    <t>Watt Hours Needed for (DoD)</t>
  </si>
  <si>
    <t>Total Amp Hours Needed</t>
  </si>
  <si>
    <t>Battery Capacity (Amp Hours)</t>
  </si>
  <si>
    <t xml:space="preserve"># of Batteries </t>
  </si>
  <si>
    <t>Watts per Panel (100W-320W)</t>
  </si>
  <si>
    <t>200W</t>
  </si>
  <si>
    <t>Solar Panel Array in Parallel</t>
  </si>
  <si>
    <t>Solar Panel Array in Series</t>
  </si>
  <si>
    <t>320W</t>
  </si>
  <si>
    <t>INVERTER</t>
  </si>
  <si>
    <t>Minimum Inverter Size</t>
  </si>
  <si>
    <t>Hidden #s</t>
  </si>
  <si>
    <r>
      <rPr>
        <b/>
        <sz val="14"/>
        <color theme="1"/>
        <rFont val="Calibri"/>
        <family val="2"/>
      </rPr>
      <t>1.</t>
    </r>
    <r>
      <rPr>
        <sz val="14"/>
        <color theme="1"/>
        <rFont val="Calibri"/>
        <family val="2"/>
      </rPr>
      <t xml:space="preserve">  Along the bottom of this worksheet, you will see 10 colored-coded tabs.  Each tab is a step in building out your system. </t>
    </r>
  </si>
  <si>
    <t>Total Watt Hours (Daily)</t>
  </si>
  <si>
    <t>Step 3: Choose Your Solar Panels</t>
  </si>
  <si>
    <t>Step 4: Choose Your Charge Controller</t>
  </si>
  <si>
    <t>Step 5: Choose Your DC to DC Battery Charger</t>
  </si>
  <si>
    <t>Step 6: Choose Your Batteries</t>
  </si>
  <si>
    <t>Step 7: Choose Your Inverter</t>
  </si>
  <si>
    <t>Step 8: Choose Your Wiring, Accessories, Mounts &amp; Brackets, and Monitoring Devices</t>
  </si>
  <si>
    <t>Step 9: Place Your Order</t>
  </si>
  <si>
    <t>*RV Appliance Chart</t>
  </si>
  <si>
    <t>help you determine your magic number.  Watch this helpful</t>
  </si>
  <si>
    <t>The first step is determining YOUR daily total watt hours based on your appliaces* (aka, your average daily energy usage or average watt hours).  The resources and chart below will</t>
  </si>
  <si>
    <t>for more information.</t>
  </si>
  <si>
    <t>tutorial video</t>
  </si>
  <si>
    <r>
      <rPr>
        <b/>
        <sz val="14"/>
        <color theme="1"/>
        <rFont val="Calibri"/>
        <family val="2"/>
      </rPr>
      <t>2.</t>
    </r>
    <r>
      <rPr>
        <sz val="14"/>
        <color theme="1"/>
        <rFont val="Calibri"/>
        <family val="2"/>
      </rPr>
      <t xml:space="preserve">  For </t>
    </r>
    <r>
      <rPr>
        <b/>
        <sz val="14"/>
        <color theme="1"/>
        <rFont val="Calibri"/>
        <family val="2"/>
      </rPr>
      <t>AC</t>
    </r>
    <r>
      <rPr>
        <sz val="14"/>
        <color theme="1"/>
        <rFont val="Calibri"/>
        <family val="2"/>
      </rPr>
      <t xml:space="preserve"> appliances, skip to the </t>
    </r>
    <r>
      <rPr>
        <b/>
        <sz val="14"/>
        <color theme="1"/>
        <rFont val="Calibri"/>
        <family val="2"/>
      </rPr>
      <t>Watts</t>
    </r>
    <r>
      <rPr>
        <sz val="14"/>
        <color theme="1"/>
        <rFont val="Calibri"/>
        <family val="2"/>
      </rPr>
      <t xml:space="preserve"> column, and enter the specs for that appliance.</t>
    </r>
  </si>
  <si>
    <t>(This chart may help you fill in the numbers below, but we recommend that you use YOUR appliances' actual numbers whenever possible.)</t>
  </si>
  <si>
    <r>
      <rPr>
        <b/>
        <sz val="14"/>
        <color theme="1"/>
        <rFont val="Calibri"/>
        <family val="2"/>
      </rPr>
      <t>4.</t>
    </r>
    <r>
      <rPr>
        <sz val="14"/>
        <color theme="1"/>
        <rFont val="Calibri"/>
        <family val="2"/>
      </rPr>
      <t xml:space="preserve">  Your </t>
    </r>
    <r>
      <rPr>
        <b/>
        <sz val="14"/>
        <color theme="1"/>
        <rFont val="Calibri"/>
        <family val="2"/>
      </rPr>
      <t>TOTAL WATT HOURS</t>
    </r>
    <r>
      <rPr>
        <sz val="14"/>
        <color theme="1"/>
        <rFont val="Calibri"/>
        <family val="2"/>
      </rPr>
      <t xml:space="preserve"> will automatically populate in the </t>
    </r>
    <r>
      <rPr>
        <b/>
        <sz val="14"/>
        <color theme="1"/>
        <rFont val="Calibri"/>
        <family val="2"/>
      </rPr>
      <t>Solar System Calculator</t>
    </r>
    <r>
      <rPr>
        <sz val="14"/>
        <color theme="1"/>
        <rFont val="Calibri"/>
        <family val="2"/>
      </rPr>
      <t xml:space="preserve"> (next tab) to determine the number of panels, batteries, and size of the charge controller.  </t>
    </r>
  </si>
  <si>
    <r>
      <rPr>
        <b/>
        <sz val="14"/>
        <rFont val="Calibri"/>
        <family val="2"/>
      </rPr>
      <t xml:space="preserve">5. </t>
    </r>
    <r>
      <rPr>
        <sz val="14"/>
        <rFont val="Calibri"/>
        <family val="2"/>
      </rPr>
      <t xml:space="preserve"> Your possible </t>
    </r>
    <r>
      <rPr>
        <b/>
        <sz val="14"/>
        <rFont val="Calibri"/>
        <family val="2"/>
      </rPr>
      <t>MAX AC LOAD</t>
    </r>
    <r>
      <rPr>
        <sz val="14"/>
        <rFont val="Calibri"/>
        <family val="2"/>
      </rPr>
      <t xml:space="preserve"> (in Watts) will also automatically populate in the </t>
    </r>
    <r>
      <rPr>
        <b/>
        <sz val="14"/>
        <rFont val="Calibri"/>
        <family val="2"/>
      </rPr>
      <t>Solar System Calculator</t>
    </r>
    <r>
      <rPr>
        <sz val="14"/>
        <rFont val="Calibri"/>
        <family val="2"/>
      </rPr>
      <t xml:space="preserve"> (next tab), but it's up to you to determine if you'll be running all of these appliances simulataneously.</t>
    </r>
  </si>
  <si>
    <t>Series or Parallel?  See below for how your configuration impacts charge controller size.</t>
  </si>
  <si>
    <t>Hours of Sunlight Per Day*</t>
  </si>
  <si>
    <t># of Days Without Sunlight</t>
  </si>
  <si>
    <t>*Find your insolation (USA)</t>
  </si>
  <si>
    <t>*Find your insolation (WORLD)</t>
  </si>
  <si>
    <t>REFERENCES</t>
  </si>
  <si>
    <r>
      <rPr>
        <b/>
        <sz val="14"/>
        <color theme="1"/>
        <rFont val="Calibri"/>
        <family val="2"/>
      </rPr>
      <t>5.</t>
    </r>
    <r>
      <rPr>
        <sz val="14"/>
        <color theme="1"/>
        <rFont val="Calibri"/>
        <family val="2"/>
      </rPr>
      <t xml:space="preserve">  Open the Renogy website in a separate tab as you will be moving back and forth between this worksheet and the website to build  your system at:</t>
    </r>
  </si>
  <si>
    <r>
      <rPr>
        <b/>
        <sz val="14"/>
        <color theme="1"/>
        <rFont val="Calibri"/>
        <family val="2"/>
      </rPr>
      <t xml:space="preserve">4.  </t>
    </r>
    <r>
      <rPr>
        <sz val="14"/>
        <color theme="1"/>
        <rFont val="Calibri"/>
        <family val="2"/>
      </rPr>
      <t xml:space="preserve">Some cells have a small red triangle in the upper right corner, this indicates a "note" with some additional information about the calculation or data. </t>
    </r>
  </si>
  <si>
    <t xml:space="preserve">*Disclaimer:  This worksheet is intended to help users plan, organize, and calculate a personal DIY solar powered electrical system.  We, Shari &amp; Hutch (Freedom in a Can, LLC), are neither professional electricians nor solar installers; we are educators who have learned enough to install our own system and to empower others to do the same.  That is our purpose in putting this resource together.  Please help us make this a better resource and give us your feedback. Feel free to share it with others!  Let's help rid the campgrounds of the world of noisy gas-powered generators! If you have questions, reach out to us.  If you need additional assistance, consult a solar professional or certified electrician.  Do your homework, take it one step at a time, and good luck!  </t>
  </si>
  <si>
    <t>Step 1: Calculate YOUR Total Watt Hours -- "Magic Number"</t>
  </si>
  <si>
    <t>Total PV Array Wattage</t>
  </si>
  <si>
    <t>SOLAR ARRAY - Photovoltaic (PV)</t>
  </si>
  <si>
    <t>PV Output Amps</t>
  </si>
  <si>
    <t>PV Output Volts</t>
  </si>
  <si>
    <t xml:space="preserve">CHARGE CONTROLLER </t>
  </si>
  <si>
    <t>SUNLIGHT AVAILABILITY</t>
  </si>
  <si>
    <t xml:space="preserve">Alt E Store </t>
  </si>
  <si>
    <t>Renogy</t>
  </si>
  <si>
    <t>Step 2: Calculate the Size of Your Solar Powered System</t>
  </si>
  <si>
    <r>
      <rPr>
        <b/>
        <sz val="14"/>
        <color theme="1"/>
        <rFont val="Calibri"/>
        <family val="2"/>
        <scheme val="minor"/>
      </rPr>
      <t xml:space="preserve">1. </t>
    </r>
    <r>
      <rPr>
        <sz val="14"/>
        <color theme="1"/>
        <rFont val="Calibri"/>
        <family val="2"/>
        <scheme val="minor"/>
      </rPr>
      <t>We have designed this calculator using data from several online resources as well as personal experience.</t>
    </r>
  </si>
  <si>
    <r>
      <rPr>
        <b/>
        <sz val="14"/>
        <color theme="1"/>
        <rFont val="Calibri"/>
        <family val="2"/>
        <scheme val="minor"/>
      </rPr>
      <t xml:space="preserve">2. </t>
    </r>
    <r>
      <rPr>
        <sz val="14"/>
        <color theme="1"/>
        <rFont val="Calibri"/>
        <family val="2"/>
        <scheme val="minor"/>
      </rPr>
      <t>It automatically calculates the size of battery bank, solar array, and charge controller you will need based on your total daily watt hours and sun availability.</t>
    </r>
  </si>
  <si>
    <r>
      <rPr>
        <b/>
        <sz val="14"/>
        <color theme="1"/>
        <rFont val="Calibri"/>
        <family val="2"/>
        <scheme val="minor"/>
      </rPr>
      <t xml:space="preserve">3. </t>
    </r>
    <r>
      <rPr>
        <sz val="14"/>
        <color theme="1"/>
        <rFont val="Calibri"/>
        <family val="2"/>
        <scheme val="minor"/>
      </rPr>
      <t>YOU will need to enter some numbers along the way, which are indicated by cells outlined in color in each section.</t>
    </r>
  </si>
  <si>
    <t>TOTAL WATT HOURS CALCULATION (From Previous Tab)</t>
  </si>
  <si>
    <t>Solar Panel Effeciency Explained: Get More Power In Shade</t>
  </si>
  <si>
    <t>Renogy 400W Lightweight Portable Panel Review</t>
  </si>
  <si>
    <r>
      <t xml:space="preserve">Panel Options </t>
    </r>
    <r>
      <rPr>
        <b/>
        <i/>
        <sz val="16"/>
        <color rgb="FFFF0000"/>
        <rFont val="Calibri"/>
        <family val="2"/>
      </rPr>
      <t>(EXAMPLE)</t>
    </r>
  </si>
  <si>
    <r>
      <t xml:space="preserve">Total Cost for Panels </t>
    </r>
    <r>
      <rPr>
        <b/>
        <i/>
        <sz val="14"/>
        <color rgb="FFFF0000"/>
        <rFont val="Calibri"/>
        <family val="2"/>
      </rPr>
      <t>(EXAMPLE)</t>
    </r>
  </si>
  <si>
    <t>How Shade Affects Our Off-Grid Lives</t>
  </si>
  <si>
    <t>DC to DC Charger w / MPPT</t>
  </si>
  <si>
    <t>Install 50A DC to DC Charger w/ MPPT</t>
  </si>
  <si>
    <t>Choose &amp; Size the Right Charge Controller (PWM or MPPT)</t>
  </si>
  <si>
    <r>
      <rPr>
        <b/>
        <sz val="14"/>
        <color theme="1"/>
        <rFont val="Calibri"/>
        <family val="2"/>
      </rPr>
      <t>3.</t>
    </r>
    <r>
      <rPr>
        <sz val="14"/>
        <color theme="1"/>
        <rFont val="Calibri"/>
        <family val="2"/>
      </rPr>
      <t xml:space="preserve">  Consider a </t>
    </r>
    <r>
      <rPr>
        <b/>
        <sz val="14"/>
        <color theme="1"/>
        <rFont val="Calibri"/>
        <family val="2"/>
      </rPr>
      <t>DC to DC charger with Solar Input (MPPT)</t>
    </r>
    <r>
      <rPr>
        <sz val="14"/>
        <color theme="1"/>
        <rFont val="Calibri"/>
        <family val="2"/>
      </rPr>
      <t xml:space="preserve"> instead if you plan to combine a vehicle's engine charge with your solar panel array.  See Learning Center for more information.</t>
    </r>
  </si>
  <si>
    <t xml:space="preserve"> </t>
  </si>
  <si>
    <r>
      <t xml:space="preserve">DC to DC Charger Options </t>
    </r>
    <r>
      <rPr>
        <b/>
        <i/>
        <sz val="16"/>
        <color rgb="FFFF0000"/>
        <rFont val="Calibri"/>
        <family val="2"/>
      </rPr>
      <t>(EXAMPLE)</t>
    </r>
  </si>
  <si>
    <r>
      <t xml:space="preserve">Total Cost for DC to DC Charger </t>
    </r>
    <r>
      <rPr>
        <b/>
        <i/>
        <sz val="14"/>
        <color rgb="FFFF0000"/>
        <rFont val="Calibri"/>
        <family val="2"/>
      </rPr>
      <t>(EXAMPLE)</t>
    </r>
  </si>
  <si>
    <r>
      <t>Total Cost for Charge Controller</t>
    </r>
    <r>
      <rPr>
        <b/>
        <i/>
        <sz val="14"/>
        <color rgb="FFFF0000"/>
        <rFont val="Calibri"/>
        <family val="2"/>
      </rPr>
      <t xml:space="preserve"> (EXAMPLE)</t>
    </r>
  </si>
  <si>
    <r>
      <rPr>
        <b/>
        <sz val="14"/>
        <color theme="1"/>
        <rFont val="Calibri"/>
        <family val="2"/>
      </rPr>
      <t xml:space="preserve">2. </t>
    </r>
    <r>
      <rPr>
        <sz val="14"/>
        <color theme="1"/>
        <rFont val="Calibri"/>
        <family val="2"/>
      </rPr>
      <t xml:space="preserve"> Determine if you will be setting your batteries up in </t>
    </r>
    <r>
      <rPr>
        <b/>
        <sz val="14"/>
        <color theme="1"/>
        <rFont val="Calibri"/>
        <family val="2"/>
      </rPr>
      <t>parallel</t>
    </r>
    <r>
      <rPr>
        <sz val="14"/>
        <color theme="1"/>
        <rFont val="Calibri"/>
        <family val="2"/>
      </rPr>
      <t xml:space="preserve"> or in </t>
    </r>
    <r>
      <rPr>
        <b/>
        <sz val="14"/>
        <color theme="1"/>
        <rFont val="Calibri"/>
        <family val="2"/>
      </rPr>
      <t xml:space="preserve">series. </t>
    </r>
    <r>
      <rPr>
        <i/>
        <sz val="14"/>
        <color theme="1"/>
        <rFont val="Calibri"/>
        <family val="2"/>
      </rPr>
      <t>LFP batteries have specific requirements when using more than one together, so be sure to check specs.</t>
    </r>
    <r>
      <rPr>
        <sz val="14"/>
        <color theme="1"/>
        <rFont val="Calibri"/>
        <family val="2"/>
      </rPr>
      <t xml:space="preserve"> See Learning Center for more information.</t>
    </r>
  </si>
  <si>
    <t>Can A Mini Battery Power Your Off-Grid Adventures</t>
  </si>
  <si>
    <t>Combine Roof Panels w/ Portable Panels</t>
  </si>
  <si>
    <r>
      <rPr>
        <b/>
        <sz val="14"/>
        <color theme="1"/>
        <rFont val="Calibri"/>
        <family val="2"/>
      </rPr>
      <t>1.</t>
    </r>
    <r>
      <rPr>
        <sz val="14"/>
        <color theme="1"/>
        <rFont val="Calibri"/>
        <family val="2"/>
      </rPr>
      <t xml:space="preserve">  Use the links below to compare the various options available (LFP, AGM, or Gel).  </t>
    </r>
    <r>
      <rPr>
        <b/>
        <i/>
        <sz val="14"/>
        <color theme="1"/>
        <rFont val="Calibri"/>
        <family val="2"/>
      </rPr>
      <t>Note:  Renogy does not sell FLOODED Lead Acid nor GEL batteries.</t>
    </r>
  </si>
  <si>
    <t>Best RV Solar Battery</t>
  </si>
  <si>
    <r>
      <t xml:space="preserve">Inverter Options </t>
    </r>
    <r>
      <rPr>
        <b/>
        <i/>
        <sz val="16"/>
        <color rgb="FFFF0000"/>
        <rFont val="Calibri"/>
        <family val="2"/>
      </rPr>
      <t>(EXAMPLE)</t>
    </r>
  </si>
  <si>
    <r>
      <t xml:space="preserve">Total Cost for Inverter </t>
    </r>
    <r>
      <rPr>
        <b/>
        <i/>
        <sz val="14"/>
        <color rgb="FFFF0000"/>
        <rFont val="Calibri"/>
        <family val="2"/>
      </rPr>
      <t>(EXAMPLE)</t>
    </r>
  </si>
  <si>
    <r>
      <rPr>
        <b/>
        <sz val="14"/>
        <color theme="1"/>
        <rFont val="Calibri"/>
        <family val="2"/>
      </rPr>
      <t>2.</t>
    </r>
    <r>
      <rPr>
        <sz val="14"/>
        <color theme="1"/>
        <rFont val="Calibri"/>
        <family val="2"/>
      </rPr>
      <t xml:space="preserve">  Your inverter size must be 25% larger than your expected AC Load (multiply AC Load by 1.25). </t>
    </r>
  </si>
  <si>
    <t>Max AC Load Watts</t>
  </si>
  <si>
    <t>Simultaneus AC Load Watts</t>
  </si>
  <si>
    <t>Expected AC Load Watts</t>
  </si>
  <si>
    <r>
      <rPr>
        <b/>
        <sz val="14"/>
        <color theme="1"/>
        <rFont val="Calibri"/>
        <family val="2"/>
      </rPr>
      <t>1.</t>
    </r>
    <r>
      <rPr>
        <sz val="14"/>
        <color theme="1"/>
        <rFont val="Calibri"/>
        <family val="2"/>
      </rPr>
      <t xml:space="preserve">  To calculate your inverter size, start with your MAX  AC Watts, then determine how many watts you expect to use AT THE SAME TIME.  This is your Expected AC Load.</t>
    </r>
  </si>
  <si>
    <r>
      <rPr>
        <b/>
        <sz val="14"/>
        <color theme="1"/>
        <rFont val="Calibri"/>
        <family val="2"/>
      </rPr>
      <t>3.</t>
    </r>
    <r>
      <rPr>
        <sz val="14"/>
        <color theme="1"/>
        <rFont val="Calibri"/>
        <family val="2"/>
      </rPr>
      <t xml:space="preserve">  Use the links below to decide if you prefer a standard </t>
    </r>
    <r>
      <rPr>
        <b/>
        <sz val="14"/>
        <color theme="1"/>
        <rFont val="Calibri"/>
        <family val="2"/>
      </rPr>
      <t>Battery Inverter</t>
    </r>
    <r>
      <rPr>
        <sz val="14"/>
        <color theme="1"/>
        <rFont val="Calibri"/>
        <family val="2"/>
      </rPr>
      <t xml:space="preserve"> or </t>
    </r>
    <r>
      <rPr>
        <b/>
        <sz val="14"/>
        <color theme="1"/>
        <rFont val="Calibri"/>
        <family val="2"/>
      </rPr>
      <t>Inverter Charger</t>
    </r>
    <r>
      <rPr>
        <sz val="14"/>
        <color theme="1"/>
        <rFont val="Calibri"/>
        <family val="2"/>
      </rPr>
      <t xml:space="preserve">.  </t>
    </r>
  </si>
  <si>
    <r>
      <rPr>
        <b/>
        <sz val="14"/>
        <color theme="1"/>
        <rFont val="Calibri"/>
        <family val="2"/>
      </rPr>
      <t>1.</t>
    </r>
    <r>
      <rPr>
        <sz val="14"/>
        <color theme="1"/>
        <rFont val="Calibri"/>
        <family val="2"/>
      </rPr>
      <t xml:space="preserve">  Use the links below to explore the </t>
    </r>
    <r>
      <rPr>
        <b/>
        <sz val="14"/>
        <color theme="1"/>
        <rFont val="Calibri"/>
        <family val="2"/>
      </rPr>
      <t>Standard</t>
    </r>
    <r>
      <rPr>
        <sz val="14"/>
        <color theme="1"/>
        <rFont val="Calibri"/>
        <family val="2"/>
      </rPr>
      <t xml:space="preserve"> and </t>
    </r>
    <r>
      <rPr>
        <b/>
        <sz val="14"/>
        <color theme="1"/>
        <rFont val="Calibri"/>
        <family val="2"/>
      </rPr>
      <t xml:space="preserve">DC to DC Charger w/ MPPT Solar Input </t>
    </r>
    <r>
      <rPr>
        <sz val="14"/>
        <color theme="1"/>
        <rFont val="Calibri"/>
        <family val="2"/>
      </rPr>
      <t>options.  See Learning Center for more information.</t>
    </r>
  </si>
  <si>
    <t>Our Solar RV Tour</t>
  </si>
  <si>
    <r>
      <t>rated products, so use this worksheet to build the order that meets your needs.  With our links and promo code, "</t>
    </r>
    <r>
      <rPr>
        <b/>
        <sz val="14"/>
        <color theme="1"/>
        <rFont val="Calibri"/>
        <family val="2"/>
      </rPr>
      <t>CANLIFE,</t>
    </r>
    <r>
      <rPr>
        <sz val="14"/>
        <color theme="1"/>
        <rFont val="Calibri"/>
        <family val="2"/>
      </rPr>
      <t>" you will receive an additional 6% on your Renogy order.</t>
    </r>
  </si>
  <si>
    <t xml:space="preserve">Copyright 2026, Freedom in a Can, LLC.  All rights reserved. </t>
  </si>
  <si>
    <t>Watch our Video:</t>
  </si>
  <si>
    <t>Directions</t>
  </si>
  <si>
    <r>
      <rPr>
        <b/>
        <sz val="14"/>
        <color theme="1"/>
        <rFont val="Calibri"/>
        <family val="2"/>
      </rPr>
      <t xml:space="preserve">3. </t>
    </r>
    <r>
      <rPr>
        <sz val="14"/>
        <color theme="1"/>
        <rFont val="Calibri"/>
        <family val="2"/>
      </rPr>
      <t xml:space="preserve"> There is an example worksheet for each section to help guide you.  Use the worksheet </t>
    </r>
    <r>
      <rPr>
        <b/>
        <sz val="14"/>
        <color theme="1"/>
        <rFont val="Calibri"/>
        <family val="2"/>
      </rPr>
      <t>BELOW</t>
    </r>
    <r>
      <rPr>
        <sz val="14"/>
        <color theme="1"/>
        <rFont val="Calibri"/>
        <family val="2"/>
      </rPr>
      <t xml:space="preserve"> the example to build your own system.  Use the Learning Center in each section to learn more!</t>
    </r>
  </si>
  <si>
    <t>Solar Panel Effeciency Explained</t>
  </si>
  <si>
    <t>Extreme Testing Renogy's 100W Portable Panel</t>
  </si>
  <si>
    <t>Maximize Solar Power on a Small RV</t>
  </si>
  <si>
    <t>Winter Solar Power: Renogy Self-Heating LiFePO4 Test</t>
  </si>
  <si>
    <t>Bifacial Solar Panel Effeciency</t>
  </si>
  <si>
    <t>Renogy 3000W REGO System Installation Playlist</t>
  </si>
  <si>
    <t>3000W RV Inverter / Charger Installation</t>
  </si>
  <si>
    <t>Sign up for our "Almost Monthly" Newsletter for RV travel stories &amp; solar insights!</t>
  </si>
  <si>
    <t>Complete Solar Build: School Bus Off-Grid Power</t>
  </si>
  <si>
    <t>N-Type Solar Panels - Find the Perfect Fit</t>
  </si>
  <si>
    <t>Winter Adventures Made Ease with Solar Power</t>
  </si>
  <si>
    <t>Small RV System Provides Big Power</t>
  </si>
  <si>
    <t>Water Heater</t>
  </si>
  <si>
    <t>Water Pump</t>
  </si>
  <si>
    <t>48V LiFePO4 Golf Cart Battery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</si>
</sst>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98" x14ac:knownFonts="1">
    <font>
      <sz val="11"/>
      <color theme="1"/>
      <name val="Calibri"/>
      <scheme val="minor"/>
    </font>
    <font>
      <sz val="11"/>
      <color theme="1"/>
      <name val="Calibri"/>
      <family val="2"/>
    </font>
    <font>
      <b/>
      <sz val="20"/>
      <color theme="1"/>
      <name val="Calibri"/>
      <family val="2"/>
    </font>
    <font>
      <b/>
      <sz val="11"/>
      <color theme="1"/>
      <name val="Calibri"/>
      <family val="2"/>
    </font>
    <font>
      <b/>
      <sz val="14"/>
      <color theme="1"/>
      <name val="Calibri"/>
      <family val="2"/>
    </font>
    <font>
      <sz val="14"/>
      <color theme="1"/>
      <name val="Calibri"/>
      <family val="2"/>
    </font>
    <font>
      <b/>
      <sz val="12"/>
      <color theme="1"/>
      <name val="Calibri"/>
      <family val="2"/>
    </font>
    <font>
      <b/>
      <u/>
      <sz val="14"/>
      <color theme="1"/>
      <name val="Calibri"/>
      <family val="2"/>
    </font>
    <font>
      <b/>
      <u/>
      <sz val="14"/>
      <color theme="10"/>
      <name val="Calibri"/>
      <family val="2"/>
    </font>
    <font>
      <b/>
      <sz val="14"/>
      <color rgb="FFFF0000"/>
      <name val="Calibri"/>
      <family val="2"/>
    </font>
    <font>
      <u/>
      <sz val="14"/>
      <color theme="10"/>
      <name val="Calibri"/>
      <family val="2"/>
    </font>
    <font>
      <sz val="11"/>
      <color theme="0"/>
      <name val="Calibri"/>
      <family val="2"/>
    </font>
    <font>
      <sz val="11"/>
      <name val="Calibri"/>
      <family val="2"/>
    </font>
    <font>
      <b/>
      <sz val="11"/>
      <color theme="0"/>
      <name val="Calibri"/>
      <family val="2"/>
    </font>
    <font>
      <b/>
      <sz val="14"/>
      <color theme="0"/>
      <name val="Calibri"/>
      <family val="2"/>
    </font>
    <font>
      <sz val="12"/>
      <color theme="1"/>
      <name val="Calibri"/>
      <family val="2"/>
    </font>
    <font>
      <b/>
      <sz val="12"/>
      <color theme="0"/>
      <name val="Calibri"/>
      <family val="2"/>
    </font>
    <font>
      <sz val="16"/>
      <color theme="1"/>
      <name val="Calibri"/>
      <family val="2"/>
    </font>
    <font>
      <b/>
      <u/>
      <sz val="14"/>
      <color rgb="FF0070C0"/>
      <name val="Calibri"/>
      <family val="2"/>
    </font>
    <font>
      <b/>
      <sz val="16"/>
      <color theme="1"/>
      <name val="Calibri"/>
      <family val="2"/>
    </font>
    <font>
      <b/>
      <sz val="12"/>
      <color rgb="FFFF0000"/>
      <name val="Calibri"/>
      <family val="2"/>
    </font>
    <font>
      <sz val="12"/>
      <color rgb="FFFF0000"/>
      <name val="Calibri"/>
      <family val="2"/>
    </font>
    <font>
      <b/>
      <u/>
      <sz val="20"/>
      <color rgb="FF548135"/>
      <name val="Calibri"/>
      <family val="2"/>
    </font>
    <font>
      <sz val="20"/>
      <color theme="1"/>
      <name val="Calibri"/>
      <family val="2"/>
    </font>
    <font>
      <sz val="12"/>
      <color theme="0"/>
      <name val="Calibri"/>
      <family val="2"/>
    </font>
    <font>
      <b/>
      <u/>
      <sz val="14"/>
      <color rgb="FF0070C0"/>
      <name val="Calibri"/>
      <family val="2"/>
    </font>
    <font>
      <b/>
      <i/>
      <sz val="14"/>
      <color theme="1"/>
      <name val="Calibri"/>
      <family val="2"/>
    </font>
    <font>
      <sz val="16"/>
      <color rgb="FFFF0000"/>
      <name val="Calibri"/>
      <family val="2"/>
    </font>
    <font>
      <b/>
      <i/>
      <sz val="12"/>
      <color theme="1"/>
      <name val="Calibri"/>
      <family val="2"/>
    </font>
    <font>
      <b/>
      <i/>
      <sz val="12"/>
      <color theme="0"/>
      <name val="Calibri"/>
      <family val="2"/>
    </font>
    <font>
      <i/>
      <sz val="12"/>
      <color theme="1"/>
      <name val="Calibri"/>
      <family val="2"/>
    </font>
    <font>
      <i/>
      <sz val="14"/>
      <color theme="1"/>
      <name val="Calibri"/>
      <family val="2"/>
    </font>
    <font>
      <b/>
      <i/>
      <sz val="16"/>
      <color theme="1"/>
      <name val="Calibri"/>
      <family val="2"/>
    </font>
    <font>
      <b/>
      <u/>
      <sz val="14"/>
      <color rgb="FF0070C0"/>
      <name val="Calibri"/>
      <family val="2"/>
    </font>
    <font>
      <b/>
      <sz val="14"/>
      <color rgb="FF0070C0"/>
      <name val="Calibri"/>
      <family val="2"/>
    </font>
    <font>
      <i/>
      <sz val="12"/>
      <color rgb="FFFF0000"/>
      <name val="Calibri"/>
      <family val="2"/>
    </font>
    <font>
      <i/>
      <sz val="11"/>
      <color theme="1"/>
      <name val="Calibri"/>
      <family val="2"/>
    </font>
    <font>
      <sz val="12"/>
      <color rgb="FF0070C0"/>
      <name val="Calibri"/>
      <family val="2"/>
    </font>
    <font>
      <b/>
      <sz val="12"/>
      <color rgb="FF0070C0"/>
      <name val="Calibri"/>
      <family val="2"/>
    </font>
    <font>
      <b/>
      <u/>
      <sz val="14"/>
      <color rgb="FF0070C0"/>
      <name val="Calibri"/>
      <family val="2"/>
    </font>
    <font>
      <sz val="11"/>
      <color rgb="FF0070C0"/>
      <name val="Calibri"/>
      <family val="2"/>
    </font>
    <font>
      <b/>
      <u/>
      <sz val="14"/>
      <color theme="10"/>
      <name val="Calibri"/>
      <family val="2"/>
    </font>
    <font>
      <u/>
      <sz val="14"/>
      <color theme="4"/>
      <name val="Calibri"/>
      <family val="2"/>
    </font>
    <font>
      <b/>
      <u/>
      <sz val="14"/>
      <color rgb="FFFF0000"/>
      <name val="Calibri"/>
      <family val="2"/>
    </font>
    <font>
      <u/>
      <sz val="14"/>
      <color theme="4"/>
      <name val="Calibri"/>
      <family val="2"/>
    </font>
    <font>
      <b/>
      <u/>
      <sz val="14"/>
      <color theme="4"/>
      <name val="Calibri"/>
      <family val="2"/>
    </font>
    <font>
      <b/>
      <u/>
      <sz val="14"/>
      <color theme="4"/>
      <name val="Calibri"/>
      <family val="2"/>
    </font>
    <font>
      <u/>
      <sz val="14"/>
      <color theme="4"/>
      <name val="Calibri"/>
      <family val="2"/>
    </font>
    <font>
      <b/>
      <u/>
      <sz val="14"/>
      <color theme="4"/>
      <name val="Calibri"/>
      <family val="2"/>
    </font>
    <font>
      <b/>
      <u/>
      <sz val="14"/>
      <color rgb="FF0070C0"/>
      <name val="Calibri"/>
      <family val="2"/>
    </font>
    <font>
      <b/>
      <u/>
      <sz val="14"/>
      <color rgb="FF0070C0"/>
      <name val="Calibri"/>
      <family val="2"/>
    </font>
    <font>
      <u/>
      <sz val="11"/>
      <color theme="1"/>
      <name val="Calibri"/>
      <family val="2"/>
    </font>
    <font>
      <b/>
      <u/>
      <sz val="14"/>
      <color rgb="FF0070C0"/>
      <name val="Calibri"/>
      <family val="2"/>
    </font>
    <font>
      <b/>
      <sz val="16"/>
      <color rgb="FFFF0000"/>
      <name val="Calibri"/>
      <family val="2"/>
    </font>
    <font>
      <u/>
      <sz val="14"/>
      <color theme="1"/>
      <name val="Calibri"/>
      <family val="2"/>
    </font>
    <font>
      <b/>
      <u/>
      <sz val="14"/>
      <color rgb="FF000000"/>
      <name val="Calibri"/>
      <family val="2"/>
    </font>
    <font>
      <b/>
      <u/>
      <sz val="14"/>
      <color rgb="FF0070C0"/>
      <name val="Calibri"/>
      <family val="2"/>
    </font>
    <font>
      <u/>
      <sz val="14"/>
      <color rgb="FF0070C0"/>
      <name val="Calibri"/>
      <family val="2"/>
    </font>
    <font>
      <u/>
      <sz val="14"/>
      <color rgb="FF0070C0"/>
      <name val="Calibri"/>
      <family val="2"/>
    </font>
    <font>
      <u/>
      <sz val="14"/>
      <color theme="1"/>
      <name val="Calibri"/>
      <family val="2"/>
    </font>
    <font>
      <b/>
      <u/>
      <sz val="14"/>
      <color rgb="FF0070C0"/>
      <name val="Calibri"/>
      <family val="2"/>
    </font>
    <font>
      <sz val="14"/>
      <color rgb="FF0070C0"/>
      <name val="Calibri"/>
      <family val="2"/>
    </font>
    <font>
      <u/>
      <sz val="14"/>
      <color rgb="FF0070C0"/>
      <name val="Calibri"/>
      <family val="2"/>
    </font>
    <font>
      <u/>
      <sz val="14"/>
      <color theme="1"/>
      <name val="Calibri"/>
      <family val="2"/>
    </font>
    <font>
      <u/>
      <sz val="14"/>
      <color theme="1"/>
      <name val="Calibri"/>
      <family val="2"/>
    </font>
    <font>
      <u/>
      <sz val="14"/>
      <color theme="10"/>
      <name val="Calibri"/>
      <family val="2"/>
    </font>
    <font>
      <b/>
      <sz val="14"/>
      <color rgb="FF000000"/>
      <name val="Calibri"/>
      <family val="2"/>
    </font>
    <font>
      <b/>
      <u/>
      <sz val="14"/>
      <color theme="1"/>
      <name val="Calibri"/>
      <family val="2"/>
    </font>
    <font>
      <b/>
      <u/>
      <sz val="14"/>
      <color theme="1"/>
      <name val="Calibri"/>
      <family val="2"/>
    </font>
    <font>
      <u/>
      <sz val="14"/>
      <color theme="1"/>
      <name val="Calibri"/>
      <family val="2"/>
    </font>
    <font>
      <i/>
      <u/>
      <sz val="14"/>
      <color theme="1"/>
      <name val="Calibri"/>
      <family val="2"/>
    </font>
    <font>
      <b/>
      <i/>
      <sz val="14"/>
      <color rgb="FFFF0000"/>
      <name val="Calibri"/>
      <family val="2"/>
    </font>
    <font>
      <b/>
      <i/>
      <sz val="16"/>
      <color rgb="FFFF0000"/>
      <name val="Calibri"/>
      <family val="2"/>
    </font>
    <font>
      <u/>
      <sz val="14"/>
      <color rgb="FF1155CC"/>
      <name val="Calibri"/>
      <family val="2"/>
    </font>
    <font>
      <b/>
      <u/>
      <sz val="14"/>
      <color rgb="FF1155CC"/>
      <name val="Calibri"/>
      <family val="2"/>
    </font>
    <font>
      <b/>
      <sz val="14"/>
      <color theme="1"/>
      <name val="Calibri"/>
      <family val="2"/>
    </font>
    <font>
      <sz val="14"/>
      <color theme="1"/>
      <name val="Calibri"/>
      <family val="2"/>
    </font>
    <font>
      <u/>
      <sz val="11"/>
      <color theme="10"/>
      <name val="Calibri"/>
      <family val="2"/>
      <scheme val="minor"/>
    </font>
    <font>
      <u/>
      <sz val="14"/>
      <color theme="10"/>
      <name val="Calibri"/>
      <family val="2"/>
      <scheme val="minor"/>
    </font>
    <font>
      <b/>
      <u/>
      <sz val="14"/>
      <color theme="10"/>
      <name val="Calibri"/>
      <family val="2"/>
      <scheme val="minor"/>
    </font>
    <font>
      <b/>
      <sz val="11"/>
      <color theme="1"/>
      <name val="Calibri"/>
      <family val="2"/>
      <scheme val="minor"/>
    </font>
    <font>
      <b/>
      <sz val="11"/>
      <color rgb="FFFF0000"/>
      <name val="Calibri"/>
      <family val="2"/>
      <scheme val="minor"/>
    </font>
    <font>
      <b/>
      <sz val="9"/>
      <color indexed="81"/>
      <name val="Tahoma"/>
      <family val="2"/>
    </font>
    <font>
      <sz val="9"/>
      <color indexed="81"/>
      <name val="Tahoma"/>
      <family val="2"/>
    </font>
    <font>
      <sz val="14"/>
      <color theme="1"/>
      <name val="Calibri"/>
      <family val="2"/>
      <scheme val="minor"/>
    </font>
    <font>
      <b/>
      <sz val="14"/>
      <color theme="6"/>
      <name val="Calibri"/>
      <family val="2"/>
      <scheme val="minor"/>
    </font>
    <font>
      <b/>
      <sz val="14"/>
      <color theme="1"/>
      <name val="Calibri"/>
      <family val="2"/>
      <scheme val="minor"/>
    </font>
    <font>
      <sz val="12"/>
      <color theme="1"/>
      <name val="Calibri"/>
      <family val="2"/>
      <scheme val="minor"/>
    </font>
    <font>
      <b/>
      <sz val="14"/>
      <name val="Calibri"/>
      <family val="2"/>
      <scheme val="minor"/>
    </font>
    <font>
      <sz val="14"/>
      <name val="Calibri"/>
      <family val="2"/>
      <scheme val="minor"/>
    </font>
    <font>
      <i/>
      <sz val="12"/>
      <color theme="1"/>
      <name val="Calibri"/>
      <family val="2"/>
      <scheme val="minor"/>
    </font>
    <font>
      <b/>
      <sz val="14"/>
      <name val="Calibri"/>
      <family val="2"/>
    </font>
    <font>
      <sz val="14"/>
      <name val="Calibri"/>
      <family val="2"/>
    </font>
    <font>
      <b/>
      <u/>
      <sz val="14"/>
      <color rgb="FF0070C0"/>
      <name val="Calibri"/>
      <family val="2"/>
      <scheme val="minor"/>
    </font>
    <font>
      <sz val="16"/>
      <color rgb="FF0070C0"/>
      <name val="Calibri"/>
      <family val="2"/>
    </font>
    <font>
      <sz val="14"/>
      <color rgb="FFFF0000"/>
      <name val="Calibri"/>
      <family val="2"/>
    </font>
    <font>
      <b/>
      <sz val="13"/>
      <color theme="1"/>
      <name val="Calibri"/>
      <family val="2"/>
    </font>
    <font>
      <b/>
      <u/>
      <sz val="13"/>
      <color theme="1"/>
      <name val="Calibri"/>
      <family val="2"/>
    </font>
  </fonts>
  <fills count="33">
    <fill>
      <patternFill patternType="none"/>
    </fill>
    <fill>
      <patternFill patternType="gray125"/>
    </fill>
    <fill>
      <patternFill patternType="solid">
        <fgColor rgb="FF5CD1DA"/>
        <bgColor rgb="FF5CD1DA"/>
      </patternFill>
    </fill>
    <fill>
      <patternFill patternType="solid">
        <fgColor rgb="FFD8D8D8"/>
        <bgColor rgb="FFD8D8D8"/>
      </patternFill>
    </fill>
    <fill>
      <patternFill patternType="solid">
        <fgColor theme="0"/>
        <bgColor theme="0"/>
      </patternFill>
    </fill>
    <fill>
      <patternFill patternType="solid">
        <fgColor rgb="FFA8D08D"/>
        <bgColor rgb="FFA8D08D"/>
      </patternFill>
    </fill>
    <fill>
      <patternFill patternType="solid">
        <fgColor rgb="FFE7E6E6"/>
        <bgColor rgb="FFE7E6E6"/>
      </patternFill>
    </fill>
    <fill>
      <patternFill patternType="solid">
        <fgColor rgb="FFBFBFBF"/>
        <bgColor rgb="FFBFBFBF"/>
      </patternFill>
    </fill>
    <fill>
      <patternFill patternType="solid">
        <fgColor rgb="FFE2EFD9"/>
        <bgColor rgb="FFE2EFD9"/>
      </patternFill>
    </fill>
    <fill>
      <patternFill patternType="solid">
        <fgColor rgb="FFFFD965"/>
        <bgColor rgb="FFFFD965"/>
      </patternFill>
    </fill>
    <fill>
      <patternFill patternType="solid">
        <fgColor rgb="FF8EAADB"/>
        <bgColor rgb="FF8EAADB"/>
      </patternFill>
    </fill>
    <fill>
      <patternFill patternType="solid">
        <fgColor rgb="FFF4B083"/>
        <bgColor rgb="FFF4B083"/>
      </patternFill>
    </fill>
    <fill>
      <patternFill patternType="solid">
        <fgColor rgb="FFBC99D1"/>
        <bgColor rgb="FFBC99D1"/>
      </patternFill>
    </fill>
    <fill>
      <patternFill patternType="solid">
        <fgColor rgb="FFB499D1"/>
        <bgColor rgb="FFB499D1"/>
      </patternFill>
    </fill>
    <fill>
      <patternFill patternType="solid">
        <fgColor rgb="FFF0EE8A"/>
        <bgColor rgb="FFF0EE8A"/>
      </patternFill>
    </fill>
    <fill>
      <patternFill patternType="solid">
        <fgColor rgb="FFEDED8B"/>
        <bgColor rgb="FFEDED8B"/>
      </patternFill>
    </fill>
    <fill>
      <patternFill patternType="solid">
        <fgColor rgb="FFD0CECE"/>
        <bgColor rgb="FFD0CECE"/>
      </patternFill>
    </fill>
    <fill>
      <patternFill patternType="solid">
        <fgColor rgb="FFFFFFFF"/>
        <bgColor rgb="FFFFFFFF"/>
      </patternFill>
    </fill>
    <fill>
      <patternFill patternType="solid">
        <fgColor rgb="FFA8D08D"/>
        <bgColor indexed="64"/>
      </patternFill>
    </fill>
    <fill>
      <patternFill patternType="solid">
        <fgColor rgb="FFA8D08D"/>
        <bgColor rgb="FF5CD1DA"/>
      </patternFill>
    </fill>
    <fill>
      <patternFill patternType="solid">
        <fgColor rgb="FFA8D08D"/>
        <bgColor theme="0"/>
      </patternFill>
    </fill>
    <fill>
      <patternFill patternType="solid">
        <fgColor rgb="FF5CD1DA"/>
        <bgColor rgb="FFFFE599"/>
      </patternFill>
    </fill>
    <fill>
      <patternFill patternType="solid">
        <fgColor rgb="FF5CD1DA"/>
        <bgColor indexed="64"/>
      </patternFill>
    </fill>
    <fill>
      <patternFill patternType="solid">
        <fgColor rgb="FFB381D9"/>
        <bgColor rgb="FFFFD965"/>
      </patternFill>
    </fill>
    <fill>
      <patternFill patternType="solid">
        <fgColor rgb="FFB381D9"/>
        <bgColor indexed="64"/>
      </patternFill>
    </fill>
    <fill>
      <patternFill patternType="solid">
        <fgColor theme="0"/>
        <bgColor indexed="64"/>
      </patternFill>
    </fill>
    <fill>
      <patternFill patternType="solid">
        <fgColor rgb="FFF4B083"/>
        <bgColor indexed="64"/>
      </patternFill>
    </fill>
    <fill>
      <patternFill patternType="solid">
        <fgColor rgb="FFFFD965"/>
        <bgColor indexed="64"/>
      </patternFill>
    </fill>
    <fill>
      <patternFill patternType="solid">
        <fgColor rgb="FF8EAADB"/>
        <bgColor indexed="64"/>
      </patternFill>
    </fill>
    <fill>
      <patternFill patternType="solid">
        <fgColor theme="0" tint="-0.14996795556505021"/>
        <bgColor theme="0" tint="-0.14996795556505021"/>
      </patternFill>
    </fill>
    <fill>
      <patternFill patternType="solid">
        <fgColor theme="0" tint="-0.14999847407452621"/>
        <bgColor indexed="64"/>
      </patternFill>
    </fill>
    <fill>
      <patternFill patternType="solid">
        <fgColor theme="7" tint="0.39994506668294322"/>
        <bgColor indexed="64"/>
      </patternFill>
    </fill>
    <fill>
      <patternFill patternType="solid">
        <fgColor rgb="FFB381D9"/>
        <bgColor theme="0" tint="-0.14996795556505021"/>
      </patternFill>
    </fill>
  </fills>
  <borders count="94">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ck">
        <color rgb="FF000000"/>
      </left>
      <right/>
      <top style="thick">
        <color rgb="FF000000"/>
      </top>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right style="medium">
        <color rgb="FF000000"/>
      </right>
      <top/>
      <bottom/>
      <diagonal/>
    </border>
    <border>
      <left/>
      <right/>
      <top style="thick">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medium">
        <color rgb="FF000000"/>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medium">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ck">
        <color rgb="FFFFD965"/>
      </left>
      <right style="thick">
        <color rgb="FFFFD965"/>
      </right>
      <top style="thick">
        <color rgb="FFFFD965"/>
      </top>
      <bottom style="thick">
        <color rgb="FFFFD965"/>
      </bottom>
      <diagonal/>
    </border>
    <border>
      <left style="thick">
        <color rgb="FFF4B083"/>
      </left>
      <right style="thick">
        <color rgb="FFF4B083"/>
      </right>
      <top style="thick">
        <color rgb="FFF4B083"/>
      </top>
      <bottom style="thick">
        <color rgb="FFF4B083"/>
      </bottom>
      <diagonal/>
    </border>
    <border>
      <left style="thick">
        <color rgb="FFA8D08D"/>
      </left>
      <right style="thick">
        <color rgb="FFA8D08D"/>
      </right>
      <top style="thick">
        <color rgb="FFA8D08D"/>
      </top>
      <bottom style="thick">
        <color rgb="FFA8D08D"/>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ck">
        <color rgb="FFF4B083"/>
      </bottom>
      <diagonal/>
    </border>
    <border>
      <left style="thin">
        <color auto="1"/>
      </left>
      <right style="thin">
        <color auto="1"/>
      </right>
      <top style="thick">
        <color rgb="FFF4B083"/>
      </top>
      <bottom style="thin">
        <color auto="1"/>
      </bottom>
      <diagonal/>
    </border>
    <border>
      <left style="thin">
        <color indexed="64"/>
      </left>
      <right style="thick">
        <color rgb="FFA8D08D"/>
      </right>
      <top style="thin">
        <color indexed="64"/>
      </top>
      <bottom style="thin">
        <color indexed="64"/>
      </bottom>
      <diagonal/>
    </border>
    <border>
      <left style="medium">
        <color rgb="FFB381D9"/>
      </left>
      <right style="medium">
        <color rgb="FFB381D9"/>
      </right>
      <top style="medium">
        <color rgb="FFB381D9"/>
      </top>
      <bottom style="medium">
        <color rgb="FFB381D9"/>
      </bottom>
      <diagonal/>
    </border>
    <border>
      <left/>
      <right style="medium">
        <color indexed="64"/>
      </right>
      <top/>
      <bottom/>
      <diagonal/>
    </border>
  </borders>
  <cellStyleXfs count="2">
    <xf numFmtId="0" fontId="0" fillId="0" borderId="0"/>
    <xf numFmtId="0" fontId="77" fillId="0" borderId="0" applyNumberFormat="0" applyFill="0" applyBorder="0" applyAlignment="0" applyProtection="0"/>
  </cellStyleXfs>
  <cellXfs count="495">
    <xf numFmtId="0" fontId="0" fillId="0" borderId="0" xfId="0"/>
    <xf numFmtId="0" fontId="1" fillId="0" borderId="0" xfId="0" applyFont="1"/>
    <xf numFmtId="0" fontId="2" fillId="2" borderId="1" xfId="0" applyFont="1" applyFill="1" applyBorder="1"/>
    <xf numFmtId="0" fontId="3" fillId="2" borderId="1" xfId="0" applyFont="1" applyFill="1" applyBorder="1"/>
    <xf numFmtId="0" fontId="4" fillId="0" borderId="0" xfId="0" applyFont="1"/>
    <xf numFmtId="0" fontId="3"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3" borderId="2" xfId="0" applyFont="1" applyFill="1" applyBorder="1"/>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3" borderId="5" xfId="0" applyFont="1" applyFill="1" applyBorder="1"/>
    <xf numFmtId="0" fontId="5" fillId="4" borderId="6"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4" fillId="3" borderId="8" xfId="0" applyFont="1" applyFill="1" applyBorder="1"/>
    <xf numFmtId="0" fontId="5" fillId="3" borderId="9" xfId="0" applyFont="1" applyFill="1" applyBorder="1"/>
    <xf numFmtId="0" fontId="4" fillId="3" borderId="10" xfId="0" applyFont="1" applyFill="1" applyBorder="1" applyAlignment="1">
      <alignment horizontal="center"/>
    </xf>
    <xf numFmtId="0" fontId="10" fillId="0" borderId="0" xfId="0" applyFont="1"/>
    <xf numFmtId="0" fontId="11" fillId="0" borderId="0" xfId="0" applyFont="1"/>
    <xf numFmtId="0" fontId="3" fillId="4" borderId="1" xfId="0" applyFont="1" applyFill="1" applyBorder="1"/>
    <xf numFmtId="0" fontId="13" fillId="0" borderId="0" xfId="0" applyFont="1"/>
    <xf numFmtId="0" fontId="14" fillId="0" borderId="0" xfId="0" applyFont="1"/>
    <xf numFmtId="0" fontId="1" fillId="4" borderId="1" xfId="0" applyFont="1" applyFill="1" applyBorder="1"/>
    <xf numFmtId="0" fontId="9" fillId="3" borderId="17" xfId="0" applyFont="1" applyFill="1" applyBorder="1" applyAlignment="1">
      <alignment horizontal="center"/>
    </xf>
    <xf numFmtId="0" fontId="9" fillId="3" borderId="1" xfId="0" applyFont="1" applyFill="1" applyBorder="1" applyAlignment="1">
      <alignment horizontal="center"/>
    </xf>
    <xf numFmtId="0" fontId="20" fillId="3" borderId="1" xfId="0" applyFont="1" applyFill="1" applyBorder="1"/>
    <xf numFmtId="0" fontId="20" fillId="3" borderId="1" xfId="0" applyFont="1" applyFill="1" applyBorder="1" applyAlignment="1">
      <alignment horizontal="center"/>
    </xf>
    <xf numFmtId="0" fontId="21" fillId="3" borderId="1" xfId="0" applyFont="1" applyFill="1" applyBorder="1"/>
    <xf numFmtId="0" fontId="21" fillId="3" borderId="18" xfId="0" applyFont="1" applyFill="1" applyBorder="1"/>
    <xf numFmtId="0" fontId="1" fillId="6" borderId="17" xfId="0" applyFont="1" applyFill="1" applyBorder="1"/>
    <xf numFmtId="0" fontId="22" fillId="6" borderId="1" xfId="0" applyFont="1" applyFill="1" applyBorder="1"/>
    <xf numFmtId="0" fontId="23" fillId="6" borderId="1" xfId="0" applyFont="1" applyFill="1" applyBorder="1"/>
    <xf numFmtId="0" fontId="17" fillId="6" borderId="1" xfId="0" applyFont="1" applyFill="1" applyBorder="1"/>
    <xf numFmtId="0" fontId="1" fillId="6" borderId="1" xfId="0" applyFont="1" applyFill="1" applyBorder="1"/>
    <xf numFmtId="0" fontId="1" fillId="6" borderId="18" xfId="0" applyFont="1" applyFill="1" applyBorder="1"/>
    <xf numFmtId="0" fontId="21" fillId="0" borderId="0" xfId="0" applyFont="1"/>
    <xf numFmtId="0" fontId="1" fillId="3" borderId="17" xfId="0" applyFont="1" applyFill="1" applyBorder="1"/>
    <xf numFmtId="0" fontId="1" fillId="3" borderId="1" xfId="0" applyFont="1" applyFill="1" applyBorder="1"/>
    <xf numFmtId="0" fontId="1" fillId="3" borderId="18" xfId="0" applyFont="1" applyFill="1" applyBorder="1"/>
    <xf numFmtId="0" fontId="24" fillId="0" borderId="0" xfId="0" applyFont="1"/>
    <xf numFmtId="0" fontId="21" fillId="6" borderId="17" xfId="0" applyFont="1" applyFill="1" applyBorder="1"/>
    <xf numFmtId="0" fontId="4" fillId="6" borderId="1" xfId="0" applyFont="1" applyFill="1" applyBorder="1"/>
    <xf numFmtId="0" fontId="4" fillId="5" borderId="2" xfId="0" applyFont="1" applyFill="1" applyBorder="1"/>
    <xf numFmtId="0" fontId="4" fillId="5" borderId="3" xfId="0" applyFont="1" applyFill="1" applyBorder="1"/>
    <xf numFmtId="0" fontId="4" fillId="5" borderId="3" xfId="0" applyFont="1" applyFill="1" applyBorder="1" applyAlignment="1">
      <alignment horizontal="center"/>
    </xf>
    <xf numFmtId="0" fontId="4" fillId="5" borderId="4" xfId="0" applyFont="1" applyFill="1" applyBorder="1" applyAlignment="1">
      <alignment horizontal="center"/>
    </xf>
    <xf numFmtId="0" fontId="25" fillId="6" borderId="1" xfId="0" applyFont="1" applyFill="1" applyBorder="1"/>
    <xf numFmtId="0" fontId="16" fillId="0" borderId="0" xfId="0" applyFont="1"/>
    <xf numFmtId="0" fontId="26" fillId="3" borderId="22" xfId="0" applyFont="1" applyFill="1" applyBorder="1"/>
    <xf numFmtId="0" fontId="5" fillId="4" borderId="6" xfId="0" applyFont="1" applyFill="1" applyBorder="1" applyAlignment="1">
      <alignment vertical="center"/>
    </xf>
    <xf numFmtId="0" fontId="26" fillId="4" borderId="23" xfId="0" applyFont="1" applyFill="1" applyBorder="1" applyAlignment="1">
      <alignment horizontal="center"/>
    </xf>
    <xf numFmtId="0" fontId="26" fillId="3" borderId="6" xfId="0" applyFont="1" applyFill="1" applyBorder="1" applyAlignment="1">
      <alignment horizontal="center"/>
    </xf>
    <xf numFmtId="0" fontId="26" fillId="3" borderId="7" xfId="0" applyFont="1" applyFill="1" applyBorder="1" applyAlignment="1">
      <alignment horizontal="center"/>
    </xf>
    <xf numFmtId="0" fontId="27" fillId="6" borderId="1" xfId="0" applyFont="1" applyFill="1" applyBorder="1"/>
    <xf numFmtId="0" fontId="21" fillId="6" borderId="1" xfId="0" applyFont="1" applyFill="1" applyBorder="1"/>
    <xf numFmtId="0" fontId="21" fillId="6" borderId="18" xfId="0" applyFont="1" applyFill="1" applyBorder="1"/>
    <xf numFmtId="0" fontId="28" fillId="0" borderId="0" xfId="0" applyFont="1"/>
    <xf numFmtId="0" fontId="26" fillId="4" borderId="6" xfId="0" applyFont="1" applyFill="1" applyBorder="1" applyAlignment="1">
      <alignment horizontal="center"/>
    </xf>
    <xf numFmtId="0" fontId="29" fillId="0" borderId="0" xfId="0" applyFont="1"/>
    <xf numFmtId="0" fontId="6" fillId="6" borderId="17" xfId="0" applyFont="1" applyFill="1" applyBorder="1"/>
    <xf numFmtId="0" fontId="4" fillId="5" borderId="24" xfId="0" applyFont="1" applyFill="1" applyBorder="1" applyAlignment="1">
      <alignment horizontal="left"/>
    </xf>
    <xf numFmtId="0" fontId="4" fillId="5" borderId="6" xfId="0" applyFont="1" applyFill="1" applyBorder="1"/>
    <xf numFmtId="0" fontId="4" fillId="5" borderId="6" xfId="0" applyFont="1" applyFill="1" applyBorder="1" applyAlignment="1">
      <alignment horizontal="center"/>
    </xf>
    <xf numFmtId="0" fontId="4" fillId="5" borderId="7" xfId="0" applyFont="1" applyFill="1" applyBorder="1" applyAlignment="1">
      <alignment horizontal="center"/>
    </xf>
    <xf numFmtId="0" fontId="6" fillId="6" borderId="1" xfId="0" applyFont="1" applyFill="1" applyBorder="1"/>
    <xf numFmtId="0" fontId="6" fillId="6" borderId="18" xfId="0" applyFont="1" applyFill="1" applyBorder="1"/>
    <xf numFmtId="0" fontId="4" fillId="3" borderId="24" xfId="0" applyFont="1" applyFill="1" applyBorder="1"/>
    <xf numFmtId="0" fontId="5" fillId="3" borderId="25" xfId="0" applyFont="1" applyFill="1" applyBorder="1"/>
    <xf numFmtId="0" fontId="4" fillId="3" borderId="7" xfId="0" applyFont="1" applyFill="1" applyBorder="1" applyAlignment="1">
      <alignment horizontal="center"/>
    </xf>
    <xf numFmtId="0" fontId="6" fillId="6" borderId="26" xfId="0" applyFont="1" applyFill="1" applyBorder="1"/>
    <xf numFmtId="0" fontId="27" fillId="6" borderId="27" xfId="0" applyFont="1" applyFill="1" applyBorder="1"/>
    <xf numFmtId="0" fontId="6" fillId="6" borderId="27" xfId="0" applyFont="1" applyFill="1" applyBorder="1"/>
    <xf numFmtId="0" fontId="6" fillId="6" borderId="28" xfId="0" applyFont="1" applyFill="1" applyBorder="1"/>
    <xf numFmtId="0" fontId="5" fillId="3" borderId="32" xfId="0" applyFont="1" applyFill="1" applyBorder="1"/>
    <xf numFmtId="0" fontId="5" fillId="4" borderId="33" xfId="0" applyFont="1" applyFill="1" applyBorder="1" applyAlignment="1">
      <alignment horizontal="center"/>
    </xf>
    <xf numFmtId="0" fontId="5" fillId="3" borderId="33" xfId="0" applyFont="1" applyFill="1" applyBorder="1" applyAlignment="1">
      <alignment horizontal="center"/>
    </xf>
    <xf numFmtId="0" fontId="4" fillId="3" borderId="34" xfId="0" applyFont="1" applyFill="1" applyBorder="1"/>
    <xf numFmtId="0" fontId="5" fillId="3" borderId="35" xfId="0" applyFont="1" applyFill="1" applyBorder="1"/>
    <xf numFmtId="0" fontId="4" fillId="3" borderId="36" xfId="0" applyFont="1" applyFill="1" applyBorder="1" applyAlignment="1">
      <alignment horizontal="center"/>
    </xf>
    <xf numFmtId="0" fontId="4" fillId="5" borderId="24" xfId="0" applyFont="1" applyFill="1" applyBorder="1"/>
    <xf numFmtId="0" fontId="5" fillId="3" borderId="40" xfId="0" applyFont="1" applyFill="1" applyBorder="1"/>
    <xf numFmtId="0" fontId="5" fillId="4" borderId="6" xfId="0" applyFont="1" applyFill="1" applyBorder="1"/>
    <xf numFmtId="0" fontId="4" fillId="5" borderId="41" xfId="0" applyFont="1" applyFill="1" applyBorder="1"/>
    <xf numFmtId="0" fontId="1" fillId="5" borderId="42" xfId="0" applyFont="1" applyFill="1" applyBorder="1"/>
    <xf numFmtId="0" fontId="1" fillId="5" borderId="43" xfId="0" applyFont="1" applyFill="1" applyBorder="1"/>
    <xf numFmtId="0" fontId="4" fillId="5" borderId="44" xfId="0" applyFont="1" applyFill="1" applyBorder="1" applyAlignment="1">
      <alignment horizontal="center"/>
    </xf>
    <xf numFmtId="0" fontId="1" fillId="0" borderId="45" xfId="0" applyFont="1" applyBorder="1"/>
    <xf numFmtId="0" fontId="5" fillId="8" borderId="46" xfId="0" applyFont="1" applyFill="1" applyBorder="1"/>
    <xf numFmtId="0" fontId="1" fillId="8" borderId="47" xfId="0" applyFont="1" applyFill="1" applyBorder="1"/>
    <xf numFmtId="0" fontId="1" fillId="8" borderId="46" xfId="0" applyFont="1" applyFill="1" applyBorder="1"/>
    <xf numFmtId="0" fontId="1" fillId="8" borderId="35" xfId="0" applyFont="1" applyFill="1" applyBorder="1"/>
    <xf numFmtId="0" fontId="1" fillId="8" borderId="48" xfId="0" applyFont="1" applyFill="1" applyBorder="1"/>
    <xf numFmtId="0" fontId="4" fillId="8" borderId="49" xfId="0" applyFont="1" applyFill="1" applyBorder="1" applyAlignment="1">
      <alignment horizontal="center"/>
    </xf>
    <xf numFmtId="0" fontId="5" fillId="8" borderId="25" xfId="0" applyFont="1" applyFill="1" applyBorder="1"/>
    <xf numFmtId="0" fontId="1" fillId="8" borderId="25" xfId="0" applyFont="1" applyFill="1" applyBorder="1"/>
    <xf numFmtId="0" fontId="1" fillId="8" borderId="50" xfId="0" applyFont="1" applyFill="1" applyBorder="1"/>
    <xf numFmtId="0" fontId="4" fillId="8" borderId="51" xfId="0" applyFont="1" applyFill="1" applyBorder="1" applyAlignment="1">
      <alignment horizontal="center"/>
    </xf>
    <xf numFmtId="0" fontId="5" fillId="8" borderId="26" xfId="0" applyFont="1" applyFill="1" applyBorder="1"/>
    <xf numFmtId="0" fontId="1" fillId="8" borderId="27" xfId="0" applyFont="1" applyFill="1" applyBorder="1"/>
    <xf numFmtId="0" fontId="1" fillId="8" borderId="52" xfId="0" applyFont="1" applyFill="1" applyBorder="1"/>
    <xf numFmtId="0" fontId="4" fillId="8" borderId="53" xfId="0" applyFont="1" applyFill="1" applyBorder="1" applyAlignment="1">
      <alignment horizontal="center"/>
    </xf>
    <xf numFmtId="0" fontId="2" fillId="9" borderId="1" xfId="0" applyFont="1" applyFill="1" applyBorder="1"/>
    <xf numFmtId="0" fontId="1" fillId="9" borderId="1" xfId="0" applyFont="1" applyFill="1" applyBorder="1"/>
    <xf numFmtId="20" fontId="5" fillId="0" borderId="0" xfId="0" applyNumberFormat="1" applyFont="1"/>
    <xf numFmtId="0" fontId="31" fillId="0" borderId="0" xfId="0" applyFont="1" applyAlignment="1">
      <alignment horizontal="left"/>
    </xf>
    <xf numFmtId="20" fontId="5" fillId="4" borderId="1" xfId="0" applyNumberFormat="1" applyFont="1" applyFill="1" applyBorder="1"/>
    <xf numFmtId="0" fontId="15" fillId="0" borderId="0" xfId="0" applyFont="1" applyAlignment="1">
      <alignment vertical="center"/>
    </xf>
    <xf numFmtId="0" fontId="32" fillId="9" borderId="54" xfId="0" applyFont="1" applyFill="1" applyBorder="1" applyAlignment="1">
      <alignment vertical="center"/>
    </xf>
    <xf numFmtId="0" fontId="6" fillId="9" borderId="55" xfId="0" applyFont="1" applyFill="1" applyBorder="1" applyAlignment="1">
      <alignment horizontal="center" vertical="center"/>
    </xf>
    <xf numFmtId="0" fontId="6" fillId="9" borderId="55"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33" fillId="6" borderId="5" xfId="0" applyFont="1" applyFill="1" applyBorder="1"/>
    <xf numFmtId="0" fontId="5" fillId="4" borderId="6" xfId="0" applyFont="1" applyFill="1" applyBorder="1" applyAlignment="1">
      <alignment horizontal="center" vertical="center"/>
    </xf>
    <xf numFmtId="164" fontId="5" fillId="4" borderId="6" xfId="0" applyNumberFormat="1" applyFont="1" applyFill="1" applyBorder="1"/>
    <xf numFmtId="164" fontId="5" fillId="6" borderId="6" xfId="0" applyNumberFormat="1" applyFont="1" applyFill="1" applyBorder="1"/>
    <xf numFmtId="164" fontId="5" fillId="6" borderId="7" xfId="0" applyNumberFormat="1" applyFont="1" applyFill="1" applyBorder="1"/>
    <xf numFmtId="0" fontId="30" fillId="6" borderId="5" xfId="0" applyFont="1" applyFill="1" applyBorder="1" applyAlignment="1">
      <alignment horizontal="left"/>
    </xf>
    <xf numFmtId="0" fontId="5" fillId="6" borderId="6" xfId="0" applyFont="1" applyFill="1" applyBorder="1"/>
    <xf numFmtId="0" fontId="4" fillId="9" borderId="26" xfId="0" applyFont="1" applyFill="1" applyBorder="1"/>
    <xf numFmtId="0" fontId="5" fillId="9" borderId="27" xfId="0" applyFont="1" applyFill="1" applyBorder="1"/>
    <xf numFmtId="164" fontId="4" fillId="9" borderId="27" xfId="0" applyNumberFormat="1" applyFont="1" applyFill="1" applyBorder="1"/>
    <xf numFmtId="164" fontId="4" fillId="9" borderId="28" xfId="0" applyNumberFormat="1" applyFont="1" applyFill="1" applyBorder="1"/>
    <xf numFmtId="0" fontId="19" fillId="9" borderId="54" xfId="0" applyFont="1" applyFill="1" applyBorder="1" applyAlignment="1">
      <alignment vertical="center"/>
    </xf>
    <xf numFmtId="164" fontId="5" fillId="4" borderId="6" xfId="0" applyNumberFormat="1" applyFont="1" applyFill="1" applyBorder="1" applyAlignment="1">
      <alignment horizontal="right"/>
    </xf>
    <xf numFmtId="0" fontId="34" fillId="6" borderId="5" xfId="0" applyFont="1" applyFill="1" applyBorder="1"/>
    <xf numFmtId="0" fontId="1" fillId="6" borderId="27" xfId="0" applyFont="1" applyFill="1" applyBorder="1"/>
    <xf numFmtId="0" fontId="1" fillId="6" borderId="28" xfId="0" applyFont="1" applyFill="1" applyBorder="1"/>
    <xf numFmtId="0" fontId="35" fillId="6" borderId="5" xfId="0" applyFont="1" applyFill="1" applyBorder="1"/>
    <xf numFmtId="0" fontId="2" fillId="10" borderId="1" xfId="0" applyFont="1" applyFill="1" applyBorder="1"/>
    <xf numFmtId="0" fontId="1" fillId="10" borderId="1" xfId="0" applyFont="1" applyFill="1" applyBorder="1"/>
    <xf numFmtId="0" fontId="4" fillId="4" borderId="1" xfId="0" applyFont="1" applyFill="1" applyBorder="1"/>
    <xf numFmtId="0" fontId="31" fillId="4" borderId="1" xfId="0" applyFont="1" applyFill="1" applyBorder="1" applyAlignment="1">
      <alignment horizontal="left"/>
    </xf>
    <xf numFmtId="0" fontId="36" fillId="0" borderId="0" xfId="0" applyFont="1"/>
    <xf numFmtId="0" fontId="5" fillId="4" borderId="1" xfId="0" applyFont="1" applyFill="1" applyBorder="1"/>
    <xf numFmtId="0" fontId="32" fillId="10" borderId="54" xfId="0" applyFont="1" applyFill="1" applyBorder="1" applyAlignment="1">
      <alignment vertical="center" wrapText="1"/>
    </xf>
    <xf numFmtId="0" fontId="6" fillId="10" borderId="55" xfId="0" applyFont="1" applyFill="1" applyBorder="1" applyAlignment="1">
      <alignment horizontal="center" vertical="center"/>
    </xf>
    <xf numFmtId="0" fontId="6" fillId="10" borderId="55" xfId="0" applyFont="1" applyFill="1" applyBorder="1" applyAlignment="1">
      <alignment horizontal="center" vertical="center" wrapText="1"/>
    </xf>
    <xf numFmtId="0" fontId="6" fillId="10" borderId="56" xfId="0" applyFont="1" applyFill="1" applyBorder="1" applyAlignment="1">
      <alignment horizontal="center" vertical="center" wrapText="1"/>
    </xf>
    <xf numFmtId="0" fontId="21" fillId="6" borderId="60" xfId="0" applyFont="1" applyFill="1" applyBorder="1"/>
    <xf numFmtId="0" fontId="1" fillId="6" borderId="61" xfId="0" applyFont="1" applyFill="1" applyBorder="1"/>
    <xf numFmtId="0" fontId="4" fillId="10" borderId="26" xfId="0" applyFont="1" applyFill="1" applyBorder="1"/>
    <xf numFmtId="0" fontId="5" fillId="10" borderId="27" xfId="0" applyFont="1" applyFill="1" applyBorder="1"/>
    <xf numFmtId="164" fontId="4" fillId="10" borderId="27" xfId="0" applyNumberFormat="1" applyFont="1" applyFill="1" applyBorder="1"/>
    <xf numFmtId="164" fontId="4" fillId="10" borderId="28" xfId="0" applyNumberFormat="1" applyFont="1" applyFill="1" applyBorder="1"/>
    <xf numFmtId="0" fontId="6" fillId="6" borderId="60" xfId="0" applyFont="1" applyFill="1" applyBorder="1"/>
    <xf numFmtId="0" fontId="6" fillId="6" borderId="61" xfId="0" applyFont="1" applyFill="1" applyBorder="1"/>
    <xf numFmtId="0" fontId="19" fillId="10" borderId="54" xfId="0" applyFont="1" applyFill="1" applyBorder="1" applyAlignment="1">
      <alignment vertical="center" wrapText="1"/>
    </xf>
    <xf numFmtId="164" fontId="5" fillId="4" borderId="6" xfId="0" applyNumberFormat="1" applyFont="1" applyFill="1" applyBorder="1" applyAlignment="1">
      <alignment horizontal="center"/>
    </xf>
    <xf numFmtId="0" fontId="6" fillId="6" borderId="62" xfId="0" applyFont="1" applyFill="1" applyBorder="1"/>
    <xf numFmtId="0" fontId="27" fillId="6" borderId="63" xfId="0" applyFont="1" applyFill="1" applyBorder="1"/>
    <xf numFmtId="0" fontId="6" fillId="6" borderId="63" xfId="0" applyFont="1" applyFill="1" applyBorder="1"/>
    <xf numFmtId="0" fontId="6" fillId="6" borderId="64" xfId="0" applyFont="1" applyFill="1" applyBorder="1"/>
    <xf numFmtId="0" fontId="37" fillId="6" borderId="17" xfId="0" applyFont="1" applyFill="1" applyBorder="1"/>
    <xf numFmtId="0" fontId="38" fillId="6" borderId="17" xfId="0" applyFont="1" applyFill="1" applyBorder="1"/>
    <xf numFmtId="0" fontId="39" fillId="6" borderId="1" xfId="0" applyFont="1" applyFill="1" applyBorder="1" applyAlignment="1">
      <alignment vertical="top"/>
    </xf>
    <xf numFmtId="0" fontId="1" fillId="11" borderId="1" xfId="0" applyFont="1" applyFill="1" applyBorder="1"/>
    <xf numFmtId="0" fontId="2" fillId="11" borderId="1" xfId="0" applyFont="1" applyFill="1" applyBorder="1"/>
    <xf numFmtId="0" fontId="32" fillId="11" borderId="54" xfId="0" applyFont="1" applyFill="1" applyBorder="1" applyAlignment="1">
      <alignment vertical="center"/>
    </xf>
    <xf numFmtId="0" fontId="6" fillId="11" borderId="55" xfId="0" applyFont="1" applyFill="1" applyBorder="1" applyAlignment="1">
      <alignment horizontal="center" vertical="center"/>
    </xf>
    <xf numFmtId="0" fontId="6" fillId="11" borderId="55" xfId="0" applyFont="1" applyFill="1" applyBorder="1" applyAlignment="1">
      <alignment horizontal="center" vertical="center" wrapText="1"/>
    </xf>
    <xf numFmtId="0" fontId="6" fillId="11" borderId="56" xfId="0" applyFont="1" applyFill="1" applyBorder="1" applyAlignment="1">
      <alignment horizontal="center" vertical="center" wrapText="1"/>
    </xf>
    <xf numFmtId="0" fontId="5" fillId="6" borderId="6" xfId="0" applyFont="1" applyFill="1" applyBorder="1" applyAlignment="1">
      <alignment horizontal="center"/>
    </xf>
    <xf numFmtId="0" fontId="4" fillId="11" borderId="26" xfId="0" applyFont="1" applyFill="1" applyBorder="1"/>
    <xf numFmtId="0" fontId="5" fillId="11" borderId="27" xfId="0" applyFont="1" applyFill="1" applyBorder="1" applyAlignment="1">
      <alignment horizontal="right"/>
    </xf>
    <xf numFmtId="0" fontId="5" fillId="11" borderId="27" xfId="0" applyFont="1" applyFill="1" applyBorder="1"/>
    <xf numFmtId="164" fontId="4" fillId="11" borderId="27" xfId="0" applyNumberFormat="1" applyFont="1" applyFill="1" applyBorder="1"/>
    <xf numFmtId="164" fontId="4" fillId="11" borderId="28" xfId="0" applyNumberFormat="1" applyFont="1" applyFill="1" applyBorder="1"/>
    <xf numFmtId="0" fontId="40" fillId="6" borderId="17" xfId="0" applyFont="1" applyFill="1" applyBorder="1"/>
    <xf numFmtId="0" fontId="19" fillId="11" borderId="54" xfId="0" applyFont="1" applyFill="1" applyBorder="1" applyAlignment="1">
      <alignment vertical="center"/>
    </xf>
    <xf numFmtId="0" fontId="2" fillId="12" borderId="1" xfId="0" applyFont="1" applyFill="1" applyBorder="1"/>
    <xf numFmtId="0" fontId="1" fillId="12" borderId="1" xfId="0" applyFont="1" applyFill="1" applyBorder="1"/>
    <xf numFmtId="0" fontId="32" fillId="13" borderId="54" xfId="0" applyFont="1" applyFill="1" applyBorder="1" applyAlignment="1">
      <alignment vertical="center"/>
    </xf>
    <xf numFmtId="0" fontId="6" fillId="13" borderId="55" xfId="0" applyFont="1" applyFill="1" applyBorder="1" applyAlignment="1">
      <alignment horizontal="center" vertical="center"/>
    </xf>
    <xf numFmtId="0" fontId="6" fillId="13" borderId="56" xfId="0" applyFont="1" applyFill="1" applyBorder="1" applyAlignment="1">
      <alignment horizontal="center" vertical="center" wrapText="1"/>
    </xf>
    <xf numFmtId="0" fontId="1" fillId="0" borderId="6" xfId="0" applyFont="1" applyBorder="1"/>
    <xf numFmtId="0" fontId="4" fillId="13" borderId="26" xfId="0" applyFont="1" applyFill="1" applyBorder="1"/>
    <xf numFmtId="0" fontId="5" fillId="13" borderId="27" xfId="0" applyFont="1" applyFill="1" applyBorder="1"/>
    <xf numFmtId="164" fontId="4" fillId="13" borderId="27" xfId="0" applyNumberFormat="1" applyFont="1" applyFill="1" applyBorder="1"/>
    <xf numFmtId="164" fontId="4" fillId="13" borderId="28" xfId="0" applyNumberFormat="1" applyFont="1" applyFill="1" applyBorder="1"/>
    <xf numFmtId="0" fontId="19" fillId="13" borderId="54" xfId="0" applyFont="1" applyFill="1" applyBorder="1" applyAlignment="1">
      <alignment vertical="center"/>
    </xf>
    <xf numFmtId="0" fontId="41" fillId="6" borderId="1" xfId="0" applyFont="1" applyFill="1" applyBorder="1"/>
    <xf numFmtId="0" fontId="2" fillId="14" borderId="1" xfId="0" applyFont="1" applyFill="1" applyBorder="1"/>
    <xf numFmtId="0" fontId="1" fillId="14" borderId="1" xfId="0" applyFont="1" applyFill="1" applyBorder="1"/>
    <xf numFmtId="0" fontId="42" fillId="0" borderId="0" xfId="0" applyFont="1"/>
    <xf numFmtId="0" fontId="43" fillId="0" borderId="0" xfId="0" applyFont="1"/>
    <xf numFmtId="0" fontId="44" fillId="0" borderId="0" xfId="0" applyFont="1" applyAlignment="1">
      <alignment horizontal="left"/>
    </xf>
    <xf numFmtId="0" fontId="45" fillId="0" borderId="0" xfId="0" applyFont="1" applyAlignment="1">
      <alignment horizontal="left"/>
    </xf>
    <xf numFmtId="0" fontId="1" fillId="0" borderId="0" xfId="0" applyFont="1" applyAlignment="1">
      <alignment horizontal="center"/>
    </xf>
    <xf numFmtId="0" fontId="46" fillId="0" borderId="0" xfId="0" applyFont="1" applyAlignment="1">
      <alignment horizontal="center"/>
    </xf>
    <xf numFmtId="0" fontId="47" fillId="0" borderId="0" xfId="0" applyFont="1" applyAlignment="1">
      <alignment horizontal="right"/>
    </xf>
    <xf numFmtId="0" fontId="48" fillId="0" borderId="0" xfId="0" applyFont="1"/>
    <xf numFmtId="0" fontId="19" fillId="14" borderId="54" xfId="0" applyFont="1" applyFill="1" applyBorder="1" applyAlignment="1">
      <alignment horizontal="center" vertical="center" wrapText="1"/>
    </xf>
    <xf numFmtId="0" fontId="6" fillId="14" borderId="55" xfId="0" applyFont="1" applyFill="1" applyBorder="1" applyAlignment="1">
      <alignment horizontal="center" vertical="center"/>
    </xf>
    <xf numFmtId="0" fontId="6" fillId="14" borderId="65" xfId="0" applyFont="1" applyFill="1" applyBorder="1" applyAlignment="1">
      <alignment horizontal="center" vertical="center"/>
    </xf>
    <xf numFmtId="0" fontId="6" fillId="14" borderId="65" xfId="0" applyFont="1" applyFill="1" applyBorder="1" applyAlignment="1">
      <alignment horizontal="center" vertical="center" wrapText="1"/>
    </xf>
    <xf numFmtId="0" fontId="6" fillId="14" borderId="55" xfId="0" applyFont="1" applyFill="1" applyBorder="1" applyAlignment="1">
      <alignment horizontal="center" vertical="center" wrapText="1"/>
    </xf>
    <xf numFmtId="0" fontId="6" fillId="14" borderId="56"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35" xfId="0" applyFont="1" applyFill="1" applyBorder="1" applyAlignment="1">
      <alignment horizontal="center" vertical="center"/>
    </xf>
    <xf numFmtId="0" fontId="6" fillId="4" borderId="66" xfId="0" applyFont="1" applyFill="1" applyBorder="1" applyAlignment="1">
      <alignment horizontal="center" vertical="center" wrapText="1"/>
    </xf>
    <xf numFmtId="0" fontId="49" fillId="15" borderId="24"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25" xfId="0" applyFont="1" applyFill="1" applyBorder="1" applyAlignment="1">
      <alignment horizontal="center" vertical="center"/>
    </xf>
    <xf numFmtId="0" fontId="6" fillId="14" borderId="25"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47" xfId="0" applyFont="1" applyFill="1" applyBorder="1" applyAlignment="1">
      <alignment horizontal="center" vertical="center" wrapText="1"/>
    </xf>
    <xf numFmtId="0" fontId="6" fillId="14" borderId="67" xfId="0" applyFont="1" applyFill="1" applyBorder="1" applyAlignment="1">
      <alignment horizontal="center" vertical="center" wrapText="1"/>
    </xf>
    <xf numFmtId="0" fontId="5" fillId="0" borderId="5" xfId="0" applyFont="1" applyBorder="1" applyAlignment="1">
      <alignment wrapText="1"/>
    </xf>
    <xf numFmtId="0" fontId="5" fillId="4" borderId="6" xfId="0" applyFont="1" applyFill="1" applyBorder="1" applyAlignment="1">
      <alignment horizontal="center" wrapText="1"/>
    </xf>
    <xf numFmtId="164" fontId="5" fillId="4" borderId="6" xfId="0" applyNumberFormat="1" applyFont="1" applyFill="1" applyBorder="1" applyAlignment="1">
      <alignment horizontal="center" wrapText="1"/>
    </xf>
    <xf numFmtId="164" fontId="5" fillId="6" borderId="6" xfId="0" applyNumberFormat="1" applyFont="1" applyFill="1" applyBorder="1" applyAlignment="1">
      <alignment wrapText="1"/>
    </xf>
    <xf numFmtId="164" fontId="5" fillId="6" borderId="7" xfId="0" applyNumberFormat="1" applyFont="1" applyFill="1" applyBorder="1" applyAlignment="1">
      <alignment wrapText="1"/>
    </xf>
    <xf numFmtId="0" fontId="5" fillId="4" borderId="5" xfId="0" applyFont="1" applyFill="1" applyBorder="1" applyAlignment="1">
      <alignment wrapText="1"/>
    </xf>
    <xf numFmtId="0" fontId="4" fillId="16" borderId="24" xfId="0" applyFont="1" applyFill="1" applyBorder="1" applyAlignment="1">
      <alignment wrapText="1"/>
    </xf>
    <xf numFmtId="0" fontId="5" fillId="16" borderId="25" xfId="0" applyFont="1" applyFill="1" applyBorder="1" applyAlignment="1">
      <alignment horizontal="center" wrapText="1"/>
    </xf>
    <xf numFmtId="164" fontId="5" fillId="16" borderId="25" xfId="0" applyNumberFormat="1" applyFont="1" applyFill="1" applyBorder="1" applyAlignment="1">
      <alignment horizontal="center" wrapText="1"/>
    </xf>
    <xf numFmtId="164" fontId="4" fillId="16" borderId="6" xfId="0" applyNumberFormat="1" applyFont="1" applyFill="1" applyBorder="1" applyAlignment="1">
      <alignment wrapText="1"/>
    </xf>
    <xf numFmtId="164" fontId="4" fillId="16" borderId="7" xfId="0" applyNumberFormat="1" applyFont="1" applyFill="1" applyBorder="1" applyAlignment="1">
      <alignment wrapText="1"/>
    </xf>
    <xf numFmtId="0" fontId="5" fillId="4" borderId="24" xfId="0" applyFont="1" applyFill="1" applyBorder="1" applyAlignment="1">
      <alignment wrapText="1"/>
    </xf>
    <xf numFmtId="0" fontId="5" fillId="4" borderId="25" xfId="0" applyFont="1" applyFill="1" applyBorder="1" applyAlignment="1">
      <alignment horizontal="center" wrapText="1"/>
    </xf>
    <xf numFmtId="164" fontId="5" fillId="4" borderId="25" xfId="0" applyNumberFormat="1" applyFont="1" applyFill="1" applyBorder="1" applyAlignment="1">
      <alignment horizontal="center" wrapText="1"/>
    </xf>
    <xf numFmtId="164" fontId="5" fillId="4" borderId="25" xfId="0" applyNumberFormat="1" applyFont="1" applyFill="1" applyBorder="1" applyAlignment="1">
      <alignment wrapText="1"/>
    </xf>
    <xf numFmtId="164" fontId="5" fillId="4" borderId="67" xfId="0" applyNumberFormat="1" applyFont="1" applyFill="1" applyBorder="1" applyAlignment="1">
      <alignment wrapText="1"/>
    </xf>
    <xf numFmtId="0" fontId="50" fillId="14" borderId="17" xfId="0" applyFont="1" applyFill="1" applyBorder="1" applyAlignment="1">
      <alignment horizontal="center" vertical="center" wrapText="1"/>
    </xf>
    <xf numFmtId="0" fontId="6" fillId="14" borderId="47" xfId="0" applyFont="1" applyFill="1" applyBorder="1" applyAlignment="1">
      <alignment horizontal="center" vertical="center"/>
    </xf>
    <xf numFmtId="0" fontId="6" fillId="14" borderId="18" xfId="0" applyFont="1" applyFill="1" applyBorder="1" applyAlignment="1">
      <alignment horizontal="center" vertical="center" wrapText="1"/>
    </xf>
    <xf numFmtId="0" fontId="51" fillId="4" borderId="1" xfId="0" applyFont="1" applyFill="1" applyBorder="1"/>
    <xf numFmtId="0" fontId="5" fillId="16" borderId="35" xfId="0" applyFont="1" applyFill="1" applyBorder="1" applyAlignment="1">
      <alignment horizontal="center" wrapText="1"/>
    </xf>
    <xf numFmtId="164" fontId="5" fillId="16" borderId="35" xfId="0" applyNumberFormat="1" applyFont="1" applyFill="1" applyBorder="1" applyAlignment="1">
      <alignment horizontal="center" wrapText="1"/>
    </xf>
    <xf numFmtId="164" fontId="4" fillId="16" borderId="33" xfId="0" applyNumberFormat="1" applyFont="1" applyFill="1" applyBorder="1" applyAlignment="1">
      <alignment wrapText="1"/>
    </xf>
    <xf numFmtId="164" fontId="4" fillId="16" borderId="36" xfId="0" applyNumberFormat="1" applyFont="1" applyFill="1" applyBorder="1" applyAlignment="1">
      <alignment wrapText="1"/>
    </xf>
    <xf numFmtId="164" fontId="5" fillId="4" borderId="50" xfId="0" applyNumberFormat="1" applyFont="1" applyFill="1" applyBorder="1" applyAlignment="1">
      <alignment wrapText="1"/>
    </xf>
    <xf numFmtId="0" fontId="52" fillId="14" borderId="24" xfId="0" applyFont="1" applyFill="1" applyBorder="1" applyAlignment="1">
      <alignment horizontal="center" vertical="center" wrapText="1"/>
    </xf>
    <xf numFmtId="0" fontId="4" fillId="16" borderId="34" xfId="0" applyFont="1" applyFill="1" applyBorder="1" applyAlignment="1">
      <alignment wrapText="1"/>
    </xf>
    <xf numFmtId="0" fontId="4" fillId="4" borderId="68" xfId="0" applyFont="1" applyFill="1" applyBorder="1" applyAlignment="1">
      <alignment wrapText="1"/>
    </xf>
    <xf numFmtId="0" fontId="5" fillId="4" borderId="65" xfId="0" applyFont="1" applyFill="1" applyBorder="1" applyAlignment="1">
      <alignment horizontal="center" wrapText="1"/>
    </xf>
    <xf numFmtId="164" fontId="5" fillId="4" borderId="65" xfId="0" applyNumberFormat="1" applyFont="1" applyFill="1" applyBorder="1" applyAlignment="1">
      <alignment horizontal="center" wrapText="1"/>
    </xf>
    <xf numFmtId="164" fontId="4" fillId="4" borderId="65" xfId="0" applyNumberFormat="1" applyFont="1" applyFill="1" applyBorder="1" applyAlignment="1">
      <alignment wrapText="1"/>
    </xf>
    <xf numFmtId="164" fontId="4" fillId="4" borderId="69" xfId="0" applyNumberFormat="1" applyFont="1" applyFill="1" applyBorder="1" applyAlignment="1">
      <alignment wrapText="1"/>
    </xf>
    <xf numFmtId="0" fontId="5" fillId="4" borderId="17" xfId="0" applyFont="1" applyFill="1" applyBorder="1" applyAlignment="1">
      <alignment wrapText="1"/>
    </xf>
    <xf numFmtId="0" fontId="5" fillId="4" borderId="1" xfId="0" applyFont="1" applyFill="1" applyBorder="1" applyAlignment="1">
      <alignment horizontal="center" wrapText="1"/>
    </xf>
    <xf numFmtId="164" fontId="5" fillId="4" borderId="1" xfId="0" applyNumberFormat="1" applyFont="1" applyFill="1" applyBorder="1" applyAlignment="1">
      <alignment horizontal="center" wrapText="1"/>
    </xf>
    <xf numFmtId="0" fontId="4" fillId="14" borderId="8" xfId="0" applyFont="1" applyFill="1" applyBorder="1" applyAlignment="1">
      <alignment horizontal="left" vertical="center"/>
    </xf>
    <xf numFmtId="0" fontId="4" fillId="14" borderId="9" xfId="0" applyFont="1" applyFill="1" applyBorder="1" applyAlignment="1">
      <alignment wrapText="1"/>
    </xf>
    <xf numFmtId="0" fontId="4" fillId="14" borderId="27" xfId="0" applyFont="1" applyFill="1" applyBorder="1" applyAlignment="1">
      <alignment wrapText="1"/>
    </xf>
    <xf numFmtId="0" fontId="5" fillId="14" borderId="9" xfId="0" applyFont="1" applyFill="1" applyBorder="1" applyAlignment="1">
      <alignment wrapText="1"/>
    </xf>
    <xf numFmtId="0" fontId="5" fillId="14" borderId="70" xfId="0" applyFont="1" applyFill="1" applyBorder="1" applyAlignment="1">
      <alignment wrapText="1"/>
    </xf>
    <xf numFmtId="164" fontId="19" fillId="14" borderId="71" xfId="0" applyNumberFormat="1" applyFont="1" applyFill="1" applyBorder="1" applyAlignment="1">
      <alignment wrapText="1"/>
    </xf>
    <xf numFmtId="164" fontId="19" fillId="14" borderId="28" xfId="0" applyNumberFormat="1" applyFont="1" applyFill="1" applyBorder="1" applyAlignment="1">
      <alignment wrapText="1"/>
    </xf>
    <xf numFmtId="0" fontId="53" fillId="0" borderId="0" xfId="0" applyFont="1"/>
    <xf numFmtId="0" fontId="55" fillId="17" borderId="1" xfId="0" applyFont="1" applyFill="1" applyBorder="1" applyAlignment="1">
      <alignment horizontal="left" vertical="top"/>
    </xf>
    <xf numFmtId="0" fontId="1" fillId="6" borderId="60" xfId="0" applyFont="1" applyFill="1" applyBorder="1"/>
    <xf numFmtId="0" fontId="37" fillId="6" borderId="60" xfId="0" applyFont="1" applyFill="1" applyBorder="1"/>
    <xf numFmtId="0" fontId="38" fillId="6" borderId="60" xfId="0" applyFont="1" applyFill="1" applyBorder="1"/>
    <xf numFmtId="0" fontId="1" fillId="6" borderId="62" xfId="0" applyFont="1" applyFill="1" applyBorder="1"/>
    <xf numFmtId="0" fontId="1" fillId="6" borderId="63" xfId="0" applyFont="1" applyFill="1" applyBorder="1"/>
    <xf numFmtId="0" fontId="1" fillId="6" borderId="64" xfId="0" applyFont="1" applyFill="1" applyBorder="1"/>
    <xf numFmtId="0" fontId="32" fillId="4" borderId="54" xfId="0" applyFont="1" applyFill="1" applyBorder="1" applyAlignment="1">
      <alignment horizontal="center" vertical="center" wrapText="1"/>
    </xf>
    <xf numFmtId="0" fontId="6" fillId="4" borderId="72"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5" fillId="0" borderId="76" xfId="0" applyFont="1" applyBorder="1" applyAlignment="1">
      <alignment wrapText="1"/>
    </xf>
    <xf numFmtId="0" fontId="57" fillId="4" borderId="23" xfId="0" applyFont="1" applyFill="1" applyBorder="1" applyAlignment="1">
      <alignment horizontal="center" wrapText="1"/>
    </xf>
    <xf numFmtId="0" fontId="5" fillId="4" borderId="23" xfId="0" applyFont="1" applyFill="1" applyBorder="1" applyAlignment="1">
      <alignment horizontal="center" wrapText="1"/>
    </xf>
    <xf numFmtId="164" fontId="5" fillId="4" borderId="23" xfId="0" applyNumberFormat="1" applyFont="1" applyFill="1" applyBorder="1" applyAlignment="1">
      <alignment horizontal="center" wrapText="1"/>
    </xf>
    <xf numFmtId="164" fontId="5" fillId="6" borderId="23" xfId="0" applyNumberFormat="1" applyFont="1" applyFill="1" applyBorder="1"/>
    <xf numFmtId="164" fontId="5" fillId="6" borderId="51" xfId="0" applyNumberFormat="1" applyFont="1" applyFill="1" applyBorder="1"/>
    <xf numFmtId="0" fontId="58" fillId="4" borderId="6" xfId="0" applyFont="1" applyFill="1" applyBorder="1" applyAlignment="1">
      <alignment horizontal="center" wrapText="1"/>
    </xf>
    <xf numFmtId="0" fontId="59" fillId="4" borderId="5" xfId="0" applyFont="1" applyFill="1" applyBorder="1" applyAlignment="1">
      <alignment wrapText="1"/>
    </xf>
    <xf numFmtId="0" fontId="4" fillId="16" borderId="25" xfId="0" applyFont="1" applyFill="1" applyBorder="1" applyAlignment="1">
      <alignment horizontal="center" wrapText="1"/>
    </xf>
    <xf numFmtId="164" fontId="4" fillId="16" borderId="25" xfId="0" applyNumberFormat="1" applyFont="1" applyFill="1" applyBorder="1" applyAlignment="1">
      <alignment horizontal="center" wrapText="1"/>
    </xf>
    <xf numFmtId="164" fontId="5" fillId="4" borderId="1" xfId="0" applyNumberFormat="1" applyFont="1" applyFill="1" applyBorder="1" applyAlignment="1">
      <alignment wrapText="1"/>
    </xf>
    <xf numFmtId="164" fontId="5" fillId="4" borderId="18" xfId="0" applyNumberFormat="1" applyFont="1" applyFill="1" applyBorder="1" applyAlignment="1">
      <alignment wrapText="1"/>
    </xf>
    <xf numFmtId="0" fontId="60" fillId="14" borderId="17" xfId="0" applyFont="1" applyFill="1" applyBorder="1" applyAlignment="1">
      <alignment wrapText="1"/>
    </xf>
    <xf numFmtId="0" fontId="5" fillId="14" borderId="1" xfId="0" applyFont="1" applyFill="1" applyBorder="1" applyAlignment="1">
      <alignment horizontal="center" wrapText="1"/>
    </xf>
    <xf numFmtId="0" fontId="1" fillId="14" borderId="1" xfId="0" applyFont="1" applyFill="1" applyBorder="1" applyAlignment="1">
      <alignment horizontal="center" wrapText="1"/>
    </xf>
    <xf numFmtId="164" fontId="5" fillId="14" borderId="1" xfId="0" applyNumberFormat="1" applyFont="1" applyFill="1" applyBorder="1" applyAlignment="1">
      <alignment horizontal="center" wrapText="1"/>
    </xf>
    <xf numFmtId="164" fontId="5" fillId="14" borderId="1" xfId="0" applyNumberFormat="1" applyFont="1" applyFill="1" applyBorder="1"/>
    <xf numFmtId="164" fontId="5" fillId="14" borderId="18" xfId="0" applyNumberFormat="1" applyFont="1" applyFill="1" applyBorder="1"/>
    <xf numFmtId="0" fontId="1" fillId="14" borderId="1" xfId="0" applyFont="1" applyFill="1" applyBorder="1" applyAlignment="1">
      <alignment wrapText="1"/>
    </xf>
    <xf numFmtId="0" fontId="1" fillId="14" borderId="18" xfId="0" applyFont="1" applyFill="1" applyBorder="1" applyAlignment="1">
      <alignment wrapText="1"/>
    </xf>
    <xf numFmtId="0" fontId="61" fillId="16" borderId="35" xfId="0" applyFont="1" applyFill="1" applyBorder="1" applyAlignment="1">
      <alignment horizontal="center" wrapText="1"/>
    </xf>
    <xf numFmtId="0" fontId="61" fillId="4" borderId="25" xfId="0" applyFont="1" applyFill="1" applyBorder="1" applyAlignment="1">
      <alignment horizontal="center" wrapText="1"/>
    </xf>
    <xf numFmtId="0" fontId="62" fillId="14" borderId="1" xfId="0" applyFont="1" applyFill="1" applyBorder="1" applyAlignment="1">
      <alignment horizontal="center" wrapText="1"/>
    </xf>
    <xf numFmtId="0" fontId="63" fillId="14" borderId="1" xfId="0" applyFont="1" applyFill="1" applyBorder="1" applyAlignment="1">
      <alignment horizontal="center" wrapText="1"/>
    </xf>
    <xf numFmtId="164" fontId="64" fillId="14" borderId="1" xfId="0" applyNumberFormat="1" applyFont="1" applyFill="1" applyBorder="1" applyAlignment="1">
      <alignment horizontal="center" wrapText="1"/>
    </xf>
    <xf numFmtId="0" fontId="1" fillId="14" borderId="18" xfId="0" applyFont="1" applyFill="1" applyBorder="1"/>
    <xf numFmtId="0" fontId="65" fillId="4" borderId="1" xfId="0" applyFont="1" applyFill="1" applyBorder="1" applyAlignment="1">
      <alignment horizontal="center" wrapText="1"/>
    </xf>
    <xf numFmtId="164" fontId="5" fillId="4" borderId="35" xfId="0" applyNumberFormat="1" applyFont="1" applyFill="1" applyBorder="1"/>
    <xf numFmtId="164" fontId="5" fillId="4" borderId="67" xfId="0" applyNumberFormat="1" applyFont="1" applyFill="1" applyBorder="1"/>
    <xf numFmtId="0" fontId="4" fillId="14" borderId="8" xfId="0" applyFont="1" applyFill="1" applyBorder="1"/>
    <xf numFmtId="0" fontId="4" fillId="14" borderId="9" xfId="0" applyFont="1" applyFill="1" applyBorder="1"/>
    <xf numFmtId="0" fontId="5" fillId="14" borderId="9" xfId="0" applyFont="1" applyFill="1" applyBorder="1"/>
    <xf numFmtId="164" fontId="4" fillId="14" borderId="77" xfId="0" applyNumberFormat="1" applyFont="1" applyFill="1" applyBorder="1"/>
    <xf numFmtId="164" fontId="4" fillId="14" borderId="78" xfId="0" applyNumberFormat="1" applyFont="1" applyFill="1" applyBorder="1"/>
    <xf numFmtId="0" fontId="5" fillId="0" borderId="0" xfId="0" applyFont="1" applyAlignment="1">
      <alignment horizontal="center"/>
    </xf>
    <xf numFmtId="0" fontId="66" fillId="0" borderId="0" xfId="0" applyFont="1" applyAlignment="1">
      <alignment horizontal="right"/>
    </xf>
    <xf numFmtId="0" fontId="34" fillId="0" borderId="0" xfId="0" applyFont="1" applyAlignment="1">
      <alignment horizontal="left"/>
    </xf>
    <xf numFmtId="0" fontId="67" fillId="7" borderId="17" xfId="0" applyFont="1" applyFill="1" applyBorder="1"/>
    <xf numFmtId="0" fontId="5" fillId="7" borderId="1" xfId="0" applyFont="1" applyFill="1" applyBorder="1" applyAlignment="1">
      <alignment horizontal="center"/>
    </xf>
    <xf numFmtId="164" fontId="5" fillId="7" borderId="1" xfId="0" applyNumberFormat="1" applyFont="1" applyFill="1" applyBorder="1"/>
    <xf numFmtId="164" fontId="5" fillId="7" borderId="18" xfId="0" applyNumberFormat="1" applyFont="1" applyFill="1" applyBorder="1"/>
    <xf numFmtId="0" fontId="5" fillId="6" borderId="5" xfId="0" applyFont="1" applyFill="1" applyBorder="1"/>
    <xf numFmtId="0" fontId="69" fillId="6" borderId="5" xfId="0" applyFont="1" applyFill="1" applyBorder="1"/>
    <xf numFmtId="0" fontId="70" fillId="6" borderId="5" xfId="0" applyFont="1" applyFill="1" applyBorder="1"/>
    <xf numFmtId="0" fontId="75" fillId="0" borderId="0" xfId="0" applyFont="1"/>
    <xf numFmtId="0" fontId="78" fillId="0" borderId="0" xfId="1" applyFont="1"/>
    <xf numFmtId="0" fontId="76" fillId="0" borderId="0" xfId="0" applyFont="1"/>
    <xf numFmtId="0" fontId="6" fillId="6" borderId="79" xfId="0" applyFont="1" applyFill="1" applyBorder="1"/>
    <xf numFmtId="0" fontId="27" fillId="6" borderId="13" xfId="0" applyFont="1" applyFill="1" applyBorder="1"/>
    <xf numFmtId="0" fontId="6" fillId="6" borderId="13" xfId="0" applyFont="1" applyFill="1" applyBorder="1"/>
    <xf numFmtId="0" fontId="6" fillId="6" borderId="80" xfId="0" applyFont="1" applyFill="1" applyBorder="1"/>
    <xf numFmtId="0" fontId="79" fillId="6" borderId="13" xfId="1" applyFont="1" applyFill="1" applyBorder="1"/>
    <xf numFmtId="0" fontId="78" fillId="0" borderId="0" xfId="1" applyFont="1" applyAlignment="1">
      <alignment horizontal="left"/>
    </xf>
    <xf numFmtId="0" fontId="79" fillId="0" borderId="0" xfId="1" applyFont="1"/>
    <xf numFmtId="0" fontId="8" fillId="0" borderId="0" xfId="0" applyFont="1" applyAlignment="1">
      <alignment horizontal="left"/>
    </xf>
    <xf numFmtId="0" fontId="1" fillId="18" borderId="0" xfId="0" applyFont="1" applyFill="1"/>
    <xf numFmtId="0" fontId="2" fillId="19" borderId="1" xfId="0" applyFont="1" applyFill="1" applyBorder="1"/>
    <xf numFmtId="0" fontId="1" fillId="19" borderId="1" xfId="0" applyFont="1" applyFill="1" applyBorder="1" applyAlignment="1">
      <alignment horizontal="center"/>
    </xf>
    <xf numFmtId="0" fontId="1" fillId="19" borderId="1" xfId="0" applyFont="1" applyFill="1" applyBorder="1"/>
    <xf numFmtId="0" fontId="1" fillId="20" borderId="1" xfId="0" applyFont="1" applyFill="1" applyBorder="1"/>
    <xf numFmtId="0" fontId="0" fillId="18" borderId="0" xfId="0" applyFill="1"/>
    <xf numFmtId="0" fontId="19" fillId="19" borderId="54" xfId="0" applyFont="1" applyFill="1" applyBorder="1" applyAlignment="1">
      <alignment vertical="center"/>
    </xf>
    <xf numFmtId="0" fontId="6" fillId="19" borderId="55" xfId="0" applyFont="1" applyFill="1" applyBorder="1" applyAlignment="1">
      <alignment horizontal="center" vertical="center"/>
    </xf>
    <xf numFmtId="0" fontId="6" fillId="19" borderId="55" xfId="0" applyFont="1" applyFill="1" applyBorder="1" applyAlignment="1">
      <alignment horizontal="center" vertical="center" wrapText="1"/>
    </xf>
    <xf numFmtId="0" fontId="6" fillId="19" borderId="56" xfId="0" applyFont="1" applyFill="1" applyBorder="1" applyAlignment="1">
      <alignment horizontal="center" vertical="center" wrapText="1"/>
    </xf>
    <xf numFmtId="0" fontId="4" fillId="19" borderId="26" xfId="0" applyFont="1" applyFill="1" applyBorder="1"/>
    <xf numFmtId="0" fontId="5" fillId="19" borderId="27" xfId="0" applyFont="1" applyFill="1" applyBorder="1" applyAlignment="1">
      <alignment horizontal="center"/>
    </xf>
    <xf numFmtId="0" fontId="5" fillId="19" borderId="27" xfId="0" applyFont="1" applyFill="1" applyBorder="1"/>
    <xf numFmtId="164" fontId="5" fillId="19" borderId="27" xfId="0" applyNumberFormat="1" applyFont="1" applyFill="1" applyBorder="1"/>
    <xf numFmtId="164" fontId="5" fillId="19" borderId="28" xfId="0" applyNumberFormat="1" applyFont="1" applyFill="1" applyBorder="1"/>
    <xf numFmtId="0" fontId="1" fillId="21" borderId="1" xfId="0" applyFont="1" applyFill="1" applyBorder="1"/>
    <xf numFmtId="0" fontId="2" fillId="21" borderId="1" xfId="0" applyFont="1" applyFill="1" applyBorder="1"/>
    <xf numFmtId="0" fontId="0" fillId="22" borderId="0" xfId="0" applyFill="1"/>
    <xf numFmtId="0" fontId="32" fillId="21" borderId="54" xfId="0" applyFont="1" applyFill="1" applyBorder="1" applyAlignment="1">
      <alignment vertical="center" wrapText="1"/>
    </xf>
    <xf numFmtId="0" fontId="6" fillId="21" borderId="55" xfId="0" applyFont="1" applyFill="1" applyBorder="1" applyAlignment="1">
      <alignment horizontal="center" vertical="center"/>
    </xf>
    <xf numFmtId="0" fontId="6" fillId="21" borderId="55" xfId="0" applyFont="1" applyFill="1" applyBorder="1" applyAlignment="1">
      <alignment horizontal="center" vertical="center" wrapText="1"/>
    </xf>
    <xf numFmtId="0" fontId="6" fillId="21" borderId="56" xfId="0" applyFont="1" applyFill="1" applyBorder="1" applyAlignment="1">
      <alignment horizontal="center" vertical="center" wrapText="1"/>
    </xf>
    <xf numFmtId="0" fontId="4" fillId="21" borderId="26" xfId="0" applyFont="1" applyFill="1" applyBorder="1"/>
    <xf numFmtId="0" fontId="5" fillId="21" borderId="27" xfId="0" applyFont="1" applyFill="1" applyBorder="1"/>
    <xf numFmtId="164" fontId="4" fillId="21" borderId="27" xfId="0" applyNumberFormat="1" applyFont="1" applyFill="1" applyBorder="1"/>
    <xf numFmtId="164" fontId="4" fillId="21" borderId="28" xfId="0" applyNumberFormat="1" applyFont="1" applyFill="1" applyBorder="1"/>
    <xf numFmtId="0" fontId="19" fillId="21" borderId="54" xfId="0" applyFont="1" applyFill="1" applyBorder="1" applyAlignment="1">
      <alignment vertical="center" wrapText="1"/>
    </xf>
    <xf numFmtId="0" fontId="1" fillId="0" borderId="1" xfId="0" applyFont="1" applyBorder="1"/>
    <xf numFmtId="0" fontId="81" fillId="0" borderId="0" xfId="0" applyFont="1" applyAlignment="1">
      <alignment horizontal="center"/>
    </xf>
    <xf numFmtId="0" fontId="0" fillId="0" borderId="0" xfId="0" applyAlignment="1">
      <alignment horizontal="center"/>
    </xf>
    <xf numFmtId="0" fontId="80" fillId="0" borderId="0" xfId="0" applyFont="1"/>
    <xf numFmtId="0" fontId="80" fillId="0" borderId="0" xfId="0" applyFont="1" applyAlignment="1">
      <alignment horizontal="center"/>
    </xf>
    <xf numFmtId="165" fontId="0" fillId="0" borderId="0" xfId="0" applyNumberFormat="1"/>
    <xf numFmtId="0" fontId="5" fillId="0" borderId="11" xfId="0" applyFont="1" applyBorder="1" applyAlignment="1">
      <alignment horizontal="left"/>
    </xf>
    <xf numFmtId="0" fontId="5" fillId="0" borderId="11" xfId="0" applyFont="1" applyBorder="1"/>
    <xf numFmtId="0" fontId="18" fillId="0" borderId="11" xfId="0" applyFont="1" applyBorder="1"/>
    <xf numFmtId="0" fontId="18" fillId="0" borderId="13" xfId="0" applyFont="1" applyBorder="1"/>
    <xf numFmtId="0" fontId="5" fillId="0" borderId="13" xfId="0" applyFont="1" applyBorder="1"/>
    <xf numFmtId="0" fontId="84" fillId="0" borderId="0" xfId="0" applyFont="1"/>
    <xf numFmtId="0" fontId="18" fillId="0" borderId="11" xfId="0" applyFont="1" applyBorder="1" applyAlignment="1">
      <alignment horizontal="right"/>
    </xf>
    <xf numFmtId="0" fontId="85" fillId="0" borderId="0" xfId="0" applyFont="1"/>
    <xf numFmtId="0" fontId="84" fillId="0" borderId="0" xfId="0" applyFont="1" applyAlignment="1">
      <alignment horizontal="center"/>
    </xf>
    <xf numFmtId="165" fontId="84" fillId="0" borderId="0" xfId="0" applyNumberFormat="1" applyFont="1" applyAlignment="1">
      <alignment horizontal="center"/>
    </xf>
    <xf numFmtId="0" fontId="86" fillId="0" borderId="0" xfId="0" applyFont="1" applyAlignment="1">
      <alignment horizontal="left"/>
    </xf>
    <xf numFmtId="0" fontId="2" fillId="23" borderId="1" xfId="0" applyFont="1" applyFill="1" applyBorder="1"/>
    <xf numFmtId="0" fontId="1" fillId="23" borderId="1" xfId="0" applyFont="1" applyFill="1" applyBorder="1"/>
    <xf numFmtId="0" fontId="86" fillId="26" borderId="0" xfId="0" applyFont="1" applyFill="1"/>
    <xf numFmtId="0" fontId="86" fillId="26" borderId="0" xfId="0" applyFont="1" applyFill="1" applyAlignment="1">
      <alignment horizontal="center"/>
    </xf>
    <xf numFmtId="0" fontId="86" fillId="27" borderId="0" xfId="0" applyFont="1" applyFill="1"/>
    <xf numFmtId="0" fontId="84" fillId="27" borderId="0" xfId="0" applyFont="1" applyFill="1"/>
    <xf numFmtId="0" fontId="86" fillId="28" borderId="0" xfId="0" applyFont="1" applyFill="1"/>
    <xf numFmtId="0" fontId="84" fillId="28" borderId="0" xfId="0" applyFont="1" applyFill="1"/>
    <xf numFmtId="0" fontId="86" fillId="24" borderId="0" xfId="0" applyFont="1" applyFill="1"/>
    <xf numFmtId="0" fontId="84" fillId="24" borderId="0" xfId="0" applyFont="1" applyFill="1"/>
    <xf numFmtId="0" fontId="86" fillId="18" borderId="0" xfId="0" applyFont="1" applyFill="1"/>
    <xf numFmtId="0" fontId="84" fillId="18" borderId="0" xfId="0" applyFont="1" applyFill="1"/>
    <xf numFmtId="0" fontId="87" fillId="18" borderId="0" xfId="0" applyFont="1" applyFill="1"/>
    <xf numFmtId="0" fontId="84" fillId="26" borderId="0" xfId="0" applyFont="1" applyFill="1"/>
    <xf numFmtId="0" fontId="87" fillId="0" borderId="0" xfId="0" applyFont="1"/>
    <xf numFmtId="0" fontId="90" fillId="0" borderId="0" xfId="0" applyFont="1"/>
    <xf numFmtId="1" fontId="87" fillId="0" borderId="0" xfId="0" applyNumberFormat="1" applyFont="1" applyAlignment="1">
      <alignment horizontal="center"/>
    </xf>
    <xf numFmtId="0" fontId="89" fillId="0" borderId="81" xfId="0" applyFont="1" applyBorder="1" applyAlignment="1">
      <alignment horizontal="center"/>
    </xf>
    <xf numFmtId="0" fontId="89" fillId="25" borderId="82" xfId="0" applyFont="1" applyFill="1" applyBorder="1" applyAlignment="1">
      <alignment horizontal="center"/>
    </xf>
    <xf numFmtId="0" fontId="89" fillId="25" borderId="83" xfId="0" applyFont="1" applyFill="1" applyBorder="1" applyAlignment="1">
      <alignment horizontal="center"/>
    </xf>
    <xf numFmtId="0" fontId="86" fillId="0" borderId="13" xfId="0" applyFont="1" applyBorder="1" applyAlignment="1">
      <alignment horizontal="center"/>
    </xf>
    <xf numFmtId="0" fontId="92" fillId="0" borderId="0" xfId="0" applyFont="1"/>
    <xf numFmtId="0" fontId="18" fillId="0" borderId="0" xfId="0" applyFont="1" applyAlignment="1">
      <alignment horizontal="left"/>
    </xf>
    <xf numFmtId="0" fontId="84" fillId="0" borderId="13" xfId="0" applyFont="1" applyBorder="1"/>
    <xf numFmtId="0" fontId="86" fillId="25" borderId="84" xfId="0" applyFont="1" applyFill="1" applyBorder="1"/>
    <xf numFmtId="0" fontId="4" fillId="29" borderId="84" xfId="0" applyFont="1" applyFill="1" applyBorder="1" applyAlignment="1">
      <alignment horizontal="center"/>
    </xf>
    <xf numFmtId="0" fontId="86" fillId="0" borderId="84" xfId="0" applyFont="1" applyBorder="1"/>
    <xf numFmtId="0" fontId="88" fillId="29" borderId="84" xfId="0" applyFont="1" applyFill="1" applyBorder="1" applyAlignment="1">
      <alignment horizontal="center"/>
    </xf>
    <xf numFmtId="0" fontId="84" fillId="0" borderId="84" xfId="0" applyFont="1" applyBorder="1"/>
    <xf numFmtId="0" fontId="89" fillId="0" borderId="85" xfId="0" applyFont="1" applyBorder="1"/>
    <xf numFmtId="0" fontId="89" fillId="25" borderId="85" xfId="0" applyFont="1" applyFill="1" applyBorder="1"/>
    <xf numFmtId="0" fontId="85" fillId="0" borderId="13" xfId="0" applyFont="1" applyBorder="1"/>
    <xf numFmtId="0" fontId="84" fillId="30" borderId="84" xfId="0" applyFont="1" applyFill="1" applyBorder="1" applyAlignment="1">
      <alignment horizontal="center"/>
    </xf>
    <xf numFmtId="0" fontId="84" fillId="30" borderId="89" xfId="0" applyFont="1" applyFill="1" applyBorder="1" applyAlignment="1">
      <alignment horizontal="center"/>
    </xf>
    <xf numFmtId="165" fontId="84" fillId="30" borderId="89" xfId="0" applyNumberFormat="1" applyFont="1" applyFill="1" applyBorder="1" applyAlignment="1">
      <alignment horizontal="center"/>
    </xf>
    <xf numFmtId="165" fontId="84" fillId="30" borderId="90" xfId="0" applyNumberFormat="1" applyFont="1" applyFill="1" applyBorder="1" applyAlignment="1">
      <alignment horizontal="center"/>
    </xf>
    <xf numFmtId="0" fontId="84" fillId="0" borderId="85" xfId="0" applyFont="1" applyBorder="1"/>
    <xf numFmtId="0" fontId="84" fillId="27" borderId="13" xfId="0" applyFont="1" applyFill="1" applyBorder="1"/>
    <xf numFmtId="1" fontId="84" fillId="0" borderId="13" xfId="0" applyNumberFormat="1" applyFont="1" applyBorder="1" applyAlignment="1">
      <alignment horizontal="center"/>
    </xf>
    <xf numFmtId="1" fontId="84" fillId="30" borderId="86" xfId="0" applyNumberFormat="1" applyFont="1" applyFill="1" applyBorder="1" applyAlignment="1">
      <alignment horizontal="center"/>
    </xf>
    <xf numFmtId="1" fontId="84" fillId="30" borderId="87" xfId="0" applyNumberFormat="1" applyFont="1" applyFill="1" applyBorder="1" applyAlignment="1">
      <alignment horizontal="center"/>
    </xf>
    <xf numFmtId="165" fontId="84" fillId="30" borderId="84" xfId="0" applyNumberFormat="1" applyFont="1" applyFill="1" applyBorder="1" applyAlignment="1">
      <alignment horizontal="center"/>
    </xf>
    <xf numFmtId="0" fontId="84" fillId="31" borderId="84" xfId="0" applyFont="1" applyFill="1" applyBorder="1" applyAlignment="1">
      <alignment horizontal="center"/>
    </xf>
    <xf numFmtId="0" fontId="84" fillId="27" borderId="84" xfId="0" applyFont="1" applyFill="1" applyBorder="1" applyAlignment="1">
      <alignment horizontal="center"/>
    </xf>
    <xf numFmtId="0" fontId="89" fillId="0" borderId="91" xfId="0" applyFont="1" applyBorder="1"/>
    <xf numFmtId="0" fontId="86" fillId="24" borderId="13" xfId="0" applyFont="1" applyFill="1" applyBorder="1"/>
    <xf numFmtId="0" fontId="88" fillId="32" borderId="13" xfId="0" applyFont="1" applyFill="1" applyBorder="1" applyAlignment="1">
      <alignment horizontal="center"/>
    </xf>
    <xf numFmtId="0" fontId="87" fillId="24" borderId="0" xfId="0" applyFont="1" applyFill="1"/>
    <xf numFmtId="0" fontId="1" fillId="6" borderId="13" xfId="0" applyFont="1" applyFill="1" applyBorder="1"/>
    <xf numFmtId="0" fontId="1" fillId="6" borderId="80" xfId="0" applyFont="1" applyFill="1" applyBorder="1"/>
    <xf numFmtId="0" fontId="18" fillId="6" borderId="1" xfId="0" applyFont="1" applyFill="1" applyBorder="1"/>
    <xf numFmtId="0" fontId="1" fillId="6" borderId="79" xfId="0" applyFont="1" applyFill="1" applyBorder="1"/>
    <xf numFmtId="0" fontId="21" fillId="6" borderId="13" xfId="0" applyFont="1" applyFill="1" applyBorder="1"/>
    <xf numFmtId="0" fontId="93" fillId="6" borderId="13" xfId="1" applyFont="1" applyFill="1" applyBorder="1"/>
    <xf numFmtId="0" fontId="34" fillId="6" borderId="1" xfId="0" applyFont="1" applyFill="1" applyBorder="1"/>
    <xf numFmtId="0" fontId="94" fillId="6" borderId="27" xfId="0" applyFont="1" applyFill="1" applyBorder="1"/>
    <xf numFmtId="0" fontId="93" fillId="6" borderId="5" xfId="1" applyFont="1" applyFill="1" applyBorder="1"/>
    <xf numFmtId="0" fontId="84" fillId="30" borderId="87" xfId="0" applyFont="1" applyFill="1" applyBorder="1"/>
    <xf numFmtId="0" fontId="84" fillId="0" borderId="92" xfId="0" applyFont="1" applyBorder="1"/>
    <xf numFmtId="0" fontId="94" fillId="6" borderId="1" xfId="0" applyFont="1" applyFill="1" applyBorder="1"/>
    <xf numFmtId="0" fontId="18" fillId="6" borderId="1" xfId="0" applyFont="1" applyFill="1" applyBorder="1" applyAlignment="1">
      <alignment vertical="top"/>
    </xf>
    <xf numFmtId="0" fontId="84" fillId="0" borderId="13" xfId="0" applyFont="1" applyBorder="1" applyAlignment="1">
      <alignment horizontal="center"/>
    </xf>
    <xf numFmtId="0" fontId="86" fillId="0" borderId="85" xfId="0" applyFont="1" applyBorder="1"/>
    <xf numFmtId="165" fontId="86" fillId="30" borderId="90" xfId="0" applyNumberFormat="1" applyFont="1" applyFill="1" applyBorder="1" applyAlignment="1">
      <alignment horizontal="center"/>
    </xf>
    <xf numFmtId="0" fontId="38" fillId="6" borderId="79" xfId="0" applyFont="1" applyFill="1" applyBorder="1"/>
    <xf numFmtId="0" fontId="84" fillId="25" borderId="0" xfId="0" applyFont="1" applyFill="1"/>
    <xf numFmtId="0" fontId="5" fillId="6" borderId="1" xfId="0" applyFont="1" applyFill="1" applyBorder="1"/>
    <xf numFmtId="0" fontId="95" fillId="6" borderId="1" xfId="0" applyFont="1" applyFill="1" applyBorder="1"/>
    <xf numFmtId="0" fontId="79" fillId="0" borderId="0" xfId="1" applyFont="1" applyAlignment="1">
      <alignment horizontal="left"/>
    </xf>
    <xf numFmtId="0" fontId="79" fillId="6" borderId="1" xfId="1" applyFont="1" applyFill="1" applyBorder="1"/>
    <xf numFmtId="0" fontId="5" fillId="0" borderId="0" xfId="0" applyFont="1" applyAlignment="1">
      <alignment horizontal="left"/>
    </xf>
    <xf numFmtId="0" fontId="96" fillId="0" borderId="0" xfId="0" applyFont="1"/>
    <xf numFmtId="0" fontId="97" fillId="0" borderId="0" xfId="0" applyFont="1"/>
    <xf numFmtId="0" fontId="8" fillId="0" borderId="0" xfId="0" applyFont="1"/>
    <xf numFmtId="0" fontId="79" fillId="0" borderId="13" xfId="1" applyFont="1" applyBorder="1"/>
    <xf numFmtId="0" fontId="79" fillId="0" borderId="88" xfId="1" applyFont="1" applyBorder="1" applyAlignment="1">
      <alignment horizontal="left"/>
    </xf>
    <xf numFmtId="0" fontId="79" fillId="6" borderId="13" xfId="1" applyFont="1" applyFill="1" applyBorder="1" applyAlignment="1">
      <alignment vertical="top"/>
    </xf>
    <xf numFmtId="0" fontId="39" fillId="6" borderId="13" xfId="0" applyFont="1" applyFill="1" applyBorder="1" applyAlignment="1">
      <alignment vertical="top"/>
    </xf>
    <xf numFmtId="0" fontId="18" fillId="6" borderId="13" xfId="0" applyFont="1" applyFill="1" applyBorder="1"/>
    <xf numFmtId="0" fontId="40" fillId="6" borderId="79" xfId="0" applyFont="1" applyFill="1" applyBorder="1"/>
    <xf numFmtId="0" fontId="21" fillId="6" borderId="80" xfId="0" applyFont="1" applyFill="1" applyBorder="1"/>
    <xf numFmtId="0" fontId="34" fillId="6" borderId="13" xfId="0" applyFont="1" applyFill="1" applyBorder="1"/>
    <xf numFmtId="0" fontId="1" fillId="0" borderId="93" xfId="0" applyFont="1" applyBorder="1"/>
    <xf numFmtId="0" fontId="96" fillId="0" borderId="0" xfId="0" applyFont="1" applyAlignment="1">
      <alignment horizontal="center"/>
    </xf>
    <xf numFmtId="0" fontId="1" fillId="0" borderId="0" xfId="0" applyFont="1" applyAlignment="1">
      <alignment horizontal="left" vertical="top" wrapText="1"/>
    </xf>
    <xf numFmtId="0" fontId="0" fillId="0" borderId="0" xfId="0"/>
    <xf numFmtId="0" fontId="5" fillId="4" borderId="19" xfId="0" applyFont="1" applyFill="1" applyBorder="1" applyAlignment="1">
      <alignment horizontal="center"/>
    </xf>
    <xf numFmtId="0" fontId="12" fillId="0" borderId="20" xfId="0" applyFont="1" applyBorder="1"/>
    <xf numFmtId="0" fontId="12" fillId="0" borderId="21" xfId="0" applyFont="1" applyBorder="1"/>
    <xf numFmtId="0" fontId="5" fillId="5" borderId="42" xfId="0" applyFont="1" applyFill="1" applyBorder="1" applyAlignment="1">
      <alignment horizontal="left"/>
    </xf>
    <xf numFmtId="0" fontId="30" fillId="5" borderId="42" xfId="0" applyFont="1" applyFill="1" applyBorder="1" applyAlignment="1">
      <alignment horizontal="left"/>
    </xf>
    <xf numFmtId="0" fontId="4" fillId="7" borderId="19" xfId="0" applyFont="1" applyFill="1" applyBorder="1" applyAlignment="1">
      <alignment horizontal="center"/>
    </xf>
    <xf numFmtId="0" fontId="1" fillId="4" borderId="19" xfId="0" applyFont="1" applyFill="1" applyBorder="1" applyAlignment="1">
      <alignment horizontal="center"/>
    </xf>
    <xf numFmtId="0" fontId="5" fillId="4" borderId="29" xfId="0" applyFont="1" applyFill="1" applyBorder="1" applyAlignment="1">
      <alignment horizontal="center"/>
    </xf>
    <xf numFmtId="0" fontId="12" fillId="0" borderId="30" xfId="0" applyFont="1" applyBorder="1"/>
    <xf numFmtId="0" fontId="12" fillId="0" borderId="31" xfId="0" applyFont="1" applyBorder="1"/>
    <xf numFmtId="0" fontId="5" fillId="4" borderId="37" xfId="0" applyFont="1" applyFill="1" applyBorder="1" applyAlignment="1">
      <alignment horizontal="center"/>
    </xf>
    <xf numFmtId="0" fontId="12" fillId="0" borderId="38" xfId="0" applyFont="1" applyBorder="1"/>
    <xf numFmtId="0" fontId="12" fillId="0" borderId="39" xfId="0" applyFont="1" applyBorder="1"/>
    <xf numFmtId="0" fontId="2" fillId="5" borderId="11" xfId="0" applyFont="1" applyFill="1" applyBorder="1"/>
    <xf numFmtId="0" fontId="12" fillId="0" borderId="12" xfId="0" applyFont="1" applyBorder="1"/>
    <xf numFmtId="0" fontId="12" fillId="0" borderId="13" xfId="0" applyFont="1" applyBorder="1"/>
    <xf numFmtId="0" fontId="19" fillId="5" borderId="14" xfId="0" applyFont="1" applyFill="1" applyBorder="1" applyAlignment="1">
      <alignment horizontal="center" vertical="center"/>
    </xf>
    <xf numFmtId="0" fontId="12" fillId="0" borderId="15" xfId="0" applyFont="1" applyBorder="1"/>
    <xf numFmtId="0" fontId="12" fillId="0" borderId="16" xfId="0" applyFont="1" applyBorder="1"/>
    <xf numFmtId="0" fontId="86" fillId="27" borderId="84" xfId="0" applyFont="1" applyFill="1" applyBorder="1" applyAlignment="1">
      <alignment horizontal="center"/>
    </xf>
    <xf numFmtId="0" fontId="19" fillId="9" borderId="54" xfId="0" applyFont="1" applyFill="1" applyBorder="1" applyAlignment="1">
      <alignment horizontal="center" vertical="center"/>
    </xf>
    <xf numFmtId="0" fontId="19" fillId="9" borderId="55" xfId="0" applyFont="1" applyFill="1" applyBorder="1" applyAlignment="1">
      <alignment horizontal="center" vertical="center"/>
    </xf>
    <xf numFmtId="0" fontId="19" fillId="9" borderId="56" xfId="0" applyFont="1" applyFill="1" applyBorder="1" applyAlignment="1">
      <alignment horizontal="center" vertical="center"/>
    </xf>
    <xf numFmtId="0" fontId="19" fillId="10" borderId="57" xfId="0" applyFont="1" applyFill="1" applyBorder="1" applyAlignment="1">
      <alignment horizontal="center" vertical="center"/>
    </xf>
    <xf numFmtId="0" fontId="12" fillId="0" borderId="58" xfId="0" applyFont="1" applyBorder="1"/>
    <xf numFmtId="0" fontId="12" fillId="0" borderId="59" xfId="0" applyFont="1" applyBorder="1"/>
    <xf numFmtId="0" fontId="19" fillId="21" borderId="14" xfId="0" applyFont="1" applyFill="1" applyBorder="1" applyAlignment="1">
      <alignment horizontal="center" vertical="center"/>
    </xf>
    <xf numFmtId="0" fontId="12" fillId="22" borderId="15" xfId="0" applyFont="1" applyFill="1" applyBorder="1"/>
    <xf numFmtId="0" fontId="12" fillId="22" borderId="16" xfId="0" applyFont="1" applyFill="1" applyBorder="1"/>
    <xf numFmtId="0" fontId="19" fillId="11" borderId="14" xfId="0" applyFont="1" applyFill="1" applyBorder="1" applyAlignment="1">
      <alignment horizontal="center" vertical="center"/>
    </xf>
    <xf numFmtId="0" fontId="19" fillId="13" borderId="14" xfId="0" applyFont="1" applyFill="1" applyBorder="1" applyAlignment="1">
      <alignment horizontal="center" vertical="center"/>
    </xf>
    <xf numFmtId="0" fontId="54" fillId="0" borderId="0" xfId="0" applyFont="1" applyAlignment="1">
      <alignment vertical="top"/>
    </xf>
    <xf numFmtId="0" fontId="19" fillId="14" borderId="57" xfId="0" applyFont="1" applyFill="1" applyBorder="1" applyAlignment="1">
      <alignment horizontal="center" vertical="center"/>
    </xf>
    <xf numFmtId="0" fontId="56" fillId="14" borderId="73" xfId="0" applyFont="1" applyFill="1" applyBorder="1" applyAlignment="1">
      <alignment horizontal="left"/>
    </xf>
    <xf numFmtId="0" fontId="12" fillId="0" borderId="74" xfId="0" applyFont="1" applyBorder="1"/>
    <xf numFmtId="0" fontId="12" fillId="0" borderId="75" xfId="0" applyFont="1" applyBorder="1"/>
    <xf numFmtId="0" fontId="68" fillId="7" borderId="79" xfId="0" applyFont="1" applyFill="1" applyBorder="1" applyAlignment="1">
      <alignment horizontal="left"/>
    </xf>
    <xf numFmtId="0" fontId="12" fillId="0" borderId="80" xfId="0" applyFont="1" applyBorder="1"/>
    <xf numFmtId="0" fontId="25" fillId="6" borderId="13" xfId="0" applyFont="1" applyFill="1" applyBorder="1"/>
    <xf numFmtId="0" fontId="17" fillId="6" borderId="13" xfId="0" applyFont="1" applyFill="1" applyBorder="1"/>
    <xf numFmtId="0" fontId="37" fillId="6" borderId="79"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B381D9"/>
      <color rgb="FFFFD965"/>
      <color rgb="FFA8D08D"/>
      <color rgb="FFF4B083"/>
      <color rgb="FF8EAADB"/>
      <color rgb="FFFF99FF"/>
      <color rgb="FFFFFFFF"/>
      <color rgb="FF5CD1DA"/>
      <color rgb="FFF0EE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247650</xdr:colOff>
      <xdr:row>36</xdr:row>
      <xdr:rowOff>19049</xdr:rowOff>
    </xdr:from>
    <xdr:ext cx="1810626" cy="146991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62960" y="8129532"/>
          <a:ext cx="1810626" cy="146991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84</xdr:row>
      <xdr:rowOff>95250</xdr:rowOff>
    </xdr:from>
    <xdr:ext cx="6400800" cy="3495675"/>
    <xdr:pic>
      <xdr:nvPicPr>
        <xdr:cNvPr id="2" name="image2.jp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reedominacan1957@gmail.com" TargetMode="External"/><Relationship Id="rId2" Type="http://schemas.openxmlformats.org/officeDocument/2006/relationships/hyperlink" Target="https://freedominacan.com/" TargetMode="External"/><Relationship Id="rId1" Type="http://schemas.openxmlformats.org/officeDocument/2006/relationships/hyperlink" Target="https://renogy.sjv.io/c/3222611/1200179/14864" TargetMode="External"/><Relationship Id="rId6" Type="http://schemas.openxmlformats.org/officeDocument/2006/relationships/drawing" Target="../drawings/drawing1.xml"/><Relationship Id="rId5" Type="http://schemas.openxmlformats.org/officeDocument/2006/relationships/hyperlink" Target="https://freedominacan.com/subscribe-to-newsletter" TargetMode="External"/><Relationship Id="rId4" Type="http://schemas.openxmlformats.org/officeDocument/2006/relationships/hyperlink" Target="https://youtu.be/_C-G1vJCYX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renogy.sjv.io/LPEyN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youtu.be/_C-G1vJCYXs" TargetMode="External"/><Relationship Id="rId13" Type="http://schemas.openxmlformats.org/officeDocument/2006/relationships/hyperlink" Target="https://freedominacan1957.blogspot.com/2025/11/small-solar-system-provides-big-power.html" TargetMode="External"/><Relationship Id="rId3" Type="http://schemas.openxmlformats.org/officeDocument/2006/relationships/hyperlink" Target="http://renogy.sjv.io/9WQR1y" TargetMode="External"/><Relationship Id="rId7" Type="http://schemas.openxmlformats.org/officeDocument/2006/relationships/hyperlink" Target="https://super-solar-calculator.renogy-dchome.com/" TargetMode="External"/><Relationship Id="rId12" Type="http://schemas.openxmlformats.org/officeDocument/2006/relationships/hyperlink" Target="https://www.youtube.com/playlist?list=PLvst7Eq8IjPraX5h3TYT0Pl9i1_YEsArD" TargetMode="External"/><Relationship Id="rId2" Type="http://schemas.openxmlformats.org/officeDocument/2006/relationships/hyperlink" Target="http://renogy.sjv.io/rne033" TargetMode="External"/><Relationship Id="rId1" Type="http://schemas.openxmlformats.org/officeDocument/2006/relationships/hyperlink" Target="https://optingoutofnormal.com/wp-content/uploads/2020/04/PDF-RV-APPLIANCE-POWER-CONSUMP.pdf" TargetMode="External"/><Relationship Id="rId6" Type="http://schemas.openxmlformats.org/officeDocument/2006/relationships/hyperlink" Target="https://www.youtube.com/watch?v=mQbI_H-0TQc" TargetMode="External"/><Relationship Id="rId11" Type="http://schemas.openxmlformats.org/officeDocument/2006/relationships/hyperlink" Target="https://youtu.be/qVGMP4Ae0LU" TargetMode="External"/><Relationship Id="rId5" Type="http://schemas.openxmlformats.org/officeDocument/2006/relationships/hyperlink" Target="https://youtu.be/L53QoG-8NMY" TargetMode="External"/><Relationship Id="rId10" Type="http://schemas.openxmlformats.org/officeDocument/2006/relationships/hyperlink" Target="https://youtu.be/8vFoh0IVTJ0" TargetMode="External"/><Relationship Id="rId4" Type="http://schemas.openxmlformats.org/officeDocument/2006/relationships/hyperlink" Target="https://youtu.be/vBI4rrj0HIQ" TargetMode="External"/><Relationship Id="rId9" Type="http://schemas.openxmlformats.org/officeDocument/2006/relationships/hyperlink" Target="https://youtu.be/_C-G1vJCYXs"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testore.com/pages/off-grid-solar-system-sizing-calculator" TargetMode="External"/><Relationship Id="rId2" Type="http://schemas.openxmlformats.org/officeDocument/2006/relationships/hyperlink" Target="https://www.altestore.com/pages/solar-insolation-map-for-the-world?_pos=1&amp;_psq=insolation&amp;_ss=e&amp;_v=1.0" TargetMode="External"/><Relationship Id="rId1" Type="http://schemas.openxmlformats.org/officeDocument/2006/relationships/hyperlink" Target="https://www.altestore.com/pages/solar-insolation-data-for-us-cities?_pos=2&amp;_psq=insolation&amp;_ss=e&amp;_v=1.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Downloads/renogy.sjv.io/LPEyN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renogy.sjv.io/3eab0y" TargetMode="External"/><Relationship Id="rId13" Type="http://schemas.openxmlformats.org/officeDocument/2006/relationships/hyperlink" Target="https://renogy.sjv.io/Zdo6eR" TargetMode="External"/><Relationship Id="rId18" Type="http://schemas.openxmlformats.org/officeDocument/2006/relationships/hyperlink" Target="https://renogy.sjv.io/APqQYx" TargetMode="External"/><Relationship Id="rId26" Type="http://schemas.openxmlformats.org/officeDocument/2006/relationships/vmlDrawing" Target="../drawings/vmlDrawing2.vml"/><Relationship Id="rId3" Type="http://schemas.openxmlformats.org/officeDocument/2006/relationships/hyperlink" Target="https://renogy.sjv.io/Zdo6eR" TargetMode="External"/><Relationship Id="rId21" Type="http://schemas.openxmlformats.org/officeDocument/2006/relationships/hyperlink" Target="https://youtu.be/8vFoh0IVTJ0" TargetMode="External"/><Relationship Id="rId7" Type="http://schemas.openxmlformats.org/officeDocument/2006/relationships/hyperlink" Target="https://renogy.sjv.io/zNv1mx" TargetMode="External"/><Relationship Id="rId12" Type="http://schemas.openxmlformats.org/officeDocument/2006/relationships/hyperlink" Target="https://youtu.be/Oiv1cScTRRg?si=-ZSbdnrfH5Kua98w" TargetMode="External"/><Relationship Id="rId17" Type="http://schemas.openxmlformats.org/officeDocument/2006/relationships/hyperlink" Target="https://renogy.sjv.io/PO2gqX" TargetMode="External"/><Relationship Id="rId25" Type="http://schemas.openxmlformats.org/officeDocument/2006/relationships/hyperlink" Target="https://youtu.be/ardxOzdKiQI?si=TJiXfiLTx9VzWTiq" TargetMode="External"/><Relationship Id="rId2" Type="http://schemas.openxmlformats.org/officeDocument/2006/relationships/hyperlink" Target="http://renogy.sjv.io/a1YYaj" TargetMode="External"/><Relationship Id="rId16" Type="http://schemas.openxmlformats.org/officeDocument/2006/relationships/hyperlink" Target="https://youtu.be/dDgs9RaqUkA" TargetMode="External"/><Relationship Id="rId20" Type="http://schemas.openxmlformats.org/officeDocument/2006/relationships/hyperlink" Target="https://youtu.be/dK4JgO6m5E0" TargetMode="External"/><Relationship Id="rId1" Type="http://schemas.openxmlformats.org/officeDocument/2006/relationships/hyperlink" Target="http://renogy.sjv.io/7mLL23" TargetMode="External"/><Relationship Id="rId6" Type="http://schemas.openxmlformats.org/officeDocument/2006/relationships/hyperlink" Target="https://renogy.sjv.io/b3Zbdg" TargetMode="External"/><Relationship Id="rId11" Type="http://schemas.openxmlformats.org/officeDocument/2006/relationships/hyperlink" Target="http://renogy.sjv.io/7mLL23" TargetMode="External"/><Relationship Id="rId24" Type="http://schemas.openxmlformats.org/officeDocument/2006/relationships/hyperlink" Target="https://freedominacan1957.blogspot.com/2025/11/n-type-12v-175w-24v-200w-solar-panels.html" TargetMode="External"/><Relationship Id="rId5" Type="http://schemas.openxmlformats.org/officeDocument/2006/relationships/hyperlink" Target="https://renogy.sjv.io/21QXDM" TargetMode="External"/><Relationship Id="rId15" Type="http://schemas.openxmlformats.org/officeDocument/2006/relationships/hyperlink" Target="https://youtu.be/dK4JgO6m5E0" TargetMode="External"/><Relationship Id="rId23" Type="http://schemas.openxmlformats.org/officeDocument/2006/relationships/hyperlink" Target="https://youtu.be/i6zKw9wbzJc" TargetMode="External"/><Relationship Id="rId10" Type="http://schemas.openxmlformats.org/officeDocument/2006/relationships/hyperlink" Target="https://youtu.be/UNx9nEB87EI?si=x29pDezVPcyu38jy" TargetMode="External"/><Relationship Id="rId19" Type="http://schemas.openxmlformats.org/officeDocument/2006/relationships/hyperlink" Target="https://renogy.sjv.io/qn0exn" TargetMode="External"/><Relationship Id="rId4" Type="http://schemas.openxmlformats.org/officeDocument/2006/relationships/hyperlink" Target="https://renogy.sjv.io/QyY3bz" TargetMode="External"/><Relationship Id="rId9" Type="http://schemas.openxmlformats.org/officeDocument/2006/relationships/hyperlink" Target="https://renogy.sjv.io/qn0exn" TargetMode="External"/><Relationship Id="rId14" Type="http://schemas.openxmlformats.org/officeDocument/2006/relationships/hyperlink" Target="https://www.youtube.com/watch?v=4BeEuu8uKbk" TargetMode="External"/><Relationship Id="rId22" Type="http://schemas.openxmlformats.org/officeDocument/2006/relationships/hyperlink" Target="https://youtu.be/AMFJmfSLJ0I" TargetMode="External"/><Relationship Id="rId27"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hyperlink" Target="http://renogy.sjv.io/0JXXL3" TargetMode="External"/><Relationship Id="rId13" Type="http://schemas.openxmlformats.org/officeDocument/2006/relationships/hyperlink" Target="https://youtu.be/RSwoi2vh094" TargetMode="External"/><Relationship Id="rId3" Type="http://schemas.openxmlformats.org/officeDocument/2006/relationships/hyperlink" Target="https://renogy.sjv.io/a1LBAj" TargetMode="External"/><Relationship Id="rId7" Type="http://schemas.openxmlformats.org/officeDocument/2006/relationships/hyperlink" Target="https://www.youtube.com/watch?v=ur7gKRKp7aY" TargetMode="External"/><Relationship Id="rId12" Type="http://schemas.openxmlformats.org/officeDocument/2006/relationships/hyperlink" Target="https://renogy.sjv.io/a1LBAj" TargetMode="External"/><Relationship Id="rId2" Type="http://schemas.openxmlformats.org/officeDocument/2006/relationships/hyperlink" Target="http://renogy.sjv.io/EaGGoX" TargetMode="External"/><Relationship Id="rId1" Type="http://schemas.openxmlformats.org/officeDocument/2006/relationships/hyperlink" Target="http://renogy.sjv.io/0JXXL3" TargetMode="External"/><Relationship Id="rId6" Type="http://schemas.openxmlformats.org/officeDocument/2006/relationships/hyperlink" Target="http://renogy.sjv.io/MXokzo" TargetMode="External"/><Relationship Id="rId11" Type="http://schemas.openxmlformats.org/officeDocument/2006/relationships/hyperlink" Target="https://youtu.be/Oiv1cScTRRg?si=jByR7jxkanIu3R4C&amp;t=1049" TargetMode="External"/><Relationship Id="rId5" Type="http://schemas.openxmlformats.org/officeDocument/2006/relationships/hyperlink" Target="http://renogy.sjv.io/6bXXrN" TargetMode="External"/><Relationship Id="rId15" Type="http://schemas.openxmlformats.org/officeDocument/2006/relationships/comments" Target="../comments3.xml"/><Relationship Id="rId10" Type="http://schemas.openxmlformats.org/officeDocument/2006/relationships/hyperlink" Target="http://renogy.sjv.io/EaGGoX" TargetMode="External"/><Relationship Id="rId4" Type="http://schemas.openxmlformats.org/officeDocument/2006/relationships/hyperlink" Target="http://renogy.sjv.io/BXmoE1" TargetMode="External"/><Relationship Id="rId9" Type="http://schemas.openxmlformats.org/officeDocument/2006/relationships/hyperlink" Target="https://youtu.be/dVD1oRIgBQc?si=WSPnuBlYWgkxvDPm&amp;t=636" TargetMode="External"/><Relationship Id="rId1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8" Type="http://schemas.openxmlformats.org/officeDocument/2006/relationships/hyperlink" Target="https://renogy.sjv.io/a1LBAj" TargetMode="External"/><Relationship Id="rId3" Type="http://schemas.openxmlformats.org/officeDocument/2006/relationships/hyperlink" Target="http://renogy.sjv.io/MXokzo" TargetMode="External"/><Relationship Id="rId7" Type="http://schemas.openxmlformats.org/officeDocument/2006/relationships/hyperlink" Target="https://youtu.be/dVD1oRIgBQc?si=FDT7tWvIC8FjVQhF&amp;t=523" TargetMode="External"/><Relationship Id="rId12" Type="http://schemas.openxmlformats.org/officeDocument/2006/relationships/comments" Target="../comments4.xml"/><Relationship Id="rId2" Type="http://schemas.openxmlformats.org/officeDocument/2006/relationships/hyperlink" Target="https://renogy.sjv.io/P0YQnR" TargetMode="External"/><Relationship Id="rId1" Type="http://schemas.openxmlformats.org/officeDocument/2006/relationships/hyperlink" Target="http://renogy.sjv.io/a1LBAj" TargetMode="External"/><Relationship Id="rId6" Type="http://schemas.openxmlformats.org/officeDocument/2006/relationships/hyperlink" Target="http://renogy.sjv.io/a1LBAj" TargetMode="External"/><Relationship Id="rId11" Type="http://schemas.openxmlformats.org/officeDocument/2006/relationships/vmlDrawing" Target="../drawings/vmlDrawing4.vml"/><Relationship Id="rId5" Type="http://schemas.openxmlformats.org/officeDocument/2006/relationships/hyperlink" Target="https://www.youtube.com/watch?v=ur7gKRKp7aY" TargetMode="External"/><Relationship Id="rId10" Type="http://schemas.openxmlformats.org/officeDocument/2006/relationships/hyperlink" Target="https://youtu.be/RSwoi2vh094" TargetMode="External"/><Relationship Id="rId4" Type="http://schemas.openxmlformats.org/officeDocument/2006/relationships/hyperlink" Target="https://youtu.be/8_drtItPiII" TargetMode="External"/><Relationship Id="rId9" Type="http://schemas.openxmlformats.org/officeDocument/2006/relationships/hyperlink" Target="https://renogy.sjv.io/a1LBAj"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nogy.sjv.io/Pyger6" TargetMode="External"/><Relationship Id="rId13" Type="http://schemas.openxmlformats.org/officeDocument/2006/relationships/hyperlink" Target="https://youtu.be/dVD1oRIgBQc?si=_Si33w9aADhuaoyW&amp;t=745" TargetMode="External"/><Relationship Id="rId18" Type="http://schemas.openxmlformats.org/officeDocument/2006/relationships/hyperlink" Target="https://freedominacan1957.blogspot.com/2025/11/winter-adventures-made-easy-how-self.html" TargetMode="External"/><Relationship Id="rId3" Type="http://schemas.openxmlformats.org/officeDocument/2006/relationships/hyperlink" Target="https://renogy.sjv.io/GjvVGL" TargetMode="External"/><Relationship Id="rId21" Type="http://schemas.openxmlformats.org/officeDocument/2006/relationships/comments" Target="../comments5.xml"/><Relationship Id="rId7" Type="http://schemas.openxmlformats.org/officeDocument/2006/relationships/hyperlink" Target="http://renogy.sjv.io/NkeXVV" TargetMode="External"/><Relationship Id="rId12" Type="http://schemas.openxmlformats.org/officeDocument/2006/relationships/hyperlink" Target="https://renogy.sjv.io/rneevG" TargetMode="External"/><Relationship Id="rId17" Type="http://schemas.openxmlformats.org/officeDocument/2006/relationships/hyperlink" Target="https://youtu.be/ph8LXZPb8qw" TargetMode="External"/><Relationship Id="rId2" Type="http://schemas.openxmlformats.org/officeDocument/2006/relationships/hyperlink" Target="https://renogy.sjv.io/DVAAEy" TargetMode="External"/><Relationship Id="rId16" Type="http://schemas.openxmlformats.org/officeDocument/2006/relationships/hyperlink" Target="https://youtu.be/opRodMYk5io" TargetMode="External"/><Relationship Id="rId20" Type="http://schemas.openxmlformats.org/officeDocument/2006/relationships/vmlDrawing" Target="../drawings/vmlDrawing5.vml"/><Relationship Id="rId1" Type="http://schemas.openxmlformats.org/officeDocument/2006/relationships/hyperlink" Target="http://renogy.sjv.io/qnkkRn" TargetMode="External"/><Relationship Id="rId6" Type="http://schemas.openxmlformats.org/officeDocument/2006/relationships/hyperlink" Target="https://renogy.sjv.io/P0YAEQ" TargetMode="External"/><Relationship Id="rId11" Type="http://schemas.openxmlformats.org/officeDocument/2006/relationships/hyperlink" Target="https://youtu.be/CHV8VbnIexE?si=ORN7VsPf3lBOeiji" TargetMode="External"/><Relationship Id="rId5" Type="http://schemas.openxmlformats.org/officeDocument/2006/relationships/hyperlink" Target="https://renogy.sjv.io/x9XXxO" TargetMode="External"/><Relationship Id="rId15" Type="http://schemas.openxmlformats.org/officeDocument/2006/relationships/hyperlink" Target="https://youtu.be/xjN7rDuMDaM" TargetMode="External"/><Relationship Id="rId10" Type="http://schemas.openxmlformats.org/officeDocument/2006/relationships/hyperlink" Target="https://renogy.sjv.io/DVAAEy" TargetMode="External"/><Relationship Id="rId19" Type="http://schemas.openxmlformats.org/officeDocument/2006/relationships/hyperlink" Target="https://youtu.be/_b9JHm3_UxQ" TargetMode="External"/><Relationship Id="rId4" Type="http://schemas.openxmlformats.org/officeDocument/2006/relationships/hyperlink" Target="https://renogy.sjv.io/rneevG" TargetMode="External"/><Relationship Id="rId9" Type="http://schemas.openxmlformats.org/officeDocument/2006/relationships/hyperlink" Target="http://renogy.sjv.io/qnkkRn" TargetMode="External"/><Relationship Id="rId14" Type="http://schemas.openxmlformats.org/officeDocument/2006/relationships/hyperlink" Target="https://renogy.sjv.io/ZQz0A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youtube.com/watch?v=ejhRAPaT6JU" TargetMode="External"/><Relationship Id="rId13" Type="http://schemas.openxmlformats.org/officeDocument/2006/relationships/comments" Target="../comments6.xml"/><Relationship Id="rId3" Type="http://schemas.openxmlformats.org/officeDocument/2006/relationships/hyperlink" Target="https://climatebiz.com/inverter-size-chart/" TargetMode="External"/><Relationship Id="rId7" Type="http://schemas.openxmlformats.org/officeDocument/2006/relationships/hyperlink" Target="https://renogy.sjv.io/e4JJoZ" TargetMode="External"/><Relationship Id="rId12" Type="http://schemas.openxmlformats.org/officeDocument/2006/relationships/vmlDrawing" Target="../drawings/vmlDrawing6.vml"/><Relationship Id="rId2" Type="http://schemas.openxmlformats.org/officeDocument/2006/relationships/hyperlink" Target="https://renogy.sjv.io/e4JJoZ" TargetMode="External"/><Relationship Id="rId1" Type="http://schemas.openxmlformats.org/officeDocument/2006/relationships/hyperlink" Target="https://renogy.sjv.io/rneevB" TargetMode="External"/><Relationship Id="rId6" Type="http://schemas.openxmlformats.org/officeDocument/2006/relationships/hyperlink" Target="https://renogy.sjv.io/rneevB" TargetMode="External"/><Relationship Id="rId11" Type="http://schemas.openxmlformats.org/officeDocument/2006/relationships/hyperlink" Target="https://renogy.sjv.io/qzevGN" TargetMode="External"/><Relationship Id="rId5" Type="http://schemas.openxmlformats.org/officeDocument/2006/relationships/hyperlink" Target="https://renogy.sjv.io/a1vKyZ" TargetMode="External"/><Relationship Id="rId10" Type="http://schemas.openxmlformats.org/officeDocument/2006/relationships/hyperlink" Target="https://youtu.be/mXzjPxQBWUs" TargetMode="External"/><Relationship Id="rId4" Type="http://schemas.openxmlformats.org/officeDocument/2006/relationships/hyperlink" Target="https://www.solarstik.com/stikopedia/calculate-inverter-size/" TargetMode="External"/><Relationship Id="rId9" Type="http://schemas.openxmlformats.org/officeDocument/2006/relationships/hyperlink" Target="https://youtu.be/dVD1oRIgBQc?si=XKXsfWOKtCYIhIw6&amp;t=352"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renogy.sjv.io/9Wx9D3" TargetMode="External"/><Relationship Id="rId13" Type="http://schemas.openxmlformats.org/officeDocument/2006/relationships/hyperlink" Target="https://youtu.be/ki3WXVR48eM" TargetMode="External"/><Relationship Id="rId18" Type="http://schemas.openxmlformats.org/officeDocument/2006/relationships/hyperlink" Target="https://renogy.sjv.io/5gGOr9" TargetMode="External"/><Relationship Id="rId26" Type="http://schemas.openxmlformats.org/officeDocument/2006/relationships/hyperlink" Target="https://renogy.sjv.io/baKRY9" TargetMode="External"/><Relationship Id="rId3" Type="http://schemas.openxmlformats.org/officeDocument/2006/relationships/hyperlink" Target="http://renogy.sjv.io/oePP2Y" TargetMode="External"/><Relationship Id="rId21" Type="http://schemas.openxmlformats.org/officeDocument/2006/relationships/hyperlink" Target="https://renogy.sjv.io/rQzenG" TargetMode="External"/><Relationship Id="rId7" Type="http://schemas.openxmlformats.org/officeDocument/2006/relationships/hyperlink" Target="https://1.bp.blogspot.com/-HOI3jxKdEwI/YaFhRNXassI/AAAAAAABdjk/ZnIQr8R2ZKYFDl1qJvgSvMR0h_BieFEogCLcBGAsYHQ/s655/Wiring%2BChart.jpg" TargetMode="External"/><Relationship Id="rId12" Type="http://schemas.openxmlformats.org/officeDocument/2006/relationships/hyperlink" Target="https://youtu.be/zEgbB75f6nk" TargetMode="External"/><Relationship Id="rId17" Type="http://schemas.openxmlformats.org/officeDocument/2006/relationships/hyperlink" Target="http://renogy.sjv.io/gbYEyO" TargetMode="External"/><Relationship Id="rId25" Type="http://schemas.openxmlformats.org/officeDocument/2006/relationships/hyperlink" Target="http://renogy.sjv.io/WD7kBG" TargetMode="External"/><Relationship Id="rId2" Type="http://schemas.openxmlformats.org/officeDocument/2006/relationships/hyperlink" Target="http://renogy.sjv.io/ZdJJkW" TargetMode="External"/><Relationship Id="rId16" Type="http://schemas.openxmlformats.org/officeDocument/2006/relationships/hyperlink" Target="https://renogy.sjv.io/VyRRrk" TargetMode="External"/><Relationship Id="rId20" Type="http://schemas.openxmlformats.org/officeDocument/2006/relationships/hyperlink" Target="https://renogy.sjv.io/rQzenG" TargetMode="External"/><Relationship Id="rId29" Type="http://schemas.openxmlformats.org/officeDocument/2006/relationships/hyperlink" Target="https://renogy.sjv.io/dav4z7" TargetMode="External"/><Relationship Id="rId1" Type="http://schemas.openxmlformats.org/officeDocument/2006/relationships/hyperlink" Target="https://renogy.sjv.io/VyRRrk" TargetMode="External"/><Relationship Id="rId6" Type="http://schemas.openxmlformats.org/officeDocument/2006/relationships/hyperlink" Target="https://freedominacan.com/solar-powered-by-renogy" TargetMode="External"/><Relationship Id="rId11" Type="http://schemas.openxmlformats.org/officeDocument/2006/relationships/hyperlink" Target="https://youtu.be/Oiv1cScTRRg" TargetMode="External"/><Relationship Id="rId24" Type="http://schemas.openxmlformats.org/officeDocument/2006/relationships/hyperlink" Target="http://renogy.sjv.io/Ea7NQe" TargetMode="External"/><Relationship Id="rId5" Type="http://schemas.openxmlformats.org/officeDocument/2006/relationships/hyperlink" Target="https://youtu.be/Oiv1cScTRRg" TargetMode="External"/><Relationship Id="rId15" Type="http://schemas.openxmlformats.org/officeDocument/2006/relationships/hyperlink" Target="https://youtu.be/fgtFPfw65b4?si=-jNYhnDl41NK7A2a" TargetMode="External"/><Relationship Id="rId23" Type="http://schemas.openxmlformats.org/officeDocument/2006/relationships/hyperlink" Target="http://renogy.sjv.io/ZdJJkW" TargetMode="External"/><Relationship Id="rId28" Type="http://schemas.openxmlformats.org/officeDocument/2006/relationships/hyperlink" Target="http://renogy.sjv.io/3eabgK" TargetMode="External"/><Relationship Id="rId10" Type="http://schemas.openxmlformats.org/officeDocument/2006/relationships/hyperlink" Target="https://www.asobolife.com/mount-solar-panels-on-camper-van-rv-roof/" TargetMode="External"/><Relationship Id="rId19" Type="http://schemas.openxmlformats.org/officeDocument/2006/relationships/hyperlink" Target="https://renogy.sjv.io/rQzenG" TargetMode="External"/><Relationship Id="rId31" Type="http://schemas.openxmlformats.org/officeDocument/2006/relationships/drawing" Target="../drawings/drawing2.xml"/><Relationship Id="rId4" Type="http://schemas.openxmlformats.org/officeDocument/2006/relationships/hyperlink" Target="https://renogy.sjv.io/dav4z7" TargetMode="External"/><Relationship Id="rId9" Type="http://schemas.openxmlformats.org/officeDocument/2006/relationships/hyperlink" Target="http://renogy.sjv.io/rneeVB" TargetMode="External"/><Relationship Id="rId14" Type="http://schemas.openxmlformats.org/officeDocument/2006/relationships/hyperlink" Target="https://youtu.be/ZQqhuSNEEDI?si=pyZG8Zr2Q8vtu8cY" TargetMode="External"/><Relationship Id="rId22" Type="http://schemas.openxmlformats.org/officeDocument/2006/relationships/hyperlink" Target="https://renogy.sjv.io/rQneL3" TargetMode="External"/><Relationship Id="rId27" Type="http://schemas.openxmlformats.org/officeDocument/2006/relationships/hyperlink" Target="http://renogy.sjv.io/oePP2Y" TargetMode="External"/><Relationship Id="rId30" Type="http://schemas.openxmlformats.org/officeDocument/2006/relationships/hyperlink" Target="https://renogy.sjv.io/KjGk7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D1DA"/>
  </sheetPr>
  <dimension ref="A1:Z1002"/>
  <sheetViews>
    <sheetView showGridLines="0" zoomScale="87" workbookViewId="0">
      <selection activeCell="B2" sqref="B2"/>
    </sheetView>
  </sheetViews>
  <sheetFormatPr defaultColWidth="14.453125" defaultRowHeight="15" customHeight="1" x14ac:dyDescent="0.35"/>
  <cols>
    <col min="1" max="1" width="4.54296875" customWidth="1"/>
    <col min="2" max="2" width="18.08984375" customWidth="1"/>
    <col min="3" max="3" width="13.6328125" customWidth="1"/>
    <col min="4" max="5" width="8.6328125" customWidth="1"/>
    <col min="6" max="6" width="11.54296875" customWidth="1"/>
    <col min="7" max="7" width="19.36328125" customWidth="1"/>
    <col min="8" max="8" width="19.453125" customWidth="1"/>
    <col min="9" max="9" width="17.453125" customWidth="1"/>
    <col min="10" max="10" width="23.08984375" customWidth="1"/>
    <col min="11" max="11" width="8.6328125" customWidth="1"/>
    <col min="12" max="12" width="4.08984375" customWidth="1"/>
    <col min="13"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1"/>
      <c r="B2" s="2" t="s">
        <v>0</v>
      </c>
      <c r="C2" s="2"/>
      <c r="D2" s="3"/>
      <c r="E2" s="3"/>
      <c r="F2" s="3"/>
      <c r="G2" s="3"/>
      <c r="H2" s="3"/>
      <c r="I2" s="3"/>
      <c r="J2" s="3"/>
      <c r="K2" s="3"/>
      <c r="L2" s="3"/>
      <c r="M2" s="3"/>
      <c r="N2" s="3"/>
      <c r="O2" s="3"/>
      <c r="P2" s="3"/>
      <c r="Q2" s="3"/>
      <c r="R2" s="3"/>
      <c r="S2" s="3"/>
      <c r="T2" s="3"/>
      <c r="U2" s="1"/>
      <c r="V2" s="1"/>
      <c r="W2" s="1"/>
      <c r="X2" s="1"/>
      <c r="Y2" s="1"/>
      <c r="Z2" s="1"/>
    </row>
    <row r="3" spans="1:26" ht="18.5" x14ac:dyDescent="0.45">
      <c r="A3" s="1"/>
      <c r="B3" s="4"/>
      <c r="C3" s="4"/>
      <c r="D3" s="5"/>
      <c r="E3" s="5"/>
      <c r="F3" s="5"/>
      <c r="G3" s="5"/>
      <c r="H3" s="5"/>
      <c r="I3" s="5"/>
      <c r="J3" s="5"/>
      <c r="K3" s="5"/>
      <c r="L3" s="5"/>
      <c r="M3" s="5"/>
      <c r="N3" s="5"/>
      <c r="O3" s="5"/>
      <c r="P3" s="5"/>
      <c r="Q3" s="5"/>
      <c r="R3" s="5"/>
      <c r="S3" s="5"/>
      <c r="T3" s="5"/>
      <c r="U3" s="1"/>
      <c r="V3" s="1"/>
      <c r="W3" s="1"/>
      <c r="X3" s="1"/>
      <c r="Y3" s="1"/>
      <c r="Z3" s="1"/>
    </row>
    <row r="4" spans="1:26" ht="18.5" x14ac:dyDescent="0.45">
      <c r="A4" s="1"/>
      <c r="B4" s="4" t="s">
        <v>1</v>
      </c>
      <c r="C4" s="4"/>
      <c r="D4" s="5"/>
      <c r="E4" s="5"/>
      <c r="F4" s="5"/>
      <c r="G4" s="5"/>
      <c r="H4" s="5"/>
      <c r="I4" s="5"/>
      <c r="J4" s="5"/>
      <c r="K4" s="5"/>
      <c r="L4" s="5"/>
      <c r="M4" s="5"/>
      <c r="N4" s="5"/>
      <c r="O4" s="5"/>
      <c r="P4" s="5"/>
      <c r="Q4" s="5"/>
      <c r="R4" s="5"/>
      <c r="S4" s="5"/>
      <c r="T4" s="5"/>
      <c r="U4" s="1"/>
      <c r="V4" s="1"/>
      <c r="W4" s="1"/>
      <c r="X4" s="1"/>
      <c r="Y4" s="1"/>
      <c r="Z4" s="1"/>
    </row>
    <row r="5" spans="1:26" ht="18.5" x14ac:dyDescent="0.45">
      <c r="A5" s="1"/>
      <c r="B5" s="313" t="s">
        <v>339</v>
      </c>
      <c r="C5" s="6"/>
      <c r="D5" s="4"/>
      <c r="E5" s="4"/>
      <c r="F5" s="4"/>
      <c r="G5" s="4"/>
      <c r="H5" s="4"/>
      <c r="I5" s="4"/>
      <c r="J5" s="4"/>
      <c r="K5" s="4"/>
      <c r="L5" s="4"/>
      <c r="M5" s="4"/>
      <c r="N5" s="4"/>
      <c r="O5" s="4"/>
      <c r="P5" s="4"/>
      <c r="Q5" s="4"/>
      <c r="R5" s="4"/>
      <c r="S5" s="7"/>
      <c r="T5" s="7"/>
      <c r="U5" s="1"/>
      <c r="V5" s="1"/>
      <c r="W5" s="1"/>
      <c r="X5" s="1"/>
      <c r="Y5" s="1"/>
      <c r="Z5" s="1"/>
    </row>
    <row r="6" spans="1:26" ht="18.5" x14ac:dyDescent="0.45">
      <c r="A6" s="1"/>
      <c r="B6" s="6"/>
      <c r="C6" s="6"/>
      <c r="D6" s="4"/>
      <c r="E6" s="4"/>
      <c r="F6" s="4"/>
      <c r="G6" s="4"/>
      <c r="H6" s="4"/>
      <c r="I6" s="4"/>
      <c r="J6" s="4"/>
      <c r="K6" s="4"/>
      <c r="L6" s="4"/>
      <c r="M6" s="4"/>
      <c r="N6" s="4"/>
      <c r="O6" s="4"/>
      <c r="P6" s="4"/>
      <c r="Q6" s="4"/>
      <c r="R6" s="4"/>
      <c r="S6" s="7"/>
      <c r="T6" s="7"/>
      <c r="U6" s="1"/>
      <c r="V6" s="1"/>
      <c r="W6" s="1"/>
      <c r="X6" s="1"/>
      <c r="Y6" s="1"/>
      <c r="Z6" s="1"/>
    </row>
    <row r="7" spans="1:26" ht="18.5" x14ac:dyDescent="0.45">
      <c r="A7" s="1"/>
      <c r="B7" s="439" t="s">
        <v>426</v>
      </c>
      <c r="C7" s="322" t="s">
        <v>2</v>
      </c>
      <c r="E7" s="4"/>
      <c r="F7" s="4"/>
      <c r="G7" s="4"/>
      <c r="H7" s="4"/>
      <c r="I7" s="4"/>
      <c r="J7" s="4"/>
      <c r="K7" s="4"/>
      <c r="L7" s="4"/>
      <c r="M7" s="4"/>
      <c r="N7" s="4"/>
      <c r="O7" s="4"/>
      <c r="P7" s="4"/>
      <c r="Q7" s="4"/>
      <c r="R7" s="4"/>
      <c r="S7" s="7"/>
      <c r="T7" s="7"/>
      <c r="U7" s="1"/>
      <c r="V7" s="1"/>
      <c r="W7" s="1"/>
      <c r="X7" s="1"/>
      <c r="Y7" s="1"/>
      <c r="Z7" s="1"/>
    </row>
    <row r="8" spans="1:26" ht="18.5" x14ac:dyDescent="0.45">
      <c r="A8" s="1"/>
      <c r="B8" s="439"/>
      <c r="C8" s="322"/>
      <c r="E8" s="4"/>
      <c r="F8" s="4"/>
      <c r="G8" s="4"/>
      <c r="H8" s="4"/>
      <c r="I8" s="4"/>
      <c r="J8" s="4"/>
      <c r="K8" s="4"/>
      <c r="L8" s="4"/>
      <c r="M8" s="4"/>
      <c r="N8" s="4"/>
      <c r="O8" s="4"/>
      <c r="P8" s="4"/>
      <c r="Q8" s="4"/>
      <c r="R8" s="4"/>
      <c r="S8" s="7"/>
      <c r="T8" s="7"/>
      <c r="U8" s="1"/>
      <c r="V8" s="1"/>
      <c r="W8" s="1"/>
      <c r="X8" s="1"/>
      <c r="Y8" s="1"/>
      <c r="Z8" s="1"/>
    </row>
    <row r="9" spans="1:26" ht="18.5" x14ac:dyDescent="0.45">
      <c r="A9" s="1"/>
      <c r="B9" s="440" t="s">
        <v>427</v>
      </c>
      <c r="C9" s="322"/>
      <c r="E9" s="4"/>
      <c r="F9" s="4"/>
      <c r="G9" s="4"/>
      <c r="H9" s="4"/>
      <c r="I9" s="4"/>
      <c r="J9" s="4"/>
      <c r="K9" s="4"/>
      <c r="L9" s="4"/>
      <c r="M9" s="4"/>
      <c r="N9" s="4"/>
      <c r="O9" s="4"/>
      <c r="P9" s="4"/>
      <c r="Q9" s="4"/>
      <c r="R9" s="4"/>
      <c r="S9" s="7"/>
      <c r="T9" s="7"/>
      <c r="U9" s="1"/>
      <c r="V9" s="1"/>
      <c r="W9" s="1"/>
      <c r="X9" s="1"/>
      <c r="Y9" s="1"/>
      <c r="Z9" s="1"/>
    </row>
    <row r="10" spans="1:26" ht="18.5" x14ac:dyDescent="0.45">
      <c r="A10" s="1"/>
      <c r="B10" s="6" t="s">
        <v>355</v>
      </c>
      <c r="C10" s="6"/>
      <c r="D10" s="4"/>
      <c r="E10" s="4"/>
      <c r="F10" s="4"/>
      <c r="G10" s="4"/>
      <c r="H10" s="4"/>
      <c r="I10" s="4"/>
      <c r="J10" s="4"/>
      <c r="K10" s="4"/>
      <c r="L10" s="4"/>
      <c r="M10" s="4"/>
      <c r="N10" s="4"/>
      <c r="O10" s="4"/>
      <c r="P10" s="4"/>
      <c r="Q10" s="4"/>
      <c r="R10" s="4"/>
      <c r="S10" s="7"/>
      <c r="T10" s="7"/>
      <c r="U10" s="1"/>
      <c r="V10" s="1"/>
      <c r="W10" s="1"/>
      <c r="X10" s="1"/>
      <c r="Y10" s="1"/>
      <c r="Z10" s="1"/>
    </row>
    <row r="11" spans="1:26" ht="18.5" x14ac:dyDescent="0.45">
      <c r="A11" s="1"/>
      <c r="B11" s="315" t="s">
        <v>3</v>
      </c>
      <c r="C11" s="6"/>
      <c r="D11" s="4"/>
      <c r="E11" s="4"/>
      <c r="F11" s="4"/>
      <c r="G11" s="4"/>
      <c r="H11" s="4"/>
      <c r="I11" s="4"/>
      <c r="J11" s="4"/>
      <c r="K11" s="4"/>
      <c r="L11" s="4"/>
      <c r="M11" s="4"/>
      <c r="N11" s="4"/>
      <c r="O11" s="4"/>
      <c r="P11" s="4"/>
      <c r="Q11" s="4"/>
      <c r="R11" s="4"/>
      <c r="S11" s="7"/>
      <c r="T11" s="7"/>
      <c r="U11" s="1"/>
      <c r="V11" s="1"/>
      <c r="W11" s="1"/>
      <c r="X11" s="1"/>
      <c r="Y11" s="1"/>
      <c r="Z11" s="1"/>
    </row>
    <row r="12" spans="1:26" ht="18.5" x14ac:dyDescent="0.45">
      <c r="A12" s="1"/>
      <c r="B12" s="6" t="s">
        <v>428</v>
      </c>
      <c r="C12" s="6"/>
      <c r="D12" s="4"/>
      <c r="E12" s="4"/>
      <c r="F12" s="4"/>
      <c r="G12" s="4"/>
      <c r="H12" s="4"/>
      <c r="I12" s="4"/>
      <c r="J12" s="4"/>
      <c r="K12" s="4"/>
      <c r="L12" s="4"/>
      <c r="M12" s="4"/>
      <c r="N12" s="4"/>
      <c r="O12" s="4"/>
      <c r="P12" s="4"/>
      <c r="Q12" s="4"/>
      <c r="R12" s="4"/>
      <c r="S12" s="7"/>
      <c r="T12" s="7"/>
      <c r="U12" s="1"/>
      <c r="V12" s="1"/>
      <c r="W12" s="1"/>
      <c r="X12" s="1"/>
      <c r="Y12" s="1"/>
      <c r="Z12" s="1"/>
    </row>
    <row r="13" spans="1:26" ht="18.5" x14ac:dyDescent="0.45">
      <c r="A13" s="1"/>
      <c r="B13" s="315" t="s">
        <v>4</v>
      </c>
      <c r="C13" s="1"/>
      <c r="D13" s="1"/>
      <c r="E13" s="1"/>
      <c r="F13" s="1"/>
      <c r="G13" s="1"/>
      <c r="H13" s="1"/>
      <c r="I13" s="1"/>
      <c r="J13" s="1"/>
      <c r="K13" s="1"/>
      <c r="L13" s="1"/>
      <c r="M13" s="1"/>
      <c r="N13" s="1"/>
      <c r="O13" s="1"/>
      <c r="P13" s="1"/>
      <c r="Q13" s="1"/>
      <c r="R13" s="1"/>
      <c r="S13" s="1"/>
      <c r="T13" s="1"/>
      <c r="U13" s="1"/>
      <c r="V13" s="1"/>
      <c r="W13" s="1"/>
      <c r="X13" s="1"/>
      <c r="Y13" s="1"/>
      <c r="Z13" s="1"/>
    </row>
    <row r="14" spans="1:26" ht="18.5" x14ac:dyDescent="0.45">
      <c r="A14" s="1"/>
      <c r="B14" s="438" t="s">
        <v>424</v>
      </c>
      <c r="C14" s="1"/>
      <c r="D14" s="1"/>
      <c r="E14" s="1"/>
      <c r="F14" s="1"/>
      <c r="G14" s="1"/>
      <c r="H14" s="1"/>
      <c r="I14" s="1"/>
      <c r="J14" s="1"/>
      <c r="K14" s="1"/>
      <c r="L14" s="1"/>
      <c r="M14" s="1"/>
      <c r="N14" s="1"/>
      <c r="O14" s="1"/>
      <c r="P14" s="1"/>
      <c r="Q14" s="1"/>
      <c r="R14" s="1"/>
      <c r="S14" s="1"/>
      <c r="T14" s="1"/>
      <c r="U14" s="1"/>
      <c r="V14" s="1"/>
      <c r="W14" s="1"/>
      <c r="X14" s="1"/>
      <c r="Y14" s="1"/>
      <c r="Z14" s="1"/>
    </row>
    <row r="15" spans="1:26" ht="18.5" x14ac:dyDescent="0.45">
      <c r="A15" s="1"/>
      <c r="B15" s="6" t="s">
        <v>379</v>
      </c>
      <c r="C15" s="1"/>
      <c r="D15" s="1"/>
      <c r="E15" s="1"/>
      <c r="F15" s="1"/>
      <c r="G15" s="1"/>
      <c r="H15" s="1"/>
      <c r="I15" s="1"/>
      <c r="J15" s="1"/>
      <c r="K15" s="1"/>
      <c r="L15" s="1"/>
      <c r="N15" s="323" t="s">
        <v>5</v>
      </c>
      <c r="Q15" s="1"/>
      <c r="R15" s="1"/>
      <c r="S15" s="1"/>
      <c r="T15" s="1"/>
      <c r="U15" s="1"/>
      <c r="V15" s="1"/>
      <c r="W15" s="1"/>
      <c r="X15" s="1"/>
      <c r="Y15" s="1"/>
      <c r="Z15" s="1"/>
    </row>
    <row r="16" spans="1:26"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8.5" x14ac:dyDescent="0.45">
      <c r="A17" s="1"/>
      <c r="B17" s="8" t="s">
        <v>6</v>
      </c>
      <c r="C17" s="1"/>
      <c r="D17" s="1"/>
      <c r="E17" s="1"/>
      <c r="F17" s="1"/>
      <c r="G17" s="1"/>
      <c r="H17" s="1"/>
      <c r="I17" s="1"/>
      <c r="J17" s="1"/>
      <c r="K17" s="1"/>
      <c r="L17" s="1"/>
      <c r="M17" s="1"/>
      <c r="N17" s="1"/>
      <c r="O17" s="1"/>
      <c r="P17" s="1"/>
      <c r="Q17" s="1"/>
      <c r="R17" s="1"/>
      <c r="S17" s="1"/>
      <c r="T17" s="1"/>
      <c r="U17" s="1"/>
      <c r="V17" s="1"/>
      <c r="W17" s="1"/>
      <c r="X17" s="1"/>
      <c r="Y17" s="1"/>
      <c r="Z17" s="1"/>
    </row>
    <row r="18" spans="1:26" ht="18.5" x14ac:dyDescent="0.45">
      <c r="A18" s="1"/>
      <c r="B18" s="6" t="s">
        <v>334</v>
      </c>
      <c r="C18" s="1"/>
      <c r="D18" s="1"/>
      <c r="E18" s="1"/>
      <c r="F18" s="1"/>
      <c r="G18" s="1"/>
      <c r="H18" s="1"/>
      <c r="I18" s="1"/>
      <c r="J18" s="1"/>
      <c r="K18" s="1"/>
      <c r="L18" s="1"/>
      <c r="M18" s="1"/>
      <c r="N18" s="1"/>
      <c r="O18" s="1"/>
      <c r="P18" s="1"/>
      <c r="Q18" s="1"/>
      <c r="R18" s="1"/>
      <c r="S18" s="1"/>
      <c r="T18" s="1"/>
      <c r="U18" s="1"/>
      <c r="V18" s="1"/>
      <c r="W18" s="1"/>
      <c r="X18" s="1"/>
      <c r="Y18" s="1"/>
      <c r="Z18" s="1"/>
    </row>
    <row r="19" spans="1:26" ht="18.5" x14ac:dyDescent="0.45">
      <c r="A19" s="1"/>
      <c r="B19" s="6" t="s">
        <v>7</v>
      </c>
      <c r="C19" s="1"/>
      <c r="D19" s="1"/>
      <c r="E19" s="1"/>
      <c r="F19" s="1"/>
      <c r="G19" s="1"/>
      <c r="H19" s="1"/>
      <c r="I19" s="1"/>
      <c r="J19" s="1"/>
      <c r="K19" s="1"/>
      <c r="L19" s="1"/>
      <c r="M19" s="1"/>
      <c r="N19" s="1"/>
      <c r="O19" s="1"/>
      <c r="P19" s="1"/>
      <c r="Q19" s="1"/>
      <c r="R19" s="1"/>
      <c r="S19" s="1"/>
      <c r="T19" s="1"/>
      <c r="U19" s="1"/>
      <c r="V19" s="1"/>
      <c r="W19" s="1"/>
      <c r="X19" s="1"/>
      <c r="Y19" s="1"/>
      <c r="Z19" s="1"/>
    </row>
    <row r="20" spans="1:26" ht="18.5" x14ac:dyDescent="0.45">
      <c r="A20" s="1"/>
      <c r="B20" s="6" t="s">
        <v>336</v>
      </c>
      <c r="C20" s="1"/>
      <c r="D20" s="1"/>
      <c r="E20" s="1"/>
      <c r="F20" s="1"/>
      <c r="G20" s="1"/>
      <c r="H20" s="1"/>
      <c r="I20" s="1"/>
      <c r="J20" s="1"/>
      <c r="K20" s="1"/>
      <c r="L20" s="1"/>
      <c r="M20" s="1"/>
      <c r="N20" s="1"/>
      <c r="O20" s="1"/>
      <c r="P20" s="1"/>
      <c r="Q20" s="1"/>
      <c r="R20" s="1"/>
      <c r="S20" s="1"/>
      <c r="T20" s="1"/>
      <c r="U20" s="1"/>
      <c r="V20" s="1"/>
      <c r="W20" s="1"/>
      <c r="X20" s="1"/>
      <c r="Y20" s="1"/>
      <c r="Z20" s="1"/>
    </row>
    <row r="21" spans="1:26" ht="18.5" x14ac:dyDescent="0.45">
      <c r="A21" s="1"/>
      <c r="B21" s="6" t="s">
        <v>380</v>
      </c>
      <c r="C21" s="1"/>
      <c r="D21" s="1"/>
      <c r="E21" s="1"/>
      <c r="F21" s="1"/>
      <c r="G21" s="1"/>
      <c r="H21" s="1"/>
      <c r="I21" s="1"/>
      <c r="J21" s="1"/>
      <c r="K21" s="1"/>
      <c r="L21" s="1"/>
      <c r="M21" s="1"/>
      <c r="N21" s="1"/>
      <c r="O21" s="1"/>
      <c r="P21" s="1"/>
      <c r="Q21" s="1"/>
      <c r="R21" s="1"/>
      <c r="S21" s="1"/>
      <c r="T21" s="1"/>
      <c r="U21" s="1"/>
      <c r="V21" s="1"/>
      <c r="W21" s="1"/>
      <c r="X21" s="1"/>
      <c r="Y21" s="1"/>
      <c r="Z21" s="1"/>
    </row>
    <row r="22" spans="1:26" ht="18.5" x14ac:dyDescent="0.45">
      <c r="A22" s="1"/>
      <c r="B22" s="6"/>
      <c r="C22" s="1"/>
      <c r="D22" s="1"/>
      <c r="E22" s="1"/>
      <c r="F22" s="1"/>
      <c r="G22" s="1"/>
      <c r="H22" s="1"/>
      <c r="I22" s="1"/>
      <c r="J22" s="1"/>
      <c r="K22" s="1"/>
      <c r="L22" s="1"/>
      <c r="M22" s="1"/>
      <c r="N22" s="1"/>
      <c r="O22" s="1"/>
      <c r="P22" s="1"/>
      <c r="Q22" s="1"/>
      <c r="R22" s="1"/>
      <c r="S22" s="1"/>
      <c r="T22" s="1"/>
      <c r="U22" s="1"/>
      <c r="V22" s="1"/>
      <c r="W22" s="1"/>
      <c r="X22" s="1"/>
      <c r="Y22" s="1"/>
      <c r="Z22" s="1"/>
    </row>
    <row r="23" spans="1:26" ht="18.5" x14ac:dyDescent="0.45">
      <c r="A23" s="1"/>
      <c r="B23" s="9" t="s">
        <v>8</v>
      </c>
      <c r="C23" s="1"/>
      <c r="D23" s="1"/>
      <c r="E23" s="1"/>
      <c r="F23" s="1"/>
      <c r="G23" s="1"/>
      <c r="H23" s="1"/>
      <c r="I23" s="1"/>
      <c r="J23" s="1"/>
      <c r="K23" s="1"/>
      <c r="L23" s="1"/>
      <c r="M23" s="1"/>
      <c r="N23" s="1"/>
      <c r="O23" s="1"/>
      <c r="P23" s="1"/>
      <c r="Q23" s="1"/>
      <c r="R23" s="1"/>
      <c r="S23" s="1"/>
      <c r="T23" s="1"/>
      <c r="U23" s="1"/>
      <c r="V23" s="1"/>
      <c r="W23" s="1"/>
      <c r="X23" s="1"/>
      <c r="Y23" s="1"/>
      <c r="Z23" s="1"/>
    </row>
    <row r="24" spans="1:26" ht="18.5" x14ac:dyDescent="0.45">
      <c r="A24" s="1"/>
      <c r="B24" s="10" t="s">
        <v>9</v>
      </c>
      <c r="C24" s="11" t="s">
        <v>10</v>
      </c>
      <c r="D24" s="11" t="s">
        <v>11</v>
      </c>
      <c r="E24" s="11" t="s">
        <v>12</v>
      </c>
      <c r="F24" s="11" t="s">
        <v>13</v>
      </c>
      <c r="G24" s="11" t="s">
        <v>14</v>
      </c>
      <c r="H24" s="11" t="s">
        <v>15</v>
      </c>
      <c r="I24" s="11" t="s">
        <v>16</v>
      </c>
      <c r="J24" s="12" t="s">
        <v>17</v>
      </c>
      <c r="K24" s="1"/>
      <c r="L24" s="1"/>
      <c r="M24" s="1"/>
      <c r="N24" s="1"/>
      <c r="O24" s="1"/>
      <c r="P24" s="1"/>
      <c r="Q24" s="1"/>
      <c r="R24" s="1"/>
      <c r="S24" s="1"/>
      <c r="T24" s="1"/>
      <c r="U24" s="1"/>
      <c r="V24" s="1"/>
      <c r="W24" s="1"/>
      <c r="X24" s="1"/>
      <c r="Y24" s="1"/>
      <c r="Z24" s="1"/>
    </row>
    <row r="25" spans="1:26" ht="18.5" x14ac:dyDescent="0.45">
      <c r="A25" s="1"/>
      <c r="B25" s="13" t="s">
        <v>18</v>
      </c>
      <c r="C25" s="14" t="s">
        <v>19</v>
      </c>
      <c r="D25" s="14"/>
      <c r="E25" s="14"/>
      <c r="F25" s="15">
        <v>160</v>
      </c>
      <c r="G25" s="14">
        <v>2</v>
      </c>
      <c r="H25" s="15">
        <f t="shared" ref="H25:H28" si="0">IF(C25="AC",SUM(F25*G25),0)</f>
        <v>320</v>
      </c>
      <c r="I25" s="15">
        <f t="shared" ref="I25:I28" si="1">IF(C25="DC",SUM(F25*G25),0)</f>
        <v>0</v>
      </c>
      <c r="J25" s="16">
        <f t="shared" ref="J25:J28" si="2">H25+I25</f>
        <v>320</v>
      </c>
      <c r="K25" s="1"/>
      <c r="L25" s="1"/>
      <c r="M25" s="1"/>
      <c r="N25" s="1"/>
      <c r="O25" s="1"/>
      <c r="P25" s="1"/>
      <c r="Q25" s="1"/>
      <c r="R25" s="1"/>
      <c r="S25" s="1"/>
      <c r="T25" s="1"/>
      <c r="U25" s="1"/>
      <c r="V25" s="1"/>
      <c r="W25" s="1"/>
      <c r="X25" s="1"/>
      <c r="Y25" s="1"/>
      <c r="Z25" s="1"/>
    </row>
    <row r="26" spans="1:26" ht="18.5" x14ac:dyDescent="0.45">
      <c r="A26" s="1"/>
      <c r="B26" s="13" t="s">
        <v>20</v>
      </c>
      <c r="C26" s="14"/>
      <c r="D26" s="14"/>
      <c r="E26" s="14"/>
      <c r="F26" s="15">
        <f t="shared" ref="F26:F28" si="3">SUM(D26*E26)</f>
        <v>0</v>
      </c>
      <c r="G26" s="14"/>
      <c r="H26" s="15">
        <f t="shared" si="0"/>
        <v>0</v>
      </c>
      <c r="I26" s="15">
        <f t="shared" si="1"/>
        <v>0</v>
      </c>
      <c r="J26" s="16">
        <f t="shared" si="2"/>
        <v>0</v>
      </c>
      <c r="K26" s="1"/>
      <c r="L26" s="1"/>
      <c r="M26" s="1"/>
      <c r="N26" s="1"/>
      <c r="O26" s="1"/>
      <c r="P26" s="1"/>
      <c r="Q26" s="1"/>
      <c r="R26" s="1"/>
      <c r="S26" s="1"/>
      <c r="T26" s="1"/>
      <c r="U26" s="1"/>
      <c r="V26" s="1"/>
      <c r="W26" s="1"/>
      <c r="X26" s="1"/>
      <c r="Y26" s="1"/>
      <c r="Z26" s="1"/>
    </row>
    <row r="27" spans="1:26" ht="18.5" x14ac:dyDescent="0.45">
      <c r="A27" s="1"/>
      <c r="B27" s="13" t="s">
        <v>21</v>
      </c>
      <c r="C27" s="14"/>
      <c r="D27" s="14"/>
      <c r="E27" s="14"/>
      <c r="F27" s="15">
        <f t="shared" si="3"/>
        <v>0</v>
      </c>
      <c r="G27" s="14"/>
      <c r="H27" s="15">
        <f t="shared" si="0"/>
        <v>0</v>
      </c>
      <c r="I27" s="15">
        <f t="shared" si="1"/>
        <v>0</v>
      </c>
      <c r="J27" s="16">
        <f t="shared" si="2"/>
        <v>0</v>
      </c>
      <c r="K27" s="1"/>
      <c r="L27" s="1"/>
      <c r="M27" s="1"/>
      <c r="N27" s="1"/>
      <c r="O27" s="1"/>
      <c r="P27" s="1"/>
      <c r="Q27" s="1"/>
      <c r="R27" s="1"/>
      <c r="S27" s="1"/>
      <c r="T27" s="1"/>
      <c r="U27" s="1"/>
      <c r="V27" s="1"/>
      <c r="W27" s="1"/>
      <c r="X27" s="1"/>
      <c r="Y27" s="1"/>
      <c r="Z27" s="1"/>
    </row>
    <row r="28" spans="1:26" ht="18.5" x14ac:dyDescent="0.45">
      <c r="A28" s="1"/>
      <c r="B28" s="13" t="s">
        <v>22</v>
      </c>
      <c r="C28" s="14" t="s">
        <v>23</v>
      </c>
      <c r="D28" s="14">
        <v>12</v>
      </c>
      <c r="E28" s="14">
        <v>3</v>
      </c>
      <c r="F28" s="15">
        <f t="shared" si="3"/>
        <v>36</v>
      </c>
      <c r="G28" s="14">
        <v>3</v>
      </c>
      <c r="H28" s="15">
        <f t="shared" si="0"/>
        <v>0</v>
      </c>
      <c r="I28" s="15">
        <f t="shared" si="1"/>
        <v>108</v>
      </c>
      <c r="J28" s="16">
        <f t="shared" si="2"/>
        <v>108</v>
      </c>
      <c r="K28" s="1"/>
      <c r="L28" s="1"/>
      <c r="M28" s="1"/>
      <c r="N28" s="1"/>
      <c r="O28" s="1"/>
      <c r="P28" s="1"/>
      <c r="Q28" s="1"/>
      <c r="R28" s="1"/>
      <c r="S28" s="1"/>
      <c r="T28" s="1"/>
      <c r="U28" s="1"/>
      <c r="V28" s="1"/>
      <c r="W28" s="1"/>
      <c r="X28" s="1"/>
      <c r="Y28" s="1"/>
      <c r="Z28" s="1"/>
    </row>
    <row r="29" spans="1:26" ht="18.5" x14ac:dyDescent="0.45">
      <c r="A29" s="1"/>
      <c r="B29" s="17" t="s">
        <v>24</v>
      </c>
      <c r="C29" s="18"/>
      <c r="D29" s="18"/>
      <c r="E29" s="18"/>
      <c r="F29" s="18"/>
      <c r="G29" s="18"/>
      <c r="H29" s="18"/>
      <c r="I29" s="18"/>
      <c r="J29" s="19">
        <f>SUM(J25:J28)</f>
        <v>428</v>
      </c>
      <c r="K29" s="1"/>
      <c r="L29" s="1"/>
      <c r="M29" s="1"/>
      <c r="N29" s="1"/>
      <c r="O29" s="1"/>
      <c r="P29" s="1"/>
      <c r="Q29" s="1"/>
      <c r="R29" s="1"/>
      <c r="S29" s="1"/>
      <c r="T29" s="1"/>
      <c r="U29" s="1"/>
      <c r="V29" s="1"/>
      <c r="W29" s="1"/>
      <c r="X29" s="1"/>
      <c r="Y29" s="1"/>
      <c r="Z29" s="1"/>
    </row>
    <row r="30" spans="1:26"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5" x14ac:dyDescent="0.45">
      <c r="A32" s="1"/>
      <c r="B32" s="8" t="s">
        <v>25</v>
      </c>
      <c r="C32" s="1"/>
      <c r="D32" s="1"/>
      <c r="E32" s="1"/>
      <c r="F32" s="1"/>
      <c r="G32" s="1"/>
      <c r="H32" s="1"/>
      <c r="I32" s="1"/>
      <c r="J32" s="1"/>
      <c r="K32" s="1"/>
      <c r="L32" s="1"/>
      <c r="M32" s="1"/>
      <c r="N32" s="1"/>
      <c r="O32" s="1"/>
      <c r="P32" s="1"/>
      <c r="Q32" s="1"/>
      <c r="R32" s="1"/>
      <c r="S32" s="1"/>
      <c r="T32" s="1"/>
      <c r="U32" s="1"/>
      <c r="V32" s="1"/>
      <c r="W32" s="1"/>
      <c r="X32" s="1"/>
      <c r="Y32" s="1"/>
      <c r="Z32" s="1"/>
    </row>
    <row r="33" spans="1:26" ht="18.5" x14ac:dyDescent="0.45">
      <c r="A33" s="1"/>
      <c r="B33" s="6" t="s">
        <v>335</v>
      </c>
      <c r="C33" s="1"/>
      <c r="D33" s="1"/>
      <c r="E33" s="1"/>
      <c r="F33" s="1"/>
      <c r="G33" s="1"/>
      <c r="H33" s="1"/>
      <c r="I33" s="1"/>
      <c r="J33" s="1"/>
      <c r="K33" s="1"/>
      <c r="L33" s="1"/>
      <c r="M33" s="1"/>
      <c r="N33" s="1"/>
      <c r="O33" s="1"/>
      <c r="P33" s="1"/>
      <c r="Q33" s="1"/>
      <c r="R33" s="1"/>
      <c r="S33" s="1"/>
      <c r="T33" s="1"/>
      <c r="U33" s="1"/>
      <c r="V33" s="1"/>
      <c r="W33" s="1"/>
      <c r="X33" s="1"/>
      <c r="Y33" s="1"/>
      <c r="Z33" s="1"/>
    </row>
    <row r="34" spans="1:26" ht="18.5" x14ac:dyDescent="0.45">
      <c r="A34" s="1"/>
      <c r="B34" s="6" t="s">
        <v>26</v>
      </c>
      <c r="C34" s="1"/>
      <c r="D34" s="1"/>
      <c r="E34" s="1"/>
      <c r="F34" s="1"/>
      <c r="G34" s="1"/>
      <c r="H34" s="1"/>
      <c r="I34" s="1"/>
      <c r="J34" s="1"/>
      <c r="K34" s="1"/>
      <c r="L34" s="1"/>
      <c r="M34" s="1"/>
      <c r="N34" s="1"/>
      <c r="O34" s="1"/>
      <c r="P34" s="1"/>
      <c r="Q34" s="1"/>
      <c r="R34" s="1"/>
      <c r="S34" s="1"/>
      <c r="T34" s="1"/>
      <c r="U34" s="1"/>
      <c r="V34" s="1"/>
      <c r="W34" s="1"/>
      <c r="X34" s="1"/>
      <c r="Y34" s="1"/>
      <c r="Z34" s="1"/>
    </row>
    <row r="35" spans="1:26" ht="18.5" x14ac:dyDescent="0.45">
      <c r="A35" s="1"/>
      <c r="B35" s="6" t="s">
        <v>27</v>
      </c>
      <c r="C35" s="1"/>
      <c r="D35" s="1"/>
      <c r="E35" s="1"/>
      <c r="F35" s="1"/>
      <c r="G35" s="1"/>
      <c r="H35" s="1"/>
      <c r="I35" s="1"/>
      <c r="J35" s="1"/>
      <c r="K35" s="1"/>
      <c r="L35" s="1"/>
      <c r="M35" s="1"/>
      <c r="N35" s="1"/>
      <c r="O35" s="1"/>
      <c r="P35" s="1"/>
      <c r="Q35" s="1"/>
      <c r="R35" s="1"/>
      <c r="S35" s="1"/>
      <c r="T35" s="1"/>
      <c r="U35" s="1"/>
      <c r="V35" s="1"/>
      <c r="W35" s="1"/>
      <c r="X35" s="1"/>
      <c r="Y35" s="1"/>
      <c r="Z35" s="1"/>
    </row>
    <row r="36" spans="1:26" ht="18.5" x14ac:dyDescent="0.45">
      <c r="A36" s="1"/>
      <c r="B36" s="6"/>
      <c r="C36" s="1"/>
      <c r="D36" s="1"/>
      <c r="E36" s="1"/>
      <c r="F36" s="1"/>
      <c r="G36" s="1"/>
      <c r="H36" s="1"/>
      <c r="I36" s="1"/>
      <c r="J36" s="1"/>
      <c r="K36" s="1"/>
      <c r="L36" s="1"/>
      <c r="M36" s="1"/>
      <c r="N36" s="1"/>
      <c r="O36" s="1"/>
      <c r="P36" s="1"/>
      <c r="Q36" s="1"/>
      <c r="R36" s="1"/>
      <c r="S36" s="1"/>
      <c r="T36" s="1"/>
      <c r="U36" s="1"/>
      <c r="V36" s="1"/>
      <c r="W36" s="1"/>
      <c r="X36" s="1"/>
      <c r="Y36" s="1"/>
      <c r="Z36" s="1"/>
    </row>
    <row r="37" spans="1:26"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5" x14ac:dyDescent="0.45">
      <c r="A38" s="1"/>
      <c r="B38" s="1"/>
      <c r="C38" s="1"/>
      <c r="D38" s="8" t="s">
        <v>28</v>
      </c>
      <c r="E38" s="1"/>
      <c r="F38" s="1"/>
      <c r="G38" s="1"/>
      <c r="H38" s="1"/>
      <c r="I38" s="1"/>
      <c r="J38" s="1"/>
      <c r="K38" s="1"/>
      <c r="L38" s="1"/>
      <c r="M38" s="1"/>
      <c r="N38" s="1"/>
      <c r="O38" s="1"/>
      <c r="P38" s="1"/>
      <c r="Q38" s="1"/>
      <c r="R38" s="1"/>
      <c r="S38" s="1"/>
      <c r="T38" s="1"/>
      <c r="U38" s="1"/>
      <c r="V38" s="1"/>
      <c r="W38" s="1"/>
      <c r="X38" s="1"/>
      <c r="Y38" s="1"/>
      <c r="Z38" s="1"/>
    </row>
    <row r="39" spans="1:26" ht="18.5" x14ac:dyDescent="0.45">
      <c r="A39" s="1"/>
      <c r="B39" s="1"/>
      <c r="C39" s="1"/>
      <c r="D39" s="6" t="s">
        <v>29</v>
      </c>
      <c r="E39" s="1"/>
      <c r="F39" s="1"/>
      <c r="G39" s="1"/>
      <c r="H39" s="1"/>
      <c r="I39" s="1"/>
      <c r="J39" s="1"/>
      <c r="K39" s="1"/>
      <c r="L39" s="1"/>
      <c r="M39" s="1"/>
      <c r="N39" s="1"/>
      <c r="O39" s="1"/>
      <c r="P39" s="1"/>
      <c r="Q39" s="1"/>
      <c r="R39" s="1"/>
      <c r="S39" s="1"/>
      <c r="T39" s="1"/>
      <c r="U39" s="1"/>
      <c r="V39" s="1"/>
      <c r="W39" s="1"/>
      <c r="X39" s="1"/>
      <c r="Y39" s="1"/>
      <c r="Z39" s="1"/>
    </row>
    <row r="40" spans="1:26" ht="18.5" x14ac:dyDescent="0.45">
      <c r="A40" s="1"/>
      <c r="B40" s="1"/>
      <c r="C40" s="1"/>
      <c r="D40" s="441" t="s">
        <v>30</v>
      </c>
      <c r="E40" s="1"/>
      <c r="F40" s="1"/>
      <c r="H40" s="1"/>
      <c r="I40" s="1"/>
      <c r="J40" s="1"/>
      <c r="K40" s="1"/>
      <c r="L40" s="1"/>
      <c r="M40" s="1"/>
      <c r="N40" s="1"/>
      <c r="O40" s="1"/>
      <c r="P40" s="1"/>
      <c r="Q40" s="1"/>
      <c r="R40" s="1"/>
      <c r="S40" s="1"/>
      <c r="T40" s="1"/>
      <c r="U40" s="1"/>
      <c r="V40" s="1"/>
      <c r="W40" s="1"/>
      <c r="X40" s="1"/>
      <c r="Y40" s="1"/>
      <c r="Z40" s="1"/>
    </row>
    <row r="41" spans="1:26" ht="18.5" x14ac:dyDescent="0.45">
      <c r="A41" s="1"/>
      <c r="B41" s="1"/>
      <c r="C41" s="1"/>
      <c r="D41" s="441" t="s">
        <v>31</v>
      </c>
      <c r="E41" s="1"/>
      <c r="F41" s="1"/>
      <c r="G41" s="1"/>
      <c r="H41" s="1"/>
      <c r="I41" s="1"/>
      <c r="J41" s="1"/>
      <c r="K41" s="1"/>
      <c r="L41" s="1"/>
      <c r="M41" s="1"/>
      <c r="N41" s="1"/>
      <c r="O41" s="1"/>
      <c r="P41" s="1"/>
      <c r="Q41" s="1"/>
      <c r="R41" s="1"/>
      <c r="S41" s="1"/>
      <c r="T41" s="1"/>
      <c r="U41" s="1"/>
      <c r="V41" s="1"/>
      <c r="W41" s="1"/>
      <c r="X41" s="1"/>
      <c r="Y41" s="1"/>
      <c r="Z41" s="1"/>
    </row>
    <row r="42" spans="1:26" ht="14.5" x14ac:dyDescent="0.35">
      <c r="A42" s="1"/>
      <c r="B42" s="1"/>
      <c r="C42" s="1"/>
      <c r="E42" s="1"/>
      <c r="F42" s="1"/>
      <c r="G42" s="1"/>
      <c r="H42" s="1"/>
      <c r="I42" s="1"/>
      <c r="J42" s="1"/>
      <c r="K42" s="1"/>
      <c r="L42" s="1"/>
      <c r="M42" s="1"/>
      <c r="N42" s="1"/>
      <c r="O42" s="1"/>
      <c r="P42" s="1"/>
      <c r="Q42" s="1"/>
      <c r="R42" s="1"/>
      <c r="S42" s="1"/>
      <c r="T42" s="1"/>
      <c r="U42" s="1"/>
      <c r="V42" s="1"/>
      <c r="W42" s="1"/>
      <c r="X42" s="1"/>
      <c r="Y42" s="1"/>
      <c r="Z42" s="1"/>
    </row>
    <row r="43" spans="1:26" ht="18.5" x14ac:dyDescent="0.45">
      <c r="A43" s="1"/>
      <c r="B43" s="20"/>
      <c r="C43" s="1"/>
      <c r="D43" s="322" t="s">
        <v>436</v>
      </c>
      <c r="E43" s="1"/>
      <c r="F43" s="1"/>
      <c r="G43" s="1"/>
      <c r="H43" s="1"/>
      <c r="I43" s="1"/>
      <c r="J43" s="1"/>
      <c r="K43" s="1"/>
      <c r="L43" s="1"/>
      <c r="M43" s="1"/>
      <c r="N43" s="1"/>
      <c r="O43" s="1"/>
      <c r="P43" s="1"/>
      <c r="Q43" s="1"/>
      <c r="R43" s="1"/>
      <c r="S43" s="1"/>
      <c r="T43" s="1"/>
      <c r="U43" s="1"/>
      <c r="V43" s="1"/>
      <c r="W43" s="1"/>
      <c r="X43" s="1"/>
      <c r="Y43" s="1"/>
      <c r="Z43" s="1"/>
    </row>
    <row r="44" spans="1:26"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5" x14ac:dyDescent="0.35">
      <c r="A45" s="1"/>
      <c r="B45" s="452" t="s">
        <v>381</v>
      </c>
      <c r="C45" s="453"/>
      <c r="D45" s="453"/>
      <c r="E45" s="453"/>
      <c r="F45" s="453"/>
      <c r="G45" s="453"/>
      <c r="H45" s="453"/>
      <c r="I45" s="453"/>
      <c r="J45" s="453"/>
      <c r="K45" s="453"/>
      <c r="L45" s="453"/>
      <c r="M45" s="453"/>
      <c r="N45" s="453"/>
      <c r="O45" s="453"/>
      <c r="P45" s="1"/>
      <c r="Q45" s="1"/>
      <c r="R45" s="1"/>
      <c r="S45" s="1"/>
      <c r="T45" s="1"/>
      <c r="U45" s="1"/>
      <c r="V45" s="1"/>
      <c r="W45" s="1"/>
      <c r="X45" s="1"/>
      <c r="Y45" s="1"/>
      <c r="Z45" s="1"/>
    </row>
    <row r="46" spans="1:26" ht="14.5" x14ac:dyDescent="0.35">
      <c r="A46" s="1"/>
      <c r="B46" s="453"/>
      <c r="C46" s="453"/>
      <c r="D46" s="453"/>
      <c r="E46" s="453"/>
      <c r="F46" s="453"/>
      <c r="G46" s="453"/>
      <c r="H46" s="453"/>
      <c r="I46" s="453"/>
      <c r="J46" s="453"/>
      <c r="K46" s="453"/>
      <c r="L46" s="453"/>
      <c r="M46" s="453"/>
      <c r="N46" s="453"/>
      <c r="O46" s="453"/>
      <c r="P46" s="1"/>
      <c r="Q46" s="1"/>
      <c r="R46" s="1"/>
      <c r="S46" s="1"/>
      <c r="T46" s="1"/>
      <c r="U46" s="1"/>
      <c r="V46" s="1"/>
      <c r="W46" s="1"/>
      <c r="X46" s="1"/>
      <c r="Y46" s="1"/>
      <c r="Z46" s="1"/>
    </row>
    <row r="47" spans="1:26" ht="30.75" customHeight="1" x14ac:dyDescent="0.35">
      <c r="A47" s="1"/>
      <c r="B47" s="453"/>
      <c r="C47" s="453"/>
      <c r="D47" s="453"/>
      <c r="E47" s="453"/>
      <c r="F47" s="453"/>
      <c r="G47" s="453"/>
      <c r="H47" s="453"/>
      <c r="I47" s="453"/>
      <c r="J47" s="453"/>
      <c r="K47" s="453"/>
      <c r="L47" s="453"/>
      <c r="M47" s="453"/>
      <c r="N47" s="453"/>
      <c r="O47" s="453"/>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t="s">
        <v>425</v>
      </c>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
    <mergeCell ref="B45:O47"/>
  </mergeCells>
  <dataValidations count="1">
    <dataValidation type="list" allowBlank="1" showErrorMessage="1" sqref="C25:C28" xr:uid="{00000000-0002-0000-0000-000000000000}">
      <formula1>"AC,DC"</formula1>
    </dataValidation>
  </dataValidations>
  <hyperlinks>
    <hyperlink ref="N15" r:id="rId1" xr:uid="{00000000-0004-0000-0000-000000000000}"/>
    <hyperlink ref="D40" r:id="rId2" xr:uid="{00000000-0004-0000-0000-000001000000}"/>
    <hyperlink ref="D41" r:id="rId3" xr:uid="{00000000-0004-0000-0000-000002000000}"/>
    <hyperlink ref="C7" r:id="rId4" xr:uid="{7E2A72BD-8E53-428C-92EF-001B16EBFA0F}"/>
    <hyperlink ref="D43" r:id="rId5" display="Be sure to sign up for our Newsletter, for monthly RV travel stories and solar powered updates!" xr:uid="{4776AD58-CBAF-4D95-AE10-39E9FBDA4F23}"/>
  </hyperlinks>
  <pageMargins left="0.7" right="0.7" top="0.75" bottom="0.75" header="0" footer="0"/>
  <pageSetup orientation="portrait"/>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8D08D"/>
  </sheetPr>
  <dimension ref="A1:Z1002"/>
  <sheetViews>
    <sheetView workbookViewId="0">
      <selection activeCell="G13" sqref="G13"/>
    </sheetView>
  </sheetViews>
  <sheetFormatPr defaultColWidth="14.453125" defaultRowHeight="15" customHeight="1" x14ac:dyDescent="0.35"/>
  <cols>
    <col min="1" max="1" width="4.08984375" customWidth="1"/>
    <col min="2" max="2" width="29.54296875" customWidth="1"/>
    <col min="3" max="3" width="33.6328125" customWidth="1"/>
    <col min="4" max="4" width="14.36328125" customWidth="1"/>
    <col min="5" max="5" width="13.36328125" customWidth="1"/>
    <col min="6" max="6" width="13.6328125" customWidth="1"/>
    <col min="7" max="8" width="17.6328125" customWidth="1"/>
    <col min="9" max="26" width="8.6328125" customWidth="1"/>
  </cols>
  <sheetData>
    <row r="1" spans="1:26" ht="14.25" customHeight="1" x14ac:dyDescent="0.35">
      <c r="A1" s="1"/>
      <c r="B1" s="1"/>
      <c r="C1" s="190"/>
      <c r="D1" s="1"/>
      <c r="E1" s="1"/>
      <c r="F1" s="1"/>
      <c r="G1" s="1"/>
      <c r="H1" s="1"/>
      <c r="I1" s="1"/>
      <c r="J1" s="1"/>
      <c r="K1" s="1"/>
      <c r="L1" s="1"/>
      <c r="M1" s="1"/>
      <c r="N1" s="1"/>
      <c r="O1" s="1"/>
      <c r="P1" s="1"/>
      <c r="Q1" s="1"/>
      <c r="R1" s="1"/>
      <c r="S1" s="1"/>
      <c r="T1" s="1"/>
      <c r="U1" s="1"/>
      <c r="V1" s="1"/>
      <c r="W1" s="1"/>
      <c r="X1" s="1"/>
      <c r="Y1" s="1"/>
      <c r="Z1" s="1"/>
    </row>
    <row r="2" spans="1:26" s="329" customFormat="1" ht="26" x14ac:dyDescent="0.6">
      <c r="A2" s="1"/>
      <c r="B2" s="325" t="s">
        <v>363</v>
      </c>
      <c r="C2" s="326"/>
      <c r="D2" s="327"/>
      <c r="E2" s="327"/>
      <c r="F2" s="327"/>
      <c r="G2" s="327"/>
      <c r="H2" s="327"/>
      <c r="I2" s="327"/>
      <c r="J2" s="328"/>
      <c r="K2" s="328"/>
      <c r="L2" s="328"/>
      <c r="M2" s="328"/>
      <c r="N2" s="328"/>
      <c r="O2" s="328"/>
      <c r="P2" s="328"/>
      <c r="Q2" s="328"/>
      <c r="R2" s="324"/>
      <c r="S2" s="324"/>
      <c r="T2" s="324"/>
      <c r="U2" s="324"/>
      <c r="V2" s="324"/>
      <c r="W2" s="324"/>
      <c r="X2" s="324"/>
      <c r="Y2" s="324"/>
      <c r="Z2" s="324"/>
    </row>
    <row r="3" spans="1:26" ht="14.25" customHeight="1" x14ac:dyDescent="0.35">
      <c r="A3" s="1"/>
      <c r="B3" s="1"/>
      <c r="C3" s="190"/>
      <c r="D3" s="1"/>
      <c r="E3" s="1"/>
      <c r="F3" s="1"/>
      <c r="G3" s="1"/>
      <c r="H3" s="1"/>
      <c r="I3" s="1"/>
      <c r="J3" s="1"/>
      <c r="K3" s="1"/>
      <c r="L3" s="1"/>
      <c r="M3" s="1"/>
      <c r="N3" s="1"/>
      <c r="O3" s="1"/>
      <c r="P3" s="1"/>
      <c r="Q3" s="1"/>
      <c r="R3" s="1"/>
      <c r="S3" s="1"/>
      <c r="T3" s="1"/>
      <c r="U3" s="1"/>
      <c r="V3" s="1"/>
      <c r="W3" s="1"/>
      <c r="X3" s="1"/>
      <c r="Y3" s="1"/>
      <c r="Z3" s="1"/>
    </row>
    <row r="4" spans="1:26" ht="14.25" customHeight="1" x14ac:dyDescent="0.45">
      <c r="A4" s="1"/>
      <c r="B4" s="4" t="s">
        <v>299</v>
      </c>
      <c r="C4" s="190"/>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6" t="s">
        <v>300</v>
      </c>
      <c r="C5" s="303"/>
      <c r="D5" s="6"/>
      <c r="E5" s="6"/>
      <c r="F5" s="6"/>
      <c r="G5" s="6"/>
      <c r="H5" s="1"/>
      <c r="I5" s="1"/>
      <c r="J5" s="1"/>
      <c r="K5" s="1"/>
      <c r="L5" s="1"/>
      <c r="M5" s="1"/>
      <c r="N5" s="1"/>
      <c r="O5" s="1"/>
      <c r="P5" s="1"/>
      <c r="Q5" s="1"/>
      <c r="R5" s="1"/>
      <c r="S5" s="1"/>
      <c r="T5" s="1"/>
      <c r="U5" s="1"/>
      <c r="V5" s="1"/>
      <c r="W5" s="1"/>
      <c r="X5" s="1"/>
      <c r="Y5" s="1"/>
      <c r="Z5" s="1"/>
    </row>
    <row r="6" spans="1:26" ht="15.75" customHeight="1" x14ac:dyDescent="0.45">
      <c r="A6" s="1"/>
      <c r="B6" s="6" t="s">
        <v>337</v>
      </c>
      <c r="C6" s="303"/>
      <c r="D6" s="6"/>
      <c r="E6" s="6"/>
      <c r="F6" s="6"/>
      <c r="G6" s="6"/>
      <c r="H6" s="1"/>
      <c r="I6" s="1"/>
      <c r="J6" s="1"/>
      <c r="K6" s="1"/>
      <c r="L6" s="1"/>
      <c r="M6" s="1"/>
      <c r="N6" s="1"/>
      <c r="O6" s="1"/>
      <c r="P6" s="1"/>
      <c r="Q6" s="1"/>
      <c r="R6" s="1"/>
      <c r="S6" s="1"/>
      <c r="T6" s="1"/>
      <c r="U6" s="1"/>
      <c r="V6" s="1"/>
      <c r="W6" s="1"/>
      <c r="X6" s="1"/>
      <c r="Y6" s="1"/>
      <c r="Z6" s="1"/>
    </row>
    <row r="7" spans="1:26" ht="15.75" customHeight="1" x14ac:dyDescent="0.45">
      <c r="A7" s="1"/>
      <c r="B7" s="107"/>
      <c r="C7" s="303"/>
      <c r="D7" s="6"/>
      <c r="E7" s="6"/>
      <c r="F7" s="6"/>
      <c r="G7" s="6"/>
      <c r="H7" s="1"/>
      <c r="I7" s="1"/>
      <c r="J7" s="1"/>
      <c r="K7" s="1"/>
      <c r="L7" s="1"/>
      <c r="M7" s="1"/>
      <c r="N7" s="1"/>
      <c r="O7" s="1"/>
      <c r="P7" s="1"/>
      <c r="Q7" s="1"/>
      <c r="R7" s="1"/>
      <c r="S7" s="1"/>
      <c r="T7" s="1"/>
      <c r="U7" s="1"/>
      <c r="V7" s="1"/>
      <c r="W7" s="1"/>
      <c r="X7" s="1"/>
      <c r="Y7" s="1"/>
      <c r="Z7" s="1"/>
    </row>
    <row r="8" spans="1:26" ht="14.25" customHeight="1" x14ac:dyDescent="0.35">
      <c r="A8" s="1"/>
      <c r="B8" s="1"/>
      <c r="C8" s="190"/>
      <c r="D8" s="1"/>
      <c r="E8" s="1"/>
      <c r="F8" s="1"/>
      <c r="G8" s="1"/>
      <c r="H8" s="1"/>
      <c r="I8" s="1"/>
      <c r="J8" s="1"/>
      <c r="K8" s="1"/>
      <c r="L8" s="1"/>
      <c r="M8" s="1"/>
      <c r="N8" s="1"/>
      <c r="O8" s="1"/>
      <c r="P8" s="1"/>
      <c r="Q8" s="1"/>
      <c r="R8" s="1"/>
      <c r="S8" s="1"/>
      <c r="T8" s="1"/>
      <c r="U8" s="1"/>
      <c r="V8" s="1"/>
      <c r="W8" s="1"/>
      <c r="X8" s="1"/>
      <c r="Y8" s="1"/>
      <c r="Z8" s="1"/>
    </row>
    <row r="9" spans="1:26" ht="18.5" x14ac:dyDescent="0.45">
      <c r="A9" s="1"/>
      <c r="B9" s="304" t="s">
        <v>301</v>
      </c>
      <c r="C9" s="390" t="s">
        <v>302</v>
      </c>
      <c r="E9" s="451" t="s">
        <v>303</v>
      </c>
      <c r="F9" s="305" t="s">
        <v>304</v>
      </c>
      <c r="I9" s="1"/>
      <c r="J9" s="1"/>
      <c r="K9" s="1"/>
      <c r="L9" s="1"/>
      <c r="M9" s="1"/>
      <c r="N9" s="1"/>
      <c r="O9" s="1"/>
      <c r="P9" s="1"/>
      <c r="Q9" s="1"/>
      <c r="R9" s="1"/>
      <c r="S9" s="1"/>
      <c r="T9" s="1"/>
      <c r="U9" s="1"/>
      <c r="V9" s="1"/>
      <c r="W9" s="1"/>
      <c r="X9" s="1"/>
      <c r="Y9" s="1"/>
      <c r="Z9" s="1"/>
    </row>
    <row r="10" spans="1:26" ht="14.25" customHeight="1" x14ac:dyDescent="0.35">
      <c r="A10" s="1"/>
      <c r="B10" s="1"/>
      <c r="C10" s="190"/>
      <c r="D10" s="1"/>
      <c r="E10" s="1"/>
      <c r="F10" s="1"/>
      <c r="G10" s="1"/>
      <c r="H10" s="1"/>
      <c r="I10" s="1"/>
      <c r="J10" s="1"/>
      <c r="K10" s="1"/>
      <c r="L10" s="1"/>
      <c r="M10" s="1"/>
      <c r="N10" s="1"/>
      <c r="O10" s="1"/>
      <c r="P10" s="1"/>
      <c r="Q10" s="1"/>
      <c r="R10" s="1"/>
      <c r="S10" s="1"/>
      <c r="T10" s="1"/>
      <c r="U10" s="1"/>
      <c r="V10" s="1"/>
      <c r="W10" s="1"/>
      <c r="X10" s="1"/>
      <c r="Y10" s="1"/>
      <c r="Z10" s="1"/>
    </row>
    <row r="11" spans="1:26" ht="31" x14ac:dyDescent="0.35">
      <c r="A11" s="1"/>
      <c r="B11" s="330" t="s">
        <v>305</v>
      </c>
      <c r="C11" s="331" t="s">
        <v>306</v>
      </c>
      <c r="D11" s="331" t="s">
        <v>307</v>
      </c>
      <c r="E11" s="332" t="s">
        <v>308</v>
      </c>
      <c r="F11" s="331" t="s">
        <v>112</v>
      </c>
      <c r="G11" s="333" t="s">
        <v>113</v>
      </c>
      <c r="H11" s="1"/>
      <c r="I11" s="1"/>
      <c r="J11" s="1"/>
      <c r="K11" s="1"/>
      <c r="L11" s="1"/>
      <c r="M11" s="1"/>
      <c r="N11" s="1"/>
      <c r="O11" s="1"/>
      <c r="P11" s="1"/>
      <c r="Q11" s="1"/>
      <c r="R11" s="1"/>
      <c r="S11" s="1"/>
      <c r="T11" s="1"/>
      <c r="U11" s="1"/>
      <c r="V11" s="1"/>
      <c r="W11" s="1"/>
      <c r="X11" s="1"/>
      <c r="Y11" s="1"/>
      <c r="Z11" s="1"/>
    </row>
    <row r="12" spans="1:26" ht="18.5" x14ac:dyDescent="0.45">
      <c r="A12" s="109"/>
      <c r="B12" s="306" t="s">
        <v>309</v>
      </c>
      <c r="C12" s="307"/>
      <c r="D12" s="307"/>
      <c r="E12" s="308"/>
      <c r="F12" s="308"/>
      <c r="G12" s="309"/>
      <c r="H12" s="109"/>
      <c r="I12" s="109"/>
      <c r="J12" s="109"/>
      <c r="K12" s="109"/>
      <c r="L12" s="109"/>
      <c r="M12" s="109"/>
      <c r="N12" s="109"/>
      <c r="O12" s="109"/>
      <c r="P12" s="109"/>
      <c r="Q12" s="109"/>
      <c r="R12" s="109"/>
      <c r="S12" s="109"/>
      <c r="T12" s="109"/>
      <c r="U12" s="109"/>
      <c r="V12" s="109"/>
      <c r="W12" s="109"/>
      <c r="X12" s="109"/>
      <c r="Y12" s="109"/>
      <c r="Z12" s="109"/>
    </row>
    <row r="13" spans="1:26" ht="18.5" x14ac:dyDescent="0.45">
      <c r="A13" s="1"/>
      <c r="B13" s="310" t="s">
        <v>310</v>
      </c>
      <c r="C13" s="164">
        <f>'Solar Panel Options'!C25</f>
        <v>0</v>
      </c>
      <c r="D13" s="164">
        <f>'Solar Panel Options'!D25</f>
        <v>0</v>
      </c>
      <c r="E13" s="117">
        <f>'Solar Panel Options'!E25</f>
        <v>0</v>
      </c>
      <c r="F13" s="117">
        <f>'Solar Panel Options'!F25</f>
        <v>0</v>
      </c>
      <c r="G13" s="118">
        <f>'Solar Panel Options'!G25</f>
        <v>0</v>
      </c>
      <c r="H13" s="1"/>
      <c r="I13" s="1"/>
      <c r="J13" s="1"/>
      <c r="K13" s="1"/>
      <c r="L13" s="1"/>
      <c r="M13" s="1"/>
      <c r="N13" s="1"/>
      <c r="O13" s="1"/>
      <c r="P13" s="1"/>
      <c r="Q13" s="1"/>
      <c r="R13" s="1"/>
      <c r="S13" s="1"/>
      <c r="T13" s="1"/>
      <c r="U13" s="1"/>
      <c r="V13" s="1"/>
      <c r="W13" s="1"/>
      <c r="X13" s="1"/>
      <c r="Y13" s="1"/>
      <c r="Z13" s="1"/>
    </row>
    <row r="14" spans="1:26" ht="18.5" x14ac:dyDescent="0.45">
      <c r="A14" s="1"/>
      <c r="B14" s="310" t="s">
        <v>311</v>
      </c>
      <c r="C14" s="164">
        <f>'Solar Panel Options'!C26</f>
        <v>0</v>
      </c>
      <c r="D14" s="164">
        <f>'Solar Panel Options'!D26</f>
        <v>0</v>
      </c>
      <c r="E14" s="117">
        <f>'Solar Panel Options'!E26</f>
        <v>0</v>
      </c>
      <c r="F14" s="117">
        <f>'Solar Panel Options'!F26</f>
        <v>0</v>
      </c>
      <c r="G14" s="118">
        <f>'Solar Panel Options'!G26</f>
        <v>0</v>
      </c>
      <c r="H14" s="1"/>
      <c r="I14" s="1"/>
      <c r="J14" s="1"/>
      <c r="K14" s="1"/>
      <c r="L14" s="1"/>
      <c r="M14" s="1"/>
      <c r="N14" s="1"/>
      <c r="O14" s="1"/>
      <c r="P14" s="1"/>
      <c r="Q14" s="1"/>
      <c r="R14" s="1"/>
      <c r="S14" s="1"/>
      <c r="T14" s="1"/>
      <c r="U14" s="1"/>
      <c r="V14" s="1"/>
      <c r="W14" s="1"/>
      <c r="X14" s="1"/>
      <c r="Y14" s="1"/>
      <c r="Z14" s="1"/>
    </row>
    <row r="15" spans="1:26" ht="18.5" x14ac:dyDescent="0.45">
      <c r="A15" s="1"/>
      <c r="B15" s="310" t="s">
        <v>312</v>
      </c>
      <c r="C15" s="164">
        <f>'Solar Panel Options'!C27</f>
        <v>0</v>
      </c>
      <c r="D15" s="164">
        <f>'Solar Panel Options'!D27</f>
        <v>0</v>
      </c>
      <c r="E15" s="117">
        <f>'Solar Panel Options'!E27</f>
        <v>0</v>
      </c>
      <c r="F15" s="117">
        <f>'Solar Panel Options'!F27</f>
        <v>0</v>
      </c>
      <c r="G15" s="118">
        <f>'Solar Panel Options'!G27</f>
        <v>0</v>
      </c>
      <c r="H15" s="1"/>
      <c r="I15" s="1"/>
      <c r="J15" s="1"/>
      <c r="K15" s="1"/>
      <c r="L15" s="1"/>
      <c r="M15" s="1"/>
      <c r="N15" s="1"/>
      <c r="O15" s="1"/>
      <c r="P15" s="1"/>
      <c r="Q15" s="1"/>
      <c r="R15" s="1"/>
      <c r="S15" s="1"/>
      <c r="T15" s="1"/>
      <c r="U15" s="1"/>
      <c r="V15" s="1"/>
      <c r="W15" s="1"/>
      <c r="X15" s="1"/>
      <c r="Y15" s="1"/>
      <c r="Z15" s="1"/>
    </row>
    <row r="16" spans="1:26" ht="18.5" x14ac:dyDescent="0.45">
      <c r="A16" s="1"/>
      <c r="B16" s="310"/>
      <c r="C16" s="164"/>
      <c r="D16" s="164"/>
      <c r="E16" s="117"/>
      <c r="F16" s="117"/>
      <c r="G16" s="118"/>
      <c r="H16" s="1"/>
      <c r="I16" s="1"/>
      <c r="J16" s="1"/>
      <c r="K16" s="1"/>
      <c r="L16" s="1"/>
      <c r="M16" s="1"/>
      <c r="N16" s="1"/>
      <c r="O16" s="1"/>
      <c r="P16" s="1"/>
      <c r="Q16" s="1"/>
      <c r="R16" s="1"/>
      <c r="S16" s="1"/>
      <c r="T16" s="1"/>
      <c r="U16" s="1"/>
      <c r="V16" s="1"/>
      <c r="W16" s="1"/>
      <c r="X16" s="1"/>
      <c r="Y16" s="1"/>
      <c r="Z16" s="1"/>
    </row>
    <row r="17" spans="1:26" ht="18.5" x14ac:dyDescent="0.45">
      <c r="A17" s="1"/>
      <c r="B17" s="306" t="s">
        <v>313</v>
      </c>
      <c r="C17" s="307"/>
      <c r="D17" s="307"/>
      <c r="E17" s="308"/>
      <c r="F17" s="308"/>
      <c r="G17" s="309"/>
      <c r="H17" s="1"/>
      <c r="I17" s="1"/>
      <c r="J17" s="1"/>
      <c r="K17" s="1"/>
      <c r="L17" s="1"/>
      <c r="M17" s="1"/>
      <c r="N17" s="1"/>
      <c r="O17" s="1"/>
      <c r="P17" s="1"/>
      <c r="Q17" s="1"/>
      <c r="R17" s="1"/>
      <c r="S17" s="1"/>
      <c r="T17" s="1"/>
      <c r="U17" s="1"/>
      <c r="V17" s="1"/>
      <c r="W17" s="1"/>
      <c r="X17" s="1"/>
      <c r="Y17" s="1"/>
      <c r="Z17" s="1"/>
    </row>
    <row r="18" spans="1:26" ht="18.5" x14ac:dyDescent="0.45">
      <c r="A18" s="1"/>
      <c r="B18" s="310" t="s">
        <v>314</v>
      </c>
      <c r="C18" s="164">
        <f>'Charge Controller Options'!C27</f>
        <v>0</v>
      </c>
      <c r="D18" s="164">
        <f>'Charge Controller Options'!E27</f>
        <v>0</v>
      </c>
      <c r="E18" s="117">
        <f>'Charge Controller Options'!F27</f>
        <v>0</v>
      </c>
      <c r="F18" s="117">
        <f>'Charge Controller Options'!G27</f>
        <v>0</v>
      </c>
      <c r="G18" s="118">
        <f>'Charge Controller Options'!H27</f>
        <v>0</v>
      </c>
      <c r="H18" s="1"/>
      <c r="I18" s="1"/>
      <c r="J18" s="1"/>
      <c r="K18" s="1"/>
      <c r="L18" s="1"/>
      <c r="M18" s="1"/>
      <c r="N18" s="1"/>
      <c r="O18" s="1"/>
      <c r="P18" s="1"/>
      <c r="Q18" s="1"/>
      <c r="R18" s="1"/>
      <c r="S18" s="1"/>
      <c r="T18" s="1"/>
      <c r="U18" s="1"/>
      <c r="V18" s="1"/>
      <c r="W18" s="1"/>
      <c r="X18" s="1"/>
      <c r="Y18" s="1"/>
      <c r="Z18" s="1"/>
    </row>
    <row r="19" spans="1:26" ht="18.5" x14ac:dyDescent="0.45">
      <c r="A19" s="1"/>
      <c r="B19" s="310" t="s">
        <v>315</v>
      </c>
      <c r="C19" s="164">
        <f>'Charge Controller Options'!C28</f>
        <v>0</v>
      </c>
      <c r="D19" s="164">
        <f>'Charge Controller Options'!E28</f>
        <v>0</v>
      </c>
      <c r="E19" s="117">
        <f>'Charge Controller Options'!F28</f>
        <v>0</v>
      </c>
      <c r="F19" s="117">
        <f>'Charge Controller Options'!G28</f>
        <v>0</v>
      </c>
      <c r="G19" s="118">
        <f>'Charge Controller Options'!H28</f>
        <v>0</v>
      </c>
      <c r="H19" s="1"/>
      <c r="I19" s="1"/>
      <c r="J19" s="1"/>
      <c r="K19" s="1"/>
      <c r="L19" s="1"/>
      <c r="M19" s="1"/>
      <c r="N19" s="1"/>
      <c r="O19" s="1"/>
      <c r="P19" s="1"/>
      <c r="Q19" s="1"/>
      <c r="R19" s="1"/>
      <c r="S19" s="1"/>
      <c r="T19" s="1"/>
      <c r="U19" s="1"/>
      <c r="V19" s="1"/>
      <c r="W19" s="1"/>
      <c r="X19" s="1"/>
      <c r="Y19" s="1"/>
      <c r="Z19" s="1"/>
    </row>
    <row r="20" spans="1:26" ht="18.5" x14ac:dyDescent="0.45">
      <c r="A20" s="1"/>
      <c r="B20" s="310" t="s">
        <v>316</v>
      </c>
      <c r="C20" s="164">
        <f>'Charge Controller Options'!C29</f>
        <v>0</v>
      </c>
      <c r="D20" s="164">
        <f>'Charge Controller Options'!E29</f>
        <v>0</v>
      </c>
      <c r="E20" s="117">
        <f>'Charge Controller Options'!F29</f>
        <v>0</v>
      </c>
      <c r="F20" s="117">
        <f>'Charge Controller Options'!G29</f>
        <v>0</v>
      </c>
      <c r="G20" s="118">
        <f>'Charge Controller Options'!H29</f>
        <v>0</v>
      </c>
      <c r="H20" s="1"/>
      <c r="I20" s="1"/>
      <c r="J20" s="1"/>
      <c r="K20" s="1"/>
      <c r="L20" s="1"/>
      <c r="M20" s="1"/>
      <c r="N20" s="1"/>
      <c r="O20" s="1"/>
      <c r="P20" s="1"/>
      <c r="Q20" s="1"/>
      <c r="R20" s="1"/>
      <c r="S20" s="1"/>
      <c r="T20" s="1"/>
      <c r="U20" s="1"/>
      <c r="V20" s="1"/>
      <c r="W20" s="1"/>
      <c r="X20" s="1"/>
      <c r="Y20" s="1"/>
      <c r="Z20" s="1"/>
    </row>
    <row r="21" spans="1:26" ht="18.5" x14ac:dyDescent="0.45">
      <c r="A21" s="1"/>
      <c r="B21" s="310"/>
      <c r="C21" s="164"/>
      <c r="D21" s="164"/>
      <c r="E21" s="117"/>
      <c r="F21" s="117"/>
      <c r="G21" s="118"/>
      <c r="H21" s="1"/>
      <c r="I21" s="1"/>
      <c r="J21" s="1"/>
      <c r="K21" s="1"/>
      <c r="L21" s="1"/>
      <c r="M21" s="1"/>
      <c r="N21" s="1"/>
      <c r="O21" s="1"/>
      <c r="P21" s="1"/>
      <c r="Q21" s="1"/>
      <c r="R21" s="1"/>
      <c r="S21" s="1"/>
      <c r="T21" s="1"/>
      <c r="U21" s="1"/>
      <c r="V21" s="1"/>
      <c r="W21" s="1"/>
      <c r="X21" s="1"/>
      <c r="Y21" s="1"/>
      <c r="Z21" s="1"/>
    </row>
    <row r="22" spans="1:26" ht="18.5" x14ac:dyDescent="0.45">
      <c r="A22" s="1"/>
      <c r="B22" s="306" t="s">
        <v>317</v>
      </c>
      <c r="C22" s="307"/>
      <c r="D22" s="307"/>
      <c r="E22" s="308"/>
      <c r="F22" s="308"/>
      <c r="G22" s="309"/>
      <c r="H22" s="1"/>
      <c r="I22" s="1"/>
      <c r="J22" s="1"/>
      <c r="K22" s="1"/>
      <c r="L22" s="1"/>
      <c r="M22" s="1"/>
      <c r="N22" s="1"/>
      <c r="O22" s="1"/>
      <c r="P22" s="1"/>
      <c r="Q22" s="1"/>
      <c r="R22" s="1"/>
      <c r="S22" s="1"/>
      <c r="T22" s="1"/>
      <c r="U22" s="1"/>
      <c r="V22" s="1"/>
      <c r="W22" s="1"/>
      <c r="X22" s="1"/>
      <c r="Y22" s="1"/>
      <c r="Z22" s="1"/>
    </row>
    <row r="23" spans="1:26" ht="18.5" x14ac:dyDescent="0.45">
      <c r="A23" s="1"/>
      <c r="B23" s="310" t="s">
        <v>318</v>
      </c>
      <c r="C23" s="164">
        <f>'Charge Controller Options'!C32</f>
        <v>0</v>
      </c>
      <c r="D23" s="164">
        <f>'Charge Controller Options'!E32</f>
        <v>0</v>
      </c>
      <c r="E23" s="117">
        <f>'Charge Controller Options'!F32</f>
        <v>0</v>
      </c>
      <c r="F23" s="117">
        <f>'DC to DC Charger Options'!G17</f>
        <v>0</v>
      </c>
      <c r="G23" s="118">
        <f>'DC to DC Charger Options'!H17</f>
        <v>0</v>
      </c>
      <c r="H23" s="1"/>
      <c r="I23" s="1"/>
      <c r="J23" s="1"/>
      <c r="K23" s="1"/>
      <c r="L23" s="1"/>
      <c r="M23" s="1"/>
      <c r="N23" s="1"/>
      <c r="O23" s="1"/>
      <c r="P23" s="1"/>
      <c r="Q23" s="1"/>
      <c r="R23" s="1"/>
      <c r="S23" s="1"/>
      <c r="T23" s="1"/>
      <c r="U23" s="1"/>
      <c r="V23" s="1"/>
      <c r="W23" s="1"/>
      <c r="X23" s="1"/>
      <c r="Y23" s="1"/>
      <c r="Z23" s="1"/>
    </row>
    <row r="24" spans="1:26" ht="18.5" x14ac:dyDescent="0.45">
      <c r="A24" s="1"/>
      <c r="B24" s="310" t="s">
        <v>316</v>
      </c>
      <c r="C24" s="164">
        <f>'Charge Controller Options'!C34</f>
        <v>0</v>
      </c>
      <c r="D24" s="164">
        <f>'Charge Controller Options'!E34</f>
        <v>0</v>
      </c>
      <c r="E24" s="117">
        <f>'Charge Controller Options'!F34</f>
        <v>0</v>
      </c>
      <c r="F24" s="117">
        <f>'DC to DC Charger Options'!G18</f>
        <v>0</v>
      </c>
      <c r="G24" s="118">
        <f>'DC to DC Charger Options'!H18</f>
        <v>0</v>
      </c>
      <c r="H24" s="1"/>
      <c r="I24" s="1"/>
      <c r="J24" s="1"/>
      <c r="K24" s="1"/>
      <c r="L24" s="1"/>
      <c r="M24" s="1"/>
      <c r="N24" s="1"/>
      <c r="O24" s="1"/>
      <c r="P24" s="1"/>
      <c r="Q24" s="1"/>
      <c r="R24" s="1"/>
      <c r="S24" s="1"/>
      <c r="T24" s="1"/>
      <c r="U24" s="1"/>
      <c r="V24" s="1"/>
      <c r="W24" s="1"/>
      <c r="X24" s="1"/>
      <c r="Y24" s="1"/>
      <c r="Z24" s="1"/>
    </row>
    <row r="25" spans="1:26" ht="18.5" x14ac:dyDescent="0.45">
      <c r="A25" s="1"/>
      <c r="B25" s="310"/>
      <c r="C25" s="164"/>
      <c r="D25" s="164"/>
      <c r="E25" s="117"/>
      <c r="F25" s="117"/>
      <c r="G25" s="118"/>
      <c r="H25" s="1"/>
      <c r="I25" s="1"/>
      <c r="J25" s="1"/>
      <c r="K25" s="1"/>
      <c r="L25" s="1"/>
      <c r="M25" s="1"/>
      <c r="N25" s="1"/>
      <c r="O25" s="1"/>
      <c r="P25" s="1"/>
      <c r="Q25" s="1"/>
      <c r="R25" s="1"/>
      <c r="S25" s="1"/>
      <c r="T25" s="1"/>
      <c r="U25" s="1"/>
      <c r="V25" s="1"/>
      <c r="W25" s="1"/>
      <c r="X25" s="1"/>
      <c r="Y25" s="1"/>
      <c r="Z25" s="1"/>
    </row>
    <row r="26" spans="1:26" ht="18.5" x14ac:dyDescent="0.45">
      <c r="A26" s="1"/>
      <c r="B26" s="306" t="s">
        <v>319</v>
      </c>
      <c r="C26" s="307"/>
      <c r="D26" s="307"/>
      <c r="E26" s="308"/>
      <c r="F26" s="308"/>
      <c r="G26" s="309"/>
      <c r="H26" s="1"/>
      <c r="I26" s="1"/>
      <c r="J26" s="1"/>
      <c r="K26" s="1"/>
      <c r="L26" s="1"/>
      <c r="M26" s="1"/>
      <c r="N26" s="1"/>
      <c r="O26" s="1"/>
      <c r="P26" s="1"/>
      <c r="Q26" s="1"/>
      <c r="R26" s="1"/>
      <c r="S26" s="1"/>
      <c r="T26" s="1"/>
      <c r="U26" s="1"/>
      <c r="V26" s="1"/>
      <c r="W26" s="1"/>
      <c r="X26" s="1"/>
      <c r="Y26" s="1"/>
      <c r="Z26" s="1"/>
    </row>
    <row r="27" spans="1:26" ht="18.5" x14ac:dyDescent="0.45">
      <c r="A27" s="1"/>
      <c r="B27" s="310" t="s">
        <v>320</v>
      </c>
      <c r="C27" s="164">
        <f>'Battery Options'!D23</f>
        <v>0</v>
      </c>
      <c r="D27" s="164">
        <f>'Battery Options'!G23</f>
        <v>0</v>
      </c>
      <c r="E27" s="117">
        <f>'Battery Options'!I23</f>
        <v>0</v>
      </c>
      <c r="F27" s="117">
        <f>'Battery Options'!J23</f>
        <v>0</v>
      </c>
      <c r="G27" s="118">
        <f>'Battery Options'!K23</f>
        <v>0</v>
      </c>
      <c r="H27" s="1"/>
      <c r="I27" s="1"/>
      <c r="J27" s="1"/>
      <c r="K27" s="1"/>
      <c r="L27" s="1"/>
      <c r="M27" s="1"/>
      <c r="N27" s="1"/>
      <c r="O27" s="1"/>
      <c r="P27" s="1"/>
      <c r="Q27" s="1"/>
      <c r="R27" s="1"/>
      <c r="S27" s="1"/>
      <c r="T27" s="1"/>
      <c r="U27" s="1"/>
      <c r="V27" s="1"/>
      <c r="W27" s="1"/>
      <c r="X27" s="1"/>
      <c r="Y27" s="1"/>
      <c r="Z27" s="1"/>
    </row>
    <row r="28" spans="1:26" ht="18.5" x14ac:dyDescent="0.45">
      <c r="A28" s="1"/>
      <c r="B28" s="310" t="s">
        <v>321</v>
      </c>
      <c r="C28" s="164">
        <f>'Battery Options'!D24</f>
        <v>0</v>
      </c>
      <c r="D28" s="164">
        <f>'Battery Options'!G24</f>
        <v>0</v>
      </c>
      <c r="E28" s="117">
        <f>'Battery Options'!I24</f>
        <v>0</v>
      </c>
      <c r="F28" s="117">
        <f>'Battery Options'!J24</f>
        <v>0</v>
      </c>
      <c r="G28" s="118">
        <f>'Battery Options'!K24</f>
        <v>0</v>
      </c>
      <c r="H28" s="1"/>
      <c r="I28" s="1"/>
      <c r="J28" s="1"/>
      <c r="K28" s="1"/>
      <c r="L28" s="1"/>
      <c r="M28" s="1"/>
      <c r="N28" s="1"/>
      <c r="O28" s="1"/>
      <c r="P28" s="1"/>
      <c r="Q28" s="1"/>
      <c r="R28" s="1"/>
      <c r="S28" s="1"/>
      <c r="T28" s="1"/>
      <c r="U28" s="1"/>
      <c r="V28" s="1"/>
      <c r="W28" s="1"/>
      <c r="X28" s="1"/>
      <c r="Y28" s="1"/>
      <c r="Z28" s="1"/>
    </row>
    <row r="29" spans="1:26" ht="18.5" x14ac:dyDescent="0.45">
      <c r="A29" s="1"/>
      <c r="B29" s="310" t="s">
        <v>322</v>
      </c>
      <c r="C29" s="164">
        <f>'Battery Options'!D25</f>
        <v>0</v>
      </c>
      <c r="D29" s="164">
        <f>'Battery Options'!G25</f>
        <v>0</v>
      </c>
      <c r="E29" s="117">
        <f>'Battery Options'!I25</f>
        <v>0</v>
      </c>
      <c r="F29" s="117">
        <f>'Battery Options'!J25</f>
        <v>0</v>
      </c>
      <c r="G29" s="118">
        <f>'Battery Options'!K25</f>
        <v>0</v>
      </c>
      <c r="H29" s="1"/>
      <c r="I29" s="1"/>
      <c r="J29" s="1"/>
      <c r="K29" s="1"/>
      <c r="L29" s="1"/>
      <c r="M29" s="1"/>
      <c r="N29" s="1"/>
      <c r="O29" s="1"/>
      <c r="P29" s="1"/>
      <c r="Q29" s="1"/>
      <c r="R29" s="1"/>
      <c r="S29" s="1"/>
      <c r="T29" s="1"/>
      <c r="U29" s="1"/>
      <c r="V29" s="1"/>
      <c r="W29" s="1"/>
      <c r="X29" s="1"/>
      <c r="Y29" s="1"/>
      <c r="Z29" s="1"/>
    </row>
    <row r="30" spans="1:26" ht="18.5" x14ac:dyDescent="0.45">
      <c r="A30" s="1"/>
      <c r="B30" s="310"/>
      <c r="C30" s="164"/>
      <c r="D30" s="164"/>
      <c r="E30" s="117"/>
      <c r="F30" s="117"/>
      <c r="G30" s="118"/>
      <c r="H30" s="1"/>
      <c r="I30" s="1"/>
      <c r="J30" s="1"/>
      <c r="K30" s="1"/>
      <c r="L30" s="1"/>
      <c r="M30" s="1"/>
      <c r="N30" s="1"/>
      <c r="O30" s="1"/>
      <c r="P30" s="1"/>
      <c r="Q30" s="1"/>
      <c r="R30" s="1"/>
      <c r="S30" s="1"/>
      <c r="T30" s="1"/>
      <c r="U30" s="1"/>
      <c r="V30" s="1"/>
      <c r="W30" s="1"/>
      <c r="X30" s="1"/>
      <c r="Y30" s="1"/>
      <c r="Z30" s="1"/>
    </row>
    <row r="31" spans="1:26" ht="18.5" x14ac:dyDescent="0.45">
      <c r="A31" s="1"/>
      <c r="B31" s="306" t="s">
        <v>323</v>
      </c>
      <c r="C31" s="307"/>
      <c r="D31" s="307"/>
      <c r="E31" s="308"/>
      <c r="F31" s="308"/>
      <c r="G31" s="309"/>
      <c r="H31" s="1"/>
      <c r="I31" s="1"/>
      <c r="J31" s="1"/>
      <c r="K31" s="1"/>
      <c r="L31" s="1"/>
      <c r="M31" s="1"/>
      <c r="N31" s="1"/>
      <c r="O31" s="1"/>
      <c r="P31" s="1"/>
      <c r="Q31" s="1"/>
      <c r="R31" s="1"/>
      <c r="S31" s="1"/>
      <c r="T31" s="1"/>
      <c r="U31" s="1"/>
      <c r="V31" s="1"/>
      <c r="W31" s="1"/>
      <c r="X31" s="1"/>
      <c r="Y31" s="1"/>
      <c r="Z31" s="1"/>
    </row>
    <row r="32" spans="1:26" ht="18.5" x14ac:dyDescent="0.45">
      <c r="A32" s="1"/>
      <c r="B32" s="310" t="s">
        <v>324</v>
      </c>
      <c r="C32" s="164">
        <f>'Inverter Options'!C22</f>
        <v>0</v>
      </c>
      <c r="D32" s="164">
        <f>'Inverter Options'!D22</f>
        <v>0</v>
      </c>
      <c r="E32" s="117">
        <f>'Inverter Options'!E22</f>
        <v>0</v>
      </c>
      <c r="F32" s="117">
        <f>'Inverter Options'!F22</f>
        <v>0</v>
      </c>
      <c r="G32" s="118">
        <f>'Inverter Options'!G22</f>
        <v>0</v>
      </c>
      <c r="H32" s="1"/>
      <c r="I32" s="1"/>
      <c r="J32" s="1"/>
      <c r="K32" s="1"/>
      <c r="L32" s="1"/>
      <c r="M32" s="1"/>
      <c r="N32" s="1"/>
      <c r="O32" s="1"/>
      <c r="P32" s="1"/>
      <c r="Q32" s="1"/>
      <c r="R32" s="1"/>
      <c r="S32" s="1"/>
      <c r="T32" s="1"/>
      <c r="U32" s="1"/>
      <c r="V32" s="1"/>
      <c r="W32" s="1"/>
      <c r="X32" s="1"/>
      <c r="Y32" s="1"/>
      <c r="Z32" s="1"/>
    </row>
    <row r="33" spans="1:26" ht="18.5" x14ac:dyDescent="0.45">
      <c r="A33" s="1"/>
      <c r="B33" s="310" t="s">
        <v>325</v>
      </c>
      <c r="C33" s="164">
        <f>'Inverter Options'!C23</f>
        <v>0</v>
      </c>
      <c r="D33" s="164">
        <f>'Inverter Options'!D23</f>
        <v>0</v>
      </c>
      <c r="E33" s="117">
        <f>'Inverter Options'!E23</f>
        <v>0</v>
      </c>
      <c r="F33" s="117">
        <f>'Inverter Options'!F23</f>
        <v>0</v>
      </c>
      <c r="G33" s="118">
        <f>'Inverter Options'!G23</f>
        <v>0</v>
      </c>
      <c r="H33" s="1"/>
      <c r="I33" s="1"/>
      <c r="J33" s="1"/>
      <c r="K33" s="1"/>
      <c r="L33" s="1"/>
      <c r="M33" s="1"/>
      <c r="N33" s="1"/>
      <c r="O33" s="1"/>
      <c r="P33" s="1"/>
      <c r="Q33" s="1"/>
      <c r="R33" s="1"/>
      <c r="S33" s="1"/>
      <c r="T33" s="1"/>
      <c r="U33" s="1"/>
      <c r="V33" s="1"/>
      <c r="W33" s="1"/>
      <c r="X33" s="1"/>
      <c r="Y33" s="1"/>
      <c r="Z33" s="1"/>
    </row>
    <row r="34" spans="1:26" ht="18.5" x14ac:dyDescent="0.45">
      <c r="A34" s="1"/>
      <c r="B34" s="310"/>
      <c r="C34" s="164"/>
      <c r="D34" s="164"/>
      <c r="E34" s="117"/>
      <c r="F34" s="117"/>
      <c r="G34" s="118"/>
      <c r="H34" s="1"/>
      <c r="I34" s="1"/>
      <c r="J34" s="1"/>
      <c r="K34" s="1"/>
      <c r="L34" s="1"/>
      <c r="M34" s="1"/>
      <c r="N34" s="1"/>
      <c r="O34" s="1"/>
      <c r="P34" s="1"/>
      <c r="Q34" s="1"/>
      <c r="R34" s="1"/>
      <c r="S34" s="1"/>
      <c r="T34" s="1"/>
      <c r="U34" s="1"/>
      <c r="V34" s="1"/>
      <c r="W34" s="1"/>
      <c r="X34" s="1"/>
      <c r="Y34" s="1"/>
      <c r="Z34" s="1"/>
    </row>
    <row r="35" spans="1:26" ht="18.5" x14ac:dyDescent="0.45">
      <c r="A35" s="1"/>
      <c r="B35" s="490" t="s">
        <v>326</v>
      </c>
      <c r="C35" s="468"/>
      <c r="D35" s="468"/>
      <c r="E35" s="468"/>
      <c r="F35" s="468"/>
      <c r="G35" s="491"/>
      <c r="H35" s="1"/>
      <c r="I35" s="1"/>
      <c r="J35" s="1"/>
      <c r="K35" s="1"/>
      <c r="L35" s="1"/>
      <c r="M35" s="1"/>
      <c r="N35" s="1"/>
      <c r="O35" s="1"/>
      <c r="P35" s="1"/>
      <c r="Q35" s="1"/>
      <c r="R35" s="1"/>
      <c r="S35" s="1"/>
      <c r="T35" s="1"/>
      <c r="U35" s="1"/>
      <c r="V35" s="1"/>
      <c r="W35" s="1"/>
      <c r="X35" s="1"/>
      <c r="Y35" s="1"/>
      <c r="Z35" s="1"/>
    </row>
    <row r="36" spans="1:26" ht="18.5" x14ac:dyDescent="0.45">
      <c r="A36" s="1"/>
      <c r="B36" s="310" t="s">
        <v>327</v>
      </c>
      <c r="C36" s="164"/>
      <c r="D36" s="164"/>
      <c r="E36" s="117"/>
      <c r="F36" s="117">
        <f>'Wiring &amp; Accessories'!I38</f>
        <v>0</v>
      </c>
      <c r="G36" s="118">
        <f>'Wiring &amp; Accessories'!J38</f>
        <v>0</v>
      </c>
      <c r="H36" s="1"/>
      <c r="I36" s="1"/>
      <c r="J36" s="1"/>
      <c r="K36" s="1"/>
      <c r="L36" s="1"/>
      <c r="M36" s="1"/>
      <c r="N36" s="1"/>
      <c r="O36" s="1"/>
      <c r="P36" s="1"/>
      <c r="Q36" s="1"/>
      <c r="R36" s="1"/>
      <c r="S36" s="1"/>
      <c r="T36" s="1"/>
      <c r="U36" s="1"/>
      <c r="V36" s="1"/>
      <c r="W36" s="1"/>
      <c r="X36" s="1"/>
      <c r="Y36" s="1"/>
      <c r="Z36" s="1"/>
    </row>
    <row r="37" spans="1:26" ht="18.5" x14ac:dyDescent="0.45">
      <c r="A37" s="1"/>
      <c r="B37" s="310" t="s">
        <v>328</v>
      </c>
      <c r="C37" s="164"/>
      <c r="D37" s="164"/>
      <c r="E37" s="117"/>
      <c r="F37" s="117">
        <f>'Wiring &amp; Accessories'!I55</f>
        <v>0</v>
      </c>
      <c r="G37" s="118">
        <f>'Wiring &amp; Accessories'!J55</f>
        <v>0</v>
      </c>
      <c r="H37" s="1"/>
      <c r="I37" s="1"/>
      <c r="J37" s="1"/>
      <c r="K37" s="1"/>
      <c r="L37" s="1"/>
      <c r="M37" s="1"/>
      <c r="N37" s="1"/>
      <c r="O37" s="1"/>
      <c r="P37" s="1"/>
      <c r="Q37" s="1"/>
      <c r="R37" s="1"/>
      <c r="S37" s="1"/>
      <c r="T37" s="1"/>
      <c r="U37" s="1"/>
      <c r="V37" s="1"/>
      <c r="W37" s="1"/>
      <c r="X37" s="1"/>
      <c r="Y37" s="1"/>
      <c r="Z37" s="1"/>
    </row>
    <row r="38" spans="1:26" ht="18.5" x14ac:dyDescent="0.45">
      <c r="A38" s="1"/>
      <c r="B38" s="310" t="s">
        <v>329</v>
      </c>
      <c r="C38" s="164"/>
      <c r="D38" s="164"/>
      <c r="E38" s="117"/>
      <c r="F38" s="117">
        <f>'Wiring &amp; Accessories'!I64</f>
        <v>0</v>
      </c>
      <c r="G38" s="118">
        <f>'Wiring &amp; Accessories'!J64</f>
        <v>0</v>
      </c>
      <c r="H38" s="1"/>
      <c r="I38" s="1"/>
      <c r="J38" s="1"/>
      <c r="K38" s="1"/>
      <c r="L38" s="1"/>
      <c r="M38" s="1"/>
      <c r="N38" s="1"/>
      <c r="O38" s="1"/>
      <c r="P38" s="1"/>
      <c r="Q38" s="1"/>
      <c r="R38" s="1"/>
      <c r="S38" s="1"/>
      <c r="T38" s="1"/>
      <c r="U38" s="1"/>
      <c r="V38" s="1"/>
      <c r="W38" s="1"/>
      <c r="X38" s="1"/>
      <c r="Y38" s="1"/>
      <c r="Z38" s="1"/>
    </row>
    <row r="39" spans="1:26" ht="18.5" x14ac:dyDescent="0.45">
      <c r="A39" s="1"/>
      <c r="B39" s="310" t="s">
        <v>330</v>
      </c>
      <c r="C39" s="164"/>
      <c r="D39" s="164"/>
      <c r="E39" s="117"/>
      <c r="F39" s="117">
        <f>'Wiring &amp; Accessories'!I77</f>
        <v>0</v>
      </c>
      <c r="G39" s="118">
        <f>'Wiring &amp; Accessories'!J77</f>
        <v>0</v>
      </c>
      <c r="H39" s="1"/>
      <c r="I39" s="1"/>
      <c r="J39" s="1"/>
      <c r="K39" s="1"/>
      <c r="L39" s="1"/>
      <c r="M39" s="1"/>
      <c r="N39" s="1"/>
      <c r="O39" s="1"/>
      <c r="P39" s="1"/>
      <c r="Q39" s="1"/>
      <c r="R39" s="1"/>
      <c r="S39" s="1"/>
      <c r="T39" s="1"/>
      <c r="U39" s="1"/>
      <c r="V39" s="1"/>
      <c r="W39" s="1"/>
      <c r="X39" s="1"/>
      <c r="Y39" s="1"/>
      <c r="Z39" s="1"/>
    </row>
    <row r="40" spans="1:26" ht="18.5" x14ac:dyDescent="0.45">
      <c r="A40" s="1"/>
      <c r="B40" s="306" t="s">
        <v>22</v>
      </c>
      <c r="C40" s="307"/>
      <c r="D40" s="307"/>
      <c r="E40" s="308"/>
      <c r="F40" s="308"/>
      <c r="G40" s="309"/>
      <c r="H40" s="1"/>
      <c r="I40" s="1"/>
      <c r="J40" s="1"/>
      <c r="K40" s="1"/>
      <c r="L40" s="1"/>
      <c r="M40" s="1"/>
      <c r="N40" s="1"/>
      <c r="O40" s="1"/>
      <c r="P40" s="1"/>
      <c r="Q40" s="1"/>
      <c r="R40" s="1"/>
      <c r="S40" s="1"/>
      <c r="T40" s="1"/>
      <c r="U40" s="1"/>
      <c r="V40" s="1"/>
      <c r="W40" s="1"/>
      <c r="X40" s="1"/>
      <c r="Y40" s="1"/>
      <c r="Z40" s="1"/>
    </row>
    <row r="41" spans="1:26" ht="18.5" x14ac:dyDescent="0.45">
      <c r="A41" s="1"/>
      <c r="B41" s="311"/>
      <c r="C41" s="164"/>
      <c r="D41" s="164"/>
      <c r="E41" s="117"/>
      <c r="F41" s="117">
        <f t="shared" ref="F41:F44" si="0">E41*D41</f>
        <v>0</v>
      </c>
      <c r="G41" s="118">
        <f t="shared" ref="G41:G44" si="1">F41*0.9</f>
        <v>0</v>
      </c>
      <c r="H41" s="1"/>
      <c r="I41" s="1"/>
      <c r="J41" s="1"/>
      <c r="K41" s="1"/>
      <c r="L41" s="1"/>
      <c r="M41" s="1"/>
      <c r="N41" s="1"/>
      <c r="O41" s="1"/>
      <c r="P41" s="1"/>
      <c r="Q41" s="1"/>
      <c r="R41" s="1"/>
      <c r="S41" s="1"/>
      <c r="T41" s="1"/>
      <c r="U41" s="1"/>
      <c r="V41" s="1"/>
      <c r="W41" s="1"/>
      <c r="X41" s="1"/>
      <c r="Y41" s="1"/>
      <c r="Z41" s="1"/>
    </row>
    <row r="42" spans="1:26" ht="18.5" x14ac:dyDescent="0.45">
      <c r="A42" s="1"/>
      <c r="B42" s="311"/>
      <c r="C42" s="164"/>
      <c r="D42" s="164"/>
      <c r="E42" s="117"/>
      <c r="F42" s="117">
        <f t="shared" si="0"/>
        <v>0</v>
      </c>
      <c r="G42" s="118">
        <f t="shared" si="1"/>
        <v>0</v>
      </c>
      <c r="H42" s="1"/>
      <c r="I42" s="1"/>
      <c r="J42" s="1"/>
      <c r="K42" s="1"/>
      <c r="L42" s="1"/>
      <c r="M42" s="1"/>
      <c r="N42" s="1"/>
      <c r="O42" s="1"/>
      <c r="P42" s="1"/>
      <c r="Q42" s="1"/>
      <c r="R42" s="1"/>
      <c r="S42" s="1"/>
      <c r="T42" s="1"/>
      <c r="U42" s="1"/>
      <c r="V42" s="1"/>
      <c r="W42" s="1"/>
      <c r="X42" s="1"/>
      <c r="Y42" s="1"/>
      <c r="Z42" s="1"/>
    </row>
    <row r="43" spans="1:26" ht="18.5" x14ac:dyDescent="0.45">
      <c r="A43" s="1"/>
      <c r="B43" s="311"/>
      <c r="C43" s="164"/>
      <c r="D43" s="164"/>
      <c r="E43" s="117"/>
      <c r="F43" s="117">
        <f t="shared" si="0"/>
        <v>0</v>
      </c>
      <c r="G43" s="118">
        <f t="shared" si="1"/>
        <v>0</v>
      </c>
      <c r="H43" s="1"/>
      <c r="I43" s="1"/>
      <c r="J43" s="1"/>
      <c r="K43" s="1"/>
      <c r="L43" s="1"/>
      <c r="M43" s="1"/>
      <c r="N43" s="1"/>
      <c r="O43" s="1"/>
      <c r="P43" s="1"/>
      <c r="Q43" s="1"/>
      <c r="R43" s="1"/>
      <c r="S43" s="1"/>
      <c r="T43" s="1"/>
      <c r="U43" s="1"/>
      <c r="V43" s="1"/>
      <c r="W43" s="1"/>
      <c r="X43" s="1"/>
      <c r="Y43" s="1"/>
      <c r="Z43" s="1"/>
    </row>
    <row r="44" spans="1:26" ht="18.5" x14ac:dyDescent="0.45">
      <c r="A44" s="1"/>
      <c r="B44" s="312"/>
      <c r="C44" s="164"/>
      <c r="D44" s="164"/>
      <c r="E44" s="120"/>
      <c r="F44" s="117">
        <f t="shared" si="0"/>
        <v>0</v>
      </c>
      <c r="G44" s="118">
        <f t="shared" si="1"/>
        <v>0</v>
      </c>
      <c r="H44" s="1"/>
      <c r="I44" s="1"/>
      <c r="J44" s="1"/>
      <c r="K44" s="1"/>
      <c r="L44" s="1"/>
      <c r="M44" s="1"/>
      <c r="N44" s="1"/>
      <c r="O44" s="1"/>
      <c r="P44" s="1"/>
      <c r="Q44" s="1"/>
      <c r="R44" s="1"/>
      <c r="S44" s="1"/>
      <c r="T44" s="1"/>
      <c r="U44" s="1"/>
      <c r="V44" s="1"/>
      <c r="W44" s="1"/>
      <c r="X44" s="1"/>
      <c r="Y44" s="1"/>
      <c r="Z44" s="1"/>
    </row>
    <row r="45" spans="1:26" ht="18.5" x14ac:dyDescent="0.45">
      <c r="A45" s="1"/>
      <c r="B45" s="334" t="s">
        <v>331</v>
      </c>
      <c r="C45" s="335"/>
      <c r="D45" s="336"/>
      <c r="E45" s="336"/>
      <c r="F45" s="337">
        <f>SUM(F12:F43)</f>
        <v>0</v>
      </c>
      <c r="G45" s="338">
        <f>SUM(F45)*0.94</f>
        <v>0</v>
      </c>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90"/>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35" t="s">
        <v>332</v>
      </c>
      <c r="C47" s="190"/>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90"/>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452" t="s">
        <v>333</v>
      </c>
      <c r="C49" s="453"/>
      <c r="D49" s="453"/>
      <c r="E49" s="453"/>
      <c r="F49" s="453"/>
      <c r="G49" s="453"/>
      <c r="H49" s="453"/>
      <c r="I49" s="453"/>
      <c r="J49" s="453"/>
      <c r="K49" s="453"/>
      <c r="L49" s="453"/>
      <c r="M49" s="453"/>
      <c r="N49" s="453"/>
      <c r="O49" s="453"/>
      <c r="P49" s="1"/>
      <c r="Q49" s="1"/>
      <c r="R49" s="1"/>
      <c r="S49" s="1"/>
      <c r="T49" s="1"/>
      <c r="U49" s="1"/>
      <c r="V49" s="1"/>
      <c r="W49" s="1"/>
      <c r="X49" s="1"/>
      <c r="Y49" s="1"/>
      <c r="Z49" s="1"/>
    </row>
    <row r="50" spans="1:26" ht="14.25" customHeight="1" x14ac:dyDescent="0.35">
      <c r="A50" s="1"/>
      <c r="B50" s="453"/>
      <c r="C50" s="453"/>
      <c r="D50" s="453"/>
      <c r="E50" s="453"/>
      <c r="F50" s="453"/>
      <c r="G50" s="453"/>
      <c r="H50" s="453"/>
      <c r="I50" s="453"/>
      <c r="J50" s="453"/>
      <c r="K50" s="453"/>
      <c r="L50" s="453"/>
      <c r="M50" s="453"/>
      <c r="N50" s="453"/>
      <c r="O50" s="453"/>
      <c r="P50" s="1"/>
      <c r="Q50" s="1"/>
      <c r="R50" s="1"/>
      <c r="S50" s="1"/>
      <c r="T50" s="1"/>
      <c r="U50" s="1"/>
      <c r="V50" s="1"/>
      <c r="W50" s="1"/>
      <c r="X50" s="1"/>
      <c r="Y50" s="1"/>
      <c r="Z50" s="1"/>
    </row>
    <row r="51" spans="1:26" ht="14.25" customHeight="1" x14ac:dyDescent="0.35">
      <c r="A51" s="1"/>
      <c r="B51" s="453"/>
      <c r="C51" s="453"/>
      <c r="D51" s="453"/>
      <c r="E51" s="453"/>
      <c r="F51" s="453"/>
      <c r="G51" s="453"/>
      <c r="H51" s="453"/>
      <c r="I51" s="453"/>
      <c r="J51" s="453"/>
      <c r="K51" s="453"/>
      <c r="L51" s="453"/>
      <c r="M51" s="453"/>
      <c r="N51" s="453"/>
      <c r="O51" s="453"/>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t="s">
        <v>425</v>
      </c>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90"/>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90"/>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90"/>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90"/>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90"/>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90"/>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90"/>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90"/>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90"/>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90"/>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90"/>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90"/>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90"/>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90"/>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90"/>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90"/>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90"/>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90"/>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90"/>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90"/>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90"/>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90"/>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90"/>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90"/>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90"/>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90"/>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90"/>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90"/>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90"/>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90"/>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90"/>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90"/>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90"/>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90"/>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90"/>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90"/>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90"/>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90"/>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90"/>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90"/>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90"/>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90"/>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90"/>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90"/>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90"/>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90"/>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9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9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9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9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9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9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9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9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9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9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9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9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9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9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9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9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9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9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9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9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9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9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9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9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9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9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9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9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9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9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9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9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9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9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9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9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9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9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9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9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9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9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9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9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9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9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9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9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9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9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9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9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9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9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9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9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9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9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9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9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9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9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9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9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9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9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9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9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9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9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9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9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9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9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9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9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9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9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9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9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9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9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9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9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9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9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9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9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9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9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9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9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9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9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9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9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9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9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9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9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9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9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9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9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9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9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9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9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9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9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9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9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9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9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9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9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9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9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9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9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9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9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9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9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9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9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9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9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9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9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9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9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9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9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9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9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9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9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9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9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9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9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9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9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9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9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9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9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9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9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9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9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9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9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9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9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9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9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9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9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9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9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9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9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9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9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9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9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9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9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9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9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9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9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9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9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9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9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9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9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9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9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9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9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9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9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9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9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9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9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9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9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9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9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9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9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9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9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9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9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9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9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9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9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9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9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9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9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9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9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9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9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9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9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9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9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9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9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9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9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9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9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9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9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9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9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9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9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9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9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9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9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9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9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9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9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9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9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9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9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9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9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9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9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9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9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9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9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9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9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9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9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9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9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9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9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9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9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9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9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9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9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9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9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9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9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9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9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9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9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9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9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9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9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9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9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9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9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9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9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9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9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9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9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9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9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9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9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9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9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9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9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9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9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9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9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9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9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9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9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9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9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9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9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9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9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9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9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9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9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9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9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9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9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9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9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9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9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9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9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9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9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9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9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9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9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9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9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9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9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9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9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9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9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9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9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9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9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9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9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9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9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9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9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9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9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9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9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9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9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9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9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9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9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9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9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9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9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9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9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9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9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9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9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9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9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9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9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9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9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9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9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9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9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9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9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9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9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9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9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9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9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9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9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9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9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9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9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9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9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9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9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9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9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9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9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9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9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9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9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9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9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9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9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9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9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9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9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9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9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9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9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9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9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9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9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9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9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9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9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9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9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9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9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9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9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9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9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9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9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9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9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9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9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9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9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9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9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9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9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9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9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9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9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9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9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9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9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9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9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9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9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9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9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9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9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9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9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9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9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9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9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9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9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9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9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9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9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9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9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9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9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9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9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9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9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9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9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9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9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9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9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9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9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9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9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9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9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9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9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9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9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9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9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9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9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9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9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9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9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9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9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9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9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9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9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9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9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9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9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9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9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9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9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9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9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9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9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9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9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9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9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9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9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9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9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9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9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9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9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9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9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9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9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9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9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9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9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9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9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9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9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9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9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9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9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9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9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9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9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9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9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9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9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9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9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9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9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9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9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9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9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9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9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9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9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9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9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9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9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9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9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9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9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9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9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9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9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9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9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9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9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9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9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9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9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9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9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9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9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9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9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9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9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9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9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9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9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9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9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9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9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9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9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9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9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9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9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9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9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9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9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9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9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9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9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9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9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9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9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9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9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9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9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9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9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9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9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9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9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9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9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9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9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9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9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9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9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9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9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9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9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9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9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9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9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9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9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9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9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9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9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9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9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9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9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9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9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9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9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9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9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9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9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9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9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9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9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9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9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9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9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9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9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9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9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9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9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9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9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9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9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9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9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9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9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9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9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9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9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9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9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9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9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9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9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9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9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9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9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9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9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9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9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9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9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9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9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9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9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9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9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9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9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9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9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9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9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9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9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9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9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9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9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9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9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9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9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9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9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9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9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9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9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9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9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9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9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9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9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9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9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9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9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9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9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9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9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9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9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9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9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9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9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9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9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9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9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9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9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9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9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9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9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9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9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9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9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9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9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9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9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9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9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9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9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9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9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9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9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9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9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9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9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9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9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9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9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9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9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9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9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9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9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9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9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9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9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9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9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9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9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9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9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9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9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9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9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9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9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9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9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9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9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9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9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9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9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9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9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9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9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9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9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9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9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9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9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9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9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9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9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9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9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9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9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9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9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9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9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9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9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9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9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9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9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9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9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9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9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9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9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9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9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9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9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9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9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9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9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9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9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9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9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9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9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9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9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9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9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9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9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9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9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9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9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9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9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9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9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9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9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9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9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9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9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9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9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9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9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9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90"/>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90"/>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90"/>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90"/>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90"/>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90"/>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90"/>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90"/>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90"/>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9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9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9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
    <mergeCell ref="B35:G35"/>
    <mergeCell ref="B49:O51"/>
  </mergeCells>
  <hyperlinks>
    <hyperlink ref="C9" r:id="rId1" xr:uid="{00000000-0004-0000-0800-000000000000}"/>
  </hyperlinks>
  <pageMargins left="0.7" right="0.7" top="0.75" bottom="0.75" header="0" footer="0"/>
  <pageSetup orientation="portrait"/>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8D08D"/>
  </sheetPr>
  <dimension ref="A1:Z1000"/>
  <sheetViews>
    <sheetView showGridLines="0" tabSelected="1" topLeftCell="A20" zoomScale="80" zoomScaleNormal="100" workbookViewId="0">
      <selection activeCell="K87" sqref="K87"/>
    </sheetView>
  </sheetViews>
  <sheetFormatPr defaultColWidth="14.453125" defaultRowHeight="15" customHeight="1" x14ac:dyDescent="0.35"/>
  <cols>
    <col min="1" max="1" width="5.54296875" customWidth="1"/>
    <col min="2" max="2" width="26.6328125" customWidth="1"/>
    <col min="3" max="3" width="10.6328125" customWidth="1"/>
    <col min="4" max="4" width="9.54296875" customWidth="1"/>
    <col min="5" max="5" width="10.54296875" customWidth="1"/>
    <col min="6" max="6" width="8.6328125" customWidth="1"/>
    <col min="7" max="7" width="16.08984375" customWidth="1"/>
    <col min="8" max="8" width="17.36328125" customWidth="1"/>
    <col min="9" max="9" width="19.54296875" customWidth="1"/>
    <col min="10" max="10" width="27.453125" customWidth="1"/>
    <col min="11" max="26" width="8.6328125" customWidth="1"/>
  </cols>
  <sheetData>
    <row r="1" spans="1:26" ht="14.5" x14ac:dyDescent="0.35">
      <c r="A1" s="1"/>
      <c r="B1" s="1"/>
      <c r="C1" s="1"/>
      <c r="D1" s="1"/>
      <c r="E1" s="1"/>
      <c r="F1" s="1"/>
      <c r="G1" s="1"/>
      <c r="H1" s="1"/>
      <c r="I1" s="1"/>
      <c r="J1" s="1"/>
      <c r="K1" s="21"/>
      <c r="L1" s="1"/>
      <c r="M1" s="1"/>
      <c r="N1" s="1"/>
      <c r="O1" s="1"/>
      <c r="P1" s="1"/>
      <c r="Q1" s="1"/>
      <c r="R1" s="1"/>
      <c r="S1" s="1"/>
      <c r="T1" s="1"/>
      <c r="U1" s="1"/>
      <c r="V1" s="1"/>
      <c r="W1" s="1"/>
      <c r="X1" s="1"/>
      <c r="Y1" s="1"/>
      <c r="Z1" s="1"/>
    </row>
    <row r="2" spans="1:26" ht="26" x14ac:dyDescent="0.6">
      <c r="A2" s="5"/>
      <c r="B2" s="467" t="s">
        <v>382</v>
      </c>
      <c r="C2" s="468"/>
      <c r="D2" s="468"/>
      <c r="E2" s="468"/>
      <c r="F2" s="468"/>
      <c r="G2" s="468"/>
      <c r="H2" s="468"/>
      <c r="I2" s="468"/>
      <c r="J2" s="468"/>
      <c r="K2" s="468"/>
      <c r="L2" s="468"/>
      <c r="M2" s="468"/>
      <c r="N2" s="468"/>
      <c r="O2" s="468"/>
      <c r="P2" s="469"/>
      <c r="Q2" s="22"/>
      <c r="R2" s="22"/>
      <c r="S2" s="22"/>
      <c r="T2" s="22"/>
      <c r="U2" s="5"/>
      <c r="V2" s="5"/>
      <c r="W2" s="5"/>
      <c r="X2" s="5"/>
      <c r="Y2" s="5"/>
      <c r="Z2" s="5"/>
    </row>
    <row r="3" spans="1:26" ht="18.5" x14ac:dyDescent="0.45">
      <c r="A3" s="5"/>
      <c r="B3" s="4"/>
      <c r="C3" s="4"/>
      <c r="D3" s="5"/>
      <c r="E3" s="5"/>
      <c r="F3" s="5"/>
      <c r="G3" s="5"/>
      <c r="H3" s="5"/>
      <c r="I3" s="5"/>
      <c r="J3" s="5"/>
      <c r="K3" s="23"/>
      <c r="L3" s="5"/>
      <c r="M3" s="5"/>
      <c r="N3" s="5"/>
      <c r="O3" s="5"/>
      <c r="P3" s="5"/>
      <c r="Q3" s="5"/>
      <c r="R3" s="5"/>
      <c r="S3" s="5"/>
      <c r="T3" s="5"/>
      <c r="U3" s="5"/>
      <c r="V3" s="5"/>
      <c r="W3" s="5"/>
      <c r="X3" s="5"/>
      <c r="Y3" s="5"/>
      <c r="Z3" s="5"/>
    </row>
    <row r="4" spans="1:26" ht="18.5" x14ac:dyDescent="0.45">
      <c r="A4" s="5"/>
      <c r="B4" s="4" t="s">
        <v>366</v>
      </c>
      <c r="C4" s="4"/>
      <c r="D4" s="5"/>
      <c r="E4" s="5"/>
      <c r="F4" s="5"/>
      <c r="G4" s="5"/>
      <c r="H4" s="5"/>
      <c r="I4" s="5"/>
      <c r="J4" s="5"/>
      <c r="K4" s="23"/>
      <c r="L4" s="5"/>
      <c r="M4" s="5"/>
      <c r="N4" s="5"/>
      <c r="O4" s="5"/>
      <c r="P4" s="5"/>
      <c r="Q4" s="5"/>
      <c r="R4" s="5"/>
      <c r="S4" s="5"/>
      <c r="T4" s="5"/>
      <c r="U4" s="5"/>
      <c r="V4" s="5"/>
      <c r="W4" s="5"/>
      <c r="X4" s="5"/>
      <c r="Y4" s="5"/>
      <c r="Z4" s="5"/>
    </row>
    <row r="5" spans="1:26" ht="18.5" x14ac:dyDescent="0.45">
      <c r="A5" s="5"/>
      <c r="B5" s="367" t="s">
        <v>365</v>
      </c>
      <c r="C5" s="354"/>
      <c r="D5" s="5"/>
      <c r="E5" s="5"/>
      <c r="G5" s="436" t="s">
        <v>368</v>
      </c>
      <c r="H5" s="4" t="s">
        <v>367</v>
      </c>
      <c r="I5" s="5"/>
      <c r="J5" s="5"/>
      <c r="K5" s="23"/>
      <c r="L5" s="5"/>
      <c r="M5" s="5"/>
      <c r="N5" s="5"/>
      <c r="O5" s="5"/>
      <c r="P5" s="5"/>
      <c r="Q5" s="5"/>
      <c r="R5" s="5"/>
      <c r="S5" s="5"/>
      <c r="T5" s="5"/>
      <c r="U5" s="5"/>
      <c r="V5" s="5"/>
      <c r="W5" s="5"/>
      <c r="X5" s="5"/>
      <c r="Y5" s="5"/>
      <c r="Z5" s="5"/>
    </row>
    <row r="6" spans="1:26" ht="18.5" x14ac:dyDescent="0.45">
      <c r="A6" s="5"/>
      <c r="B6" s="367"/>
      <c r="C6" s="354"/>
      <c r="D6" s="5"/>
      <c r="E6" s="5"/>
      <c r="G6" s="321"/>
      <c r="H6" s="4"/>
      <c r="I6" s="5"/>
      <c r="J6" s="5"/>
      <c r="K6" s="23"/>
      <c r="L6" s="5"/>
      <c r="M6" s="5"/>
      <c r="N6" s="5"/>
      <c r="O6" s="5"/>
      <c r="P6" s="5"/>
      <c r="Q6" s="5"/>
      <c r="R6" s="5"/>
      <c r="S6" s="5"/>
      <c r="T6" s="5"/>
      <c r="U6" s="5"/>
      <c r="V6" s="5"/>
      <c r="W6" s="5"/>
      <c r="X6" s="5"/>
      <c r="Y6" s="5"/>
      <c r="Z6" s="5"/>
    </row>
    <row r="7" spans="1:26" ht="21.75" customHeight="1" x14ac:dyDescent="0.45">
      <c r="A7" s="7"/>
      <c r="B7" s="6" t="s">
        <v>32</v>
      </c>
      <c r="C7" s="6"/>
      <c r="D7" s="4"/>
      <c r="E7" s="4"/>
      <c r="F7" s="4"/>
      <c r="G7" s="4"/>
      <c r="H7" s="4"/>
      <c r="I7" s="4"/>
      <c r="J7" s="4"/>
      <c r="K7" s="24"/>
      <c r="L7" s="4"/>
      <c r="M7" s="4"/>
      <c r="N7" s="4"/>
      <c r="O7" s="4"/>
      <c r="P7" s="4"/>
      <c r="Q7" s="4"/>
      <c r="R7" s="4"/>
      <c r="S7" s="7"/>
      <c r="T7" s="7"/>
      <c r="U7" s="7"/>
      <c r="V7" s="7"/>
      <c r="W7" s="7"/>
      <c r="X7" s="7"/>
      <c r="Y7" s="7"/>
      <c r="Z7" s="7"/>
    </row>
    <row r="8" spans="1:26" ht="18" customHeight="1" x14ac:dyDescent="0.45">
      <c r="A8" s="7"/>
      <c r="B8" s="6" t="s">
        <v>369</v>
      </c>
      <c r="C8" s="6"/>
      <c r="D8" s="4"/>
      <c r="E8" s="4"/>
      <c r="F8" s="4"/>
      <c r="G8" s="4"/>
      <c r="H8" s="4"/>
      <c r="J8" s="359"/>
      <c r="K8" s="359"/>
      <c r="M8" s="358"/>
      <c r="N8" s="358"/>
      <c r="O8" s="358"/>
      <c r="P8" s="358"/>
      <c r="Q8" s="358"/>
      <c r="R8" s="358"/>
      <c r="S8" s="358"/>
      <c r="T8" s="358"/>
      <c r="U8" s="358"/>
      <c r="V8" s="358"/>
      <c r="W8" s="7"/>
      <c r="X8" s="7"/>
      <c r="Y8" s="7"/>
      <c r="Z8" s="7"/>
    </row>
    <row r="9" spans="1:26" ht="18" customHeight="1" x14ac:dyDescent="0.45">
      <c r="A9" s="7"/>
      <c r="B9" s="363" t="s">
        <v>364</v>
      </c>
      <c r="C9" s="357" t="s">
        <v>370</v>
      </c>
      <c r="G9" s="4"/>
      <c r="H9" s="4"/>
      <c r="I9" s="360"/>
      <c r="J9" s="360"/>
      <c r="K9" s="360"/>
      <c r="L9" s="361"/>
      <c r="M9" s="361"/>
      <c r="N9" s="361"/>
      <c r="O9" s="361"/>
      <c r="P9" s="361"/>
      <c r="Q9" s="361"/>
      <c r="R9" s="361"/>
      <c r="S9" s="361"/>
      <c r="T9" s="361"/>
      <c r="U9" s="361"/>
      <c r="V9" s="361"/>
      <c r="W9" s="7"/>
      <c r="X9" s="7"/>
      <c r="Y9" s="7"/>
      <c r="Z9" s="7"/>
    </row>
    <row r="10" spans="1:26" ht="18" customHeight="1" x14ac:dyDescent="0.45">
      <c r="A10" s="7"/>
      <c r="B10" s="6" t="s">
        <v>33</v>
      </c>
      <c r="C10" s="6"/>
      <c r="D10" s="4"/>
      <c r="E10" s="4"/>
      <c r="F10" s="4"/>
      <c r="G10" s="4"/>
      <c r="H10" s="4"/>
      <c r="I10" s="4"/>
      <c r="J10" s="4"/>
      <c r="K10" s="24"/>
      <c r="L10" s="4"/>
      <c r="M10" s="4"/>
      <c r="N10" s="4"/>
      <c r="O10" s="4"/>
      <c r="P10" s="4"/>
      <c r="Q10" s="4"/>
      <c r="R10" s="4"/>
      <c r="S10" s="7"/>
      <c r="T10" s="7"/>
      <c r="U10" s="7"/>
      <c r="V10" s="7"/>
      <c r="W10" s="7"/>
      <c r="X10" s="7"/>
      <c r="Y10" s="7"/>
      <c r="Z10" s="7"/>
    </row>
    <row r="11" spans="1:26" ht="18" customHeight="1" x14ac:dyDescent="0.45">
      <c r="A11" s="7"/>
      <c r="B11" s="6" t="s">
        <v>371</v>
      </c>
      <c r="C11" s="6"/>
      <c r="D11" s="4"/>
      <c r="E11" s="4"/>
      <c r="F11" s="4"/>
      <c r="G11" s="4"/>
      <c r="H11" s="4"/>
      <c r="I11" s="4"/>
      <c r="J11" s="4"/>
      <c r="K11" s="24"/>
      <c r="L11" s="4"/>
      <c r="M11" s="4"/>
      <c r="N11" s="4"/>
      <c r="O11" s="4"/>
      <c r="P11" s="4"/>
      <c r="Q11" s="4"/>
      <c r="R11" s="4"/>
      <c r="S11" s="7"/>
      <c r="T11" s="7"/>
      <c r="U11" s="7"/>
      <c r="V11" s="7"/>
      <c r="W11" s="7"/>
      <c r="X11" s="7"/>
      <c r="Y11" s="7"/>
      <c r="Z11" s="7"/>
    </row>
    <row r="12" spans="1:26" ht="18" customHeight="1" x14ac:dyDescent="0.45">
      <c r="A12" s="7"/>
      <c r="B12" s="389" t="s">
        <v>372</v>
      </c>
      <c r="C12" s="6"/>
      <c r="D12" s="4"/>
      <c r="E12" s="4"/>
      <c r="F12" s="4"/>
      <c r="G12" s="4"/>
      <c r="H12" s="4"/>
      <c r="I12" s="4"/>
      <c r="J12" s="4"/>
      <c r="K12" s="24"/>
      <c r="L12" s="4"/>
      <c r="M12" s="4"/>
      <c r="N12" s="4"/>
      <c r="O12" s="4"/>
      <c r="P12" s="4"/>
      <c r="Q12" s="4"/>
      <c r="R12" s="4"/>
      <c r="S12" s="7"/>
      <c r="T12" s="7"/>
      <c r="U12" s="7"/>
      <c r="V12" s="7"/>
      <c r="W12" s="7"/>
      <c r="X12" s="7"/>
      <c r="Y12" s="7"/>
      <c r="Z12" s="7"/>
    </row>
    <row r="13" spans="1:26" ht="14.5" x14ac:dyDescent="0.35">
      <c r="A13" s="1"/>
      <c r="B13" s="1"/>
      <c r="C13" s="1"/>
      <c r="D13" s="1"/>
      <c r="E13" s="1"/>
      <c r="F13" s="1"/>
      <c r="G13" s="1"/>
      <c r="H13" s="1"/>
      <c r="I13" s="1"/>
      <c r="J13" s="1"/>
      <c r="K13" s="21"/>
      <c r="L13" s="1"/>
      <c r="M13" s="1"/>
      <c r="N13" s="1"/>
      <c r="O13" s="1"/>
      <c r="P13" s="1"/>
      <c r="Q13" s="1"/>
      <c r="R13" s="1"/>
      <c r="S13" s="1"/>
      <c r="T13" s="1"/>
      <c r="U13" s="1"/>
      <c r="V13" s="1"/>
      <c r="W13" s="1"/>
      <c r="X13" s="1"/>
      <c r="Y13" s="1"/>
      <c r="Z13" s="1"/>
    </row>
    <row r="14" spans="1:26" ht="21" x14ac:dyDescent="0.35">
      <c r="A14" s="1"/>
      <c r="B14" s="470" t="s">
        <v>34</v>
      </c>
      <c r="C14" s="471"/>
      <c r="D14" s="471"/>
      <c r="E14" s="471"/>
      <c r="F14" s="471"/>
      <c r="G14" s="471"/>
      <c r="H14" s="471"/>
      <c r="I14" s="471"/>
      <c r="J14" s="472"/>
      <c r="K14" s="21"/>
      <c r="L14" s="470" t="s">
        <v>35</v>
      </c>
      <c r="M14" s="471"/>
      <c r="N14" s="471"/>
      <c r="O14" s="471"/>
      <c r="P14" s="471"/>
      <c r="Q14" s="471"/>
      <c r="R14" s="471"/>
      <c r="S14" s="471"/>
      <c r="T14" s="472"/>
      <c r="U14" s="1"/>
      <c r="V14" s="1"/>
      <c r="W14" s="1"/>
      <c r="X14" s="1"/>
      <c r="Y14" s="1"/>
      <c r="Z14" s="1"/>
    </row>
    <row r="15" spans="1:26" ht="26" x14ac:dyDescent="0.6">
      <c r="A15" s="1"/>
      <c r="B15" s="26" t="s">
        <v>36</v>
      </c>
      <c r="C15" s="27"/>
      <c r="D15" s="28" t="s">
        <v>37</v>
      </c>
      <c r="E15" s="29"/>
      <c r="F15" s="30"/>
      <c r="G15" s="28" t="s">
        <v>38</v>
      </c>
      <c r="H15" s="28"/>
      <c r="I15" s="28"/>
      <c r="J15" s="31"/>
      <c r="K15" s="21"/>
      <c r="L15" s="32"/>
      <c r="M15" s="33"/>
      <c r="N15" s="34"/>
      <c r="O15" s="35"/>
      <c r="P15" s="35"/>
      <c r="Q15" s="35"/>
      <c r="R15" s="35"/>
      <c r="S15" s="36"/>
      <c r="T15" s="37"/>
      <c r="U15" s="1"/>
      <c r="V15" s="1"/>
      <c r="W15" s="1"/>
      <c r="X15" s="1"/>
      <c r="Y15" s="1"/>
      <c r="Z15" s="1"/>
    </row>
    <row r="16" spans="1:26" ht="21" x14ac:dyDescent="0.5">
      <c r="A16" s="38"/>
      <c r="B16" s="39"/>
      <c r="C16" s="40"/>
      <c r="D16" s="40"/>
      <c r="E16" s="40"/>
      <c r="F16" s="40"/>
      <c r="G16" s="40"/>
      <c r="H16" s="40"/>
      <c r="I16" s="40"/>
      <c r="J16" s="41"/>
      <c r="K16" s="42"/>
      <c r="L16" s="43"/>
      <c r="M16" s="44" t="s">
        <v>39</v>
      </c>
      <c r="N16" s="35"/>
      <c r="O16" s="35"/>
      <c r="P16" s="35"/>
      <c r="Q16" s="35"/>
      <c r="R16" s="35"/>
      <c r="S16" s="36"/>
      <c r="T16" s="37"/>
      <c r="U16" s="38"/>
      <c r="V16" s="38"/>
      <c r="W16" s="38"/>
      <c r="X16" s="38"/>
      <c r="Y16" s="38"/>
      <c r="Z16" s="38"/>
    </row>
    <row r="17" spans="1:26" ht="21" x14ac:dyDescent="0.5">
      <c r="A17" s="1"/>
      <c r="B17" s="45" t="s">
        <v>40</v>
      </c>
      <c r="C17" s="46" t="s">
        <v>10</v>
      </c>
      <c r="D17" s="47" t="s">
        <v>11</v>
      </c>
      <c r="E17" s="47" t="s">
        <v>12</v>
      </c>
      <c r="F17" s="47" t="s">
        <v>13</v>
      </c>
      <c r="G17" s="47" t="s">
        <v>14</v>
      </c>
      <c r="H17" s="47" t="s">
        <v>15</v>
      </c>
      <c r="I17" s="47" t="s">
        <v>16</v>
      </c>
      <c r="J17" s="48" t="s">
        <v>41</v>
      </c>
      <c r="K17" s="21"/>
      <c r="L17" s="43"/>
      <c r="M17" s="418" t="s">
        <v>42</v>
      </c>
      <c r="N17" s="35"/>
      <c r="O17" s="35"/>
      <c r="P17" s="35"/>
      <c r="Q17" s="35"/>
      <c r="R17" s="35"/>
      <c r="S17" s="36"/>
      <c r="T17" s="37"/>
      <c r="U17" s="1"/>
      <c r="V17" s="1"/>
      <c r="W17" s="1"/>
      <c r="X17" s="1"/>
      <c r="Y17" s="1"/>
      <c r="Z17" s="1"/>
    </row>
    <row r="18" spans="1:26" ht="21" x14ac:dyDescent="0.5">
      <c r="A18" s="7"/>
      <c r="B18" s="459"/>
      <c r="C18" s="455"/>
      <c r="D18" s="455"/>
      <c r="E18" s="455"/>
      <c r="F18" s="455"/>
      <c r="G18" s="455"/>
      <c r="H18" s="455"/>
      <c r="I18" s="455"/>
      <c r="J18" s="456"/>
      <c r="K18" s="50"/>
      <c r="L18" s="32"/>
      <c r="M18" s="418" t="s">
        <v>44</v>
      </c>
      <c r="N18" s="56"/>
      <c r="O18" s="56"/>
      <c r="P18" s="56"/>
      <c r="Q18" s="56"/>
      <c r="R18" s="56"/>
      <c r="S18" s="57"/>
      <c r="T18" s="58"/>
      <c r="U18" s="7"/>
      <c r="V18" s="7"/>
      <c r="W18" s="7"/>
      <c r="X18" s="7"/>
      <c r="Y18" s="7"/>
      <c r="Z18" s="7"/>
    </row>
    <row r="19" spans="1:26" ht="21" x14ac:dyDescent="0.5">
      <c r="A19" s="7"/>
      <c r="B19" s="51" t="s">
        <v>43</v>
      </c>
      <c r="C19" s="52" t="s">
        <v>23</v>
      </c>
      <c r="D19" s="53">
        <v>12</v>
      </c>
      <c r="E19" s="53">
        <v>0.8</v>
      </c>
      <c r="F19" s="54">
        <f>SUM(D19*E19)</f>
        <v>9.6000000000000014</v>
      </c>
      <c r="G19" s="53">
        <v>4.5</v>
      </c>
      <c r="H19" s="54">
        <f t="shared" ref="H19:H20" si="0">IF(C19="AC",SUM(F19*G19),0)</f>
        <v>0</v>
      </c>
      <c r="I19" s="54">
        <f t="shared" ref="I19:I20" si="1">IF(C19="DC",SUM(F19*G19),0)</f>
        <v>43.2</v>
      </c>
      <c r="J19" s="55">
        <f>F19*G19</f>
        <v>43.2</v>
      </c>
      <c r="K19" s="50"/>
      <c r="L19" s="62"/>
      <c r="M19" s="437" t="s">
        <v>440</v>
      </c>
      <c r="N19" s="56"/>
      <c r="O19" s="56"/>
      <c r="P19" s="56"/>
      <c r="Q19" s="56"/>
      <c r="R19" s="56"/>
      <c r="S19" s="36"/>
      <c r="T19" s="37"/>
      <c r="U19" s="7"/>
      <c r="V19" s="7"/>
      <c r="W19" s="7"/>
      <c r="X19" s="7"/>
      <c r="Y19" s="7"/>
      <c r="Z19" s="7"/>
    </row>
    <row r="20" spans="1:26" ht="21" x14ac:dyDescent="0.5">
      <c r="A20" s="59"/>
      <c r="B20" s="51" t="s">
        <v>45</v>
      </c>
      <c r="C20" s="52" t="s">
        <v>19</v>
      </c>
      <c r="D20" s="60"/>
      <c r="E20" s="60"/>
      <c r="F20" s="54">
        <v>160</v>
      </c>
      <c r="G20" s="60">
        <v>2</v>
      </c>
      <c r="H20" s="54">
        <f t="shared" si="0"/>
        <v>320</v>
      </c>
      <c r="I20" s="54">
        <f t="shared" si="1"/>
        <v>0</v>
      </c>
      <c r="J20" s="55">
        <f>SUM(H20+I20+J19)</f>
        <v>363.2</v>
      </c>
      <c r="K20" s="61"/>
      <c r="L20" s="316"/>
      <c r="M20" s="449"/>
      <c r="N20" s="317"/>
      <c r="O20" s="317"/>
      <c r="P20" s="317"/>
      <c r="Q20" s="317"/>
      <c r="R20" s="317"/>
      <c r="S20" s="416"/>
      <c r="T20" s="417"/>
      <c r="U20" s="59"/>
      <c r="V20" s="59"/>
      <c r="W20" s="59"/>
      <c r="X20" s="59"/>
      <c r="Y20" s="59"/>
      <c r="Z20" s="59"/>
    </row>
    <row r="21" spans="1:26" ht="21" x14ac:dyDescent="0.5">
      <c r="A21" s="59"/>
      <c r="B21" s="460"/>
      <c r="C21" s="455"/>
      <c r="D21" s="455"/>
      <c r="E21" s="455"/>
      <c r="F21" s="455"/>
      <c r="G21" s="455"/>
      <c r="H21" s="455"/>
      <c r="I21" s="455"/>
      <c r="J21" s="456"/>
      <c r="K21" s="61"/>
      <c r="L21" s="62"/>
      <c r="M21" s="44" t="s">
        <v>46</v>
      </c>
      <c r="N21" s="56"/>
      <c r="O21" s="56"/>
      <c r="P21" s="56"/>
      <c r="Q21" s="56"/>
      <c r="R21" s="56"/>
      <c r="S21" s="36"/>
      <c r="T21" s="37"/>
      <c r="U21" s="59"/>
      <c r="V21" s="59"/>
      <c r="W21" s="59"/>
      <c r="X21" s="59"/>
      <c r="Y21" s="59"/>
      <c r="Z21" s="59"/>
    </row>
    <row r="22" spans="1:26" ht="21" x14ac:dyDescent="0.5">
      <c r="A22" s="1"/>
      <c r="B22" s="63" t="s">
        <v>47</v>
      </c>
      <c r="C22" s="64" t="s">
        <v>10</v>
      </c>
      <c r="D22" s="65" t="s">
        <v>11</v>
      </c>
      <c r="E22" s="65" t="s">
        <v>12</v>
      </c>
      <c r="F22" s="65" t="s">
        <v>13</v>
      </c>
      <c r="G22" s="65" t="s">
        <v>14</v>
      </c>
      <c r="H22" s="65" t="s">
        <v>15</v>
      </c>
      <c r="I22" s="65" t="s">
        <v>16</v>
      </c>
      <c r="J22" s="66" t="s">
        <v>41</v>
      </c>
      <c r="K22" s="21"/>
      <c r="L22" s="62"/>
      <c r="M22" s="418" t="s">
        <v>48</v>
      </c>
      <c r="N22" s="56"/>
      <c r="O22" s="56"/>
      <c r="P22" s="56"/>
      <c r="Q22" s="56"/>
      <c r="R22" s="56"/>
      <c r="S22" s="67"/>
      <c r="T22" s="68"/>
      <c r="U22" s="1"/>
      <c r="V22" s="1"/>
      <c r="W22" s="1"/>
      <c r="X22" s="1"/>
      <c r="Y22" s="1"/>
      <c r="Z22" s="1"/>
    </row>
    <row r="23" spans="1:26" ht="21" x14ac:dyDescent="0.5">
      <c r="A23" s="1"/>
      <c r="B23" s="13" t="s">
        <v>49</v>
      </c>
      <c r="C23" s="52"/>
      <c r="D23" s="14"/>
      <c r="E23" s="14"/>
      <c r="F23" s="15">
        <f t="shared" ref="F23:F27" si="2">SUM(D23*E23)</f>
        <v>0</v>
      </c>
      <c r="G23" s="14"/>
      <c r="H23" s="15">
        <f t="shared" ref="H23:H27" si="3">IF(C23="AC",SUM(F23*G23),0)</f>
        <v>0</v>
      </c>
      <c r="I23" s="15">
        <f t="shared" ref="I23:I25" si="4">IF(C23="DC",SUM(F23*G23),0)</f>
        <v>0</v>
      </c>
      <c r="J23" s="16">
        <f t="shared" ref="J23:J27" si="5">H23+I23</f>
        <v>0</v>
      </c>
      <c r="K23" s="21">
        <f t="shared" ref="K23:K27" si="6">IF(C23="AC",F23,0)</f>
        <v>0</v>
      </c>
      <c r="L23" s="62"/>
      <c r="M23" s="418" t="s">
        <v>50</v>
      </c>
      <c r="N23" s="56"/>
      <c r="O23" s="56"/>
      <c r="P23" s="56"/>
      <c r="Q23" s="56"/>
      <c r="R23" s="56"/>
      <c r="S23" s="67"/>
      <c r="T23" s="68"/>
      <c r="U23" s="1"/>
      <c r="V23" s="1"/>
      <c r="W23" s="1"/>
      <c r="X23" s="1"/>
      <c r="Y23" s="1"/>
      <c r="Z23" s="1"/>
    </row>
    <row r="24" spans="1:26" ht="21" x14ac:dyDescent="0.5">
      <c r="A24" s="1"/>
      <c r="B24" s="13" t="s">
        <v>51</v>
      </c>
      <c r="C24" s="52"/>
      <c r="D24" s="14"/>
      <c r="E24" s="14"/>
      <c r="F24" s="15">
        <f t="shared" si="2"/>
        <v>0</v>
      </c>
      <c r="G24" s="14"/>
      <c r="H24" s="15">
        <f t="shared" si="3"/>
        <v>0</v>
      </c>
      <c r="I24" s="15">
        <f t="shared" si="4"/>
        <v>0</v>
      </c>
      <c r="J24" s="16">
        <f t="shared" si="5"/>
        <v>0</v>
      </c>
      <c r="K24" s="21">
        <f t="shared" si="6"/>
        <v>0</v>
      </c>
      <c r="L24" s="62"/>
      <c r="M24" s="418" t="s">
        <v>52</v>
      </c>
      <c r="N24" s="56"/>
      <c r="O24" s="56"/>
      <c r="P24" s="56"/>
      <c r="Q24" s="56"/>
      <c r="R24" s="56"/>
      <c r="S24" s="67"/>
      <c r="T24" s="68"/>
      <c r="U24" s="1"/>
      <c r="V24" s="1"/>
      <c r="W24" s="1"/>
      <c r="X24" s="1"/>
      <c r="Y24" s="1"/>
      <c r="Z24" s="1"/>
    </row>
    <row r="25" spans="1:26" ht="21" x14ac:dyDescent="0.5">
      <c r="A25" s="1"/>
      <c r="B25" s="13" t="s">
        <v>53</v>
      </c>
      <c r="C25" s="52"/>
      <c r="D25" s="14"/>
      <c r="E25" s="14"/>
      <c r="F25" s="15">
        <f t="shared" si="2"/>
        <v>0</v>
      </c>
      <c r="G25" s="14"/>
      <c r="H25" s="15">
        <f t="shared" si="3"/>
        <v>0</v>
      </c>
      <c r="I25" s="15">
        <f t="shared" si="4"/>
        <v>0</v>
      </c>
      <c r="J25" s="16">
        <f t="shared" si="5"/>
        <v>0</v>
      </c>
      <c r="K25" s="21">
        <f t="shared" si="6"/>
        <v>0</v>
      </c>
      <c r="L25" s="62"/>
      <c r="M25" s="320" t="s">
        <v>423</v>
      </c>
      <c r="N25" s="56"/>
      <c r="O25" s="56"/>
      <c r="P25" s="56"/>
      <c r="Q25" s="56"/>
      <c r="R25" s="56"/>
      <c r="S25" s="67"/>
      <c r="T25" s="68"/>
      <c r="U25" s="1"/>
      <c r="V25" s="1"/>
      <c r="W25" s="1"/>
      <c r="X25" s="1"/>
      <c r="Y25" s="1"/>
      <c r="Z25" s="1"/>
    </row>
    <row r="26" spans="1:26" ht="21" x14ac:dyDescent="0.5">
      <c r="A26" s="1"/>
      <c r="B26" s="13" t="s">
        <v>54</v>
      </c>
      <c r="C26" s="52"/>
      <c r="D26" s="14"/>
      <c r="E26" s="14"/>
      <c r="F26" s="15">
        <f t="shared" si="2"/>
        <v>0</v>
      </c>
      <c r="G26" s="14"/>
      <c r="H26" s="15">
        <f t="shared" si="3"/>
        <v>0</v>
      </c>
      <c r="I26" s="15">
        <f t="shared" ref="I26:I27" si="7">IF(D26="AC",SUM(G26*H26),0)</f>
        <v>0</v>
      </c>
      <c r="J26" s="16">
        <f t="shared" si="5"/>
        <v>0</v>
      </c>
      <c r="K26" s="21">
        <f t="shared" si="6"/>
        <v>0</v>
      </c>
      <c r="L26" s="316"/>
      <c r="M26" s="437" t="s">
        <v>338</v>
      </c>
      <c r="N26" s="317"/>
      <c r="O26" s="317"/>
      <c r="P26" s="317"/>
      <c r="Q26" s="317"/>
      <c r="R26" s="317"/>
      <c r="S26" s="318"/>
      <c r="T26" s="319"/>
      <c r="U26" s="1"/>
      <c r="V26" s="1"/>
      <c r="W26" s="1"/>
      <c r="X26" s="1"/>
      <c r="Y26" s="1"/>
      <c r="Z26" s="1"/>
    </row>
    <row r="27" spans="1:26" ht="21" x14ac:dyDescent="0.5">
      <c r="A27" s="1"/>
      <c r="B27" s="13" t="s">
        <v>22</v>
      </c>
      <c r="C27" s="52"/>
      <c r="D27" s="14"/>
      <c r="E27" s="14"/>
      <c r="F27" s="15">
        <f t="shared" si="2"/>
        <v>0</v>
      </c>
      <c r="G27" s="14"/>
      <c r="H27" s="15">
        <f t="shared" si="3"/>
        <v>0</v>
      </c>
      <c r="I27" s="15">
        <f t="shared" si="7"/>
        <v>0</v>
      </c>
      <c r="J27" s="16">
        <f t="shared" si="5"/>
        <v>0</v>
      </c>
      <c r="K27" s="21">
        <f t="shared" si="6"/>
        <v>0</v>
      </c>
      <c r="L27" s="62"/>
      <c r="M27" s="437" t="s">
        <v>437</v>
      </c>
      <c r="N27" s="56"/>
      <c r="O27" s="56"/>
      <c r="P27" s="56"/>
      <c r="Q27" s="56"/>
      <c r="R27" s="56"/>
      <c r="S27" s="67"/>
      <c r="T27" s="68"/>
      <c r="U27" s="1"/>
      <c r="V27" s="1"/>
      <c r="W27" s="1"/>
      <c r="X27" s="1"/>
      <c r="Y27" s="1"/>
      <c r="Z27" s="1"/>
    </row>
    <row r="28" spans="1:26" ht="21" x14ac:dyDescent="0.5">
      <c r="A28" s="1"/>
      <c r="B28" s="69" t="s">
        <v>57</v>
      </c>
      <c r="C28" s="70"/>
      <c r="D28" s="70"/>
      <c r="E28" s="70"/>
      <c r="F28" s="70"/>
      <c r="G28" s="70"/>
      <c r="H28" s="70"/>
      <c r="I28" s="70"/>
      <c r="J28" s="71">
        <f>SUM(J23:J27)</f>
        <v>0</v>
      </c>
      <c r="K28" s="21"/>
      <c r="L28" s="316"/>
      <c r="M28" s="320" t="s">
        <v>434</v>
      </c>
      <c r="N28" s="317"/>
      <c r="O28" s="317"/>
      <c r="P28" s="317"/>
      <c r="Q28" s="317"/>
      <c r="R28" s="317"/>
      <c r="S28" s="318"/>
      <c r="T28" s="319"/>
      <c r="U28" s="1"/>
      <c r="V28" s="1"/>
      <c r="W28" s="1"/>
      <c r="X28" s="1"/>
      <c r="Y28" s="1"/>
      <c r="Z28" s="1"/>
    </row>
    <row r="29" spans="1:26" ht="21" x14ac:dyDescent="0.5">
      <c r="A29" s="1"/>
      <c r="B29" s="461"/>
      <c r="C29" s="462"/>
      <c r="D29" s="462"/>
      <c r="E29" s="462"/>
      <c r="F29" s="462"/>
      <c r="G29" s="462"/>
      <c r="H29" s="462"/>
      <c r="I29" s="462"/>
      <c r="J29" s="463"/>
      <c r="K29" s="21"/>
      <c r="L29" s="316"/>
      <c r="M29" s="317"/>
      <c r="N29" s="317"/>
      <c r="O29" s="317"/>
      <c r="P29" s="317"/>
      <c r="Q29" s="317"/>
      <c r="R29" s="317"/>
      <c r="S29" s="318"/>
      <c r="T29" s="319"/>
      <c r="U29" s="1"/>
      <c r="V29" s="1"/>
      <c r="W29" s="1"/>
      <c r="X29" s="1"/>
      <c r="Y29" s="1"/>
      <c r="Z29" s="1"/>
    </row>
    <row r="30" spans="1:26" ht="21" x14ac:dyDescent="0.5">
      <c r="A30" s="1"/>
      <c r="B30" s="63" t="s">
        <v>58</v>
      </c>
      <c r="C30" s="64" t="s">
        <v>10</v>
      </c>
      <c r="D30" s="65" t="s">
        <v>11</v>
      </c>
      <c r="E30" s="65" t="s">
        <v>12</v>
      </c>
      <c r="F30" s="65" t="s">
        <v>13</v>
      </c>
      <c r="G30" s="65" t="s">
        <v>14</v>
      </c>
      <c r="H30" s="65" t="s">
        <v>15</v>
      </c>
      <c r="I30" s="65" t="s">
        <v>16</v>
      </c>
      <c r="J30" s="66" t="s">
        <v>41</v>
      </c>
      <c r="K30" s="21"/>
      <c r="L30" s="316"/>
      <c r="M30" s="317"/>
      <c r="N30" s="317"/>
      <c r="O30" s="317"/>
      <c r="P30" s="317"/>
      <c r="Q30" s="317"/>
      <c r="R30" s="317"/>
      <c r="S30" s="318"/>
      <c r="T30" s="319"/>
      <c r="U30" s="1"/>
      <c r="V30" s="1"/>
      <c r="W30" s="1"/>
      <c r="X30" s="1"/>
      <c r="Y30" s="1"/>
      <c r="Z30" s="1"/>
    </row>
    <row r="31" spans="1:26" ht="21" x14ac:dyDescent="0.5">
      <c r="A31" s="1"/>
      <c r="B31" s="13" t="s">
        <v>59</v>
      </c>
      <c r="C31" s="52"/>
      <c r="D31" s="14"/>
      <c r="E31" s="14"/>
      <c r="F31" s="15">
        <f t="shared" ref="F31:F36" si="8">SUM(D31*E31)</f>
        <v>0</v>
      </c>
      <c r="G31" s="14"/>
      <c r="H31" s="15">
        <f t="shared" ref="H31:H36" si="9">IF(C31="AC",SUM(F31*G31),0)</f>
        <v>0</v>
      </c>
      <c r="I31" s="15">
        <f t="shared" ref="I31:I36" si="10">IF(C31="DC",SUM(F31*G31),0)</f>
        <v>0</v>
      </c>
      <c r="J31" s="16">
        <f t="shared" ref="J31:J36" si="11">H31+I31</f>
        <v>0</v>
      </c>
      <c r="K31" s="21">
        <f t="shared" ref="K31:K36" si="12">IF(C31="AC",F31,0)</f>
        <v>0</v>
      </c>
      <c r="L31" s="62"/>
      <c r="M31" s="44" t="s">
        <v>55</v>
      </c>
      <c r="N31" s="56"/>
      <c r="O31" s="56"/>
      <c r="P31" s="56"/>
      <c r="Q31" s="56"/>
      <c r="R31" s="56"/>
      <c r="S31" s="67"/>
      <c r="T31" s="68"/>
      <c r="U31" s="1"/>
      <c r="V31" s="1"/>
      <c r="W31" s="1"/>
      <c r="X31" s="1"/>
      <c r="Y31" s="1"/>
      <c r="Z31" s="1"/>
    </row>
    <row r="32" spans="1:26" ht="21" x14ac:dyDescent="0.5">
      <c r="A32" s="1"/>
      <c r="B32" s="13" t="s">
        <v>60</v>
      </c>
      <c r="C32" s="52"/>
      <c r="D32" s="14"/>
      <c r="E32" s="14"/>
      <c r="F32" s="15">
        <f t="shared" si="8"/>
        <v>0</v>
      </c>
      <c r="G32" s="14"/>
      <c r="H32" s="15">
        <f t="shared" si="9"/>
        <v>0</v>
      </c>
      <c r="I32" s="15">
        <f t="shared" si="10"/>
        <v>0</v>
      </c>
      <c r="J32" s="16">
        <f t="shared" si="11"/>
        <v>0</v>
      </c>
      <c r="K32" s="21">
        <f t="shared" si="12"/>
        <v>0</v>
      </c>
      <c r="L32" s="316"/>
      <c r="M32" s="446" t="s">
        <v>56</v>
      </c>
      <c r="N32" s="317"/>
      <c r="O32" s="317"/>
      <c r="P32" s="317"/>
      <c r="Q32" s="317"/>
      <c r="R32" s="317"/>
      <c r="S32" s="318"/>
      <c r="T32" s="319"/>
      <c r="U32" s="1"/>
      <c r="V32" s="1"/>
      <c r="W32" s="1"/>
      <c r="X32" s="1"/>
      <c r="Y32" s="1"/>
      <c r="Z32" s="1"/>
    </row>
    <row r="33" spans="1:26" ht="21.5" thickBot="1" x14ac:dyDescent="0.55000000000000004">
      <c r="A33" s="1"/>
      <c r="B33" s="13" t="s">
        <v>61</v>
      </c>
      <c r="C33" s="52"/>
      <c r="D33" s="14"/>
      <c r="E33" s="14"/>
      <c r="F33" s="15">
        <f t="shared" si="8"/>
        <v>0</v>
      </c>
      <c r="G33" s="14"/>
      <c r="H33" s="15">
        <f t="shared" si="9"/>
        <v>0</v>
      </c>
      <c r="I33" s="15">
        <f t="shared" si="10"/>
        <v>0</v>
      </c>
      <c r="J33" s="16">
        <f t="shared" si="11"/>
        <v>0</v>
      </c>
      <c r="K33" s="21">
        <f t="shared" si="12"/>
        <v>0</v>
      </c>
      <c r="L33" s="72"/>
      <c r="M33" s="73"/>
      <c r="N33" s="73"/>
      <c r="O33" s="73"/>
      <c r="P33" s="73"/>
      <c r="Q33" s="73"/>
      <c r="R33" s="73"/>
      <c r="S33" s="74"/>
      <c r="T33" s="75"/>
      <c r="U33" s="1"/>
      <c r="V33" s="1"/>
      <c r="W33" s="1"/>
      <c r="X33" s="1"/>
      <c r="Y33" s="1"/>
      <c r="Z33" s="1"/>
    </row>
    <row r="34" spans="1:26" ht="18.5" x14ac:dyDescent="0.45">
      <c r="A34" s="1"/>
      <c r="B34" s="13" t="s">
        <v>62</v>
      </c>
      <c r="C34" s="52"/>
      <c r="D34" s="14"/>
      <c r="E34" s="14"/>
      <c r="F34" s="15">
        <f t="shared" si="8"/>
        <v>0</v>
      </c>
      <c r="G34" s="14"/>
      <c r="H34" s="15">
        <f t="shared" si="9"/>
        <v>0</v>
      </c>
      <c r="I34" s="15">
        <f t="shared" si="10"/>
        <v>0</v>
      </c>
      <c r="J34" s="16">
        <f t="shared" si="11"/>
        <v>0</v>
      </c>
      <c r="K34" s="21">
        <f t="shared" si="12"/>
        <v>0</v>
      </c>
      <c r="L34" s="1"/>
      <c r="M34" s="1"/>
      <c r="N34" s="1"/>
      <c r="O34" s="1"/>
      <c r="P34" s="1"/>
      <c r="Q34" s="1"/>
      <c r="R34" s="1"/>
      <c r="S34" s="1"/>
      <c r="T34" s="1"/>
      <c r="U34" s="1"/>
      <c r="V34" s="1"/>
      <c r="W34" s="1"/>
      <c r="X34" s="1"/>
      <c r="Y34" s="1"/>
      <c r="Z34" s="1"/>
    </row>
    <row r="35" spans="1:26" ht="18.5" x14ac:dyDescent="0.45">
      <c r="A35" s="1"/>
      <c r="B35" s="13" t="s">
        <v>63</v>
      </c>
      <c r="C35" s="52"/>
      <c r="D35" s="14"/>
      <c r="E35" s="14"/>
      <c r="F35" s="15">
        <f t="shared" si="8"/>
        <v>0</v>
      </c>
      <c r="G35" s="14"/>
      <c r="H35" s="15">
        <f t="shared" si="9"/>
        <v>0</v>
      </c>
      <c r="I35" s="15">
        <f t="shared" si="10"/>
        <v>0</v>
      </c>
      <c r="J35" s="16">
        <f t="shared" si="11"/>
        <v>0</v>
      </c>
      <c r="K35" s="21">
        <f t="shared" si="12"/>
        <v>0</v>
      </c>
      <c r="L35" s="1"/>
      <c r="M35" s="1"/>
      <c r="N35" s="1"/>
      <c r="O35" s="1"/>
      <c r="P35" s="1"/>
      <c r="Q35" s="1"/>
      <c r="R35" s="1"/>
      <c r="S35" s="1"/>
      <c r="T35" s="1"/>
      <c r="U35" s="1"/>
      <c r="V35" s="1"/>
      <c r="W35" s="1"/>
      <c r="X35" s="1"/>
      <c r="Y35" s="1"/>
      <c r="Z35" s="1"/>
    </row>
    <row r="36" spans="1:26" ht="18.5" x14ac:dyDescent="0.45">
      <c r="A36" s="1"/>
      <c r="B36" s="76" t="s">
        <v>22</v>
      </c>
      <c r="C36" s="52"/>
      <c r="D36" s="77"/>
      <c r="E36" s="77"/>
      <c r="F36" s="78">
        <f t="shared" si="8"/>
        <v>0</v>
      </c>
      <c r="G36" s="77"/>
      <c r="H36" s="78">
        <f t="shared" si="9"/>
        <v>0</v>
      </c>
      <c r="I36" s="78">
        <f t="shared" si="10"/>
        <v>0</v>
      </c>
      <c r="J36" s="16">
        <f t="shared" si="11"/>
        <v>0</v>
      </c>
      <c r="K36" s="21">
        <f t="shared" si="12"/>
        <v>0</v>
      </c>
      <c r="L36" s="1"/>
      <c r="M36" s="1"/>
      <c r="N36" s="1"/>
      <c r="O36" s="1"/>
      <c r="P36" s="1"/>
      <c r="Q36" s="1"/>
      <c r="R36" s="1"/>
      <c r="S36" s="1"/>
      <c r="T36" s="1"/>
      <c r="U36" s="1"/>
      <c r="V36" s="1"/>
      <c r="W36" s="1"/>
      <c r="X36" s="1"/>
      <c r="Y36" s="1"/>
      <c r="Z36" s="1"/>
    </row>
    <row r="37" spans="1:26" ht="18.5" x14ac:dyDescent="0.45">
      <c r="A37" s="1"/>
      <c r="B37" s="79" t="s">
        <v>64</v>
      </c>
      <c r="C37" s="80"/>
      <c r="D37" s="80"/>
      <c r="E37" s="80"/>
      <c r="F37" s="80"/>
      <c r="G37" s="80"/>
      <c r="H37" s="80"/>
      <c r="I37" s="80"/>
      <c r="J37" s="81">
        <f>SUM(J31:J36)</f>
        <v>0</v>
      </c>
      <c r="K37" s="21"/>
      <c r="L37" s="1"/>
      <c r="M37" s="1"/>
      <c r="N37" s="1"/>
      <c r="O37" s="1"/>
      <c r="P37" s="1"/>
      <c r="Q37" s="1"/>
      <c r="R37" s="1"/>
      <c r="S37" s="1"/>
      <c r="T37" s="1"/>
      <c r="U37" s="1"/>
      <c r="V37" s="1"/>
      <c r="W37" s="1"/>
      <c r="X37" s="1"/>
      <c r="Y37" s="1"/>
      <c r="Z37" s="1"/>
    </row>
    <row r="38" spans="1:26" ht="18.5" x14ac:dyDescent="0.45">
      <c r="A38" s="1"/>
      <c r="B38" s="464"/>
      <c r="C38" s="465"/>
      <c r="D38" s="465"/>
      <c r="E38" s="465"/>
      <c r="F38" s="465"/>
      <c r="G38" s="465"/>
      <c r="H38" s="465"/>
      <c r="I38" s="465"/>
      <c r="J38" s="466"/>
      <c r="K38" s="21"/>
      <c r="L38" s="1"/>
      <c r="M38" s="1"/>
      <c r="N38" s="1"/>
      <c r="O38" s="1"/>
      <c r="P38" s="1"/>
      <c r="Q38" s="1"/>
      <c r="R38" s="1"/>
      <c r="S38" s="1"/>
      <c r="T38" s="1"/>
      <c r="U38" s="1"/>
      <c r="V38" s="1"/>
      <c r="W38" s="1"/>
      <c r="X38" s="1"/>
      <c r="Y38" s="1"/>
      <c r="Z38" s="1"/>
    </row>
    <row r="39" spans="1:26" ht="18.5" x14ac:dyDescent="0.45">
      <c r="A39" s="1"/>
      <c r="B39" s="82" t="s">
        <v>65</v>
      </c>
      <c r="C39" s="64" t="s">
        <v>10</v>
      </c>
      <c r="D39" s="65" t="s">
        <v>11</v>
      </c>
      <c r="E39" s="65" t="s">
        <v>12</v>
      </c>
      <c r="F39" s="65" t="s">
        <v>13</v>
      </c>
      <c r="G39" s="65" t="s">
        <v>14</v>
      </c>
      <c r="H39" s="65" t="s">
        <v>15</v>
      </c>
      <c r="I39" s="65" t="s">
        <v>16</v>
      </c>
      <c r="J39" s="66" t="s">
        <v>41</v>
      </c>
      <c r="K39" s="21"/>
      <c r="L39" s="1"/>
      <c r="M39" s="1"/>
      <c r="N39" s="1"/>
      <c r="O39" s="1"/>
      <c r="P39" s="1"/>
      <c r="Q39" s="1"/>
      <c r="R39" s="1"/>
      <c r="S39" s="1"/>
      <c r="T39" s="1"/>
      <c r="U39" s="1"/>
      <c r="V39" s="1"/>
      <c r="W39" s="1"/>
      <c r="X39" s="1"/>
      <c r="Y39" s="1"/>
      <c r="Z39" s="1"/>
    </row>
    <row r="40" spans="1:26" ht="18.5" x14ac:dyDescent="0.45">
      <c r="A40" s="1"/>
      <c r="B40" s="13" t="s">
        <v>66</v>
      </c>
      <c r="C40" s="52"/>
      <c r="D40" s="14"/>
      <c r="E40" s="14"/>
      <c r="F40" s="15">
        <f t="shared" ref="F40:F42" si="13">SUM(D40*E40)</f>
        <v>0</v>
      </c>
      <c r="G40" s="14"/>
      <c r="H40" s="15">
        <f t="shared" ref="H40:H42" si="14">IF(C40="AC",SUM(F40*G40),0)</f>
        <v>0</v>
      </c>
      <c r="I40" s="15">
        <f t="shared" ref="I40:I42" si="15">IF(C40="DC",SUM(F40*G40),0)</f>
        <v>0</v>
      </c>
      <c r="J40" s="16">
        <f t="shared" ref="J40:J42" si="16">H40+I40</f>
        <v>0</v>
      </c>
      <c r="K40" s="21">
        <f t="shared" ref="K40:K43" si="17">IF(C40="AC",F40,0)</f>
        <v>0</v>
      </c>
      <c r="L40" s="1"/>
      <c r="M40" s="1"/>
      <c r="N40" s="1"/>
      <c r="O40" s="1"/>
      <c r="P40" s="1"/>
      <c r="Q40" s="1"/>
      <c r="R40" s="1"/>
      <c r="S40" s="1"/>
      <c r="T40" s="1"/>
      <c r="U40" s="1"/>
      <c r="V40" s="1"/>
      <c r="W40" s="1"/>
      <c r="X40" s="1"/>
      <c r="Y40" s="1"/>
      <c r="Z40" s="1"/>
    </row>
    <row r="41" spans="1:26" ht="18.5" x14ac:dyDescent="0.45">
      <c r="A41" s="1"/>
      <c r="B41" s="13" t="s">
        <v>67</v>
      </c>
      <c r="C41" s="52"/>
      <c r="D41" s="14"/>
      <c r="E41" s="14"/>
      <c r="F41" s="15">
        <f t="shared" si="13"/>
        <v>0</v>
      </c>
      <c r="G41" s="14"/>
      <c r="H41" s="15">
        <f t="shared" si="14"/>
        <v>0</v>
      </c>
      <c r="I41" s="15">
        <f t="shared" si="15"/>
        <v>0</v>
      </c>
      <c r="J41" s="16">
        <f t="shared" si="16"/>
        <v>0</v>
      </c>
      <c r="K41" s="21">
        <f t="shared" si="17"/>
        <v>0</v>
      </c>
      <c r="L41" s="1"/>
      <c r="M41" s="1"/>
      <c r="N41" s="1"/>
      <c r="O41" s="1"/>
      <c r="P41" s="1"/>
      <c r="Q41" s="1"/>
      <c r="R41" s="1"/>
      <c r="S41" s="1"/>
      <c r="T41" s="1"/>
      <c r="U41" s="1"/>
      <c r="V41" s="1"/>
      <c r="W41" s="1"/>
      <c r="X41" s="1"/>
      <c r="Y41" s="1"/>
      <c r="Z41" s="1"/>
    </row>
    <row r="42" spans="1:26" ht="18.5" x14ac:dyDescent="0.45">
      <c r="A42" s="1"/>
      <c r="B42" s="13" t="s">
        <v>22</v>
      </c>
      <c r="C42" s="52"/>
      <c r="D42" s="14"/>
      <c r="E42" s="14"/>
      <c r="F42" s="15">
        <f t="shared" si="13"/>
        <v>0</v>
      </c>
      <c r="G42" s="14"/>
      <c r="H42" s="15">
        <f t="shared" si="14"/>
        <v>0</v>
      </c>
      <c r="I42" s="15">
        <f t="shared" si="15"/>
        <v>0</v>
      </c>
      <c r="J42" s="16">
        <f t="shared" si="16"/>
        <v>0</v>
      </c>
      <c r="K42" s="21">
        <f t="shared" si="17"/>
        <v>0</v>
      </c>
      <c r="L42" s="1"/>
      <c r="M42" s="1"/>
      <c r="N42" s="1"/>
      <c r="O42" s="1"/>
      <c r="P42" s="1"/>
      <c r="Q42" s="1"/>
      <c r="R42" s="1"/>
      <c r="S42" s="1"/>
      <c r="T42" s="1"/>
      <c r="U42" s="1"/>
      <c r="V42" s="1"/>
      <c r="W42" s="1"/>
      <c r="X42" s="1"/>
      <c r="Y42" s="1"/>
      <c r="Z42" s="1"/>
    </row>
    <row r="43" spans="1:26" ht="18.5" x14ac:dyDescent="0.45">
      <c r="A43" s="1"/>
      <c r="B43" s="69" t="s">
        <v>68</v>
      </c>
      <c r="C43" s="70"/>
      <c r="D43" s="70"/>
      <c r="E43" s="70"/>
      <c r="F43" s="70"/>
      <c r="G43" s="70"/>
      <c r="H43" s="70"/>
      <c r="I43" s="70"/>
      <c r="J43" s="71">
        <f>SUM(J40:J42)</f>
        <v>0</v>
      </c>
      <c r="K43" s="21">
        <f t="shared" si="17"/>
        <v>0</v>
      </c>
      <c r="L43" s="1"/>
      <c r="M43" s="1"/>
      <c r="N43" s="1"/>
      <c r="O43" s="1"/>
      <c r="P43" s="1"/>
      <c r="Q43" s="1"/>
      <c r="R43" s="1"/>
      <c r="S43" s="1"/>
      <c r="T43" s="1"/>
      <c r="U43" s="1"/>
      <c r="V43" s="1"/>
      <c r="W43" s="1"/>
      <c r="X43" s="1"/>
      <c r="Y43" s="1"/>
      <c r="Z43" s="1"/>
    </row>
    <row r="44" spans="1:26" ht="18.5" x14ac:dyDescent="0.45">
      <c r="A44" s="1"/>
      <c r="B44" s="454"/>
      <c r="C44" s="455"/>
      <c r="D44" s="455"/>
      <c r="E44" s="455"/>
      <c r="F44" s="455"/>
      <c r="G44" s="455"/>
      <c r="H44" s="455"/>
      <c r="I44" s="455"/>
      <c r="J44" s="456"/>
      <c r="K44" s="21"/>
      <c r="L44" s="1"/>
      <c r="M44" s="1"/>
      <c r="N44" s="1"/>
      <c r="O44" s="1"/>
      <c r="P44" s="1"/>
      <c r="Q44" s="1"/>
      <c r="R44" s="1"/>
      <c r="S44" s="1"/>
      <c r="T44" s="1"/>
      <c r="U44" s="1"/>
      <c r="V44" s="1"/>
      <c r="W44" s="1"/>
      <c r="X44" s="1"/>
      <c r="Y44" s="1"/>
      <c r="Z44" s="1"/>
    </row>
    <row r="45" spans="1:26" ht="18.5" x14ac:dyDescent="0.45">
      <c r="A45" s="1"/>
      <c r="B45" s="63" t="s">
        <v>69</v>
      </c>
      <c r="C45" s="64" t="s">
        <v>10</v>
      </c>
      <c r="D45" s="65" t="s">
        <v>11</v>
      </c>
      <c r="E45" s="65" t="s">
        <v>12</v>
      </c>
      <c r="F45" s="65" t="s">
        <v>13</v>
      </c>
      <c r="G45" s="65" t="s">
        <v>14</v>
      </c>
      <c r="H45" s="65" t="s">
        <v>15</v>
      </c>
      <c r="I45" s="65" t="s">
        <v>16</v>
      </c>
      <c r="J45" s="66" t="s">
        <v>41</v>
      </c>
      <c r="K45" s="21"/>
      <c r="L45" s="1"/>
      <c r="M45" s="1"/>
      <c r="N45" s="1"/>
      <c r="O45" s="1"/>
      <c r="P45" s="1"/>
      <c r="Q45" s="1"/>
      <c r="R45" s="1"/>
      <c r="S45" s="1"/>
      <c r="T45" s="1"/>
      <c r="U45" s="1"/>
      <c r="V45" s="1"/>
      <c r="W45" s="1"/>
      <c r="X45" s="1"/>
      <c r="Y45" s="1"/>
      <c r="Z45" s="1"/>
    </row>
    <row r="46" spans="1:26" ht="18.5" x14ac:dyDescent="0.45">
      <c r="A46" s="1"/>
      <c r="B46" s="13" t="s">
        <v>70</v>
      </c>
      <c r="C46" s="52"/>
      <c r="D46" s="14"/>
      <c r="E46" s="14"/>
      <c r="F46" s="15">
        <f t="shared" ref="F46:F53" si="18">SUM(D46*E46)</f>
        <v>0</v>
      </c>
      <c r="G46" s="14"/>
      <c r="H46" s="15">
        <f t="shared" ref="H46:H53" si="19">IF(C46="AC",SUM(F46*G46),0)</f>
        <v>0</v>
      </c>
      <c r="I46" s="15">
        <f t="shared" ref="I46:I53" si="20">IF(C46="DC",SUM(F46*G46),0)</f>
        <v>0</v>
      </c>
      <c r="J46" s="16">
        <f t="shared" ref="J46:J53" si="21">H46+I46</f>
        <v>0</v>
      </c>
      <c r="K46" s="21">
        <f t="shared" ref="K46:K53" si="22">IF(C46="AC",F46,0)</f>
        <v>0</v>
      </c>
      <c r="L46" s="1"/>
      <c r="M46" s="1"/>
      <c r="N46" s="1"/>
      <c r="O46" s="1"/>
      <c r="P46" s="1"/>
      <c r="Q46" s="1"/>
      <c r="R46" s="1"/>
      <c r="S46" s="1"/>
      <c r="T46" s="1"/>
      <c r="U46" s="1"/>
      <c r="V46" s="1"/>
      <c r="W46" s="1"/>
      <c r="X46" s="1"/>
      <c r="Y46" s="1"/>
      <c r="Z46" s="1"/>
    </row>
    <row r="47" spans="1:26" ht="18.5" x14ac:dyDescent="0.45">
      <c r="A47" s="1"/>
      <c r="B47" s="13" t="s">
        <v>71</v>
      </c>
      <c r="C47" s="52"/>
      <c r="D47" s="14"/>
      <c r="E47" s="14"/>
      <c r="F47" s="15">
        <f t="shared" si="18"/>
        <v>0</v>
      </c>
      <c r="G47" s="14"/>
      <c r="H47" s="15">
        <f t="shared" si="19"/>
        <v>0</v>
      </c>
      <c r="I47" s="15">
        <f t="shared" si="20"/>
        <v>0</v>
      </c>
      <c r="J47" s="16">
        <f t="shared" si="21"/>
        <v>0</v>
      </c>
      <c r="K47" s="21">
        <f t="shared" si="22"/>
        <v>0</v>
      </c>
      <c r="L47" s="1"/>
      <c r="M47" s="1"/>
      <c r="N47" s="1"/>
      <c r="O47" s="1"/>
      <c r="P47" s="1"/>
      <c r="Q47" s="1"/>
      <c r="R47" s="1"/>
      <c r="S47" s="1"/>
      <c r="T47" s="1"/>
      <c r="U47" s="1"/>
      <c r="V47" s="1"/>
      <c r="W47" s="1"/>
      <c r="X47" s="1"/>
      <c r="Y47" s="1"/>
      <c r="Z47" s="1"/>
    </row>
    <row r="48" spans="1:26" ht="18.5" x14ac:dyDescent="0.45">
      <c r="A48" s="1"/>
      <c r="B48" s="13" t="s">
        <v>72</v>
      </c>
      <c r="C48" s="52"/>
      <c r="D48" s="14"/>
      <c r="E48" s="14"/>
      <c r="F48" s="15">
        <f t="shared" si="18"/>
        <v>0</v>
      </c>
      <c r="G48" s="14"/>
      <c r="H48" s="15">
        <f t="shared" si="19"/>
        <v>0</v>
      </c>
      <c r="I48" s="15">
        <f t="shared" si="20"/>
        <v>0</v>
      </c>
      <c r="J48" s="16">
        <f t="shared" si="21"/>
        <v>0</v>
      </c>
      <c r="K48" s="21">
        <f t="shared" si="22"/>
        <v>0</v>
      </c>
      <c r="L48" s="1"/>
      <c r="M48" s="1"/>
      <c r="N48" s="1"/>
      <c r="O48" s="1"/>
      <c r="P48" s="1"/>
      <c r="Q48" s="1"/>
      <c r="R48" s="1"/>
      <c r="S48" s="1"/>
      <c r="T48" s="1"/>
      <c r="U48" s="1"/>
      <c r="V48" s="1"/>
      <c r="W48" s="1"/>
      <c r="X48" s="1"/>
      <c r="Y48" s="1"/>
      <c r="Z48" s="1"/>
    </row>
    <row r="49" spans="1:26" ht="18.5" x14ac:dyDescent="0.45">
      <c r="A49" s="1"/>
      <c r="B49" s="13" t="s">
        <v>73</v>
      </c>
      <c r="C49" s="52"/>
      <c r="D49" s="14"/>
      <c r="E49" s="14"/>
      <c r="F49" s="15">
        <f t="shared" si="18"/>
        <v>0</v>
      </c>
      <c r="G49" s="14"/>
      <c r="H49" s="15">
        <f t="shared" si="19"/>
        <v>0</v>
      </c>
      <c r="I49" s="15">
        <f t="shared" si="20"/>
        <v>0</v>
      </c>
      <c r="J49" s="16">
        <f t="shared" si="21"/>
        <v>0</v>
      </c>
      <c r="K49" s="21">
        <f t="shared" si="22"/>
        <v>0</v>
      </c>
      <c r="L49" s="1"/>
      <c r="M49" s="1"/>
      <c r="N49" s="1"/>
      <c r="O49" s="1"/>
      <c r="P49" s="1"/>
      <c r="Q49" s="1"/>
      <c r="R49" s="1"/>
      <c r="S49" s="1"/>
      <c r="T49" s="1"/>
      <c r="U49" s="1"/>
      <c r="V49" s="1"/>
      <c r="W49" s="1"/>
      <c r="X49" s="1"/>
      <c r="Y49" s="1"/>
      <c r="Z49" s="1"/>
    </row>
    <row r="50" spans="1:26" ht="18.5" x14ac:dyDescent="0.45">
      <c r="A50" s="1"/>
      <c r="B50" s="13" t="s">
        <v>74</v>
      </c>
      <c r="C50" s="52"/>
      <c r="D50" s="14"/>
      <c r="E50" s="14"/>
      <c r="F50" s="15">
        <f t="shared" si="18"/>
        <v>0</v>
      </c>
      <c r="G50" s="14"/>
      <c r="H50" s="15">
        <f t="shared" si="19"/>
        <v>0</v>
      </c>
      <c r="I50" s="15">
        <f t="shared" si="20"/>
        <v>0</v>
      </c>
      <c r="J50" s="16">
        <f t="shared" si="21"/>
        <v>0</v>
      </c>
      <c r="K50" s="21">
        <f t="shared" si="22"/>
        <v>0</v>
      </c>
      <c r="L50" s="1"/>
      <c r="M50" s="1"/>
      <c r="N50" s="1"/>
      <c r="O50" s="1"/>
      <c r="P50" s="1"/>
      <c r="Q50" s="1"/>
      <c r="R50" s="1"/>
      <c r="S50" s="1"/>
      <c r="T50" s="1"/>
      <c r="U50" s="1"/>
      <c r="V50" s="1"/>
      <c r="W50" s="1"/>
      <c r="X50" s="1"/>
      <c r="Y50" s="1"/>
      <c r="Z50" s="1"/>
    </row>
    <row r="51" spans="1:26" ht="18.5" x14ac:dyDescent="0.45">
      <c r="A51" s="1"/>
      <c r="B51" s="13" t="s">
        <v>75</v>
      </c>
      <c r="C51" s="52"/>
      <c r="D51" s="14"/>
      <c r="E51" s="14"/>
      <c r="F51" s="15">
        <f t="shared" si="18"/>
        <v>0</v>
      </c>
      <c r="G51" s="14"/>
      <c r="H51" s="15">
        <f t="shared" si="19"/>
        <v>0</v>
      </c>
      <c r="I51" s="15">
        <f t="shared" si="20"/>
        <v>0</v>
      </c>
      <c r="J51" s="16">
        <f t="shared" si="21"/>
        <v>0</v>
      </c>
      <c r="K51" s="21">
        <f t="shared" si="22"/>
        <v>0</v>
      </c>
      <c r="L51" s="1"/>
      <c r="M51" s="1"/>
      <c r="N51" s="1"/>
      <c r="O51" s="1"/>
      <c r="P51" s="1"/>
      <c r="Q51" s="1"/>
      <c r="R51" s="1"/>
      <c r="S51" s="1"/>
      <c r="T51" s="1"/>
      <c r="U51" s="1"/>
      <c r="V51" s="1"/>
      <c r="W51" s="1"/>
      <c r="X51" s="1"/>
      <c r="Y51" s="1"/>
      <c r="Z51" s="1"/>
    </row>
    <row r="52" spans="1:26" ht="18.5" x14ac:dyDescent="0.45">
      <c r="A52" s="1"/>
      <c r="B52" s="13" t="s">
        <v>76</v>
      </c>
      <c r="C52" s="52"/>
      <c r="D52" s="14"/>
      <c r="E52" s="14"/>
      <c r="F52" s="15">
        <f t="shared" si="18"/>
        <v>0</v>
      </c>
      <c r="G52" s="14"/>
      <c r="H52" s="15">
        <f t="shared" si="19"/>
        <v>0</v>
      </c>
      <c r="I52" s="15">
        <f t="shared" si="20"/>
        <v>0</v>
      </c>
      <c r="J52" s="16">
        <f t="shared" si="21"/>
        <v>0</v>
      </c>
      <c r="K52" s="21">
        <f t="shared" si="22"/>
        <v>0</v>
      </c>
      <c r="L52" s="1"/>
      <c r="M52" s="1"/>
      <c r="N52" s="1"/>
      <c r="O52" s="1"/>
      <c r="P52" s="1"/>
      <c r="Q52" s="1"/>
      <c r="R52" s="1"/>
      <c r="S52" s="1"/>
      <c r="T52" s="1"/>
      <c r="U52" s="1"/>
      <c r="V52" s="1"/>
      <c r="W52" s="1"/>
      <c r="X52" s="1"/>
      <c r="Y52" s="1"/>
      <c r="Z52" s="1"/>
    </row>
    <row r="53" spans="1:26" ht="18.5" x14ac:dyDescent="0.45">
      <c r="A53" s="1"/>
      <c r="B53" s="13" t="s">
        <v>22</v>
      </c>
      <c r="C53" s="52"/>
      <c r="D53" s="14"/>
      <c r="E53" s="14"/>
      <c r="F53" s="15">
        <f t="shared" si="18"/>
        <v>0</v>
      </c>
      <c r="G53" s="14"/>
      <c r="H53" s="15">
        <f t="shared" si="19"/>
        <v>0</v>
      </c>
      <c r="I53" s="15">
        <f t="shared" si="20"/>
        <v>0</v>
      </c>
      <c r="J53" s="16">
        <f t="shared" si="21"/>
        <v>0</v>
      </c>
      <c r="K53" s="21">
        <f t="shared" si="22"/>
        <v>0</v>
      </c>
      <c r="L53" s="1"/>
      <c r="M53" s="1"/>
      <c r="N53" s="1"/>
      <c r="O53" s="1"/>
      <c r="P53" s="1"/>
      <c r="Q53" s="1"/>
      <c r="R53" s="1"/>
      <c r="S53" s="1"/>
      <c r="T53" s="1"/>
      <c r="U53" s="1"/>
      <c r="V53" s="1"/>
      <c r="W53" s="1"/>
      <c r="X53" s="1"/>
      <c r="Y53" s="1"/>
      <c r="Z53" s="1"/>
    </row>
    <row r="54" spans="1:26" ht="18.5" x14ac:dyDescent="0.45">
      <c r="A54" s="1"/>
      <c r="B54" s="69" t="s">
        <v>77</v>
      </c>
      <c r="C54" s="70"/>
      <c r="D54" s="70"/>
      <c r="E54" s="70"/>
      <c r="F54" s="70"/>
      <c r="G54" s="70"/>
      <c r="H54" s="70"/>
      <c r="I54" s="70"/>
      <c r="J54" s="71">
        <f>SUM(J46:J53)</f>
        <v>0</v>
      </c>
      <c r="K54" s="21"/>
      <c r="L54" s="1"/>
      <c r="M54" s="1"/>
      <c r="N54" s="1"/>
      <c r="O54" s="1"/>
      <c r="P54" s="1"/>
      <c r="Q54" s="1"/>
      <c r="R54" s="1"/>
      <c r="S54" s="1"/>
      <c r="T54" s="1"/>
      <c r="U54" s="1"/>
      <c r="V54" s="1"/>
      <c r="W54" s="1"/>
      <c r="X54" s="1"/>
      <c r="Y54" s="1"/>
      <c r="Z54" s="1"/>
    </row>
    <row r="55" spans="1:26" ht="18.5" x14ac:dyDescent="0.45">
      <c r="A55" s="1"/>
      <c r="B55" s="454"/>
      <c r="C55" s="455"/>
      <c r="D55" s="455"/>
      <c r="E55" s="455"/>
      <c r="F55" s="455"/>
      <c r="G55" s="455"/>
      <c r="H55" s="455"/>
      <c r="I55" s="455"/>
      <c r="J55" s="456"/>
      <c r="K55" s="21"/>
      <c r="L55" s="1"/>
      <c r="M55" s="1"/>
      <c r="N55" s="1"/>
      <c r="O55" s="1"/>
      <c r="P55" s="1"/>
      <c r="Q55" s="1"/>
      <c r="R55" s="1"/>
      <c r="S55" s="1"/>
      <c r="T55" s="1"/>
      <c r="U55" s="1"/>
      <c r="V55" s="1"/>
      <c r="W55" s="1"/>
      <c r="X55" s="1"/>
      <c r="Y55" s="1"/>
      <c r="Z55" s="1"/>
    </row>
    <row r="56" spans="1:26" ht="18.5" x14ac:dyDescent="0.45">
      <c r="A56" s="1"/>
      <c r="B56" s="63" t="s">
        <v>78</v>
      </c>
      <c r="C56" s="64" t="s">
        <v>10</v>
      </c>
      <c r="D56" s="65" t="s">
        <v>11</v>
      </c>
      <c r="E56" s="65" t="s">
        <v>12</v>
      </c>
      <c r="F56" s="65" t="s">
        <v>13</v>
      </c>
      <c r="G56" s="65" t="s">
        <v>14</v>
      </c>
      <c r="H56" s="65" t="s">
        <v>15</v>
      </c>
      <c r="I56" s="65" t="s">
        <v>16</v>
      </c>
      <c r="J56" s="66" t="s">
        <v>41</v>
      </c>
      <c r="K56" s="21"/>
      <c r="L56" s="1"/>
      <c r="M56" s="1"/>
      <c r="N56" s="1"/>
      <c r="O56" s="1"/>
      <c r="P56" s="1"/>
      <c r="Q56" s="1"/>
      <c r="R56" s="1"/>
      <c r="S56" s="1"/>
      <c r="T56" s="1"/>
      <c r="U56" s="1"/>
      <c r="V56" s="1"/>
      <c r="W56" s="1"/>
      <c r="X56" s="1"/>
      <c r="Y56" s="1"/>
      <c r="Z56" s="1"/>
    </row>
    <row r="57" spans="1:26" ht="18.5" x14ac:dyDescent="0.45">
      <c r="A57" s="1"/>
      <c r="B57" s="13" t="s">
        <v>79</v>
      </c>
      <c r="C57" s="52"/>
      <c r="D57" s="14"/>
      <c r="E57" s="14"/>
      <c r="F57" s="15">
        <f t="shared" ref="F57:F61" si="23">SUM(D57*E57)</f>
        <v>0</v>
      </c>
      <c r="G57" s="14"/>
      <c r="H57" s="15">
        <f t="shared" ref="H57:H61" si="24">IF(C57="AC",SUM(F57*G57),0)</f>
        <v>0</v>
      </c>
      <c r="I57" s="15">
        <f t="shared" ref="I57:I61" si="25">IF(C57="DC",SUM(F57*G57),0)</f>
        <v>0</v>
      </c>
      <c r="J57" s="16">
        <f t="shared" ref="J57:J61" si="26">SUM(H57+I57)</f>
        <v>0</v>
      </c>
      <c r="K57" s="21">
        <f t="shared" ref="K57:K61" si="27">IF(C57="AC",F57,0)</f>
        <v>0</v>
      </c>
      <c r="L57" s="1"/>
      <c r="M57" s="1"/>
      <c r="N57" s="1"/>
      <c r="O57" s="1"/>
      <c r="P57" s="1"/>
      <c r="Q57" s="1"/>
      <c r="R57" s="1"/>
      <c r="S57" s="1"/>
      <c r="T57" s="1"/>
      <c r="U57" s="1"/>
      <c r="V57" s="1"/>
      <c r="W57" s="1"/>
      <c r="X57" s="1"/>
      <c r="Y57" s="1"/>
      <c r="Z57" s="1"/>
    </row>
    <row r="58" spans="1:26" ht="18.5" x14ac:dyDescent="0.45">
      <c r="A58" s="1"/>
      <c r="B58" s="13" t="s">
        <v>80</v>
      </c>
      <c r="C58" s="52"/>
      <c r="D58" s="14"/>
      <c r="E58" s="14"/>
      <c r="F58" s="15">
        <f t="shared" si="23"/>
        <v>0</v>
      </c>
      <c r="G58" s="14"/>
      <c r="H58" s="15">
        <f t="shared" si="24"/>
        <v>0</v>
      </c>
      <c r="I58" s="15">
        <f t="shared" si="25"/>
        <v>0</v>
      </c>
      <c r="J58" s="16">
        <f t="shared" si="26"/>
        <v>0</v>
      </c>
      <c r="K58" s="21">
        <f t="shared" si="27"/>
        <v>0</v>
      </c>
      <c r="L58" s="1"/>
      <c r="M58" s="1"/>
      <c r="N58" s="1"/>
      <c r="O58" s="1"/>
      <c r="P58" s="1"/>
      <c r="Q58" s="1"/>
      <c r="R58" s="1"/>
      <c r="S58" s="1"/>
      <c r="T58" s="1"/>
      <c r="U58" s="1"/>
      <c r="V58" s="1"/>
      <c r="W58" s="1"/>
      <c r="X58" s="1"/>
      <c r="Y58" s="1"/>
      <c r="Z58" s="1"/>
    </row>
    <row r="59" spans="1:26" ht="18.5" x14ac:dyDescent="0.45">
      <c r="A59" s="1"/>
      <c r="B59" s="13" t="s">
        <v>81</v>
      </c>
      <c r="C59" s="52"/>
      <c r="D59" s="14"/>
      <c r="E59" s="14"/>
      <c r="F59" s="15">
        <f t="shared" si="23"/>
        <v>0</v>
      </c>
      <c r="G59" s="14"/>
      <c r="H59" s="15">
        <f t="shared" si="24"/>
        <v>0</v>
      </c>
      <c r="I59" s="15">
        <f t="shared" si="25"/>
        <v>0</v>
      </c>
      <c r="J59" s="16">
        <f t="shared" si="26"/>
        <v>0</v>
      </c>
      <c r="K59" s="21">
        <f t="shared" si="27"/>
        <v>0</v>
      </c>
      <c r="L59" s="1"/>
      <c r="M59" s="1"/>
      <c r="N59" s="1"/>
      <c r="O59" s="1"/>
      <c r="P59" s="1"/>
      <c r="Q59" s="1"/>
      <c r="R59" s="1"/>
      <c r="S59" s="1"/>
      <c r="T59" s="1"/>
      <c r="U59" s="1"/>
      <c r="V59" s="1"/>
      <c r="W59" s="1"/>
      <c r="X59" s="1"/>
      <c r="Y59" s="1"/>
      <c r="Z59" s="1"/>
    </row>
    <row r="60" spans="1:26" ht="18.5" x14ac:dyDescent="0.45">
      <c r="A60" s="1"/>
      <c r="B60" s="13" t="s">
        <v>82</v>
      </c>
      <c r="C60" s="52"/>
      <c r="D60" s="14"/>
      <c r="E60" s="14"/>
      <c r="F60" s="15">
        <f t="shared" si="23"/>
        <v>0</v>
      </c>
      <c r="G60" s="14"/>
      <c r="H60" s="15">
        <f t="shared" si="24"/>
        <v>0</v>
      </c>
      <c r="I60" s="15">
        <f t="shared" si="25"/>
        <v>0</v>
      </c>
      <c r="J60" s="16">
        <f t="shared" si="26"/>
        <v>0</v>
      </c>
      <c r="K60" s="21">
        <f t="shared" si="27"/>
        <v>0</v>
      </c>
      <c r="L60" s="1"/>
      <c r="M60" s="1"/>
      <c r="N60" s="1"/>
      <c r="O60" s="1"/>
      <c r="P60" s="1"/>
      <c r="Q60" s="1"/>
      <c r="R60" s="1"/>
      <c r="S60" s="1"/>
      <c r="T60" s="1"/>
      <c r="U60" s="1"/>
      <c r="V60" s="1"/>
      <c r="W60" s="1"/>
      <c r="X60" s="1"/>
      <c r="Y60" s="1"/>
      <c r="Z60" s="1"/>
    </row>
    <row r="61" spans="1:26" ht="18.5" x14ac:dyDescent="0.45">
      <c r="A61" s="1"/>
      <c r="B61" s="13" t="s">
        <v>22</v>
      </c>
      <c r="C61" s="52"/>
      <c r="D61" s="14"/>
      <c r="E61" s="14"/>
      <c r="F61" s="15">
        <f t="shared" si="23"/>
        <v>0</v>
      </c>
      <c r="G61" s="14"/>
      <c r="H61" s="15">
        <f t="shared" si="24"/>
        <v>0</v>
      </c>
      <c r="I61" s="15">
        <f t="shared" si="25"/>
        <v>0</v>
      </c>
      <c r="J61" s="16">
        <f t="shared" si="26"/>
        <v>0</v>
      </c>
      <c r="K61" s="21">
        <f t="shared" si="27"/>
        <v>0</v>
      </c>
      <c r="L61" s="1"/>
      <c r="M61" s="1"/>
      <c r="N61" s="1"/>
      <c r="O61" s="1"/>
      <c r="P61" s="1"/>
      <c r="Q61" s="1"/>
      <c r="R61" s="1"/>
      <c r="S61" s="1"/>
      <c r="T61" s="1"/>
      <c r="U61" s="1"/>
      <c r="V61" s="1"/>
      <c r="W61" s="1"/>
      <c r="X61" s="1"/>
      <c r="Y61" s="1"/>
      <c r="Z61" s="1"/>
    </row>
    <row r="62" spans="1:26" ht="18.5" x14ac:dyDescent="0.45">
      <c r="A62" s="1"/>
      <c r="B62" s="69" t="s">
        <v>83</v>
      </c>
      <c r="C62" s="70"/>
      <c r="D62" s="70"/>
      <c r="E62" s="70"/>
      <c r="F62" s="70"/>
      <c r="G62" s="70"/>
      <c r="H62" s="70"/>
      <c r="I62" s="70"/>
      <c r="J62" s="71">
        <f>SUM(J57:J61)</f>
        <v>0</v>
      </c>
      <c r="K62" s="21"/>
      <c r="L62" s="1"/>
      <c r="M62" s="1"/>
      <c r="N62" s="1"/>
      <c r="O62" s="1"/>
      <c r="P62" s="1"/>
      <c r="Q62" s="1"/>
      <c r="R62" s="1"/>
      <c r="S62" s="1"/>
      <c r="T62" s="1"/>
      <c r="U62" s="1"/>
      <c r="V62" s="1"/>
      <c r="W62" s="1"/>
      <c r="X62" s="1"/>
      <c r="Y62" s="1"/>
      <c r="Z62" s="1"/>
    </row>
    <row r="63" spans="1:26" ht="18.5" x14ac:dyDescent="0.45">
      <c r="A63" s="1"/>
      <c r="B63" s="454"/>
      <c r="C63" s="455"/>
      <c r="D63" s="455"/>
      <c r="E63" s="455"/>
      <c r="F63" s="455"/>
      <c r="G63" s="455"/>
      <c r="H63" s="455"/>
      <c r="I63" s="455"/>
      <c r="J63" s="456"/>
      <c r="K63" s="21"/>
      <c r="L63" s="1"/>
      <c r="M63" s="1"/>
      <c r="N63" s="1"/>
      <c r="O63" s="1"/>
      <c r="P63" s="1"/>
      <c r="Q63" s="1"/>
      <c r="R63" s="1"/>
      <c r="S63" s="1"/>
      <c r="T63" s="1"/>
      <c r="U63" s="1"/>
      <c r="V63" s="1"/>
      <c r="W63" s="1"/>
      <c r="X63" s="1"/>
      <c r="Y63" s="1"/>
      <c r="Z63" s="1"/>
    </row>
    <row r="64" spans="1:26" ht="18.5" x14ac:dyDescent="0.45">
      <c r="A64" s="1"/>
      <c r="B64" s="63" t="s">
        <v>9</v>
      </c>
      <c r="C64" s="64" t="s">
        <v>10</v>
      </c>
      <c r="D64" s="65" t="s">
        <v>11</v>
      </c>
      <c r="E64" s="65" t="s">
        <v>12</v>
      </c>
      <c r="F64" s="65" t="s">
        <v>13</v>
      </c>
      <c r="G64" s="65" t="s">
        <v>14</v>
      </c>
      <c r="H64" s="65" t="s">
        <v>15</v>
      </c>
      <c r="I64" s="65" t="s">
        <v>16</v>
      </c>
      <c r="J64" s="66" t="s">
        <v>41</v>
      </c>
      <c r="K64" s="21"/>
      <c r="L64" s="1"/>
      <c r="M64" s="1"/>
      <c r="N64" s="1"/>
      <c r="O64" s="1"/>
      <c r="P64" s="1"/>
      <c r="Q64" s="1"/>
      <c r="R64" s="1"/>
      <c r="S64" s="1"/>
      <c r="T64" s="1"/>
      <c r="U64" s="1"/>
      <c r="V64" s="1"/>
      <c r="W64" s="1"/>
      <c r="X64" s="1"/>
      <c r="Y64" s="1"/>
      <c r="Z64" s="1"/>
    </row>
    <row r="65" spans="1:26" ht="18.5" x14ac:dyDescent="0.45">
      <c r="A65" s="1"/>
      <c r="B65" s="13" t="s">
        <v>18</v>
      </c>
      <c r="C65" s="52"/>
      <c r="D65" s="14"/>
      <c r="E65" s="14"/>
      <c r="F65" s="15">
        <f t="shared" ref="F65:F68" si="28">SUM(D65*E65)</f>
        <v>0</v>
      </c>
      <c r="G65" s="14"/>
      <c r="H65" s="15">
        <f t="shared" ref="H65:H68" si="29">IF(C65="AC",SUM(F65*G65),0)</f>
        <v>0</v>
      </c>
      <c r="I65" s="15">
        <f t="shared" ref="I65:I68" si="30">IF(C65="DC",SUM(F65*G65),0)</f>
        <v>0</v>
      </c>
      <c r="J65" s="16">
        <f t="shared" ref="J65:J68" si="31">H65+I65</f>
        <v>0</v>
      </c>
      <c r="K65" s="21">
        <f t="shared" ref="K65:K68" si="32">IF(C65="AC",F65,0)</f>
        <v>0</v>
      </c>
      <c r="L65" s="1"/>
      <c r="M65" s="1"/>
      <c r="N65" s="1"/>
      <c r="O65" s="1"/>
      <c r="P65" s="1"/>
      <c r="Q65" s="1"/>
      <c r="R65" s="1"/>
      <c r="S65" s="1"/>
      <c r="T65" s="1"/>
      <c r="U65" s="1"/>
      <c r="V65" s="1"/>
      <c r="W65" s="1"/>
      <c r="X65" s="1"/>
      <c r="Y65" s="1"/>
      <c r="Z65" s="1"/>
    </row>
    <row r="66" spans="1:26" ht="18.5" x14ac:dyDescent="0.45">
      <c r="A66" s="1"/>
      <c r="B66" s="13" t="s">
        <v>84</v>
      </c>
      <c r="C66" s="52"/>
      <c r="D66" s="14"/>
      <c r="E66" s="14"/>
      <c r="F66" s="15">
        <f t="shared" si="28"/>
        <v>0</v>
      </c>
      <c r="G66" s="14"/>
      <c r="H66" s="15">
        <f t="shared" si="29"/>
        <v>0</v>
      </c>
      <c r="I66" s="15">
        <f t="shared" si="30"/>
        <v>0</v>
      </c>
      <c r="J66" s="16">
        <f t="shared" si="31"/>
        <v>0</v>
      </c>
      <c r="K66" s="21">
        <f t="shared" si="32"/>
        <v>0</v>
      </c>
      <c r="L66" s="1"/>
      <c r="M66" s="1"/>
      <c r="N66" s="1"/>
      <c r="O66" s="1"/>
      <c r="P66" s="1"/>
      <c r="Q66" s="1"/>
      <c r="R66" s="1"/>
      <c r="S66" s="1"/>
      <c r="T66" s="1"/>
      <c r="U66" s="1"/>
      <c r="V66" s="1"/>
      <c r="W66" s="1"/>
      <c r="X66" s="1"/>
      <c r="Y66" s="1"/>
      <c r="Z66" s="1"/>
    </row>
    <row r="67" spans="1:26" ht="18.5" x14ac:dyDescent="0.45">
      <c r="A67" s="1"/>
      <c r="B67" s="13" t="s">
        <v>21</v>
      </c>
      <c r="C67" s="52"/>
      <c r="D67" s="14"/>
      <c r="E67" s="14"/>
      <c r="F67" s="15">
        <f t="shared" si="28"/>
        <v>0</v>
      </c>
      <c r="G67" s="14"/>
      <c r="H67" s="15">
        <f t="shared" si="29"/>
        <v>0</v>
      </c>
      <c r="I67" s="15">
        <f t="shared" si="30"/>
        <v>0</v>
      </c>
      <c r="J67" s="16">
        <f t="shared" si="31"/>
        <v>0</v>
      </c>
      <c r="K67" s="21">
        <f t="shared" si="32"/>
        <v>0</v>
      </c>
      <c r="L67" s="1"/>
      <c r="M67" s="1"/>
      <c r="N67" s="1"/>
      <c r="O67" s="1"/>
      <c r="P67" s="1"/>
      <c r="Q67" s="1"/>
      <c r="R67" s="1"/>
      <c r="S67" s="1"/>
      <c r="T67" s="1"/>
      <c r="U67" s="1"/>
      <c r="V67" s="1"/>
      <c r="W67" s="1"/>
      <c r="X67" s="1"/>
      <c r="Y67" s="1"/>
      <c r="Z67" s="1"/>
    </row>
    <row r="68" spans="1:26" ht="18.5" x14ac:dyDescent="0.45">
      <c r="A68" s="1"/>
      <c r="B68" s="13" t="s">
        <v>22</v>
      </c>
      <c r="C68" s="52"/>
      <c r="D68" s="14"/>
      <c r="E68" s="14"/>
      <c r="F68" s="15">
        <f t="shared" si="28"/>
        <v>0</v>
      </c>
      <c r="G68" s="14"/>
      <c r="H68" s="15">
        <f t="shared" si="29"/>
        <v>0</v>
      </c>
      <c r="I68" s="15">
        <f t="shared" si="30"/>
        <v>0</v>
      </c>
      <c r="J68" s="16">
        <f t="shared" si="31"/>
        <v>0</v>
      </c>
      <c r="K68" s="21">
        <f t="shared" si="32"/>
        <v>0</v>
      </c>
      <c r="L68" s="1"/>
      <c r="M68" s="1"/>
      <c r="N68" s="1"/>
      <c r="O68" s="1"/>
      <c r="P68" s="1"/>
      <c r="Q68" s="1"/>
      <c r="R68" s="1"/>
      <c r="S68" s="1"/>
      <c r="T68" s="1"/>
      <c r="U68" s="1"/>
      <c r="V68" s="1"/>
      <c r="W68" s="1"/>
      <c r="X68" s="1"/>
      <c r="Y68" s="1"/>
      <c r="Z68" s="1"/>
    </row>
    <row r="69" spans="1:26" ht="18.5" x14ac:dyDescent="0.45">
      <c r="A69" s="1"/>
      <c r="B69" s="69" t="s">
        <v>24</v>
      </c>
      <c r="C69" s="70"/>
      <c r="D69" s="70"/>
      <c r="E69" s="70"/>
      <c r="F69" s="70"/>
      <c r="G69" s="70"/>
      <c r="H69" s="70"/>
      <c r="I69" s="70"/>
      <c r="J69" s="71">
        <f>SUM(J65:J68)</f>
        <v>0</v>
      </c>
      <c r="K69" s="21"/>
      <c r="L69" s="1"/>
      <c r="M69" s="1"/>
      <c r="N69" s="1"/>
      <c r="O69" s="1"/>
      <c r="P69" s="1"/>
      <c r="Q69" s="1"/>
      <c r="R69" s="1"/>
      <c r="S69" s="1"/>
      <c r="T69" s="1"/>
      <c r="U69" s="1"/>
      <c r="V69" s="1"/>
      <c r="W69" s="1"/>
      <c r="X69" s="1"/>
      <c r="Y69" s="1"/>
      <c r="Z69" s="1"/>
    </row>
    <row r="70" spans="1:26" ht="18.5" x14ac:dyDescent="0.45">
      <c r="A70" s="1"/>
      <c r="B70" s="454"/>
      <c r="C70" s="455"/>
      <c r="D70" s="455"/>
      <c r="E70" s="455"/>
      <c r="F70" s="455"/>
      <c r="G70" s="455"/>
      <c r="H70" s="455"/>
      <c r="I70" s="455"/>
      <c r="J70" s="456"/>
      <c r="K70" s="21"/>
      <c r="L70" s="1"/>
      <c r="M70" s="1"/>
      <c r="N70" s="1"/>
      <c r="O70" s="1"/>
      <c r="P70" s="1"/>
      <c r="Q70" s="1"/>
      <c r="R70" s="1"/>
      <c r="S70" s="1"/>
      <c r="T70" s="1"/>
      <c r="U70" s="1"/>
      <c r="V70" s="1"/>
      <c r="W70" s="1"/>
      <c r="X70" s="1"/>
      <c r="Y70" s="1"/>
      <c r="Z70" s="1"/>
    </row>
    <row r="71" spans="1:26" ht="18.5" x14ac:dyDescent="0.45">
      <c r="A71" s="1"/>
      <c r="B71" s="63" t="s">
        <v>85</v>
      </c>
      <c r="C71" s="64" t="s">
        <v>10</v>
      </c>
      <c r="D71" s="65" t="s">
        <v>11</v>
      </c>
      <c r="E71" s="65" t="s">
        <v>12</v>
      </c>
      <c r="F71" s="65" t="s">
        <v>13</v>
      </c>
      <c r="G71" s="65" t="s">
        <v>14</v>
      </c>
      <c r="H71" s="65" t="s">
        <v>15</v>
      </c>
      <c r="I71" s="65" t="s">
        <v>16</v>
      </c>
      <c r="J71" s="66" t="s">
        <v>41</v>
      </c>
      <c r="K71" s="21"/>
      <c r="L71" s="1"/>
      <c r="M71" s="1"/>
      <c r="N71" s="1"/>
      <c r="O71" s="1"/>
      <c r="P71" s="1"/>
      <c r="Q71" s="1"/>
      <c r="R71" s="1"/>
      <c r="S71" s="1"/>
      <c r="T71" s="1"/>
      <c r="U71" s="1"/>
      <c r="V71" s="1"/>
      <c r="W71" s="1"/>
      <c r="X71" s="1"/>
      <c r="Y71" s="1"/>
      <c r="Z71" s="1"/>
    </row>
    <row r="72" spans="1:26" ht="18.5" x14ac:dyDescent="0.45">
      <c r="A72" s="1"/>
      <c r="B72" s="13" t="s">
        <v>86</v>
      </c>
      <c r="C72" s="52"/>
      <c r="D72" s="14"/>
      <c r="E72" s="14"/>
      <c r="F72" s="15">
        <f t="shared" ref="F72:F77" si="33">SUM(D72*E72)</f>
        <v>0</v>
      </c>
      <c r="G72" s="14"/>
      <c r="H72" s="15">
        <f t="shared" ref="H72:H77" si="34">IF(C72="AC",SUM(F72*G72),0)</f>
        <v>0</v>
      </c>
      <c r="I72" s="15">
        <f t="shared" ref="I72:I77" si="35">IF(C72="DC",SUM(F72*G72),0)</f>
        <v>0</v>
      </c>
      <c r="J72" s="16">
        <f t="shared" ref="J72:J77" si="36">H72+I72</f>
        <v>0</v>
      </c>
      <c r="K72" s="21">
        <f t="shared" ref="K72:K77" si="37">IF(C72="AC",F72,0)</f>
        <v>0</v>
      </c>
      <c r="L72" s="1"/>
      <c r="M72" s="1"/>
      <c r="N72" s="1"/>
      <c r="O72" s="1"/>
      <c r="P72" s="1"/>
      <c r="Q72" s="1"/>
      <c r="R72" s="1"/>
      <c r="S72" s="1"/>
      <c r="T72" s="1"/>
      <c r="U72" s="1"/>
      <c r="V72" s="1"/>
      <c r="W72" s="1"/>
      <c r="X72" s="1"/>
      <c r="Y72" s="1"/>
      <c r="Z72" s="1"/>
    </row>
    <row r="73" spans="1:26" ht="18.5" x14ac:dyDescent="0.45">
      <c r="A73" s="1"/>
      <c r="B73" s="13" t="s">
        <v>87</v>
      </c>
      <c r="C73" s="52"/>
      <c r="D73" s="14"/>
      <c r="E73" s="14"/>
      <c r="F73" s="15">
        <f t="shared" si="33"/>
        <v>0</v>
      </c>
      <c r="G73" s="14"/>
      <c r="H73" s="15">
        <f t="shared" si="34"/>
        <v>0</v>
      </c>
      <c r="I73" s="15">
        <f t="shared" si="35"/>
        <v>0</v>
      </c>
      <c r="J73" s="16">
        <f t="shared" si="36"/>
        <v>0</v>
      </c>
      <c r="K73" s="21">
        <f t="shared" si="37"/>
        <v>0</v>
      </c>
      <c r="L73" s="1"/>
      <c r="M73" s="1"/>
      <c r="N73" s="1"/>
      <c r="O73" s="1"/>
      <c r="P73" s="1"/>
      <c r="Q73" s="1"/>
      <c r="R73" s="1"/>
      <c r="S73" s="1"/>
      <c r="T73" s="1"/>
      <c r="U73" s="1"/>
      <c r="V73" s="1"/>
      <c r="W73" s="1"/>
      <c r="X73" s="1"/>
      <c r="Y73" s="1"/>
      <c r="Z73" s="1"/>
    </row>
    <row r="74" spans="1:26" ht="18.5" x14ac:dyDescent="0.45">
      <c r="A74" s="1"/>
      <c r="B74" s="13" t="s">
        <v>88</v>
      </c>
      <c r="C74" s="52"/>
      <c r="D74" s="14"/>
      <c r="E74" s="14"/>
      <c r="F74" s="15">
        <f t="shared" si="33"/>
        <v>0</v>
      </c>
      <c r="G74" s="14"/>
      <c r="H74" s="15">
        <f t="shared" si="34"/>
        <v>0</v>
      </c>
      <c r="I74" s="15">
        <f t="shared" si="35"/>
        <v>0</v>
      </c>
      <c r="J74" s="16">
        <f t="shared" si="36"/>
        <v>0</v>
      </c>
      <c r="K74" s="21">
        <f t="shared" si="37"/>
        <v>0</v>
      </c>
      <c r="L74" s="1"/>
      <c r="M74" s="1"/>
      <c r="N74" s="1"/>
      <c r="O74" s="1"/>
      <c r="P74" s="1"/>
      <c r="Q74" s="1"/>
      <c r="R74" s="1"/>
      <c r="S74" s="1"/>
      <c r="T74" s="1"/>
      <c r="U74" s="1"/>
      <c r="V74" s="1"/>
      <c r="W74" s="1"/>
      <c r="X74" s="1"/>
      <c r="Y74" s="1"/>
      <c r="Z74" s="1"/>
    </row>
    <row r="75" spans="1:26" ht="18.5" x14ac:dyDescent="0.45">
      <c r="A75" s="1"/>
      <c r="B75" s="83" t="s">
        <v>89</v>
      </c>
      <c r="C75" s="52"/>
      <c r="D75" s="14"/>
      <c r="E75" s="14"/>
      <c r="F75" s="15">
        <f t="shared" si="33"/>
        <v>0</v>
      </c>
      <c r="G75" s="14"/>
      <c r="H75" s="15">
        <f t="shared" si="34"/>
        <v>0</v>
      </c>
      <c r="I75" s="15">
        <f t="shared" si="35"/>
        <v>0</v>
      </c>
      <c r="J75" s="16">
        <f t="shared" si="36"/>
        <v>0</v>
      </c>
      <c r="K75" s="21">
        <f t="shared" si="37"/>
        <v>0</v>
      </c>
      <c r="L75" s="1"/>
      <c r="M75" s="1"/>
      <c r="N75" s="1"/>
      <c r="O75" s="1"/>
      <c r="P75" s="1"/>
      <c r="Q75" s="1"/>
      <c r="R75" s="1"/>
      <c r="S75" s="1"/>
      <c r="T75" s="1"/>
      <c r="U75" s="1"/>
      <c r="V75" s="1"/>
      <c r="W75" s="1"/>
      <c r="X75" s="1"/>
      <c r="Y75" s="1"/>
      <c r="Z75" s="1"/>
    </row>
    <row r="76" spans="1:26" ht="18.5" x14ac:dyDescent="0.45">
      <c r="A76" s="1"/>
      <c r="B76" s="13" t="s">
        <v>90</v>
      </c>
      <c r="C76" s="52"/>
      <c r="D76" s="14"/>
      <c r="E76" s="14"/>
      <c r="F76" s="15">
        <f t="shared" si="33"/>
        <v>0</v>
      </c>
      <c r="G76" s="14"/>
      <c r="H76" s="15">
        <f t="shared" si="34"/>
        <v>0</v>
      </c>
      <c r="I76" s="15">
        <f t="shared" si="35"/>
        <v>0</v>
      </c>
      <c r="J76" s="16">
        <f t="shared" si="36"/>
        <v>0</v>
      </c>
      <c r="K76" s="21">
        <f t="shared" si="37"/>
        <v>0</v>
      </c>
      <c r="L76" s="1"/>
      <c r="M76" s="1"/>
      <c r="N76" s="1"/>
      <c r="O76" s="1"/>
      <c r="P76" s="1"/>
      <c r="Q76" s="1"/>
      <c r="R76" s="1"/>
      <c r="S76" s="1"/>
      <c r="T76" s="1"/>
      <c r="U76" s="1"/>
      <c r="V76" s="1"/>
      <c r="W76" s="1"/>
      <c r="X76" s="1"/>
      <c r="Y76" s="1"/>
      <c r="Z76" s="1"/>
    </row>
    <row r="77" spans="1:26" ht="18.5" x14ac:dyDescent="0.45">
      <c r="A77" s="1"/>
      <c r="B77" s="13" t="s">
        <v>22</v>
      </c>
      <c r="C77" s="52"/>
      <c r="D77" s="14"/>
      <c r="E77" s="14"/>
      <c r="F77" s="15">
        <f t="shared" si="33"/>
        <v>0</v>
      </c>
      <c r="G77" s="14"/>
      <c r="H77" s="15">
        <f t="shared" si="34"/>
        <v>0</v>
      </c>
      <c r="I77" s="15">
        <f t="shared" si="35"/>
        <v>0</v>
      </c>
      <c r="J77" s="16">
        <f t="shared" si="36"/>
        <v>0</v>
      </c>
      <c r="K77" s="21">
        <f t="shared" si="37"/>
        <v>0</v>
      </c>
      <c r="L77" s="1"/>
      <c r="M77" s="1"/>
      <c r="N77" s="1"/>
      <c r="O77" s="1"/>
      <c r="P77" s="1"/>
      <c r="Q77" s="1"/>
      <c r="R77" s="1"/>
      <c r="S77" s="1"/>
      <c r="T77" s="1"/>
      <c r="U77" s="1"/>
      <c r="V77" s="1"/>
      <c r="W77" s="1"/>
      <c r="X77" s="1"/>
      <c r="Y77" s="1"/>
      <c r="Z77" s="1"/>
    </row>
    <row r="78" spans="1:26" ht="18.5" x14ac:dyDescent="0.45">
      <c r="A78" s="1"/>
      <c r="B78" s="69" t="s">
        <v>91</v>
      </c>
      <c r="C78" s="70"/>
      <c r="D78" s="70"/>
      <c r="E78" s="70"/>
      <c r="F78" s="70"/>
      <c r="G78" s="70"/>
      <c r="H78" s="70"/>
      <c r="I78" s="70"/>
      <c r="J78" s="71">
        <f>SUM(J72:J77)</f>
        <v>0</v>
      </c>
      <c r="K78" s="21"/>
      <c r="L78" s="1"/>
      <c r="M78" s="1"/>
      <c r="N78" s="1"/>
      <c r="O78" s="1"/>
      <c r="P78" s="1"/>
      <c r="Q78" s="1"/>
      <c r="R78" s="1"/>
      <c r="S78" s="1"/>
      <c r="T78" s="1"/>
      <c r="U78" s="1"/>
      <c r="V78" s="1"/>
      <c r="W78" s="1"/>
      <c r="X78" s="1"/>
      <c r="Y78" s="1"/>
      <c r="Z78" s="1"/>
    </row>
    <row r="79" spans="1:26" ht="18.5" x14ac:dyDescent="0.45">
      <c r="A79" s="1"/>
      <c r="B79" s="454"/>
      <c r="C79" s="455"/>
      <c r="D79" s="455"/>
      <c r="E79" s="455"/>
      <c r="F79" s="455"/>
      <c r="G79" s="455"/>
      <c r="H79" s="455"/>
      <c r="I79" s="455"/>
      <c r="J79" s="456"/>
      <c r="K79" s="21"/>
      <c r="L79" s="1"/>
      <c r="M79" s="1"/>
      <c r="N79" s="1"/>
      <c r="O79" s="1"/>
      <c r="P79" s="1"/>
      <c r="Q79" s="1"/>
      <c r="R79" s="1"/>
      <c r="S79" s="1"/>
      <c r="T79" s="1"/>
      <c r="U79" s="1"/>
      <c r="V79" s="1"/>
      <c r="W79" s="1"/>
      <c r="X79" s="1"/>
      <c r="Y79" s="1"/>
      <c r="Z79" s="1"/>
    </row>
    <row r="80" spans="1:26" ht="18.5" x14ac:dyDescent="0.45">
      <c r="A80" s="1"/>
      <c r="B80" s="63" t="s">
        <v>92</v>
      </c>
      <c r="C80" s="64" t="s">
        <v>10</v>
      </c>
      <c r="D80" s="65" t="s">
        <v>11</v>
      </c>
      <c r="E80" s="65" t="s">
        <v>12</v>
      </c>
      <c r="F80" s="65" t="s">
        <v>13</v>
      </c>
      <c r="G80" s="65" t="s">
        <v>14</v>
      </c>
      <c r="H80" s="65" t="s">
        <v>15</v>
      </c>
      <c r="I80" s="65" t="s">
        <v>16</v>
      </c>
      <c r="J80" s="66" t="s">
        <v>41</v>
      </c>
      <c r="K80" s="21"/>
      <c r="L80" s="1"/>
      <c r="M80" s="1"/>
      <c r="N80" s="1"/>
      <c r="O80" s="1"/>
      <c r="P80" s="1"/>
      <c r="Q80" s="1"/>
      <c r="R80" s="1"/>
      <c r="S80" s="1"/>
      <c r="T80" s="1"/>
      <c r="U80" s="1"/>
      <c r="V80" s="1"/>
      <c r="W80" s="1"/>
      <c r="X80" s="1"/>
      <c r="Y80" s="1"/>
      <c r="Z80" s="1"/>
    </row>
    <row r="81" spans="1:26" ht="18.5" x14ac:dyDescent="0.45">
      <c r="A81" s="1"/>
      <c r="B81" s="13" t="s">
        <v>93</v>
      </c>
      <c r="C81" s="52"/>
      <c r="D81" s="14"/>
      <c r="E81" s="14"/>
      <c r="F81" s="15">
        <f t="shared" ref="F81:F83" si="38">SUM(D81*E81)</f>
        <v>0</v>
      </c>
      <c r="G81" s="14"/>
      <c r="H81" s="15">
        <f t="shared" ref="H81:H83" si="39">IF(C81="AC",SUM(F81*G81),0)</f>
        <v>0</v>
      </c>
      <c r="I81" s="15">
        <f t="shared" ref="I81:I83" si="40">IF(C81="DC",SUM(F81*G81),0)</f>
        <v>0</v>
      </c>
      <c r="J81" s="16">
        <f t="shared" ref="J81:J83" si="41">H81+I81</f>
        <v>0</v>
      </c>
      <c r="K81" s="21">
        <f t="shared" ref="K81:K83" si="42">IF(C81="AC",F81,0)</f>
        <v>0</v>
      </c>
      <c r="L81" s="1"/>
      <c r="M81" s="1"/>
      <c r="N81" s="1"/>
      <c r="O81" s="1"/>
      <c r="P81" s="1"/>
      <c r="Q81" s="1"/>
      <c r="R81" s="1"/>
      <c r="S81" s="1"/>
      <c r="T81" s="1"/>
      <c r="U81" s="1"/>
      <c r="V81" s="1"/>
      <c r="W81" s="1"/>
      <c r="X81" s="1"/>
      <c r="Y81" s="1"/>
      <c r="Z81" s="1"/>
    </row>
    <row r="82" spans="1:26" ht="18.5" x14ac:dyDescent="0.45">
      <c r="A82" s="1"/>
      <c r="B82" s="13" t="s">
        <v>94</v>
      </c>
      <c r="C82" s="52"/>
      <c r="D82" s="14"/>
      <c r="E82" s="14"/>
      <c r="F82" s="15">
        <f t="shared" si="38"/>
        <v>0</v>
      </c>
      <c r="G82" s="14"/>
      <c r="H82" s="15">
        <f t="shared" si="39"/>
        <v>0</v>
      </c>
      <c r="I82" s="15">
        <f t="shared" si="40"/>
        <v>0</v>
      </c>
      <c r="J82" s="16">
        <f t="shared" si="41"/>
        <v>0</v>
      </c>
      <c r="K82" s="21">
        <f t="shared" si="42"/>
        <v>0</v>
      </c>
      <c r="L82" s="1"/>
      <c r="M82" s="1"/>
      <c r="N82" s="1"/>
      <c r="O82" s="1"/>
      <c r="P82" s="1"/>
      <c r="Q82" s="1"/>
      <c r="R82" s="1"/>
      <c r="S82" s="1"/>
      <c r="T82" s="1"/>
      <c r="U82" s="1"/>
      <c r="V82" s="1"/>
      <c r="W82" s="1"/>
      <c r="X82" s="1"/>
      <c r="Y82" s="1"/>
      <c r="Z82" s="1"/>
    </row>
    <row r="83" spans="1:26" ht="18.5" x14ac:dyDescent="0.45">
      <c r="A83" s="1"/>
      <c r="B83" s="13" t="s">
        <v>22</v>
      </c>
      <c r="C83" s="52"/>
      <c r="D83" s="14"/>
      <c r="E83" s="14"/>
      <c r="F83" s="15">
        <f t="shared" si="38"/>
        <v>0</v>
      </c>
      <c r="G83" s="14"/>
      <c r="H83" s="15">
        <f t="shared" si="39"/>
        <v>0</v>
      </c>
      <c r="I83" s="15">
        <f t="shared" si="40"/>
        <v>0</v>
      </c>
      <c r="J83" s="16">
        <f t="shared" si="41"/>
        <v>0</v>
      </c>
      <c r="K83" s="21">
        <f t="shared" si="42"/>
        <v>0</v>
      </c>
      <c r="L83" s="1"/>
      <c r="M83" s="1"/>
      <c r="N83" s="1"/>
      <c r="O83" s="1"/>
      <c r="P83" s="1"/>
      <c r="Q83" s="1"/>
      <c r="R83" s="1"/>
      <c r="S83" s="1"/>
      <c r="T83" s="1"/>
      <c r="U83" s="1"/>
      <c r="V83" s="1"/>
      <c r="W83" s="1"/>
      <c r="X83" s="1"/>
      <c r="Y83" s="1"/>
      <c r="Z83" s="1"/>
    </row>
    <row r="84" spans="1:26" ht="18.5" x14ac:dyDescent="0.45">
      <c r="A84" s="1"/>
      <c r="B84" s="69" t="s">
        <v>95</v>
      </c>
      <c r="C84" s="70"/>
      <c r="D84" s="70"/>
      <c r="E84" s="70"/>
      <c r="F84" s="70"/>
      <c r="G84" s="70"/>
      <c r="H84" s="70"/>
      <c r="I84" s="70"/>
      <c r="J84" s="71">
        <f>SUM(J81:J83)</f>
        <v>0</v>
      </c>
      <c r="K84" s="21"/>
      <c r="L84" s="1"/>
      <c r="M84" s="1"/>
      <c r="N84" s="1"/>
      <c r="O84" s="1"/>
      <c r="P84" s="1"/>
      <c r="Q84" s="1"/>
      <c r="R84" s="1"/>
      <c r="S84" s="1"/>
      <c r="T84" s="1"/>
      <c r="U84" s="1"/>
      <c r="V84" s="1"/>
      <c r="W84" s="1"/>
      <c r="X84" s="1"/>
      <c r="Y84" s="1"/>
      <c r="Z84" s="1"/>
    </row>
    <row r="85" spans="1:26" ht="18.5" x14ac:dyDescent="0.45">
      <c r="A85" s="1"/>
      <c r="B85" s="454"/>
      <c r="C85" s="455"/>
      <c r="D85" s="455"/>
      <c r="E85" s="455"/>
      <c r="F85" s="455"/>
      <c r="G85" s="455"/>
      <c r="H85" s="455"/>
      <c r="I85" s="455"/>
      <c r="J85" s="456"/>
      <c r="K85" s="21"/>
      <c r="L85" s="1"/>
      <c r="M85" s="1"/>
      <c r="N85" s="1"/>
      <c r="O85" s="1"/>
      <c r="P85" s="1"/>
      <c r="Q85" s="1"/>
      <c r="R85" s="1"/>
      <c r="S85" s="1"/>
      <c r="T85" s="1"/>
      <c r="U85" s="1"/>
      <c r="V85" s="1"/>
      <c r="W85" s="1"/>
      <c r="X85" s="1"/>
      <c r="Y85" s="1"/>
      <c r="Z85" s="1"/>
    </row>
    <row r="86" spans="1:26" ht="18.5" x14ac:dyDescent="0.45">
      <c r="A86" s="1"/>
      <c r="B86" s="63" t="s">
        <v>96</v>
      </c>
      <c r="C86" s="64" t="s">
        <v>10</v>
      </c>
      <c r="D86" s="65" t="s">
        <v>11</v>
      </c>
      <c r="E86" s="65" t="s">
        <v>12</v>
      </c>
      <c r="F86" s="65" t="s">
        <v>13</v>
      </c>
      <c r="G86" s="65" t="s">
        <v>14</v>
      </c>
      <c r="H86" s="65" t="s">
        <v>15</v>
      </c>
      <c r="I86" s="65" t="s">
        <v>16</v>
      </c>
      <c r="J86" s="66" t="s">
        <v>41</v>
      </c>
      <c r="K86" s="21"/>
      <c r="L86" s="1"/>
      <c r="M86" s="1"/>
      <c r="N86" s="1"/>
      <c r="O86" s="1"/>
      <c r="P86" s="1"/>
      <c r="Q86" s="1"/>
      <c r="R86" s="1"/>
      <c r="S86" s="1"/>
      <c r="T86" s="1"/>
      <c r="U86" s="1"/>
      <c r="V86" s="1"/>
      <c r="W86" s="1"/>
      <c r="X86" s="1"/>
      <c r="Y86" s="1"/>
      <c r="Z86" s="1"/>
    </row>
    <row r="87" spans="1:26" ht="18.5" x14ac:dyDescent="0.45">
      <c r="A87" s="1"/>
      <c r="B87" s="13" t="s">
        <v>97</v>
      </c>
      <c r="C87" s="52"/>
      <c r="D87" s="14"/>
      <c r="E87" s="14"/>
      <c r="F87" s="15">
        <f t="shared" ref="F87:F89" si="43">SUM(D87*E87)</f>
        <v>0</v>
      </c>
      <c r="G87" s="14"/>
      <c r="H87" s="15">
        <f t="shared" ref="H87:H89" si="44">IF(C87="AC",SUM(F87*G87),0)</f>
        <v>0</v>
      </c>
      <c r="I87" s="15">
        <f t="shared" ref="I87:I89" si="45">IF(C87="DC",SUM(F87*G87),0)</f>
        <v>0</v>
      </c>
      <c r="J87" s="16">
        <f t="shared" ref="J87:J89" si="46">H87+I87</f>
        <v>0</v>
      </c>
      <c r="K87" s="21">
        <f t="shared" ref="K87:K89" si="47">IF(C87="AC",F87,0)</f>
        <v>0</v>
      </c>
      <c r="L87" s="1"/>
      <c r="M87" s="1"/>
      <c r="N87" s="1"/>
      <c r="O87" s="1"/>
      <c r="P87" s="1"/>
      <c r="Q87" s="1"/>
      <c r="R87" s="1"/>
      <c r="S87" s="1"/>
      <c r="T87" s="1"/>
      <c r="U87" s="1"/>
      <c r="V87" s="1"/>
      <c r="W87" s="1"/>
      <c r="X87" s="1"/>
      <c r="Y87" s="1"/>
      <c r="Z87" s="1"/>
    </row>
    <row r="88" spans="1:26" ht="18.5" x14ac:dyDescent="0.45">
      <c r="A88" s="1"/>
      <c r="B88" s="13" t="s">
        <v>22</v>
      </c>
      <c r="C88" s="52"/>
      <c r="D88" s="14"/>
      <c r="E88" s="14"/>
      <c r="F88" s="15">
        <f t="shared" si="43"/>
        <v>0</v>
      </c>
      <c r="G88" s="14"/>
      <c r="H88" s="15">
        <f t="shared" si="44"/>
        <v>0</v>
      </c>
      <c r="I88" s="15">
        <f t="shared" si="45"/>
        <v>0</v>
      </c>
      <c r="J88" s="16">
        <f t="shared" si="46"/>
        <v>0</v>
      </c>
      <c r="K88" s="21">
        <f t="shared" si="47"/>
        <v>0</v>
      </c>
      <c r="L88" s="1"/>
      <c r="M88" s="1"/>
      <c r="N88" s="1"/>
      <c r="O88" s="1"/>
      <c r="P88" s="1"/>
      <c r="Q88" s="1"/>
      <c r="R88" s="1"/>
      <c r="S88" s="1"/>
      <c r="T88" s="1"/>
      <c r="U88" s="1"/>
      <c r="V88" s="1"/>
      <c r="W88" s="1"/>
      <c r="X88" s="1"/>
      <c r="Y88" s="1"/>
      <c r="Z88" s="1"/>
    </row>
    <row r="89" spans="1:26" ht="18.5" x14ac:dyDescent="0.45">
      <c r="A89" s="1"/>
      <c r="B89" s="13" t="s">
        <v>22</v>
      </c>
      <c r="C89" s="52"/>
      <c r="D89" s="14"/>
      <c r="E89" s="14"/>
      <c r="F89" s="15">
        <f t="shared" si="43"/>
        <v>0</v>
      </c>
      <c r="G89" s="14"/>
      <c r="H89" s="15">
        <f t="shared" si="44"/>
        <v>0</v>
      </c>
      <c r="I89" s="15">
        <f t="shared" si="45"/>
        <v>0</v>
      </c>
      <c r="J89" s="16">
        <f t="shared" si="46"/>
        <v>0</v>
      </c>
      <c r="K89" s="21">
        <f t="shared" si="47"/>
        <v>0</v>
      </c>
      <c r="L89" s="1"/>
      <c r="M89" s="1"/>
      <c r="N89" s="1"/>
      <c r="O89" s="1"/>
      <c r="P89" s="1"/>
      <c r="Q89" s="1"/>
      <c r="R89" s="1"/>
      <c r="S89" s="1"/>
      <c r="T89" s="1"/>
      <c r="U89" s="1"/>
      <c r="V89" s="1"/>
      <c r="W89" s="1"/>
      <c r="X89" s="1"/>
      <c r="Y89" s="1"/>
      <c r="Z89" s="1"/>
    </row>
    <row r="90" spans="1:26" ht="18.5" x14ac:dyDescent="0.45">
      <c r="A90" s="1"/>
      <c r="B90" s="69" t="s">
        <v>98</v>
      </c>
      <c r="C90" s="70"/>
      <c r="D90" s="70"/>
      <c r="E90" s="70"/>
      <c r="F90" s="70"/>
      <c r="G90" s="70"/>
      <c r="H90" s="70"/>
      <c r="I90" s="70"/>
      <c r="J90" s="71">
        <f>SUM(J87:J89)</f>
        <v>0</v>
      </c>
      <c r="K90" s="21"/>
      <c r="L90" s="1"/>
      <c r="M90" s="1"/>
      <c r="N90" s="1"/>
      <c r="O90" s="1"/>
      <c r="P90" s="1"/>
      <c r="Q90" s="1"/>
      <c r="R90" s="1"/>
      <c r="S90" s="1"/>
      <c r="T90" s="1"/>
      <c r="U90" s="1"/>
      <c r="V90" s="1"/>
      <c r="W90" s="1"/>
      <c r="X90" s="1"/>
      <c r="Y90" s="1"/>
      <c r="Z90" s="1"/>
    </row>
    <row r="91" spans="1:26" ht="18.5" x14ac:dyDescent="0.45">
      <c r="A91" s="1"/>
      <c r="B91" s="454"/>
      <c r="C91" s="455"/>
      <c r="D91" s="455"/>
      <c r="E91" s="455"/>
      <c r="F91" s="455"/>
      <c r="G91" s="455"/>
      <c r="H91" s="455"/>
      <c r="I91" s="455"/>
      <c r="J91" s="456"/>
      <c r="K91" s="21"/>
      <c r="L91" s="1"/>
      <c r="M91" s="1"/>
      <c r="N91" s="1"/>
      <c r="O91" s="1"/>
      <c r="P91" s="1"/>
      <c r="Q91" s="1"/>
      <c r="R91" s="1"/>
      <c r="S91" s="1"/>
      <c r="T91" s="1"/>
      <c r="U91" s="1"/>
      <c r="V91" s="1"/>
      <c r="W91" s="1"/>
      <c r="X91" s="1"/>
      <c r="Y91" s="1"/>
      <c r="Z91" s="1"/>
    </row>
    <row r="92" spans="1:26" ht="18.5" x14ac:dyDescent="0.45">
      <c r="A92" s="1"/>
      <c r="B92" s="63" t="s">
        <v>99</v>
      </c>
      <c r="C92" s="64" t="s">
        <v>10</v>
      </c>
      <c r="D92" s="65" t="s">
        <v>11</v>
      </c>
      <c r="E92" s="65" t="s">
        <v>12</v>
      </c>
      <c r="F92" s="65" t="s">
        <v>13</v>
      </c>
      <c r="G92" s="65" t="s">
        <v>14</v>
      </c>
      <c r="H92" s="65" t="s">
        <v>15</v>
      </c>
      <c r="I92" s="65" t="s">
        <v>16</v>
      </c>
      <c r="J92" s="66" t="s">
        <v>41</v>
      </c>
      <c r="K92" s="21"/>
      <c r="L92" s="1"/>
      <c r="M92" s="1"/>
      <c r="N92" s="1"/>
      <c r="O92" s="1"/>
      <c r="P92" s="1"/>
      <c r="Q92" s="1"/>
      <c r="R92" s="1"/>
      <c r="S92" s="1"/>
      <c r="T92" s="1"/>
      <c r="U92" s="1"/>
      <c r="V92" s="1"/>
      <c r="W92" s="1"/>
      <c r="X92" s="1"/>
      <c r="Y92" s="1"/>
      <c r="Z92" s="1"/>
    </row>
    <row r="93" spans="1:26" ht="18.5" x14ac:dyDescent="0.45">
      <c r="A93" s="1"/>
      <c r="B93" s="13" t="s">
        <v>441</v>
      </c>
      <c r="C93" s="52"/>
      <c r="D93" s="14"/>
      <c r="E93" s="14"/>
      <c r="F93" s="15">
        <f t="shared" ref="F93:F98" si="48">SUM(D93*E93)</f>
        <v>0</v>
      </c>
      <c r="G93" s="14"/>
      <c r="H93" s="15">
        <f t="shared" ref="H93:H98" si="49">IF(C93="AC",SUM(F93*G93),0)</f>
        <v>0</v>
      </c>
      <c r="I93" s="15">
        <f t="shared" ref="I93:I98" si="50">IF(C93="DC",SUM(F93*G93),0)</f>
        <v>0</v>
      </c>
      <c r="J93" s="16">
        <f t="shared" ref="J93:J98" si="51">H93+I93</f>
        <v>0</v>
      </c>
      <c r="K93" s="21">
        <f t="shared" ref="K93:K94" si="52">IF(C93="AC",F93,0)</f>
        <v>0</v>
      </c>
      <c r="L93" s="1"/>
      <c r="M93" s="1"/>
      <c r="N93" s="1"/>
      <c r="O93" s="1"/>
      <c r="P93" s="1"/>
      <c r="Q93" s="1"/>
      <c r="R93" s="1"/>
      <c r="S93" s="1"/>
      <c r="T93" s="1"/>
      <c r="U93" s="1"/>
      <c r="V93" s="1"/>
      <c r="W93" s="1"/>
      <c r="X93" s="1"/>
      <c r="Y93" s="1"/>
      <c r="Z93" s="1"/>
    </row>
    <row r="94" spans="1:26" ht="18.5" x14ac:dyDescent="0.45">
      <c r="A94" s="1"/>
      <c r="B94" s="13" t="s">
        <v>442</v>
      </c>
      <c r="C94" s="52"/>
      <c r="D94" s="14"/>
      <c r="E94" s="14"/>
      <c r="F94" s="15">
        <f t="shared" si="48"/>
        <v>0</v>
      </c>
      <c r="G94" s="14"/>
      <c r="H94" s="15">
        <f t="shared" si="49"/>
        <v>0</v>
      </c>
      <c r="I94" s="15">
        <f t="shared" si="50"/>
        <v>0</v>
      </c>
      <c r="J94" s="16">
        <f t="shared" si="51"/>
        <v>0</v>
      </c>
      <c r="K94" s="21">
        <f t="shared" si="52"/>
        <v>0</v>
      </c>
      <c r="L94" s="1"/>
      <c r="M94" s="1"/>
      <c r="N94" s="1"/>
      <c r="O94" s="1"/>
      <c r="P94" s="1"/>
      <c r="Q94" s="1"/>
      <c r="R94" s="1"/>
      <c r="S94" s="1"/>
      <c r="T94" s="1"/>
      <c r="U94" s="1"/>
      <c r="V94" s="1"/>
      <c r="W94" s="1"/>
      <c r="X94" s="1"/>
      <c r="Y94" s="1"/>
      <c r="Z94" s="1"/>
    </row>
    <row r="95" spans="1:26" ht="18.5" x14ac:dyDescent="0.45">
      <c r="A95" s="1"/>
      <c r="B95" s="13"/>
      <c r="C95" s="52"/>
      <c r="D95" s="84"/>
      <c r="E95" s="84"/>
      <c r="F95" s="15">
        <f t="shared" si="48"/>
        <v>0</v>
      </c>
      <c r="G95" s="84"/>
      <c r="H95" s="15">
        <f t="shared" si="49"/>
        <v>0</v>
      </c>
      <c r="I95" s="15">
        <f t="shared" si="50"/>
        <v>0</v>
      </c>
      <c r="J95" s="16">
        <f t="shared" si="51"/>
        <v>0</v>
      </c>
      <c r="K95" s="21">
        <f>IF(C98="AC",F98,0)</f>
        <v>0</v>
      </c>
      <c r="L95" s="1"/>
      <c r="M95" s="1"/>
      <c r="N95" s="1"/>
      <c r="O95" s="1"/>
      <c r="P95" s="1"/>
      <c r="Q95" s="1"/>
      <c r="R95" s="1"/>
      <c r="S95" s="1"/>
      <c r="T95" s="1"/>
      <c r="U95" s="1"/>
      <c r="V95" s="1"/>
      <c r="W95" s="1"/>
      <c r="X95" s="1"/>
      <c r="Y95" s="1"/>
      <c r="Z95" s="1"/>
    </row>
    <row r="96" spans="1:26" ht="18.5" x14ac:dyDescent="0.45">
      <c r="A96" s="1"/>
      <c r="B96" s="13"/>
      <c r="C96" s="52"/>
      <c r="D96" s="84"/>
      <c r="E96" s="84"/>
      <c r="F96" s="15">
        <f t="shared" ref="F96" si="53">SUM(D96*E96)</f>
        <v>0</v>
      </c>
      <c r="G96" s="84"/>
      <c r="H96" s="15">
        <f t="shared" ref="H96" si="54">IF(C96="AC",SUM(F96*G96),0)</f>
        <v>0</v>
      </c>
      <c r="I96" s="15">
        <f t="shared" ref="I96" si="55">IF(C96="DC",SUM(F96*G96),0)</f>
        <v>0</v>
      </c>
      <c r="J96" s="16">
        <f t="shared" ref="J96" si="56">H96+I96</f>
        <v>0</v>
      </c>
      <c r="K96" s="21"/>
      <c r="L96" s="1"/>
      <c r="M96" s="1"/>
      <c r="N96" s="1"/>
      <c r="O96" s="1"/>
      <c r="P96" s="1"/>
      <c r="Q96" s="1"/>
      <c r="R96" s="1"/>
      <c r="S96" s="1"/>
      <c r="T96" s="1"/>
      <c r="U96" s="1"/>
      <c r="V96" s="1"/>
      <c r="W96" s="1"/>
      <c r="X96" s="1"/>
      <c r="Y96" s="1"/>
      <c r="Z96" s="1"/>
    </row>
    <row r="97" spans="1:26" ht="18.5" x14ac:dyDescent="0.45">
      <c r="A97" s="1"/>
      <c r="B97" s="13"/>
      <c r="C97" s="52"/>
      <c r="D97" s="84"/>
      <c r="E97" s="84"/>
      <c r="F97" s="15">
        <f t="shared" ref="F97" si="57">SUM(D97*E97)</f>
        <v>0</v>
      </c>
      <c r="G97" s="84"/>
      <c r="H97" s="15">
        <f t="shared" ref="H97" si="58">IF(C97="AC",SUM(F97*G97),0)</f>
        <v>0</v>
      </c>
      <c r="I97" s="15">
        <f t="shared" ref="I97" si="59">IF(C97="DC",SUM(F97*G97),0)</f>
        <v>0</v>
      </c>
      <c r="J97" s="16">
        <f t="shared" ref="J97" si="60">H97+I97</f>
        <v>0</v>
      </c>
      <c r="K97" s="21"/>
      <c r="L97" s="1"/>
      <c r="M97" s="1"/>
      <c r="N97" s="1"/>
      <c r="O97" s="1"/>
      <c r="P97" s="1"/>
      <c r="Q97" s="1"/>
      <c r="R97" s="1"/>
      <c r="S97" s="1"/>
      <c r="T97" s="1"/>
      <c r="U97" s="1"/>
      <c r="V97" s="1"/>
      <c r="W97" s="1"/>
      <c r="X97" s="1"/>
      <c r="Y97" s="1"/>
      <c r="Z97" s="1"/>
    </row>
    <row r="98" spans="1:26" ht="18" customHeight="1" x14ac:dyDescent="0.45">
      <c r="A98" s="89"/>
      <c r="B98" s="13"/>
      <c r="C98" s="52"/>
      <c r="D98" s="84"/>
      <c r="E98" s="84"/>
      <c r="F98" s="15">
        <f t="shared" si="48"/>
        <v>0</v>
      </c>
      <c r="G98" s="84"/>
      <c r="H98" s="15">
        <f t="shared" si="49"/>
        <v>0</v>
      </c>
      <c r="I98" s="15">
        <f t="shared" si="50"/>
        <v>0</v>
      </c>
      <c r="J98" s="16">
        <f t="shared" si="51"/>
        <v>0</v>
      </c>
      <c r="K98" s="21"/>
      <c r="L98" s="1"/>
      <c r="M98" s="1"/>
      <c r="N98" s="1"/>
      <c r="O98" s="1"/>
      <c r="P98" s="1"/>
      <c r="Q98" s="1"/>
      <c r="R98" s="1"/>
      <c r="S98" s="1"/>
      <c r="T98" s="1"/>
      <c r="U98" s="1"/>
      <c r="V98" s="1"/>
      <c r="W98" s="1"/>
      <c r="X98" s="1"/>
      <c r="Y98" s="1"/>
      <c r="Z98" s="1"/>
    </row>
    <row r="99" spans="1:26" ht="19" thickBot="1" x14ac:dyDescent="0.5">
      <c r="A99" s="89"/>
      <c r="B99" s="79" t="s">
        <v>100</v>
      </c>
      <c r="C99" s="80"/>
      <c r="D99" s="80"/>
      <c r="E99" s="80"/>
      <c r="F99" s="80"/>
      <c r="G99" s="80"/>
      <c r="H99" s="80"/>
      <c r="I99" s="80"/>
      <c r="J99" s="81">
        <f>SUM(J93:J98)</f>
        <v>0</v>
      </c>
      <c r="K99" s="21"/>
      <c r="L99" s="1"/>
      <c r="M99" s="1"/>
      <c r="N99" s="1"/>
      <c r="O99" s="1"/>
      <c r="P99" s="1"/>
      <c r="Q99" s="1"/>
      <c r="R99" s="1"/>
      <c r="S99" s="1"/>
      <c r="T99" s="1"/>
      <c r="U99" s="1"/>
      <c r="V99" s="1"/>
      <c r="W99" s="1"/>
      <c r="X99" s="1"/>
      <c r="Y99" s="1"/>
      <c r="Z99" s="1"/>
    </row>
    <row r="100" spans="1:26" ht="18" customHeight="1" thickTop="1" thickBot="1" x14ac:dyDescent="0.5">
      <c r="A100" s="1"/>
      <c r="B100" s="85" t="s">
        <v>101</v>
      </c>
      <c r="C100" s="457"/>
      <c r="D100" s="458"/>
      <c r="E100" s="458"/>
      <c r="F100" s="458"/>
      <c r="G100" s="458"/>
      <c r="H100" s="86"/>
      <c r="I100" s="87"/>
      <c r="J100" s="88">
        <f>SUM(J28+J37+J43+J54+J62+J69+J78+J84+J90+J99)</f>
        <v>0</v>
      </c>
      <c r="K100" s="21"/>
      <c r="L100" s="1"/>
      <c r="M100" s="1"/>
      <c r="N100" s="1"/>
      <c r="O100" s="1"/>
      <c r="P100" s="1"/>
      <c r="Q100" s="1"/>
      <c r="R100" s="1"/>
      <c r="S100" s="1"/>
      <c r="T100" s="1"/>
      <c r="U100" s="1"/>
      <c r="V100" s="1"/>
      <c r="W100" s="1"/>
      <c r="X100" s="1"/>
      <c r="Y100" s="1"/>
      <c r="Z100" s="1"/>
    </row>
    <row r="101" spans="1:26" ht="18" customHeight="1" thickTop="1" x14ac:dyDescent="0.45">
      <c r="A101" s="450"/>
      <c r="B101" s="90" t="s">
        <v>102</v>
      </c>
      <c r="C101" s="91"/>
      <c r="D101" s="91"/>
      <c r="E101" s="92"/>
      <c r="F101" s="91"/>
      <c r="G101" s="91"/>
      <c r="H101" s="93"/>
      <c r="I101" s="94"/>
      <c r="J101" s="95">
        <f>SUM(I23+I24+I25+I26+I27+I31+I32+I33+I34+I35+I36+I40+I41+I42+I46+I47+I48+I49+I50+I51+I52+I53+I57+I58+I59+I60+I61+I65+I66+I67+I68+I72+I73+I74+I75+I76+I77+I81+I82+I83+I87+I88+I89+I93+I94+I98)</f>
        <v>0</v>
      </c>
      <c r="K101" s="21"/>
      <c r="L101" s="1"/>
      <c r="M101" s="1"/>
      <c r="N101" s="1"/>
      <c r="O101" s="1"/>
      <c r="P101" s="1"/>
      <c r="Q101" s="1"/>
      <c r="R101" s="1"/>
      <c r="S101" s="1"/>
      <c r="T101" s="1"/>
      <c r="U101" s="1"/>
      <c r="V101" s="1"/>
      <c r="W101" s="1"/>
      <c r="X101" s="1"/>
      <c r="Y101" s="1"/>
      <c r="Z101" s="1"/>
    </row>
    <row r="102" spans="1:26" ht="18" customHeight="1" x14ac:dyDescent="0.45">
      <c r="A102" s="450"/>
      <c r="B102" s="96" t="s">
        <v>103</v>
      </c>
      <c r="C102" s="91"/>
      <c r="D102" s="97"/>
      <c r="E102" s="97"/>
      <c r="F102" s="91"/>
      <c r="G102" s="91"/>
      <c r="H102" s="97"/>
      <c r="I102" s="98"/>
      <c r="J102" s="99">
        <f>SUM(H23+H24+H25+H26+H27+H31+H32+H33+H34+H35+H36+H40+H41+H42+H46+H47+H48+H49+H50+H51+H52+H53+H57+H58+H59+H60+H61+H65+H66+H67+H68+H72+H73+H74+H75+H76+H77+H81+H82+H83+H87+H88+H89+H93+H94+H98)</f>
        <v>0</v>
      </c>
      <c r="K102" s="21"/>
      <c r="L102" s="1"/>
      <c r="M102" s="1"/>
      <c r="N102" s="1"/>
      <c r="O102" s="1"/>
      <c r="P102" s="1"/>
      <c r="Q102" s="1"/>
      <c r="R102" s="1"/>
      <c r="S102" s="1"/>
      <c r="T102" s="1"/>
      <c r="U102" s="1"/>
      <c r="V102" s="1"/>
      <c r="W102" s="1"/>
      <c r="X102" s="1"/>
      <c r="Y102" s="1"/>
      <c r="Z102" s="1"/>
    </row>
    <row r="103" spans="1:26" ht="18" customHeight="1" thickBot="1" x14ac:dyDescent="0.5">
      <c r="A103" s="1"/>
      <c r="B103" s="100" t="s">
        <v>104</v>
      </c>
      <c r="C103" s="101"/>
      <c r="D103" s="101"/>
      <c r="E103" s="101"/>
      <c r="F103" s="101"/>
      <c r="G103" s="101"/>
      <c r="H103" s="101"/>
      <c r="I103" s="102"/>
      <c r="J103" s="103">
        <f>SUM(K23+K24+K25+K26+K27+K27+K31+K32+K33+K34+K35+K36+K40+K41+K42+K43+K46+K47+K48+K49+K50+K51+K52+K53+K57+K58+K59+K60+K61+K65+K66+K67+K68+K72+K73+K74+K75+K76+K77+K81+K82+K83+K87+K88+K89+K93+K94+K95)</f>
        <v>0</v>
      </c>
      <c r="K103" s="2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21"/>
      <c r="L104" s="1"/>
      <c r="M104" s="1"/>
      <c r="N104" s="1"/>
      <c r="O104" s="1"/>
      <c r="P104" s="1"/>
      <c r="Q104" s="1"/>
      <c r="R104" s="1"/>
      <c r="S104" s="1"/>
      <c r="T104" s="1"/>
      <c r="U104" s="1"/>
      <c r="V104" s="1"/>
      <c r="W104" s="1"/>
      <c r="X104" s="1"/>
      <c r="Y104" s="1"/>
      <c r="Z104" s="1"/>
    </row>
    <row r="105" spans="1:26" ht="14.25" customHeight="1" x14ac:dyDescent="0.35">
      <c r="A105" s="1"/>
      <c r="K105" s="2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2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2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2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2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2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2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2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2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2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2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2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2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2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2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2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2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2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2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2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2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2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2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2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2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2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2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2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2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2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2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2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2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2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2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2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2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2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2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2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2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2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2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2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2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2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2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2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2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2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2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2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2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2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2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2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2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2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2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2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2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2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2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2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2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2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2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2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2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2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2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2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2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2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2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2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2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2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2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2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2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2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2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2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2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2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2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2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2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2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2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2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2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2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2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2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2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2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2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2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2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2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2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2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2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2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2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2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2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2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2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2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2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2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2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2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2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2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2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2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2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2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2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2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2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2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2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2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2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2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2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2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2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2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2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2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2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2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2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2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2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2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2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2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2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2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2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2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2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2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2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2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2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2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2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2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2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2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2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2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2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2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2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2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2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2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2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2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2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2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2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2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2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2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2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2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2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2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2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2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2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2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2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2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2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2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2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2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2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2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2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2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2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2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2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2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2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2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2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2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2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2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2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2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2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2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2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2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2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2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2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2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2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2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2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2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2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2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2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2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2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2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2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2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2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2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2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2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2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2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2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2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2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2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2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2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2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2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2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2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2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2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2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2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2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2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2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2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2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2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2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2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2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2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2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2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2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2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2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2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2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2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2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2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2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2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2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2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2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2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2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2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2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2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2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2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2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2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2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2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2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2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2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2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2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2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2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2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2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2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2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2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2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2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2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2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2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2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2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2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2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2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2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2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2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2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2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2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2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2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2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2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2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2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2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2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2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2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2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2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2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2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2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2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2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2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2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2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2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2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2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2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2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2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2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2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2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2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2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2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2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2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2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2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2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2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2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2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2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2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2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2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2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2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2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2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2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2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2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2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2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2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2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2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2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2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2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2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2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2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2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2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2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2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2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2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2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2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2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2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2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2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2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2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2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2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2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2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2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2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2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2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2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2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2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2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2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2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2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2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2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2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2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2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2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2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2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2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2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2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2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2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2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2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2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2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2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2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2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2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2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2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2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2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2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2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2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2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2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2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2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2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2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2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2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2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2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2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2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2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2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2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2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2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2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2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2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2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2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2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2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2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2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2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2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2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2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2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2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2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2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2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2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2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2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2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2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2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2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2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2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2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2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2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2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2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2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2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2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2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2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2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2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2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2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2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2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2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2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2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2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2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2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2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2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2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2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2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2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2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2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2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2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2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2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2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2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2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2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2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2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2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2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2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2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2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2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2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2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2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2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2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2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2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2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2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2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2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2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2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2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2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2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2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2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2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2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2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2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2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2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2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2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2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2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2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2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2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2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2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2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2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2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2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2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2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2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2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2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2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2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2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2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2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2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2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2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2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2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2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2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2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2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2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2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2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2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2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2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2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2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2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2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2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2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2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2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2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2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2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2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2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2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2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2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2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2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2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2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2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2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2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2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2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2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2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2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2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2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2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2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2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2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2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2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2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2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2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2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2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2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2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2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2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2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2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2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2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2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2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2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2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2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2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2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2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2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2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2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2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2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2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2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2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2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2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2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2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2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2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2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2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2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2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2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2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2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2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2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2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2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2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2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2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2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2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2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2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2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2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2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2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2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2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2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2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2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2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2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2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2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2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2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2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2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2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2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2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2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2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2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2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2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2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2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2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2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2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2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2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2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2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2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2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2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2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2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2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2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2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2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2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2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2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2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2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2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2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2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2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2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2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2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2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2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2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2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2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2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2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2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2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2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2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2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2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2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2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2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2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2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2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2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2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2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2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2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2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2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2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2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2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2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2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2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2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2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2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2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2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2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2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2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2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2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2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2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2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2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2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2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2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2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2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2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2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2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2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2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2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2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2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2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2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2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2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2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2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2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2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2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2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2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2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2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2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2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2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2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2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2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2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2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2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2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2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2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2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2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2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2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2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2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2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2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2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2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2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2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2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2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2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2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2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2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2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2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2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2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2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2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2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2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2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2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2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2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2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2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2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2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2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2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2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2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2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2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2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2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2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2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2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2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2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2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2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2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2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2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2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2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2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2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2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2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2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2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2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2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2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2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2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2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2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2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2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2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2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2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2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2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2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2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2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2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2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2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2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2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2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21"/>
      <c r="L995" s="1"/>
      <c r="M995" s="1"/>
      <c r="N995" s="1"/>
      <c r="O995" s="1"/>
      <c r="P995" s="1"/>
      <c r="Q995" s="1"/>
      <c r="R995" s="1"/>
      <c r="S995" s="1"/>
      <c r="T995" s="1"/>
      <c r="U995" s="1"/>
      <c r="V995" s="1"/>
      <c r="W995" s="1"/>
      <c r="X995" s="1"/>
      <c r="Y995" s="1"/>
      <c r="Z995" s="1"/>
    </row>
    <row r="996" spans="1:26" ht="14.5" x14ac:dyDescent="0.35">
      <c r="B996" s="1"/>
      <c r="C996" s="1"/>
      <c r="D996" s="1"/>
      <c r="E996" s="1"/>
      <c r="F996" s="1"/>
      <c r="G996" s="1"/>
      <c r="H996" s="1"/>
      <c r="I996" s="1"/>
      <c r="J996" s="1"/>
      <c r="K996" s="21"/>
      <c r="L996" s="1"/>
      <c r="M996" s="1"/>
      <c r="N996" s="1"/>
      <c r="O996" s="1"/>
      <c r="P996" s="1"/>
      <c r="Q996" s="1"/>
      <c r="R996" s="1"/>
      <c r="S996" s="1"/>
      <c r="T996" s="1"/>
    </row>
    <row r="997" spans="1:26" ht="15" customHeight="1" x14ac:dyDescent="0.35">
      <c r="B997" s="1"/>
      <c r="C997" s="1"/>
      <c r="D997" s="1"/>
      <c r="E997" s="1"/>
      <c r="F997" s="1"/>
      <c r="G997" s="1"/>
      <c r="H997" s="1"/>
      <c r="I997" s="1"/>
      <c r="J997" s="1"/>
      <c r="L997" s="1"/>
      <c r="M997" s="1"/>
      <c r="N997" s="1"/>
      <c r="O997" s="1"/>
      <c r="P997" s="1"/>
      <c r="Q997" s="1"/>
      <c r="R997" s="1"/>
      <c r="S997" s="1"/>
      <c r="T997" s="1"/>
    </row>
    <row r="998" spans="1:26" ht="15" customHeight="1" x14ac:dyDescent="0.35">
      <c r="L998" s="1"/>
      <c r="M998" s="1"/>
      <c r="N998" s="1"/>
      <c r="O998" s="1"/>
      <c r="P998" s="1"/>
      <c r="Q998" s="1"/>
      <c r="R998" s="1"/>
      <c r="S998" s="1"/>
      <c r="T998" s="1"/>
    </row>
    <row r="999" spans="1:26" ht="15" customHeight="1" x14ac:dyDescent="0.35">
      <c r="L999" s="1"/>
      <c r="M999" s="1"/>
      <c r="N999" s="1"/>
      <c r="O999" s="1"/>
      <c r="P999" s="1"/>
      <c r="Q999" s="1"/>
      <c r="R999" s="1"/>
      <c r="S999" s="1"/>
      <c r="T999" s="1"/>
    </row>
    <row r="1000" spans="1:26" ht="15" customHeight="1" x14ac:dyDescent="0.35">
      <c r="L1000" s="1"/>
      <c r="M1000" s="1"/>
      <c r="N1000" s="1"/>
      <c r="O1000" s="1"/>
      <c r="P1000" s="1"/>
      <c r="Q1000" s="1"/>
      <c r="R1000" s="1"/>
      <c r="S1000" s="1"/>
      <c r="T1000" s="1"/>
    </row>
  </sheetData>
  <mergeCells count="15">
    <mergeCell ref="B2:P2"/>
    <mergeCell ref="B14:J14"/>
    <mergeCell ref="L14:T14"/>
    <mergeCell ref="B70:J70"/>
    <mergeCell ref="B79:J79"/>
    <mergeCell ref="B85:J85"/>
    <mergeCell ref="B91:J91"/>
    <mergeCell ref="C100:G100"/>
    <mergeCell ref="B18:J18"/>
    <mergeCell ref="B21:J21"/>
    <mergeCell ref="B29:J29"/>
    <mergeCell ref="B38:J38"/>
    <mergeCell ref="B44:J44"/>
    <mergeCell ref="B55:J55"/>
    <mergeCell ref="B63:J63"/>
  </mergeCells>
  <dataValidations count="1">
    <dataValidation type="list" allowBlank="1" showErrorMessage="1" sqref="C19:C20 C23:C27 C31:C36 C40:C42 C46:C53 C57:C61 C65:C68 C72:C77 C81:C83 C87:C89 C93:C98" xr:uid="{00000000-0002-0000-0100-000000000000}">
      <formula1>"AC,DC"</formula1>
    </dataValidation>
  </dataValidations>
  <hyperlinks>
    <hyperlink ref="B9" r:id="rId1" display="Typical RV Appliance Chart" xr:uid="{00000000-0004-0000-0100-000000000000}"/>
    <hyperlink ref="M17" r:id="rId2" xr:uid="{00000000-0004-0000-0100-000002000000}"/>
    <hyperlink ref="M18" r:id="rId3" xr:uid="{00000000-0004-0000-0100-000004000000}"/>
    <hyperlink ref="M22" r:id="rId4" xr:uid="{00000000-0004-0000-0100-000005000000}"/>
    <hyperlink ref="M23" r:id="rId5" xr:uid="{00000000-0004-0000-0100-000006000000}"/>
    <hyperlink ref="M24" r:id="rId6" xr:uid="{00000000-0004-0000-0100-000007000000}"/>
    <hyperlink ref="M32" r:id="rId7" location="/home" xr:uid="{00000000-0004-0000-0100-000008000000}"/>
    <hyperlink ref="M26" r:id="rId8" xr:uid="{EABAFE8D-D3E8-4224-A775-9922276DF70A}"/>
    <hyperlink ref="G5" r:id="rId9" xr:uid="{450B967E-442F-4107-948E-DB5FEA399FE5}"/>
    <hyperlink ref="M25" r:id="rId10" xr:uid="{49D503A2-A5E6-4960-B1E7-3404164DF6E8}"/>
    <hyperlink ref="M27" r:id="rId11" display="See a Complete Build: School Bud Off-grid Power" xr:uid="{80298619-31DC-4DFA-A276-7CFE13DB712E}"/>
    <hyperlink ref="M28" r:id="rId12" display="Renogy REGO System Playlist" xr:uid="{2F47503D-CAE2-424B-98AC-28521E8BD11C}"/>
    <hyperlink ref="M19" r:id="rId13" xr:uid="{72B7063C-495E-4230-B8E2-D5E727CCC120}"/>
  </hyperlinks>
  <pageMargins left="0.7" right="0.7" top="0.75" bottom="0.75" header="0" footer="0"/>
  <pageSetup orientation="portrait"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FB44-DF79-48A6-9BB9-B680D0DFC7C6}">
  <sheetPr>
    <tabColor rgb="FFB381D9"/>
  </sheetPr>
  <dimension ref="A2:Z47"/>
  <sheetViews>
    <sheetView topLeftCell="A15" zoomScale="85" workbookViewId="0">
      <selection activeCell="C42" sqref="C42"/>
    </sheetView>
  </sheetViews>
  <sheetFormatPr defaultRowHeight="14.5" x14ac:dyDescent="0.35"/>
  <cols>
    <col min="1" max="1" width="5.08984375" customWidth="1"/>
    <col min="2" max="2" width="37" customWidth="1"/>
    <col min="3" max="3" width="15.36328125" customWidth="1"/>
    <col min="4" max="4" width="13.1796875" customWidth="1"/>
    <col min="5" max="5" width="12.54296875" customWidth="1"/>
    <col min="6" max="6" width="13.1796875" customWidth="1"/>
    <col min="7" max="8" width="12.36328125" customWidth="1"/>
    <col min="9" max="9" width="14.453125" customWidth="1"/>
    <col min="10" max="10" width="11" customWidth="1"/>
    <col min="12" max="12" width="11.90625" hidden="1" customWidth="1"/>
  </cols>
  <sheetData>
    <row r="2" spans="1:26" ht="26" x14ac:dyDescent="0.6">
      <c r="A2" s="1"/>
      <c r="B2" s="368" t="s">
        <v>391</v>
      </c>
      <c r="C2" s="369"/>
      <c r="D2" s="369"/>
      <c r="E2" s="369"/>
      <c r="F2" s="369"/>
      <c r="G2" s="369"/>
      <c r="H2" s="369"/>
      <c r="I2" s="369"/>
      <c r="J2" s="369"/>
      <c r="K2" s="369"/>
      <c r="L2" s="353" t="s">
        <v>354</v>
      </c>
      <c r="M2" s="369"/>
      <c r="N2" s="369"/>
      <c r="O2" s="369"/>
      <c r="P2" s="369"/>
      <c r="Q2" s="369"/>
      <c r="R2" s="369"/>
      <c r="S2" s="1"/>
      <c r="T2" s="1"/>
      <c r="U2" s="1"/>
      <c r="V2" s="1"/>
      <c r="W2" s="1"/>
      <c r="X2" s="1"/>
      <c r="Y2" s="1"/>
      <c r="Z2" s="1"/>
    </row>
    <row r="4" spans="1:26" ht="18.5" x14ac:dyDescent="0.45">
      <c r="B4" s="362" t="s">
        <v>392</v>
      </c>
    </row>
    <row r="5" spans="1:26" ht="18.5" x14ac:dyDescent="0.45">
      <c r="B5" s="362" t="s">
        <v>393</v>
      </c>
    </row>
    <row r="6" spans="1:26" ht="18.5" x14ac:dyDescent="0.45">
      <c r="B6" s="362" t="s">
        <v>394</v>
      </c>
    </row>
    <row r="7" spans="1:26" x14ac:dyDescent="0.35">
      <c r="C7" s="352"/>
    </row>
    <row r="8" spans="1:26" s="362" customFormat="1" ht="18.5" x14ac:dyDescent="0.45">
      <c r="B8" s="378" t="s">
        <v>395</v>
      </c>
      <c r="C8" s="380"/>
      <c r="D8" s="380"/>
      <c r="E8" s="379"/>
      <c r="F8" s="379"/>
      <c r="G8" s="379"/>
      <c r="H8" s="379"/>
      <c r="I8" s="379"/>
      <c r="J8" s="379"/>
      <c r="L8"/>
    </row>
    <row r="9" spans="1:26" s="362" customFormat="1" ht="18.5" x14ac:dyDescent="0.45">
      <c r="B9" s="392" t="s">
        <v>356</v>
      </c>
      <c r="C9" s="393">
        <f>'Total Watt Hours Calculations'!J100</f>
        <v>0</v>
      </c>
      <c r="L9" s="362">
        <f>C9*(C14+1)</f>
        <v>0</v>
      </c>
    </row>
    <row r="10" spans="1:26" s="362" customFormat="1" ht="18.5" x14ac:dyDescent="0.45">
      <c r="B10" s="394" t="s">
        <v>417</v>
      </c>
      <c r="C10" s="395">
        <f>'Total Watt Hours Calculations'!J103</f>
        <v>0</v>
      </c>
      <c r="D10" s="391"/>
      <c r="E10" s="391"/>
      <c r="F10" s="391"/>
      <c r="G10" s="391"/>
      <c r="H10" s="391"/>
      <c r="I10" s="391"/>
      <c r="J10" s="391"/>
      <c r="K10" s="391"/>
      <c r="L10" s="391"/>
      <c r="M10" s="391"/>
    </row>
    <row r="11" spans="1:26" s="362" customFormat="1" ht="18.5" x14ac:dyDescent="0.45"/>
    <row r="12" spans="1:26" s="362" customFormat="1" ht="18.5" x14ac:dyDescent="0.45"/>
    <row r="13" spans="1:26" s="362" customFormat="1" ht="19" thickBot="1" x14ac:dyDescent="0.5">
      <c r="B13" s="413" t="s">
        <v>388</v>
      </c>
      <c r="C13" s="414"/>
      <c r="D13" s="415"/>
      <c r="E13" s="377"/>
      <c r="F13" s="377"/>
      <c r="G13" s="377"/>
      <c r="H13" s="377"/>
      <c r="I13" s="377"/>
      <c r="J13" s="377"/>
    </row>
    <row r="14" spans="1:26" s="362" customFormat="1" ht="19.5" thickTop="1" thickBot="1" x14ac:dyDescent="0.5">
      <c r="B14" s="412" t="s">
        <v>375</v>
      </c>
      <c r="C14" s="387">
        <v>0</v>
      </c>
      <c r="L14"/>
    </row>
    <row r="15" spans="1:26" s="362" customFormat="1" ht="19.5" thickTop="1" thickBot="1" x14ac:dyDescent="0.5">
      <c r="B15" s="398" t="s">
        <v>374</v>
      </c>
      <c r="C15" s="387">
        <v>5</v>
      </c>
      <c r="L15"/>
    </row>
    <row r="16" spans="1:26" s="362" customFormat="1" ht="19" thickTop="1" x14ac:dyDescent="0.45">
      <c r="B16" s="443" t="s">
        <v>376</v>
      </c>
      <c r="C16" s="391"/>
      <c r="L16"/>
    </row>
    <row r="17" spans="2:12" s="362" customFormat="1" ht="18.5" x14ac:dyDescent="0.45">
      <c r="B17" s="442" t="s">
        <v>377</v>
      </c>
      <c r="C17" s="399"/>
      <c r="L17"/>
    </row>
    <row r="18" spans="2:12" s="362" customFormat="1" ht="18.5" x14ac:dyDescent="0.45">
      <c r="B18" s="314"/>
      <c r="C18" s="364"/>
      <c r="L18"/>
    </row>
    <row r="19" spans="2:12" s="362" customFormat="1" ht="18.5" x14ac:dyDescent="0.45">
      <c r="B19" s="314"/>
      <c r="C19" s="364"/>
      <c r="L19"/>
    </row>
    <row r="20" spans="2:12" s="362" customFormat="1" ht="18.5" x14ac:dyDescent="0.45">
      <c r="B20" s="370" t="s">
        <v>340</v>
      </c>
      <c r="C20" s="371" t="s">
        <v>341</v>
      </c>
      <c r="D20" s="371" t="s">
        <v>177</v>
      </c>
      <c r="E20" s="371" t="s">
        <v>179</v>
      </c>
      <c r="F20" s="371" t="s">
        <v>342</v>
      </c>
      <c r="G20" s="381"/>
      <c r="H20" s="381"/>
      <c r="I20" s="381"/>
      <c r="J20" s="381"/>
      <c r="L20"/>
    </row>
    <row r="21" spans="2:12" s="362" customFormat="1" ht="18.5" x14ac:dyDescent="0.45">
      <c r="B21" s="404" t="s">
        <v>343</v>
      </c>
      <c r="C21" s="400">
        <f>$L9/0.5</f>
        <v>0</v>
      </c>
      <c r="D21" s="400">
        <f>$L9/0.5</f>
        <v>0</v>
      </c>
      <c r="E21" s="400">
        <f>$L9/0.5</f>
        <v>0</v>
      </c>
      <c r="F21" s="400">
        <f>$L9/0.8</f>
        <v>0</v>
      </c>
      <c r="L21"/>
    </row>
    <row r="22" spans="2:12" s="362" customFormat="1" ht="19" thickBot="1" x14ac:dyDescent="0.5">
      <c r="B22" s="404" t="s">
        <v>344</v>
      </c>
      <c r="C22" s="401">
        <f>(C21*1.2)/12</f>
        <v>0</v>
      </c>
      <c r="D22" s="401">
        <f>(D21*1.2)/12</f>
        <v>0</v>
      </c>
      <c r="E22" s="401">
        <f>(E21*1.2)/12</f>
        <v>0</v>
      </c>
      <c r="F22" s="402">
        <f>(F21*1.05)/12.8</f>
        <v>0</v>
      </c>
      <c r="L22" s="355" t="s">
        <v>116</v>
      </c>
    </row>
    <row r="23" spans="2:12" s="362" customFormat="1" ht="19.5" thickTop="1" thickBot="1" x14ac:dyDescent="0.5">
      <c r="B23" s="404" t="s">
        <v>345</v>
      </c>
      <c r="C23" s="386">
        <v>100</v>
      </c>
      <c r="D23" s="386">
        <f>C23</f>
        <v>100</v>
      </c>
      <c r="E23" s="386">
        <f>C23</f>
        <v>100</v>
      </c>
      <c r="F23" s="386">
        <f>C23</f>
        <v>100</v>
      </c>
      <c r="L23" s="353"/>
    </row>
    <row r="24" spans="2:12" s="362" customFormat="1" ht="19" thickTop="1" x14ac:dyDescent="0.45">
      <c r="B24" s="404" t="s">
        <v>346</v>
      </c>
      <c r="C24" s="403">
        <f>C22/($C23)</f>
        <v>0</v>
      </c>
      <c r="D24" s="403">
        <f>D22/($C23)</f>
        <v>0</v>
      </c>
      <c r="E24" s="403">
        <f t="shared" ref="E24" si="0">E22/($C23)</f>
        <v>0</v>
      </c>
      <c r="F24" s="403">
        <f>F22/($C23)</f>
        <v>0</v>
      </c>
      <c r="L24" s="356">
        <f>IF(C29=100,5.2,0)</f>
        <v>5.2</v>
      </c>
    </row>
    <row r="25" spans="2:12" s="362" customFormat="1" ht="18.5" x14ac:dyDescent="0.45">
      <c r="C25" s="366"/>
      <c r="D25" s="366"/>
      <c r="E25" s="366"/>
      <c r="F25" s="366"/>
      <c r="L25"/>
    </row>
    <row r="26" spans="2:12" s="362" customFormat="1" ht="18.5" x14ac:dyDescent="0.45">
      <c r="L26" s="355" t="s">
        <v>348</v>
      </c>
    </row>
    <row r="27" spans="2:12" s="362" customFormat="1" ht="18.5" x14ac:dyDescent="0.45">
      <c r="B27" s="372" t="s">
        <v>384</v>
      </c>
      <c r="C27" s="405"/>
      <c r="D27" s="373"/>
      <c r="E27" s="373"/>
      <c r="F27" s="373"/>
      <c r="G27" s="373"/>
      <c r="H27" s="373"/>
      <c r="I27" s="373"/>
      <c r="J27" s="373"/>
      <c r="L27" s="353"/>
    </row>
    <row r="28" spans="2:12" s="362" customFormat="1" ht="19" thickBot="1" x14ac:dyDescent="0.5">
      <c r="B28" s="404" t="s">
        <v>383</v>
      </c>
      <c r="C28" s="407">
        <f>C9/C15*1.15</f>
        <v>0</v>
      </c>
      <c r="L28" s="356">
        <f>IF(C29=200,10.4,0)</f>
        <v>0</v>
      </c>
    </row>
    <row r="29" spans="2:12" s="362" customFormat="1" ht="19.5" thickTop="1" thickBot="1" x14ac:dyDescent="0.5">
      <c r="B29" s="397" t="s">
        <v>347</v>
      </c>
      <c r="C29" s="385">
        <v>100</v>
      </c>
      <c r="L29"/>
    </row>
    <row r="30" spans="2:12" s="362" customFormat="1" ht="19" thickTop="1" x14ac:dyDescent="0.45">
      <c r="B30" s="404" t="s">
        <v>111</v>
      </c>
      <c r="C30" s="408">
        <f>_xlfn.CEILING.MATH(C28/C29,1)</f>
        <v>0</v>
      </c>
      <c r="D30" s="383" t="s">
        <v>373</v>
      </c>
      <c r="E30" s="384"/>
      <c r="F30" s="382"/>
      <c r="G30" s="382"/>
      <c r="L30" s="355" t="s">
        <v>351</v>
      </c>
    </row>
    <row r="31" spans="2:12" s="362" customFormat="1" ht="18.5" x14ac:dyDescent="0.45">
      <c r="C31" s="406"/>
      <c r="D31" s="383"/>
      <c r="E31" s="384"/>
      <c r="F31" s="382"/>
      <c r="G31" s="382"/>
      <c r="L31" s="353"/>
    </row>
    <row r="32" spans="2:12" s="362" customFormat="1" ht="18.5" x14ac:dyDescent="0.45">
      <c r="L32" s="356">
        <f>IF(C29=320,9.7,0)</f>
        <v>0</v>
      </c>
    </row>
    <row r="33" spans="2:12" s="362" customFormat="1" ht="18.5" x14ac:dyDescent="0.45">
      <c r="C33" s="473" t="s">
        <v>349</v>
      </c>
      <c r="D33" s="473"/>
      <c r="E33" s="473"/>
      <c r="F33" s="365"/>
      <c r="G33" s="473" t="s">
        <v>350</v>
      </c>
      <c r="H33" s="473"/>
      <c r="I33" s="473"/>
      <c r="J33" s="388"/>
      <c r="L33"/>
    </row>
    <row r="34" spans="2:12" s="362" customFormat="1" ht="18.5" x14ac:dyDescent="0.45">
      <c r="C34" s="410" t="s">
        <v>116</v>
      </c>
      <c r="D34" s="410" t="s">
        <v>348</v>
      </c>
      <c r="E34" s="410" t="s">
        <v>351</v>
      </c>
      <c r="F34" s="365"/>
      <c r="G34" s="411" t="s">
        <v>116</v>
      </c>
      <c r="H34" s="411" t="s">
        <v>348</v>
      </c>
      <c r="I34" s="411" t="s">
        <v>351</v>
      </c>
      <c r="K34"/>
    </row>
    <row r="35" spans="2:12" s="362" customFormat="1" ht="18.5" x14ac:dyDescent="0.45">
      <c r="B35" s="374" t="s">
        <v>387</v>
      </c>
      <c r="C35" s="375"/>
      <c r="D35" s="375"/>
      <c r="E35" s="375"/>
      <c r="F35" s="375"/>
      <c r="G35" s="375"/>
      <c r="H35" s="375"/>
      <c r="I35" s="375"/>
      <c r="K35"/>
    </row>
    <row r="36" spans="2:12" s="362" customFormat="1" ht="18.5" x14ac:dyDescent="0.45">
      <c r="B36" s="396" t="s">
        <v>385</v>
      </c>
      <c r="C36" s="409">
        <f>C30*L24*1.25</f>
        <v>0</v>
      </c>
      <c r="D36" s="409">
        <f>C30*L28*1.25</f>
        <v>0</v>
      </c>
      <c r="E36" s="409">
        <f>C30*L32*1.25</f>
        <v>0</v>
      </c>
      <c r="G36" s="409">
        <f>L24*1.25</f>
        <v>6.5</v>
      </c>
      <c r="H36" s="409">
        <f>L28*1.25</f>
        <v>0</v>
      </c>
      <c r="I36" s="409">
        <f>L32*1.25</f>
        <v>0</v>
      </c>
      <c r="K36"/>
    </row>
    <row r="37" spans="2:12" s="362" customFormat="1" ht="18.5" x14ac:dyDescent="0.45">
      <c r="B37" s="396" t="s">
        <v>386</v>
      </c>
      <c r="C37" s="400">
        <f>IF(C36&gt;0,30,0)</f>
        <v>0</v>
      </c>
      <c r="D37" s="400">
        <f>IF(D36&gt;0,29,0)</f>
        <v>0</v>
      </c>
      <c r="E37" s="400">
        <f>IF(E36&gt;0,50,0)</f>
        <v>0</v>
      </c>
      <c r="G37" s="400">
        <f>$C30*C37</f>
        <v>0</v>
      </c>
      <c r="H37" s="400">
        <f>$C30*D37</f>
        <v>0</v>
      </c>
      <c r="I37" s="400">
        <f>$C30*E37</f>
        <v>0</v>
      </c>
      <c r="K37"/>
    </row>
    <row r="38" spans="2:12" s="362" customFormat="1" ht="18.5" x14ac:dyDescent="0.45">
      <c r="L38"/>
    </row>
    <row r="39" spans="2:12" s="362" customFormat="1" ht="18.5" x14ac:dyDescent="0.45">
      <c r="L39"/>
    </row>
    <row r="40" spans="2:12" s="362" customFormat="1" ht="18.5" x14ac:dyDescent="0.45">
      <c r="B40" s="376" t="s">
        <v>352</v>
      </c>
      <c r="C40" s="377"/>
      <c r="D40" s="377"/>
      <c r="E40" s="377"/>
      <c r="F40" s="377"/>
      <c r="G40" s="377"/>
      <c r="H40" s="377"/>
      <c r="I40" s="377"/>
      <c r="J40" s="377"/>
      <c r="L40"/>
    </row>
    <row r="41" spans="2:12" s="362" customFormat="1" ht="19" thickBot="1" x14ac:dyDescent="0.5">
      <c r="B41" s="394" t="s">
        <v>417</v>
      </c>
      <c r="C41" s="395">
        <f>C10</f>
        <v>0</v>
      </c>
      <c r="L41"/>
    </row>
    <row r="42" spans="2:12" s="362" customFormat="1" ht="19" thickBot="1" x14ac:dyDescent="0.5">
      <c r="B42" s="404" t="s">
        <v>418</v>
      </c>
      <c r="C42" s="426">
        <v>0</v>
      </c>
    </row>
    <row r="43" spans="2:12" s="362" customFormat="1" ht="18.5" x14ac:dyDescent="0.45">
      <c r="B43" s="396" t="s">
        <v>353</v>
      </c>
      <c r="C43" s="425">
        <f>C42*1.25</f>
        <v>0</v>
      </c>
      <c r="L43"/>
    </row>
    <row r="44" spans="2:12" s="362" customFormat="1" ht="18.5" x14ac:dyDescent="0.45">
      <c r="L44"/>
    </row>
    <row r="45" spans="2:12" s="362" customFormat="1" ht="18.5" x14ac:dyDescent="0.45">
      <c r="B45" s="367" t="s">
        <v>378</v>
      </c>
      <c r="L45"/>
    </row>
    <row r="46" spans="2:12" ht="18.5" x14ac:dyDescent="0.45">
      <c r="B46" s="322" t="s">
        <v>389</v>
      </c>
      <c r="C46" s="362"/>
    </row>
    <row r="47" spans="2:12" ht="18.5" x14ac:dyDescent="0.45">
      <c r="B47" s="322" t="s">
        <v>390</v>
      </c>
    </row>
  </sheetData>
  <mergeCells count="2">
    <mergeCell ref="C33:E33"/>
    <mergeCell ref="G33:I33"/>
  </mergeCells>
  <dataValidations count="3">
    <dataValidation type="list" allowBlank="1" showInputMessage="1" showErrorMessage="1" sqref="C29" xr:uid="{3A691FE0-1B23-4F17-B1CD-BBE4197B5CF2}">
      <formula1>"100, 200, 320"</formula1>
    </dataValidation>
    <dataValidation type="list" allowBlank="1" showInputMessage="1" showErrorMessage="1" sqref="C14 C16:C19" xr:uid="{04ED25E3-2B4E-4471-A4D6-C6F82AE3FB17}">
      <formula1>"0,1,2,3"</formula1>
    </dataValidation>
    <dataValidation type="list" allowBlank="1" showInputMessage="1" showErrorMessage="1" sqref="C23" xr:uid="{BB028232-7D1B-4A48-B7F0-D634047F8780}">
      <formula1>"100,200,300,400"</formula1>
    </dataValidation>
  </dataValidations>
  <hyperlinks>
    <hyperlink ref="B16" r:id="rId1" display="Find your insolation in USA" xr:uid="{A732896C-A6C7-4FB3-BE4B-E9BE65CBF5BE}"/>
    <hyperlink ref="B17" r:id="rId2" display="Find your insolation WORLD" xr:uid="{59A898E4-836A-4511-A6BE-F663BCD92473}"/>
    <hyperlink ref="B46" r:id="rId3" display="Alt- E Store " xr:uid="{CBB29A0B-16F2-4FDD-B6E9-959C36DDFAF9}"/>
    <hyperlink ref="B47" r:id="rId4" display="renogy.com" xr:uid="{912E06BF-71D5-4AAF-B4A5-C8EF1E07447B}"/>
  </hyperlinks>
  <pageMargins left="0.7" right="0.7" top="0.75" bottom="0.75" header="0.3" footer="0.3"/>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965"/>
  </sheetPr>
  <dimension ref="A1:Z1017"/>
  <sheetViews>
    <sheetView showGridLines="0" topLeftCell="B22" zoomScale="82" zoomScaleNormal="85" workbookViewId="0">
      <selection activeCell="J25" sqref="J25"/>
    </sheetView>
  </sheetViews>
  <sheetFormatPr defaultColWidth="14.453125" defaultRowHeight="15" customHeight="1" x14ac:dyDescent="0.35"/>
  <cols>
    <col min="1" max="1" width="4.08984375" customWidth="1"/>
    <col min="2" max="2" width="34" customWidth="1"/>
    <col min="3" max="3" width="22.36328125" customWidth="1"/>
    <col min="4" max="4" width="13.08984375" customWidth="1"/>
    <col min="5" max="5" width="20.6328125" customWidth="1"/>
    <col min="6" max="6" width="17.54296875" customWidth="1"/>
    <col min="7" max="7" width="20.6328125" customWidth="1"/>
    <col min="8" max="8" width="5" customWidth="1"/>
    <col min="9"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1"/>
      <c r="B2" s="104" t="s">
        <v>357</v>
      </c>
      <c r="C2" s="105"/>
      <c r="D2" s="105"/>
      <c r="E2" s="105"/>
      <c r="F2" s="105"/>
      <c r="G2" s="105"/>
      <c r="H2" s="105"/>
      <c r="I2" s="105"/>
      <c r="J2" s="105"/>
      <c r="K2" s="105"/>
      <c r="L2" s="105"/>
      <c r="M2" s="105"/>
      <c r="N2" s="105"/>
      <c r="O2" s="105"/>
      <c r="P2" s="105"/>
      <c r="Q2" s="105"/>
      <c r="R2" s="105"/>
      <c r="S2" s="1"/>
      <c r="T2" s="1"/>
      <c r="U2" s="1"/>
      <c r="V2" s="1"/>
      <c r="W2" s="1"/>
      <c r="X2" s="1"/>
      <c r="Y2" s="1"/>
      <c r="Z2" s="1"/>
    </row>
    <row r="3" spans="1:26" ht="14.2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45">
      <c r="A4" s="1"/>
      <c r="B4" s="4" t="s">
        <v>105</v>
      </c>
      <c r="C4" s="5"/>
      <c r="D4" s="5"/>
      <c r="E4" s="5"/>
      <c r="F4" s="5"/>
      <c r="G4" s="5"/>
      <c r="H4" s="5"/>
      <c r="I4" s="5"/>
      <c r="J4" s="5"/>
      <c r="K4" s="5"/>
      <c r="L4" s="5"/>
      <c r="M4" s="5"/>
      <c r="N4" s="5"/>
      <c r="O4" s="5"/>
      <c r="P4" s="5"/>
      <c r="Q4" s="5"/>
      <c r="R4" s="5"/>
      <c r="S4" s="1"/>
      <c r="T4" s="1"/>
      <c r="U4" s="1"/>
      <c r="V4" s="1"/>
      <c r="W4" s="1"/>
      <c r="X4" s="1"/>
      <c r="Y4" s="1"/>
      <c r="Z4" s="1"/>
    </row>
    <row r="5" spans="1:26" ht="21.75" customHeight="1" x14ac:dyDescent="0.45">
      <c r="A5" s="1"/>
      <c r="B5" s="106" t="s">
        <v>106</v>
      </c>
      <c r="C5" s="4"/>
      <c r="D5" s="4"/>
      <c r="E5" s="4"/>
      <c r="F5" s="4"/>
      <c r="G5" s="4"/>
      <c r="H5" s="4"/>
      <c r="I5" s="4"/>
      <c r="J5" s="4"/>
      <c r="K5" s="4"/>
      <c r="L5" s="4"/>
      <c r="M5" s="4"/>
      <c r="N5" s="4"/>
      <c r="O5" s="4"/>
      <c r="P5" s="7"/>
      <c r="Q5" s="7"/>
      <c r="R5" s="7"/>
      <c r="S5" s="1"/>
      <c r="T5" s="1"/>
      <c r="U5" s="1"/>
      <c r="V5" s="1"/>
      <c r="W5" s="1"/>
      <c r="X5" s="1"/>
      <c r="Y5" s="1"/>
      <c r="Z5" s="1"/>
    </row>
    <row r="6" spans="1:26" ht="15.75" customHeight="1" x14ac:dyDescent="0.45">
      <c r="A6" s="1"/>
      <c r="B6" s="107" t="s">
        <v>107</v>
      </c>
      <c r="C6" s="4"/>
      <c r="D6" s="4"/>
      <c r="E6" s="4"/>
      <c r="F6" s="4"/>
      <c r="G6" s="4"/>
      <c r="H6" s="4"/>
      <c r="I6" s="4"/>
      <c r="J6" s="4"/>
      <c r="K6" s="4"/>
      <c r="L6" s="4"/>
      <c r="M6" s="4"/>
      <c r="N6" s="4"/>
      <c r="O6" s="4"/>
      <c r="P6" s="7"/>
      <c r="Q6" s="7"/>
      <c r="R6" s="7"/>
      <c r="S6" s="1"/>
      <c r="T6" s="1"/>
      <c r="U6" s="1"/>
      <c r="V6" s="1"/>
      <c r="W6" s="1"/>
      <c r="X6" s="1"/>
      <c r="Y6" s="1"/>
      <c r="Z6" s="1"/>
    </row>
    <row r="7" spans="1:26" ht="15.75" customHeight="1" x14ac:dyDescent="0.45">
      <c r="A7" s="1"/>
      <c r="B7" s="108" t="s">
        <v>108</v>
      </c>
      <c r="C7" s="4"/>
      <c r="D7" s="4"/>
      <c r="E7" s="4"/>
      <c r="F7" s="4"/>
      <c r="G7" s="4"/>
      <c r="H7" s="4"/>
      <c r="I7" s="4"/>
      <c r="J7" s="4"/>
      <c r="K7" s="4"/>
      <c r="L7" s="4"/>
      <c r="M7" s="4"/>
      <c r="N7" s="4"/>
      <c r="O7" s="4"/>
      <c r="P7" s="7"/>
      <c r="Q7" s="7"/>
      <c r="R7" s="7"/>
      <c r="S7" s="1"/>
      <c r="T7" s="1"/>
      <c r="U7" s="1"/>
      <c r="V7" s="1"/>
      <c r="W7" s="1"/>
      <c r="X7" s="1"/>
      <c r="Y7" s="1"/>
      <c r="Z7" s="1"/>
    </row>
    <row r="8" spans="1:26" ht="15.75" customHeight="1" x14ac:dyDescent="0.45">
      <c r="A8" s="1"/>
      <c r="B8" s="6" t="s">
        <v>109</v>
      </c>
      <c r="C8" s="4"/>
      <c r="D8" s="4"/>
      <c r="E8" s="4"/>
      <c r="F8" s="4"/>
      <c r="G8" s="4"/>
      <c r="H8" s="4"/>
      <c r="I8" s="4"/>
      <c r="J8" s="4"/>
      <c r="K8" s="4"/>
      <c r="L8" s="4"/>
      <c r="M8" s="4"/>
      <c r="N8" s="4"/>
      <c r="O8" s="4"/>
      <c r="P8" s="7"/>
      <c r="Q8" s="7"/>
      <c r="R8" s="7"/>
      <c r="S8" s="1"/>
      <c r="T8" s="1"/>
      <c r="U8" s="1"/>
      <c r="V8" s="1"/>
      <c r="W8" s="1"/>
      <c r="X8" s="1"/>
      <c r="Y8" s="1"/>
      <c r="Z8" s="1"/>
    </row>
    <row r="9" spans="1:26" ht="15.75" customHeight="1" x14ac:dyDescent="0.45">
      <c r="A9" s="1"/>
      <c r="B9" s="6"/>
      <c r="C9" s="4"/>
      <c r="D9" s="4"/>
      <c r="E9" s="4"/>
      <c r="F9" s="4"/>
      <c r="G9" s="4"/>
      <c r="H9" s="4"/>
      <c r="I9" s="4"/>
      <c r="J9" s="4"/>
      <c r="K9" s="4"/>
      <c r="L9" s="4"/>
      <c r="M9" s="4"/>
      <c r="N9" s="4"/>
      <c r="O9" s="4"/>
      <c r="P9" s="7"/>
      <c r="Q9" s="7"/>
      <c r="R9" s="7"/>
      <c r="S9" s="1"/>
      <c r="T9" s="1"/>
      <c r="U9" s="1"/>
      <c r="V9" s="1"/>
      <c r="W9" s="1"/>
      <c r="X9" s="1"/>
      <c r="Y9" s="1"/>
      <c r="Z9" s="1"/>
    </row>
    <row r="10" spans="1:26" s="362" customFormat="1" ht="18.5" x14ac:dyDescent="0.45">
      <c r="B10" s="372" t="s">
        <v>384</v>
      </c>
      <c r="C10" s="405"/>
      <c r="D10" s="373"/>
      <c r="E10" s="373"/>
      <c r="F10" s="373"/>
      <c r="G10" s="373"/>
      <c r="L10" s="353"/>
    </row>
    <row r="11" spans="1:26" s="362" customFormat="1" ht="19" thickBot="1" x14ac:dyDescent="0.5">
      <c r="B11" s="404" t="s">
        <v>383</v>
      </c>
      <c r="C11" s="407">
        <f>'Solar System Calculator'!C9/'Solar System Calculator'!C15*1.15</f>
        <v>0</v>
      </c>
      <c r="L11" s="356"/>
    </row>
    <row r="12" spans="1:26" s="362" customFormat="1" ht="19.5" thickTop="1" thickBot="1" x14ac:dyDescent="0.5">
      <c r="B12" s="397" t="s">
        <v>347</v>
      </c>
      <c r="C12" s="385">
        <f>'Solar System Calculator'!C29</f>
        <v>100</v>
      </c>
      <c r="L12"/>
    </row>
    <row r="13" spans="1:26" s="362" customFormat="1" ht="19" thickTop="1" x14ac:dyDescent="0.45">
      <c r="B13" s="404" t="s">
        <v>111</v>
      </c>
      <c r="C13" s="408">
        <f>_xlfn.CEILING.MATH(C11/C12,1)</f>
        <v>0</v>
      </c>
      <c r="D13" s="383"/>
      <c r="E13" s="384"/>
      <c r="F13" s="382"/>
      <c r="G13" s="382"/>
      <c r="L13" s="355"/>
    </row>
    <row r="14" spans="1:26" ht="15.75" customHeight="1" x14ac:dyDescent="0.45">
      <c r="A14" s="1"/>
      <c r="B14" s="6"/>
      <c r="C14" s="4"/>
      <c r="D14" s="4"/>
      <c r="E14" s="4"/>
      <c r="F14" s="4"/>
      <c r="G14" s="4"/>
      <c r="H14" s="4"/>
      <c r="I14" s="4"/>
      <c r="J14" s="4"/>
      <c r="K14" s="4"/>
      <c r="L14" s="4"/>
      <c r="M14" s="4"/>
      <c r="N14" s="4"/>
      <c r="O14" s="4"/>
      <c r="P14" s="7"/>
      <c r="Q14" s="7"/>
      <c r="R14" s="7"/>
      <c r="S14" s="1"/>
      <c r="T14" s="1"/>
      <c r="U14" s="1"/>
      <c r="V14" s="1"/>
      <c r="W14" s="1"/>
      <c r="X14" s="1"/>
      <c r="Y14" s="1"/>
      <c r="Z14" s="1"/>
    </row>
    <row r="15" spans="1:26" ht="14.25" customHeight="1" thickBot="1" x14ac:dyDescent="0.5">
      <c r="A15" s="1"/>
      <c r="B15" s="1"/>
      <c r="C15" s="4"/>
      <c r="D15" s="4"/>
      <c r="E15" s="4"/>
      <c r="F15" s="4"/>
      <c r="G15" s="4"/>
      <c r="H15" s="4"/>
      <c r="I15" s="7"/>
      <c r="J15" s="7"/>
      <c r="K15" s="7"/>
      <c r="L15" s="7"/>
      <c r="M15" s="7"/>
      <c r="N15" s="7"/>
      <c r="O15" s="7"/>
      <c r="P15" s="7"/>
      <c r="Q15" s="7"/>
      <c r="R15" s="7"/>
      <c r="S15" s="1"/>
      <c r="T15" s="1"/>
      <c r="U15" s="1"/>
      <c r="V15" s="1"/>
      <c r="W15" s="1"/>
      <c r="X15" s="1"/>
      <c r="Y15" s="1"/>
      <c r="Z15" s="1"/>
    </row>
    <row r="16" spans="1:26" ht="31" x14ac:dyDescent="0.35">
      <c r="A16" s="109"/>
      <c r="B16" s="110" t="s">
        <v>398</v>
      </c>
      <c r="C16" s="111" t="s">
        <v>110</v>
      </c>
      <c r="D16" s="111" t="s">
        <v>111</v>
      </c>
      <c r="E16" s="112"/>
      <c r="F16" s="111" t="s">
        <v>112</v>
      </c>
      <c r="G16" s="113" t="s">
        <v>113</v>
      </c>
      <c r="H16" s="109"/>
      <c r="I16" s="474" t="s">
        <v>35</v>
      </c>
      <c r="J16" s="475"/>
      <c r="K16" s="475"/>
      <c r="L16" s="475"/>
      <c r="M16" s="475"/>
      <c r="N16" s="475"/>
      <c r="O16" s="475"/>
      <c r="P16" s="475"/>
      <c r="Q16" s="475"/>
      <c r="R16" s="476"/>
      <c r="S16" s="109"/>
      <c r="T16" s="109"/>
      <c r="U16" s="109"/>
      <c r="V16" s="109"/>
      <c r="W16" s="109"/>
      <c r="X16" s="109"/>
      <c r="Y16" s="109"/>
      <c r="Z16" s="109"/>
    </row>
    <row r="17" spans="1:26" ht="26" x14ac:dyDescent="0.6">
      <c r="A17" s="1"/>
      <c r="B17" s="114" t="s">
        <v>114</v>
      </c>
      <c r="C17" s="115"/>
      <c r="D17" s="14"/>
      <c r="E17" s="116"/>
      <c r="F17" s="117">
        <f t="shared" ref="F17:F19" si="0">SUM(D17*E17)</f>
        <v>0</v>
      </c>
      <c r="G17" s="118">
        <f>SUM(F17)*0.94</f>
        <v>0</v>
      </c>
      <c r="H17" s="1"/>
      <c r="I17" s="32"/>
      <c r="J17" s="44" t="s">
        <v>39</v>
      </c>
      <c r="K17" s="34"/>
      <c r="L17" s="35"/>
      <c r="M17" s="35"/>
      <c r="N17" s="35"/>
      <c r="O17" s="35"/>
      <c r="P17" s="36"/>
      <c r="Q17" s="36"/>
      <c r="R17" s="37"/>
      <c r="S17" s="1"/>
      <c r="T17" s="1"/>
      <c r="U17" s="1"/>
      <c r="V17" s="1"/>
      <c r="W17" s="1"/>
      <c r="X17" s="1"/>
      <c r="Y17" s="1"/>
      <c r="Z17" s="1"/>
    </row>
    <row r="18" spans="1:26" ht="21" x14ac:dyDescent="0.5">
      <c r="A18" s="1"/>
      <c r="B18" s="114" t="s">
        <v>115</v>
      </c>
      <c r="C18" s="115" t="s">
        <v>116</v>
      </c>
      <c r="D18" s="14">
        <v>2</v>
      </c>
      <c r="E18" s="116">
        <v>139</v>
      </c>
      <c r="F18" s="117">
        <f t="shared" si="0"/>
        <v>278</v>
      </c>
      <c r="G18" s="118">
        <f t="shared" ref="G18:G19" si="1">SUM(F18)*0.94</f>
        <v>261.32</v>
      </c>
      <c r="H18" s="1"/>
      <c r="I18" s="43"/>
      <c r="J18" s="418" t="s">
        <v>117</v>
      </c>
      <c r="K18" s="35"/>
      <c r="L18" s="35"/>
      <c r="M18" s="35"/>
      <c r="N18" s="35"/>
      <c r="O18" s="35"/>
      <c r="P18" s="36"/>
      <c r="Q18" s="36"/>
      <c r="R18" s="37"/>
      <c r="S18" s="1"/>
      <c r="T18" s="1"/>
      <c r="U18" s="1"/>
      <c r="V18" s="1"/>
      <c r="W18" s="1"/>
      <c r="X18" s="1"/>
      <c r="Y18" s="1"/>
      <c r="Z18" s="1"/>
    </row>
    <row r="19" spans="1:26" ht="21" x14ac:dyDescent="0.5">
      <c r="A19" s="1"/>
      <c r="B19" s="114" t="s">
        <v>118</v>
      </c>
      <c r="C19" s="14" t="s">
        <v>119</v>
      </c>
      <c r="D19" s="14">
        <v>1</v>
      </c>
      <c r="E19" s="116">
        <v>160</v>
      </c>
      <c r="F19" s="117">
        <f t="shared" si="0"/>
        <v>160</v>
      </c>
      <c r="G19" s="118">
        <f t="shared" si="1"/>
        <v>150.39999999999998</v>
      </c>
      <c r="H19" s="1"/>
      <c r="I19" s="43"/>
      <c r="J19" s="418" t="s">
        <v>120</v>
      </c>
      <c r="K19" s="35"/>
      <c r="L19" s="35"/>
      <c r="M19" s="35"/>
      <c r="N19" s="35"/>
      <c r="O19" s="35"/>
      <c r="P19" s="36"/>
      <c r="Q19" s="36"/>
      <c r="R19" s="37"/>
      <c r="S19" s="1"/>
      <c r="T19" s="1"/>
      <c r="U19" s="1"/>
      <c r="V19" s="1"/>
      <c r="W19" s="1"/>
      <c r="X19" s="1"/>
      <c r="Y19" s="1"/>
      <c r="Z19" s="1"/>
    </row>
    <row r="20" spans="1:26" ht="21" x14ac:dyDescent="0.5">
      <c r="A20" s="1"/>
      <c r="B20" s="119"/>
      <c r="C20" s="120"/>
      <c r="D20" s="120"/>
      <c r="E20" s="120"/>
      <c r="F20" s="120"/>
      <c r="G20" s="118"/>
      <c r="H20" s="1"/>
      <c r="I20" s="43"/>
      <c r="J20" s="418" t="s">
        <v>121</v>
      </c>
      <c r="K20" s="35"/>
      <c r="L20" s="35"/>
      <c r="M20" s="35"/>
      <c r="N20" s="35"/>
      <c r="O20" s="35"/>
      <c r="P20" s="36"/>
      <c r="Q20" s="36"/>
      <c r="R20" s="37"/>
      <c r="S20" s="1"/>
      <c r="T20" s="1"/>
      <c r="U20" s="1"/>
      <c r="V20" s="1"/>
      <c r="W20" s="1"/>
      <c r="X20" s="1"/>
      <c r="Y20" s="1"/>
      <c r="Z20" s="1"/>
    </row>
    <row r="21" spans="1:26" ht="21.5" thickBot="1" x14ac:dyDescent="0.55000000000000004">
      <c r="A21" s="1"/>
      <c r="B21" s="121" t="s">
        <v>399</v>
      </c>
      <c r="C21" s="122"/>
      <c r="D21" s="122"/>
      <c r="E21" s="122"/>
      <c r="F21" s="123">
        <f>SUM(F17:F19)</f>
        <v>438</v>
      </c>
      <c r="G21" s="124">
        <f>SUM(F21)*0.94</f>
        <v>411.71999999999997</v>
      </c>
      <c r="H21" s="1"/>
      <c r="I21" s="32"/>
      <c r="J21" s="418" t="s">
        <v>123</v>
      </c>
      <c r="K21" s="56"/>
      <c r="L21" s="56"/>
      <c r="M21" s="56"/>
      <c r="N21" s="56"/>
      <c r="O21" s="56"/>
      <c r="P21" s="57"/>
      <c r="Q21" s="36"/>
      <c r="R21" s="37"/>
      <c r="S21" s="1"/>
      <c r="T21" s="1"/>
      <c r="U21" s="1"/>
      <c r="V21" s="1"/>
      <c r="W21" s="1"/>
      <c r="X21" s="1"/>
      <c r="Y21" s="1"/>
      <c r="Z21" s="1"/>
    </row>
    <row r="22" spans="1:26" ht="21" x14ac:dyDescent="0.5">
      <c r="A22" s="1"/>
      <c r="B22" s="1"/>
      <c r="C22" s="1"/>
      <c r="D22" s="1"/>
      <c r="E22" s="1"/>
      <c r="F22" s="1"/>
      <c r="G22" s="1"/>
      <c r="H22" s="1"/>
      <c r="I22" s="32"/>
      <c r="J22" s="418" t="s">
        <v>124</v>
      </c>
      <c r="K22" s="56"/>
      <c r="L22" s="56"/>
      <c r="M22" s="56"/>
      <c r="N22" s="56"/>
      <c r="O22" s="56"/>
      <c r="P22" s="57"/>
      <c r="Q22" s="36"/>
      <c r="R22" s="37"/>
      <c r="S22" s="1"/>
      <c r="T22" s="1"/>
      <c r="U22" s="1"/>
      <c r="V22" s="1"/>
      <c r="W22" s="1"/>
      <c r="X22" s="1"/>
      <c r="Y22" s="1"/>
      <c r="Z22" s="1"/>
    </row>
    <row r="23" spans="1:26" ht="21.5" thickBot="1" x14ac:dyDescent="0.55000000000000004">
      <c r="A23" s="1"/>
      <c r="B23" s="1"/>
      <c r="C23" s="1"/>
      <c r="D23" s="1"/>
      <c r="E23" s="1"/>
      <c r="F23" s="1"/>
      <c r="G23" s="1"/>
      <c r="H23" s="1"/>
      <c r="I23" s="32"/>
      <c r="J23" s="418" t="s">
        <v>125</v>
      </c>
      <c r="K23" s="56"/>
      <c r="L23" s="56"/>
      <c r="M23" s="56"/>
      <c r="N23" s="56"/>
      <c r="O23" s="56"/>
      <c r="P23" s="57"/>
      <c r="Q23" s="36"/>
      <c r="R23" s="37"/>
      <c r="S23" s="1"/>
      <c r="T23" s="1"/>
      <c r="U23" s="1"/>
      <c r="V23" s="1"/>
      <c r="W23" s="1"/>
      <c r="X23" s="1"/>
      <c r="Y23" s="1"/>
      <c r="Z23" s="1"/>
    </row>
    <row r="24" spans="1:26" ht="31" x14ac:dyDescent="0.5">
      <c r="A24" s="1"/>
      <c r="B24" s="125" t="s">
        <v>126</v>
      </c>
      <c r="C24" s="111" t="s">
        <v>110</v>
      </c>
      <c r="D24" s="111" t="s">
        <v>111</v>
      </c>
      <c r="E24" s="112" t="s">
        <v>127</v>
      </c>
      <c r="F24" s="111" t="s">
        <v>112</v>
      </c>
      <c r="G24" s="113" t="s">
        <v>113</v>
      </c>
      <c r="H24" s="1"/>
      <c r="I24" s="419"/>
      <c r="J24" s="320" t="s">
        <v>400</v>
      </c>
      <c r="K24" s="317"/>
      <c r="L24" s="317"/>
      <c r="M24" s="317"/>
      <c r="N24" s="317"/>
      <c r="O24" s="317"/>
      <c r="P24" s="420"/>
      <c r="Q24" s="416"/>
      <c r="R24" s="417"/>
      <c r="S24" s="1"/>
      <c r="T24" s="1"/>
      <c r="U24" s="1"/>
      <c r="V24" s="1"/>
      <c r="W24" s="1"/>
      <c r="X24" s="1"/>
      <c r="Y24" s="1"/>
      <c r="Z24" s="1"/>
    </row>
    <row r="25" spans="1:26" ht="21" x14ac:dyDescent="0.5">
      <c r="A25" s="1"/>
      <c r="B25" s="114" t="s">
        <v>114</v>
      </c>
      <c r="C25" s="14"/>
      <c r="D25" s="14"/>
      <c r="E25" s="126"/>
      <c r="F25" s="117">
        <f t="shared" ref="F25:F28" si="2">SUM(D25*E25)</f>
        <v>0</v>
      </c>
      <c r="G25" s="118">
        <f>SUM(F25)*0.94</f>
        <v>0</v>
      </c>
      <c r="H25" s="1"/>
      <c r="I25" s="419"/>
      <c r="J25" s="320" t="s">
        <v>411</v>
      </c>
      <c r="K25" s="317"/>
      <c r="L25" s="317"/>
      <c r="M25" s="317"/>
      <c r="N25" s="317"/>
      <c r="O25" s="317"/>
      <c r="P25" s="420"/>
      <c r="Q25" s="416"/>
      <c r="R25" s="417"/>
      <c r="S25" s="1"/>
      <c r="T25" s="1"/>
      <c r="U25" s="1"/>
      <c r="V25" s="1"/>
      <c r="W25" s="1"/>
      <c r="X25" s="1"/>
      <c r="Y25" s="1"/>
      <c r="Z25" s="1"/>
    </row>
    <row r="26" spans="1:26" ht="21" x14ac:dyDescent="0.5">
      <c r="A26" s="1"/>
      <c r="B26" s="114" t="s">
        <v>115</v>
      </c>
      <c r="C26" s="14"/>
      <c r="D26" s="14"/>
      <c r="E26" s="126"/>
      <c r="F26" s="117">
        <f t="shared" si="2"/>
        <v>0</v>
      </c>
      <c r="G26" s="118">
        <f t="shared" ref="G26:G28" si="3">SUM(F26)*0.94</f>
        <v>0</v>
      </c>
      <c r="H26" s="1"/>
      <c r="I26" s="419"/>
      <c r="J26" s="320" t="s">
        <v>438</v>
      </c>
      <c r="K26" s="317"/>
      <c r="L26" s="317"/>
      <c r="M26" s="317"/>
      <c r="N26" s="317"/>
      <c r="O26" s="317"/>
      <c r="P26" s="420"/>
      <c r="Q26" s="416"/>
      <c r="R26" s="417"/>
      <c r="S26" s="1"/>
      <c r="T26" s="1"/>
      <c r="U26" s="1"/>
      <c r="V26" s="1"/>
      <c r="W26" s="1"/>
      <c r="X26" s="1"/>
      <c r="Y26" s="1"/>
      <c r="Z26" s="1"/>
    </row>
    <row r="27" spans="1:26" ht="21" x14ac:dyDescent="0.5">
      <c r="A27" s="1"/>
      <c r="B27" s="114" t="s">
        <v>118</v>
      </c>
      <c r="C27" s="14"/>
      <c r="D27" s="14"/>
      <c r="E27" s="126"/>
      <c r="F27" s="117">
        <f t="shared" si="2"/>
        <v>0</v>
      </c>
      <c r="G27" s="118">
        <f t="shared" si="3"/>
        <v>0</v>
      </c>
      <c r="H27" s="1"/>
      <c r="I27" s="419"/>
      <c r="J27" s="317"/>
      <c r="K27" s="317"/>
      <c r="L27" s="317"/>
      <c r="M27" s="317"/>
      <c r="N27" s="317"/>
      <c r="O27" s="317"/>
      <c r="P27" s="420"/>
      <c r="Q27" s="416"/>
      <c r="R27" s="417"/>
      <c r="S27" s="1"/>
      <c r="T27" s="1"/>
      <c r="U27" s="1"/>
      <c r="V27" s="1"/>
      <c r="W27" s="1"/>
      <c r="X27" s="1"/>
      <c r="Y27" s="1"/>
      <c r="Z27" s="1"/>
    </row>
    <row r="28" spans="1:26" ht="21" x14ac:dyDescent="0.5">
      <c r="A28" s="1"/>
      <c r="B28" s="127" t="s">
        <v>131</v>
      </c>
      <c r="C28" s="84"/>
      <c r="D28" s="14"/>
      <c r="E28" s="126"/>
      <c r="F28" s="117">
        <f t="shared" si="2"/>
        <v>0</v>
      </c>
      <c r="G28" s="118">
        <f t="shared" si="3"/>
        <v>0</v>
      </c>
      <c r="H28" s="1"/>
      <c r="I28" s="419"/>
      <c r="J28" s="44" t="s">
        <v>46</v>
      </c>
      <c r="K28" s="317"/>
      <c r="L28" s="317"/>
      <c r="M28" s="317"/>
      <c r="N28" s="317"/>
      <c r="O28" s="317"/>
      <c r="P28" s="420"/>
      <c r="Q28" s="416"/>
      <c r="R28" s="417"/>
      <c r="S28" s="1"/>
      <c r="T28" s="1"/>
      <c r="U28" s="1"/>
      <c r="V28" s="1"/>
      <c r="W28" s="1"/>
      <c r="X28" s="1"/>
      <c r="Y28" s="1"/>
      <c r="Z28" s="1"/>
    </row>
    <row r="29" spans="1:26" ht="21" x14ac:dyDescent="0.5">
      <c r="A29" s="1"/>
      <c r="B29" s="130"/>
      <c r="C29" s="120"/>
      <c r="D29" s="120"/>
      <c r="E29" s="120"/>
      <c r="F29" s="120"/>
      <c r="G29" s="118"/>
      <c r="H29" s="1"/>
      <c r="I29" s="419"/>
      <c r="J29" s="418" t="s">
        <v>128</v>
      </c>
      <c r="K29" s="317"/>
      <c r="L29" s="317"/>
      <c r="M29" s="317"/>
      <c r="N29" s="317"/>
      <c r="O29" s="317"/>
      <c r="P29" s="420"/>
      <c r="Q29" s="416"/>
      <c r="R29" s="417"/>
      <c r="S29" s="1"/>
      <c r="T29" s="1"/>
      <c r="U29" s="1"/>
      <c r="V29" s="1"/>
      <c r="W29" s="1"/>
      <c r="X29" s="1"/>
      <c r="Y29" s="1"/>
      <c r="Z29" s="1"/>
    </row>
    <row r="30" spans="1:26" ht="21.5" thickBot="1" x14ac:dyDescent="0.55000000000000004">
      <c r="A30" s="1"/>
      <c r="B30" s="121" t="s">
        <v>122</v>
      </c>
      <c r="C30" s="122"/>
      <c r="D30" s="122"/>
      <c r="E30" s="122"/>
      <c r="F30" s="123">
        <f>SUM(F25:F28)</f>
        <v>0</v>
      </c>
      <c r="G30" s="124">
        <f>SUM(G25:G29)</f>
        <v>0</v>
      </c>
      <c r="H30" s="1"/>
      <c r="I30" s="32"/>
      <c r="J30" s="418" t="s">
        <v>129</v>
      </c>
      <c r="K30" s="56"/>
      <c r="L30" s="56"/>
      <c r="M30" s="56"/>
      <c r="N30" s="56"/>
      <c r="O30" s="56"/>
      <c r="P30" s="57"/>
      <c r="Q30" s="36"/>
      <c r="R30" s="37"/>
      <c r="S30" s="1"/>
      <c r="T30" s="1"/>
      <c r="U30" s="1"/>
      <c r="V30" s="1"/>
      <c r="W30" s="1"/>
      <c r="X30" s="1"/>
      <c r="Y30" s="1"/>
      <c r="Z30" s="1"/>
    </row>
    <row r="31" spans="1:26" ht="21" x14ac:dyDescent="0.5">
      <c r="A31" s="1"/>
      <c r="B31" s="1"/>
      <c r="C31" s="1"/>
      <c r="D31" s="1"/>
      <c r="E31" s="1"/>
      <c r="F31" s="1"/>
      <c r="G31" s="1"/>
      <c r="H31" s="1"/>
      <c r="I31" s="62"/>
      <c r="J31" s="320" t="s">
        <v>431</v>
      </c>
      <c r="K31" s="56"/>
      <c r="L31" s="56"/>
      <c r="M31" s="56"/>
      <c r="N31" s="56"/>
      <c r="O31" s="56"/>
      <c r="P31" s="36"/>
      <c r="Q31" s="36"/>
      <c r="R31" s="37"/>
      <c r="S31" s="1"/>
      <c r="T31" s="1"/>
      <c r="U31" s="1"/>
      <c r="V31" s="1"/>
      <c r="W31" s="1"/>
      <c r="X31" s="1"/>
      <c r="Y31" s="1"/>
      <c r="Z31" s="1"/>
    </row>
    <row r="32" spans="1:26" ht="21" customHeight="1" x14ac:dyDescent="0.5">
      <c r="A32" s="1"/>
      <c r="B32" s="1"/>
      <c r="C32" s="1"/>
      <c r="D32" s="1"/>
      <c r="E32" s="1"/>
      <c r="F32" s="1"/>
      <c r="G32" s="1"/>
      <c r="H32" s="1"/>
      <c r="I32" s="62"/>
      <c r="J32" s="421" t="s">
        <v>396</v>
      </c>
      <c r="K32" s="56"/>
      <c r="L32" s="56"/>
      <c r="M32" s="56"/>
      <c r="N32" s="56"/>
      <c r="O32" s="56"/>
      <c r="P32" s="67"/>
      <c r="Q32" s="36"/>
      <c r="R32" s="37"/>
      <c r="S32" s="1"/>
      <c r="T32" s="1"/>
      <c r="U32" s="1"/>
      <c r="V32" s="1"/>
      <c r="W32" s="1"/>
      <c r="X32" s="1"/>
      <c r="Y32" s="1"/>
      <c r="Z32" s="1"/>
    </row>
    <row r="33" spans="1:26" ht="21" customHeight="1" x14ac:dyDescent="0.5">
      <c r="A33" s="1"/>
      <c r="B33" s="1"/>
      <c r="C33" s="1"/>
      <c r="D33" s="1"/>
      <c r="E33" s="1"/>
      <c r="F33" s="1"/>
      <c r="G33" s="1"/>
      <c r="H33" s="1"/>
      <c r="I33" s="62"/>
      <c r="J33" s="421" t="s">
        <v>397</v>
      </c>
      <c r="K33" s="56"/>
      <c r="L33" s="56"/>
      <c r="M33" s="56"/>
      <c r="N33" s="56"/>
      <c r="O33" s="56"/>
      <c r="P33" s="67"/>
      <c r="Q33" s="36"/>
      <c r="R33" s="37"/>
      <c r="S33" s="1"/>
      <c r="T33" s="1"/>
      <c r="U33" s="1"/>
      <c r="V33" s="1"/>
      <c r="W33" s="1"/>
      <c r="X33" s="1"/>
      <c r="Y33" s="1"/>
      <c r="Z33" s="1"/>
    </row>
    <row r="34" spans="1:26" ht="21" customHeight="1" x14ac:dyDescent="0.5">
      <c r="A34" s="1"/>
      <c r="B34" s="1"/>
      <c r="C34" s="1"/>
      <c r="D34" s="1"/>
      <c r="E34" s="1"/>
      <c r="F34" s="1"/>
      <c r="G34" s="1"/>
      <c r="H34" s="1"/>
      <c r="I34" s="316"/>
      <c r="J34" s="320" t="s">
        <v>429</v>
      </c>
      <c r="K34" s="317"/>
      <c r="L34" s="317"/>
      <c r="M34" s="317"/>
      <c r="N34" s="317"/>
      <c r="O34" s="317"/>
      <c r="P34" s="318"/>
      <c r="Q34" s="416"/>
      <c r="R34" s="417"/>
      <c r="S34" s="1"/>
      <c r="T34" s="1"/>
      <c r="U34" s="1"/>
      <c r="V34" s="1"/>
      <c r="W34" s="1"/>
      <c r="X34" s="1"/>
      <c r="Y34" s="1"/>
      <c r="Z34" s="1"/>
    </row>
    <row r="35" spans="1:26" ht="21" customHeight="1" x14ac:dyDescent="0.5">
      <c r="A35" s="1"/>
      <c r="B35" s="1"/>
      <c r="C35" s="1"/>
      <c r="D35" s="1"/>
      <c r="E35" s="1"/>
      <c r="F35" s="1"/>
      <c r="G35" s="1"/>
      <c r="H35" s="1"/>
      <c r="I35" s="316"/>
      <c r="J35" s="320" t="s">
        <v>430</v>
      </c>
      <c r="K35" s="317"/>
      <c r="L35" s="317"/>
      <c r="M35" s="317"/>
      <c r="N35" s="317"/>
      <c r="O35" s="317"/>
      <c r="P35" s="318"/>
      <c r="Q35" s="416"/>
      <c r="R35" s="417"/>
      <c r="S35" s="1"/>
      <c r="T35" s="1"/>
      <c r="U35" s="1"/>
      <c r="V35" s="1"/>
      <c r="W35" s="1"/>
      <c r="X35" s="1"/>
      <c r="Y35" s="1"/>
      <c r="Z35" s="1"/>
    </row>
    <row r="36" spans="1:26" ht="21" customHeight="1" x14ac:dyDescent="0.5">
      <c r="A36" s="1"/>
      <c r="B36" s="1"/>
      <c r="C36" s="1"/>
      <c r="D36" s="1"/>
      <c r="E36" s="1"/>
      <c r="F36" s="1"/>
      <c r="G36" s="1"/>
      <c r="H36" s="1"/>
      <c r="I36" s="316"/>
      <c r="J36" s="418" t="s">
        <v>130</v>
      </c>
      <c r="K36" s="317"/>
      <c r="L36" s="317"/>
      <c r="M36" s="317"/>
      <c r="N36" s="317"/>
      <c r="O36" s="317"/>
      <c r="P36" s="318"/>
      <c r="Q36" s="416"/>
      <c r="R36" s="417"/>
      <c r="S36" s="1"/>
      <c r="T36" s="1"/>
      <c r="U36" s="1"/>
      <c r="V36" s="1"/>
      <c r="W36" s="1"/>
      <c r="X36" s="1"/>
      <c r="Y36" s="1"/>
      <c r="Z36" s="1"/>
    </row>
    <row r="37" spans="1:26" ht="21" customHeight="1" x14ac:dyDescent="0.5">
      <c r="A37" s="1"/>
      <c r="B37" s="1"/>
      <c r="C37" s="1"/>
      <c r="D37" s="1"/>
      <c r="E37" s="1"/>
      <c r="F37" s="1"/>
      <c r="G37" s="1"/>
      <c r="H37" s="1"/>
      <c r="I37" s="316"/>
      <c r="J37" s="320" t="s">
        <v>433</v>
      </c>
      <c r="K37" s="317"/>
      <c r="L37" s="317"/>
      <c r="M37" s="317"/>
      <c r="N37" s="317"/>
      <c r="O37" s="317"/>
      <c r="P37" s="318"/>
      <c r="Q37" s="416"/>
      <c r="R37" s="417"/>
      <c r="S37" s="1"/>
      <c r="T37" s="1"/>
      <c r="U37" s="1"/>
      <c r="V37" s="1"/>
      <c r="W37" s="1"/>
      <c r="X37" s="1"/>
      <c r="Y37" s="1"/>
      <c r="Z37" s="1"/>
    </row>
    <row r="38" spans="1:26" ht="21" customHeight="1" x14ac:dyDescent="0.5">
      <c r="A38" s="1"/>
      <c r="B38" s="1"/>
      <c r="C38" s="1"/>
      <c r="D38" s="1"/>
      <c r="E38" s="1"/>
      <c r="F38" s="1"/>
      <c r="G38" s="1"/>
      <c r="H38" s="1"/>
      <c r="I38" s="316"/>
      <c r="J38" s="320" t="s">
        <v>423</v>
      </c>
      <c r="K38" s="317"/>
      <c r="L38" s="317"/>
      <c r="M38" s="317"/>
      <c r="N38" s="317"/>
      <c r="O38" s="317"/>
      <c r="P38" s="318"/>
      <c r="Q38" s="416"/>
      <c r="R38" s="417"/>
      <c r="S38" s="1"/>
      <c r="T38" s="1"/>
      <c r="U38" s="1"/>
      <c r="V38" s="1"/>
      <c r="W38" s="1"/>
      <c r="X38" s="1"/>
      <c r="Y38" s="1"/>
      <c r="Z38" s="1"/>
    </row>
    <row r="39" spans="1:26" ht="21" customHeight="1" thickBot="1" x14ac:dyDescent="0.55000000000000004">
      <c r="A39" s="1"/>
      <c r="B39" s="1"/>
      <c r="C39" s="1"/>
      <c r="D39" s="1"/>
      <c r="E39" s="1"/>
      <c r="F39" s="1"/>
      <c r="G39" s="1"/>
      <c r="H39" s="1"/>
      <c r="I39" s="72"/>
      <c r="J39" s="73"/>
      <c r="K39" s="73"/>
      <c r="L39" s="73"/>
      <c r="M39" s="73"/>
      <c r="N39" s="73"/>
      <c r="O39" s="73"/>
      <c r="P39" s="74"/>
      <c r="Q39" s="128"/>
      <c r="R39" s="129"/>
      <c r="S39" s="1"/>
      <c r="T39" s="1"/>
      <c r="U39" s="1"/>
      <c r="V39" s="1"/>
      <c r="W39" s="1"/>
      <c r="X39" s="1"/>
      <c r="Y39" s="1"/>
      <c r="Z39" s="1"/>
    </row>
    <row r="40" spans="1:26" ht="21"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1"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5">
      <c r="A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5">
      <c r="A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5">
      <c r="A1008" s="1"/>
      <c r="H1008" s="1"/>
      <c r="I1008" s="1"/>
      <c r="J1008" s="1"/>
      <c r="K1008" s="1"/>
      <c r="L1008" s="1"/>
      <c r="M1008" s="1"/>
      <c r="N1008" s="1"/>
      <c r="O1008" s="1"/>
      <c r="P1008" s="1"/>
      <c r="Q1008" s="1"/>
      <c r="R1008" s="1"/>
      <c r="S1008" s="1"/>
      <c r="T1008" s="1"/>
      <c r="U1008" s="1"/>
      <c r="V1008" s="1"/>
      <c r="W1008" s="1"/>
      <c r="X1008" s="1"/>
      <c r="Y1008" s="1"/>
      <c r="Z1008" s="1"/>
    </row>
    <row r="1009" spans="9:18" ht="15" customHeight="1" x14ac:dyDescent="0.35">
      <c r="I1009" s="1"/>
      <c r="J1009" s="1"/>
      <c r="K1009" s="1"/>
      <c r="L1009" s="1"/>
      <c r="M1009" s="1"/>
      <c r="N1009" s="1"/>
      <c r="O1009" s="1"/>
      <c r="P1009" s="1"/>
      <c r="Q1009" s="1"/>
      <c r="R1009" s="1"/>
    </row>
    <row r="1010" spans="9:18" ht="15" customHeight="1" x14ac:dyDescent="0.35">
      <c r="I1010" s="1"/>
      <c r="J1010" s="1"/>
      <c r="K1010" s="1"/>
      <c r="L1010" s="1"/>
      <c r="M1010" s="1"/>
      <c r="N1010" s="1"/>
      <c r="O1010" s="1"/>
      <c r="P1010" s="1"/>
      <c r="Q1010" s="1"/>
      <c r="R1010" s="1"/>
    </row>
    <row r="1011" spans="9:18" ht="15" customHeight="1" x14ac:dyDescent="0.35">
      <c r="I1011" s="1"/>
      <c r="J1011" s="1"/>
      <c r="K1011" s="1"/>
      <c r="L1011" s="1"/>
      <c r="M1011" s="1"/>
      <c r="N1011" s="1"/>
      <c r="O1011" s="1"/>
      <c r="P1011" s="1"/>
      <c r="Q1011" s="1"/>
      <c r="R1011" s="1"/>
    </row>
    <row r="1012" spans="9:18" ht="15" customHeight="1" x14ac:dyDescent="0.35">
      <c r="I1012" s="1"/>
      <c r="J1012" s="1"/>
      <c r="K1012" s="1"/>
      <c r="L1012" s="1"/>
      <c r="M1012" s="1"/>
      <c r="N1012" s="1"/>
      <c r="O1012" s="1"/>
      <c r="P1012" s="1"/>
      <c r="Q1012" s="1"/>
      <c r="R1012" s="1"/>
    </row>
    <row r="1013" spans="9:18" ht="15" customHeight="1" x14ac:dyDescent="0.35">
      <c r="I1013" s="1"/>
      <c r="J1013" s="1"/>
      <c r="K1013" s="1"/>
      <c r="L1013" s="1"/>
      <c r="M1013" s="1"/>
      <c r="N1013" s="1"/>
      <c r="O1013" s="1"/>
      <c r="P1013" s="1"/>
      <c r="Q1013" s="1"/>
      <c r="R1013" s="1"/>
    </row>
    <row r="1014" spans="9:18" ht="15" customHeight="1" x14ac:dyDescent="0.35">
      <c r="I1014" s="1"/>
      <c r="J1014" s="1"/>
      <c r="K1014" s="1"/>
      <c r="L1014" s="1"/>
      <c r="M1014" s="1"/>
      <c r="N1014" s="1"/>
      <c r="O1014" s="1"/>
      <c r="P1014" s="1"/>
      <c r="Q1014" s="1"/>
      <c r="R1014" s="1"/>
    </row>
    <row r="1015" spans="9:18" ht="15" customHeight="1" x14ac:dyDescent="0.35">
      <c r="I1015" s="1"/>
      <c r="J1015" s="1"/>
      <c r="K1015" s="1"/>
      <c r="L1015" s="1"/>
      <c r="M1015" s="1"/>
      <c r="N1015" s="1"/>
      <c r="O1015" s="1"/>
      <c r="P1015" s="1"/>
      <c r="Q1015" s="1"/>
      <c r="R1015" s="1"/>
    </row>
    <row r="1016" spans="9:18" ht="15" customHeight="1" x14ac:dyDescent="0.35">
      <c r="I1016" s="1"/>
      <c r="J1016" s="1"/>
      <c r="K1016" s="1"/>
      <c r="L1016" s="1"/>
      <c r="M1016" s="1"/>
      <c r="N1016" s="1"/>
      <c r="O1016" s="1"/>
      <c r="P1016" s="1"/>
      <c r="Q1016" s="1"/>
      <c r="R1016" s="1"/>
    </row>
    <row r="1017" spans="9:18" ht="15" customHeight="1" x14ac:dyDescent="0.35">
      <c r="I1017" s="1"/>
      <c r="J1017" s="1"/>
      <c r="K1017" s="1"/>
      <c r="L1017" s="1"/>
      <c r="M1017" s="1"/>
      <c r="N1017" s="1"/>
      <c r="O1017" s="1"/>
      <c r="P1017" s="1"/>
      <c r="Q1017" s="1"/>
      <c r="R1017" s="1"/>
    </row>
  </sheetData>
  <mergeCells count="1">
    <mergeCell ref="I16:R16"/>
  </mergeCells>
  <dataValidations count="4">
    <dataValidation type="list" allowBlank="1" showErrorMessage="1" sqref="C17 C25" xr:uid="{00000000-0002-0000-0200-000000000000}">
      <formula1>"100W,100W Compact,115W Bifacial,175W,200W,220W Bifacial,320W,450W,450W Bifacial,550W,550W Bifacial,Other"</formula1>
    </dataValidation>
    <dataValidation type="list" allowBlank="1" showErrorMessage="1" sqref="C18 C26" xr:uid="{00000000-0002-0000-0200-000001000000}">
      <formula1>"100W,100W Black Division,175W,200W,Other"</formula1>
    </dataValidation>
    <dataValidation type="list" allowBlank="1" showErrorMessage="1" sqref="C19 C27" xr:uid="{00000000-0002-0000-0200-000002000000}">
      <formula1>"80W,120W,220W,400W,Other,100W w/ Controller,100W w/o Controller,200 w/ Controller"</formula1>
    </dataValidation>
    <dataValidation showDropDown="1" showInputMessage="1" showErrorMessage="1" sqref="C12" xr:uid="{AD66F086-CFC7-4B27-B286-48332FF0D425}"/>
  </dataValidations>
  <hyperlinks>
    <hyperlink ref="B18" r:id="rId1" xr:uid="{00000000-0004-0000-0200-000001000000}"/>
    <hyperlink ref="J18" r:id="rId2" xr:uid="{00000000-0004-0000-0200-000002000000}"/>
    <hyperlink ref="B19" r:id="rId3" xr:uid="{00000000-0004-0000-0200-000003000000}"/>
    <hyperlink ref="J19" r:id="rId4" xr:uid="{00000000-0004-0000-0200-000004000000}"/>
    <hyperlink ref="J20" r:id="rId5" xr:uid="{00000000-0004-0000-0200-000005000000}"/>
    <hyperlink ref="J21" r:id="rId6" xr:uid="{00000000-0004-0000-0200-000006000000}"/>
    <hyperlink ref="J22" r:id="rId7" xr:uid="{00000000-0004-0000-0200-000007000000}"/>
    <hyperlink ref="J23" r:id="rId8" xr:uid="{00000000-0004-0000-0200-000008000000}"/>
    <hyperlink ref="B25" r:id="rId9" xr:uid="{00000000-0004-0000-0200-000009000000}"/>
    <hyperlink ref="J29" r:id="rId10" xr:uid="{00000000-0004-0000-0200-00000A000000}"/>
    <hyperlink ref="B26" r:id="rId11" xr:uid="{00000000-0004-0000-0200-00000B000000}"/>
    <hyperlink ref="J30" r:id="rId12" xr:uid="{00000000-0004-0000-0200-00000C000000}"/>
    <hyperlink ref="B27" r:id="rId13" xr:uid="{00000000-0004-0000-0200-00000D000000}"/>
    <hyperlink ref="J36" r:id="rId14" xr:uid="{00000000-0004-0000-0200-00000E000000}"/>
    <hyperlink ref="J32" r:id="rId15" xr:uid="{72D22C5A-188F-4AC1-BBDF-E2A127AC0561}"/>
    <hyperlink ref="J33" r:id="rId16" xr:uid="{09094FB7-6692-414E-8AC1-3D667268AC65}"/>
    <hyperlink ref="J24" r:id="rId17" xr:uid="{5DE7AD13-9768-4D74-ADAB-BF2D3D0611FD}"/>
    <hyperlink ref="J25" r:id="rId18" xr:uid="{3E712B67-41E2-4A5A-A7E5-4D54D03DC729}"/>
    <hyperlink ref="B17" r:id="rId19" xr:uid="{00000000-0004-0000-0200-000000000000}"/>
    <hyperlink ref="J34" r:id="rId20" xr:uid="{8F120DAB-5F73-4D04-9AB0-6A5D841989B6}"/>
    <hyperlink ref="J38" r:id="rId21" xr:uid="{6AC4F50B-D861-479D-B83A-9DB24A9028C6}"/>
    <hyperlink ref="J31" r:id="rId22" xr:uid="{F414DC80-6236-4EED-8E5B-C119E1084996}"/>
    <hyperlink ref="J37" r:id="rId23" xr:uid="{AD22555D-CF24-4F63-BF7B-8DF68A084DC1}"/>
    <hyperlink ref="J26" r:id="rId24" xr:uid="{76C075D4-308F-4D72-A72D-6F3B0861BAD6}"/>
    <hyperlink ref="J35" r:id="rId25" xr:uid="{0F390215-4D43-4627-AF64-262114AD2529}"/>
  </hyperlinks>
  <pageMargins left="0.7" right="0.7" top="0.75" bottom="0.75" header="0" footer="0"/>
  <pageSetup orientation="portrait"/>
  <legacyDrawing r:id="rId2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EAADB"/>
  </sheetPr>
  <dimension ref="A1:Z1012"/>
  <sheetViews>
    <sheetView showGridLines="0" topLeftCell="A17" zoomScale="74" workbookViewId="0">
      <selection activeCell="K34" sqref="K34"/>
    </sheetView>
  </sheetViews>
  <sheetFormatPr defaultColWidth="14.453125" defaultRowHeight="15" customHeight="1" x14ac:dyDescent="0.35"/>
  <cols>
    <col min="1" max="1" width="4.08984375" customWidth="1"/>
    <col min="2" max="2" width="32" customWidth="1"/>
    <col min="3" max="3" width="25" customWidth="1"/>
    <col min="4" max="4" width="23.54296875" customWidth="1"/>
    <col min="5" max="5" width="14.36328125" customWidth="1"/>
    <col min="6" max="6" width="13.36328125" customWidth="1"/>
    <col min="7" max="7" width="13.6328125" customWidth="1"/>
    <col min="8" max="8" width="17.6328125" customWidth="1"/>
    <col min="9" max="9" width="8.6328125" customWidth="1"/>
    <col min="10" max="10" width="5.08984375" customWidth="1"/>
    <col min="11" max="12" width="8.6328125" customWidth="1"/>
    <col min="13" max="13" width="6.453125" customWidth="1"/>
    <col min="14" max="14" width="8.36328125" customWidth="1"/>
    <col min="15"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1"/>
      <c r="B2" s="131" t="s">
        <v>358</v>
      </c>
      <c r="C2" s="132"/>
      <c r="D2" s="132"/>
      <c r="E2" s="132"/>
      <c r="F2" s="132"/>
      <c r="G2" s="132"/>
      <c r="H2" s="132"/>
      <c r="I2" s="132"/>
      <c r="J2" s="132"/>
      <c r="K2" s="132"/>
      <c r="L2" s="132"/>
      <c r="M2" s="132"/>
      <c r="N2" s="132"/>
      <c r="O2" s="132"/>
      <c r="P2" s="132"/>
      <c r="Q2" s="132"/>
      <c r="R2" s="132"/>
      <c r="S2" s="1"/>
      <c r="T2" s="1"/>
      <c r="U2" s="1"/>
      <c r="V2" s="1"/>
      <c r="W2" s="1"/>
      <c r="X2" s="1"/>
      <c r="Y2" s="1"/>
      <c r="Z2" s="1"/>
    </row>
    <row r="3" spans="1:26" ht="14.2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45">
      <c r="A4" s="1"/>
      <c r="B4" s="133" t="s">
        <v>132</v>
      </c>
      <c r="C4" s="1"/>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108" t="s">
        <v>133</v>
      </c>
      <c r="C5" s="1"/>
      <c r="D5" s="1"/>
      <c r="E5" s="1"/>
      <c r="F5" s="1"/>
      <c r="G5" s="1"/>
      <c r="H5" s="1"/>
      <c r="I5" s="1"/>
      <c r="J5" s="1"/>
      <c r="K5" s="1"/>
      <c r="L5" s="1"/>
      <c r="M5" s="1"/>
      <c r="N5" s="1"/>
      <c r="O5" s="1"/>
      <c r="P5" s="1"/>
      <c r="Q5" s="1"/>
      <c r="R5" s="1"/>
      <c r="S5" s="1"/>
      <c r="T5" s="1"/>
      <c r="U5" s="1"/>
      <c r="V5" s="1"/>
      <c r="W5" s="1"/>
      <c r="X5" s="1"/>
      <c r="Y5" s="1"/>
      <c r="Z5" s="1"/>
    </row>
    <row r="6" spans="1:26" ht="15.75" customHeight="1" x14ac:dyDescent="0.45">
      <c r="A6" s="1"/>
      <c r="B6" s="134" t="s">
        <v>134</v>
      </c>
      <c r="C6" s="135"/>
      <c r="D6" s="135"/>
      <c r="E6" s="135"/>
      <c r="F6" s="135"/>
      <c r="G6" s="1"/>
      <c r="H6" s="1"/>
      <c r="I6" s="1"/>
      <c r="J6" s="1"/>
      <c r="K6" s="1"/>
      <c r="L6" s="1"/>
      <c r="M6" s="1"/>
      <c r="N6" s="1"/>
      <c r="O6" s="1"/>
      <c r="P6" s="1"/>
      <c r="Q6" s="1"/>
      <c r="R6" s="1"/>
      <c r="S6" s="1"/>
      <c r="T6" s="1"/>
      <c r="U6" s="1"/>
      <c r="V6" s="1"/>
      <c r="W6" s="1"/>
      <c r="X6" s="1"/>
      <c r="Y6" s="1"/>
      <c r="Z6" s="1"/>
    </row>
    <row r="7" spans="1:26" ht="15.75" customHeight="1" x14ac:dyDescent="0.45">
      <c r="A7" s="1"/>
      <c r="B7" s="136" t="s">
        <v>135</v>
      </c>
      <c r="C7" s="1"/>
      <c r="D7" s="1"/>
      <c r="E7" s="1"/>
      <c r="F7" s="1"/>
      <c r="G7" s="1"/>
      <c r="H7" s="1"/>
      <c r="I7" s="1"/>
      <c r="J7" s="1"/>
      <c r="K7" s="1"/>
      <c r="L7" s="1"/>
      <c r="M7" s="1"/>
      <c r="N7" s="1"/>
      <c r="O7" s="1"/>
      <c r="P7" s="1"/>
      <c r="Q7" s="1"/>
      <c r="R7" s="1"/>
      <c r="S7" s="1"/>
      <c r="T7" s="1"/>
      <c r="U7" s="1"/>
      <c r="V7" s="1"/>
      <c r="W7" s="1"/>
      <c r="X7" s="1"/>
      <c r="Y7" s="1"/>
      <c r="Z7" s="1"/>
    </row>
    <row r="8" spans="1:26" ht="15.75" customHeight="1" x14ac:dyDescent="0.45">
      <c r="A8" s="1"/>
      <c r="B8" s="136" t="s">
        <v>404</v>
      </c>
      <c r="C8" s="1"/>
      <c r="D8" s="1"/>
      <c r="E8" s="1"/>
      <c r="F8" s="1"/>
      <c r="G8" s="1"/>
      <c r="H8" s="1"/>
      <c r="I8" s="1"/>
      <c r="J8" s="1"/>
      <c r="K8" s="1"/>
      <c r="L8" s="1"/>
      <c r="M8" s="1"/>
      <c r="N8" s="1"/>
      <c r="O8" s="1"/>
      <c r="P8" s="1"/>
      <c r="Q8" s="1"/>
      <c r="R8" s="1"/>
      <c r="S8" s="1"/>
      <c r="T8" s="1"/>
      <c r="U8" s="1"/>
      <c r="V8" s="1"/>
      <c r="W8" s="1"/>
      <c r="X8" s="1"/>
      <c r="Y8" s="1"/>
      <c r="Z8" s="1"/>
    </row>
    <row r="9" spans="1:26" ht="15.75" customHeight="1" x14ac:dyDescent="0.45">
      <c r="A9" s="1"/>
      <c r="B9" s="6" t="s">
        <v>136</v>
      </c>
      <c r="C9" s="1"/>
      <c r="D9" s="1"/>
      <c r="E9" s="1"/>
      <c r="F9" s="1"/>
      <c r="G9" s="1"/>
      <c r="H9" s="1"/>
      <c r="I9" s="1"/>
      <c r="J9" s="1"/>
      <c r="K9" s="1"/>
      <c r="L9" s="1"/>
      <c r="M9" s="1"/>
      <c r="N9" s="1"/>
      <c r="O9" s="1"/>
      <c r="P9" s="1"/>
      <c r="Q9" s="1"/>
      <c r="R9" s="1"/>
      <c r="S9" s="1"/>
      <c r="T9" s="1"/>
      <c r="U9" s="1"/>
      <c r="V9" s="1"/>
      <c r="W9" s="1"/>
      <c r="X9" s="1"/>
      <c r="Y9" s="1"/>
      <c r="Z9" s="1"/>
    </row>
    <row r="10" spans="1:26" ht="15.75" customHeight="1" x14ac:dyDescent="0.45">
      <c r="A10" s="1"/>
      <c r="B10" s="6"/>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45">
      <c r="A11" s="1"/>
      <c r="B11" s="6"/>
      <c r="C11" s="1"/>
      <c r="D11" s="1"/>
      <c r="E11" s="1"/>
      <c r="F11" s="1"/>
      <c r="G11" s="1"/>
      <c r="H11" s="1"/>
      <c r="I11" s="1"/>
      <c r="J11" s="1"/>
      <c r="K11" s="1"/>
      <c r="L11" s="1"/>
      <c r="M11" s="1"/>
      <c r="N11" s="1"/>
      <c r="O11" s="1"/>
      <c r="P11" s="1"/>
      <c r="Q11" s="1"/>
      <c r="R11" s="1"/>
      <c r="S11" s="1"/>
      <c r="T11" s="1"/>
      <c r="U11" s="1"/>
      <c r="V11" s="1"/>
      <c r="W11" s="1"/>
      <c r="X11" s="1"/>
      <c r="Y11" s="1"/>
      <c r="Z11" s="1"/>
    </row>
    <row r="12" spans="1:26" s="362" customFormat="1" ht="18.5" x14ac:dyDescent="0.45">
      <c r="C12" s="473" t="s">
        <v>349</v>
      </c>
      <c r="D12" s="473"/>
      <c r="E12" s="473"/>
      <c r="F12" s="473" t="s">
        <v>350</v>
      </c>
      <c r="G12" s="473"/>
      <c r="H12" s="473"/>
      <c r="I12" s="388"/>
      <c r="K12"/>
    </row>
    <row r="13" spans="1:26" s="362" customFormat="1" ht="18.5" x14ac:dyDescent="0.45">
      <c r="C13" s="410" t="s">
        <v>116</v>
      </c>
      <c r="D13" s="410" t="s">
        <v>348</v>
      </c>
      <c r="E13" s="410" t="s">
        <v>351</v>
      </c>
      <c r="F13" s="411" t="s">
        <v>116</v>
      </c>
      <c r="G13" s="411" t="s">
        <v>348</v>
      </c>
      <c r="H13" s="411" t="s">
        <v>351</v>
      </c>
      <c r="J13"/>
    </row>
    <row r="14" spans="1:26" s="362" customFormat="1" ht="18.5" x14ac:dyDescent="0.45">
      <c r="B14" s="374" t="s">
        <v>387</v>
      </c>
      <c r="C14" s="375"/>
      <c r="D14" s="375"/>
      <c r="E14" s="375"/>
      <c r="F14" s="375"/>
      <c r="G14" s="375"/>
      <c r="H14" s="375"/>
      <c r="J14"/>
    </row>
    <row r="15" spans="1:26" s="362" customFormat="1" ht="18.5" x14ac:dyDescent="0.45">
      <c r="B15" s="396" t="s">
        <v>385</v>
      </c>
      <c r="C15" s="409">
        <f>'Solar System Calculator'!C30*'Solar System Calculator'!L24*1.25</f>
        <v>0</v>
      </c>
      <c r="D15" s="409">
        <f>'Solar System Calculator'!C30*'Solar System Calculator'!L28*1.25</f>
        <v>0</v>
      </c>
      <c r="E15" s="409">
        <f>'Solar System Calculator'!C30*'Solar System Calculator'!L32*1.25</f>
        <v>0</v>
      </c>
      <c r="F15" s="409">
        <f>'Solar System Calculator'!L24*1.25</f>
        <v>6.5</v>
      </c>
      <c r="G15" s="409">
        <f>'Solar System Calculator'!L28*1.25</f>
        <v>0</v>
      </c>
      <c r="H15" s="409">
        <f>'Solar System Calculator'!L32*1.25</f>
        <v>0</v>
      </c>
      <c r="J15"/>
    </row>
    <row r="16" spans="1:26" s="362" customFormat="1" ht="18.5" x14ac:dyDescent="0.45">
      <c r="B16" s="396" t="s">
        <v>386</v>
      </c>
      <c r="C16" s="400">
        <f>IF(C15&gt;0,30,0)</f>
        <v>0</v>
      </c>
      <c r="D16" s="400">
        <f>IF(D15&gt;0,29,0)</f>
        <v>0</v>
      </c>
      <c r="E16" s="400">
        <f>IF(E15&gt;0,50,0)</f>
        <v>0</v>
      </c>
      <c r="F16" s="400">
        <f>'Solar System Calculator'!C30*C16</f>
        <v>0</v>
      </c>
      <c r="G16" s="400">
        <f>'Solar System Calculator'!C30*D16</f>
        <v>0</v>
      </c>
      <c r="H16" s="400">
        <f>'Solar System Calculator'!C30*E16</f>
        <v>0</v>
      </c>
      <c r="J16"/>
    </row>
    <row r="17" spans="1:26" s="362" customFormat="1" ht="18.5" x14ac:dyDescent="0.45">
      <c r="B17" s="391"/>
      <c r="C17" s="429"/>
      <c r="D17" s="429"/>
      <c r="E17" s="429"/>
      <c r="G17" s="429"/>
      <c r="H17" s="429"/>
      <c r="I17" s="429"/>
      <c r="K17"/>
    </row>
    <row r="18" spans="1:26" ht="14.25"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42" x14ac:dyDescent="0.35">
      <c r="A19" s="109"/>
      <c r="B19" s="137" t="s">
        <v>137</v>
      </c>
      <c r="C19" s="138" t="s">
        <v>138</v>
      </c>
      <c r="D19" s="138" t="s">
        <v>139</v>
      </c>
      <c r="E19" s="138" t="s">
        <v>140</v>
      </c>
      <c r="F19" s="139" t="s">
        <v>127</v>
      </c>
      <c r="G19" s="138" t="s">
        <v>112</v>
      </c>
      <c r="H19" s="140" t="s">
        <v>113</v>
      </c>
      <c r="I19" s="109"/>
      <c r="J19" s="477" t="s">
        <v>35</v>
      </c>
      <c r="K19" s="478"/>
      <c r="L19" s="478"/>
      <c r="M19" s="478"/>
      <c r="N19" s="478"/>
      <c r="O19" s="478"/>
      <c r="P19" s="478"/>
      <c r="Q19" s="478"/>
      <c r="R19" s="479"/>
      <c r="S19" s="109"/>
      <c r="T19" s="109"/>
      <c r="U19" s="109"/>
      <c r="V19" s="109"/>
      <c r="W19" s="109"/>
      <c r="X19" s="109"/>
      <c r="Y19" s="109"/>
      <c r="Z19" s="109"/>
    </row>
    <row r="20" spans="1:26" ht="21" x14ac:dyDescent="0.5">
      <c r="A20" s="1"/>
      <c r="B20" s="114" t="s">
        <v>141</v>
      </c>
      <c r="C20" s="14"/>
      <c r="D20" s="14"/>
      <c r="E20" s="14"/>
      <c r="F20" s="116"/>
      <c r="G20" s="117">
        <f t="shared" ref="G20:G22" si="0">F20*E20</f>
        <v>0</v>
      </c>
      <c r="H20" s="118">
        <f>SUM(G20)*0.94</f>
        <v>0</v>
      </c>
      <c r="I20" s="1"/>
      <c r="J20" s="141"/>
      <c r="K20" s="44"/>
      <c r="L20" s="35"/>
      <c r="M20" s="35"/>
      <c r="N20" s="35"/>
      <c r="O20" s="35"/>
      <c r="P20" s="35"/>
      <c r="Q20" s="36"/>
      <c r="R20" s="142"/>
      <c r="S20" s="1"/>
      <c r="T20" s="1"/>
      <c r="U20" s="1"/>
      <c r="V20" s="1"/>
      <c r="W20" s="1"/>
      <c r="X20" s="1"/>
      <c r="Y20" s="1"/>
      <c r="Z20" s="1"/>
    </row>
    <row r="21" spans="1:26" ht="21" x14ac:dyDescent="0.5">
      <c r="A21" s="1"/>
      <c r="B21" s="114" t="s">
        <v>142</v>
      </c>
      <c r="C21" s="14" t="s">
        <v>143</v>
      </c>
      <c r="D21" s="14" t="s">
        <v>144</v>
      </c>
      <c r="E21" s="14">
        <v>1</v>
      </c>
      <c r="F21" s="116">
        <v>180</v>
      </c>
      <c r="G21" s="117">
        <f t="shared" si="0"/>
        <v>180</v>
      </c>
      <c r="H21" s="118">
        <f t="shared" ref="H21:H22" si="1">SUM(G21)*0.94</f>
        <v>169.2</v>
      </c>
      <c r="I21" s="1"/>
      <c r="J21" s="141"/>
      <c r="K21" s="44" t="s">
        <v>39</v>
      </c>
      <c r="L21" s="35"/>
      <c r="M21" s="35"/>
      <c r="N21" s="35"/>
      <c r="O21" s="35"/>
      <c r="P21" s="35"/>
      <c r="Q21" s="36"/>
      <c r="R21" s="142"/>
      <c r="S21" s="1"/>
      <c r="T21" s="1"/>
      <c r="U21" s="1"/>
      <c r="V21" s="1"/>
      <c r="W21" s="1"/>
      <c r="X21" s="1"/>
      <c r="Y21" s="1"/>
      <c r="Z21" s="1"/>
    </row>
    <row r="22" spans="1:26" ht="21" x14ac:dyDescent="0.5">
      <c r="A22" s="1"/>
      <c r="B22" s="424" t="s">
        <v>401</v>
      </c>
      <c r="C22" s="14"/>
      <c r="D22" s="14"/>
      <c r="E22" s="14"/>
      <c r="F22" s="84"/>
      <c r="G22" s="117">
        <f t="shared" si="0"/>
        <v>0</v>
      </c>
      <c r="H22" s="118">
        <f t="shared" si="1"/>
        <v>0</v>
      </c>
      <c r="I22" s="1"/>
      <c r="J22" s="141"/>
      <c r="K22" s="49" t="s">
        <v>145</v>
      </c>
      <c r="L22" s="35"/>
      <c r="M22" s="35"/>
      <c r="N22" s="35"/>
      <c r="O22" s="35"/>
      <c r="P22" s="35"/>
      <c r="Q22" s="36"/>
      <c r="R22" s="142"/>
      <c r="S22" s="1"/>
      <c r="T22" s="1"/>
      <c r="U22" s="1"/>
      <c r="V22" s="1"/>
      <c r="W22" s="1"/>
      <c r="X22" s="1"/>
      <c r="Y22" s="1"/>
      <c r="Z22" s="1"/>
    </row>
    <row r="23" spans="1:26" ht="21" x14ac:dyDescent="0.5">
      <c r="A23" s="1"/>
      <c r="B23" s="143" t="s">
        <v>408</v>
      </c>
      <c r="C23" s="144"/>
      <c r="D23" s="144"/>
      <c r="E23" s="144"/>
      <c r="F23" s="144"/>
      <c r="G23" s="145">
        <f>SUM(G20:G22)</f>
        <v>180</v>
      </c>
      <c r="H23" s="146">
        <f>SUM(G23)*0.94</f>
        <v>169.2</v>
      </c>
      <c r="I23" s="1"/>
      <c r="J23" s="141"/>
      <c r="K23" s="418" t="s">
        <v>403</v>
      </c>
      <c r="L23" s="35"/>
      <c r="M23" s="35"/>
      <c r="N23" s="35"/>
      <c r="O23" s="35"/>
      <c r="P23" s="35"/>
      <c r="Q23" s="36"/>
      <c r="R23" s="142"/>
      <c r="S23" s="1"/>
      <c r="T23" s="1"/>
      <c r="U23" s="1"/>
      <c r="V23" s="1"/>
      <c r="W23" s="1"/>
      <c r="X23" s="1"/>
      <c r="Y23" s="1"/>
      <c r="Z23" s="1"/>
    </row>
    <row r="24" spans="1:26" ht="21" x14ac:dyDescent="0.5">
      <c r="A24" s="1"/>
      <c r="B24" s="1"/>
      <c r="C24" s="1"/>
      <c r="D24" s="1"/>
      <c r="E24" s="1"/>
      <c r="F24" s="1"/>
      <c r="G24" s="1"/>
      <c r="H24" s="1"/>
      <c r="I24" s="1"/>
      <c r="J24" s="141"/>
      <c r="K24" s="49" t="s">
        <v>147</v>
      </c>
      <c r="L24" s="35"/>
      <c r="M24" s="35"/>
      <c r="N24" s="35"/>
      <c r="O24" s="35"/>
      <c r="P24" s="35"/>
      <c r="Q24" s="36"/>
      <c r="R24" s="142"/>
      <c r="S24" s="1"/>
      <c r="T24" s="1"/>
      <c r="U24" s="1"/>
      <c r="V24" s="1"/>
      <c r="W24" s="1"/>
      <c r="X24" s="1"/>
      <c r="Y24" s="1"/>
      <c r="Z24" s="1"/>
    </row>
    <row r="25" spans="1:26" ht="21" x14ac:dyDescent="0.5">
      <c r="A25" s="1"/>
      <c r="B25" s="1"/>
      <c r="C25" s="1"/>
      <c r="D25" s="1"/>
      <c r="E25" s="1"/>
      <c r="F25" s="1"/>
      <c r="G25" s="1"/>
      <c r="H25" s="1"/>
      <c r="I25" s="1"/>
      <c r="J25" s="141"/>
      <c r="K25" s="492"/>
      <c r="L25" s="493"/>
      <c r="M25" s="493"/>
      <c r="N25" s="493"/>
      <c r="O25" s="493"/>
      <c r="P25" s="493"/>
      <c r="Q25" s="416"/>
      <c r="R25" s="142"/>
      <c r="S25" s="1"/>
      <c r="T25" s="1"/>
      <c r="U25" s="1"/>
      <c r="V25" s="1"/>
      <c r="W25" s="1"/>
      <c r="X25" s="1"/>
      <c r="Y25" s="1"/>
      <c r="Z25" s="1"/>
    </row>
    <row r="26" spans="1:26" ht="42" x14ac:dyDescent="0.5">
      <c r="A26" s="1"/>
      <c r="B26" s="149" t="s">
        <v>148</v>
      </c>
      <c r="C26" s="138" t="s">
        <v>138</v>
      </c>
      <c r="D26" s="138" t="s">
        <v>139</v>
      </c>
      <c r="E26" s="138" t="s">
        <v>140</v>
      </c>
      <c r="F26" s="139" t="s">
        <v>127</v>
      </c>
      <c r="G26" s="138" t="s">
        <v>112</v>
      </c>
      <c r="H26" s="140" t="s">
        <v>113</v>
      </c>
      <c r="I26" s="1"/>
      <c r="J26" s="147"/>
      <c r="K26" s="44" t="s">
        <v>46</v>
      </c>
      <c r="L26" s="56"/>
      <c r="M26" s="56"/>
      <c r="N26" s="56"/>
      <c r="O26" s="56"/>
      <c r="P26" s="56"/>
      <c r="Q26" s="67"/>
      <c r="R26" s="148"/>
      <c r="S26" s="1"/>
      <c r="T26" s="1"/>
      <c r="U26" s="1"/>
      <c r="V26" s="1"/>
      <c r="W26" s="1"/>
      <c r="X26" s="1"/>
      <c r="Y26" s="1"/>
      <c r="Z26" s="1"/>
    </row>
    <row r="27" spans="1:26" ht="21" x14ac:dyDescent="0.5">
      <c r="A27" s="1"/>
      <c r="B27" s="114" t="s">
        <v>141</v>
      </c>
      <c r="C27" s="14"/>
      <c r="D27" s="14"/>
      <c r="E27" s="14"/>
      <c r="F27" s="150"/>
      <c r="G27" s="117">
        <f t="shared" ref="G27:G30" si="2">F27*E27</f>
        <v>0</v>
      </c>
      <c r="H27" s="118">
        <f>SUM(G27)*0.94</f>
        <v>0</v>
      </c>
      <c r="I27" s="1"/>
      <c r="J27" s="147"/>
      <c r="K27" s="421" t="s">
        <v>402</v>
      </c>
      <c r="L27" s="317"/>
      <c r="M27" s="317"/>
      <c r="N27" s="317"/>
      <c r="O27" s="317"/>
      <c r="P27" s="317"/>
      <c r="Q27" s="318"/>
      <c r="R27" s="148"/>
      <c r="S27" s="1"/>
      <c r="T27" s="1"/>
      <c r="U27" s="1"/>
      <c r="V27" s="1"/>
      <c r="W27" s="1"/>
      <c r="X27" s="1"/>
      <c r="Y27" s="1"/>
      <c r="Z27" s="1"/>
    </row>
    <row r="28" spans="1:26" ht="21" x14ac:dyDescent="0.5">
      <c r="A28" s="1"/>
      <c r="B28" s="114" t="s">
        <v>142</v>
      </c>
      <c r="C28" s="14"/>
      <c r="D28" s="14"/>
      <c r="E28" s="14"/>
      <c r="F28" s="150"/>
      <c r="G28" s="117">
        <f t="shared" si="2"/>
        <v>0</v>
      </c>
      <c r="H28" s="118">
        <f t="shared" ref="H28:H30" si="3">SUM(G28)*0.94</f>
        <v>0</v>
      </c>
      <c r="I28" s="1"/>
      <c r="J28" s="147"/>
      <c r="K28" s="49" t="s">
        <v>149</v>
      </c>
      <c r="L28" s="56"/>
      <c r="M28" s="56"/>
      <c r="N28" s="56"/>
      <c r="O28" s="56"/>
      <c r="P28" s="56"/>
      <c r="Q28" s="67"/>
      <c r="R28" s="148"/>
      <c r="S28" s="1"/>
      <c r="T28" s="1"/>
      <c r="U28" s="1"/>
      <c r="V28" s="1"/>
      <c r="W28" s="1"/>
      <c r="X28" s="1"/>
      <c r="Y28" s="1"/>
      <c r="Z28" s="1"/>
    </row>
    <row r="29" spans="1:26" ht="21" x14ac:dyDescent="0.5">
      <c r="A29" s="1"/>
      <c r="B29" s="424" t="s">
        <v>401</v>
      </c>
      <c r="C29" s="14"/>
      <c r="D29" s="14"/>
      <c r="E29" s="14"/>
      <c r="F29" s="14"/>
      <c r="G29" s="117">
        <f t="shared" si="2"/>
        <v>0</v>
      </c>
      <c r="H29" s="118">
        <f t="shared" si="3"/>
        <v>0</v>
      </c>
      <c r="I29" s="1"/>
      <c r="J29" s="147"/>
      <c r="K29" s="49" t="s">
        <v>150</v>
      </c>
      <c r="L29" s="56"/>
      <c r="M29" s="56"/>
      <c r="N29" s="56"/>
      <c r="O29" s="56"/>
      <c r="P29" s="56"/>
      <c r="Q29" s="67"/>
      <c r="R29" s="148"/>
      <c r="S29" s="1"/>
      <c r="T29" s="1"/>
      <c r="U29" s="1"/>
      <c r="V29" s="1"/>
      <c r="W29" s="1"/>
      <c r="X29" s="1"/>
      <c r="Y29" s="1"/>
      <c r="Z29" s="1"/>
    </row>
    <row r="30" spans="1:26" ht="21" x14ac:dyDescent="0.5">
      <c r="A30" s="1"/>
      <c r="B30" s="127" t="s">
        <v>152</v>
      </c>
      <c r="C30" s="14"/>
      <c r="D30" s="14"/>
      <c r="E30" s="14"/>
      <c r="F30" s="14"/>
      <c r="G30" s="117">
        <f t="shared" si="2"/>
        <v>0</v>
      </c>
      <c r="H30" s="118">
        <f t="shared" si="3"/>
        <v>0</v>
      </c>
      <c r="I30" s="1"/>
      <c r="J30" s="147"/>
      <c r="K30" s="49" t="s">
        <v>151</v>
      </c>
      <c r="L30" s="56"/>
      <c r="M30" s="56"/>
      <c r="N30" s="56"/>
      <c r="O30" s="56"/>
      <c r="P30" s="56"/>
      <c r="Q30" s="67"/>
      <c r="R30" s="148"/>
      <c r="S30" s="1"/>
      <c r="T30" s="1"/>
      <c r="U30" s="1"/>
      <c r="V30" s="1"/>
      <c r="W30" s="1"/>
      <c r="X30" s="1"/>
      <c r="Y30" s="1"/>
      <c r="Z30" s="1"/>
    </row>
    <row r="31" spans="1:26" ht="21" x14ac:dyDescent="0.5">
      <c r="A31" s="1"/>
      <c r="B31" s="143" t="s">
        <v>146</v>
      </c>
      <c r="C31" s="144"/>
      <c r="D31" s="144"/>
      <c r="E31" s="144"/>
      <c r="F31" s="144"/>
      <c r="G31" s="145">
        <f>SUM(G27:G30)</f>
        <v>0</v>
      </c>
      <c r="H31" s="146">
        <f>SUM(G31)*0.94</f>
        <v>0</v>
      </c>
      <c r="I31" s="1"/>
      <c r="J31" s="151"/>
      <c r="K31" s="152"/>
      <c r="L31" s="152"/>
      <c r="M31" s="152"/>
      <c r="N31" s="152"/>
      <c r="O31" s="152"/>
      <c r="P31" s="152"/>
      <c r="Q31" s="153"/>
      <c r="R31" s="154"/>
      <c r="S31" s="1"/>
      <c r="T31" s="1"/>
      <c r="U31" s="1"/>
      <c r="V31" s="1"/>
      <c r="W31" s="1"/>
      <c r="X31" s="1"/>
      <c r="Y31" s="1"/>
      <c r="Z31" s="1"/>
    </row>
    <row r="32" spans="1:26"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25" customHeight="1"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25" customHeight="1" x14ac:dyDescent="0.35">
      <c r="A1010" s="1"/>
      <c r="I1010" s="1"/>
      <c r="J1010" s="1"/>
      <c r="K1010" s="1"/>
      <c r="L1010" s="1"/>
      <c r="M1010" s="1"/>
      <c r="N1010" s="1"/>
      <c r="O1010" s="1"/>
      <c r="P1010" s="1"/>
      <c r="Q1010" s="1"/>
      <c r="R1010" s="1"/>
      <c r="S1010" s="1"/>
      <c r="T1010" s="1"/>
      <c r="U1010" s="1"/>
      <c r="V1010" s="1"/>
      <c r="W1010" s="1"/>
      <c r="X1010" s="1"/>
      <c r="Y1010" s="1"/>
      <c r="Z1010" s="1"/>
    </row>
    <row r="1011" spans="1:26" ht="14.25" customHeight="1" x14ac:dyDescent="0.35">
      <c r="A1011" s="1"/>
      <c r="I1011" s="1"/>
      <c r="J1011" s="1"/>
      <c r="K1011" s="1"/>
      <c r="L1011" s="1"/>
      <c r="M1011" s="1"/>
      <c r="N1011" s="1"/>
      <c r="O1011" s="1"/>
      <c r="P1011" s="1"/>
      <c r="Q1011" s="1"/>
      <c r="R1011" s="1"/>
      <c r="S1011" s="1"/>
      <c r="T1011" s="1"/>
      <c r="U1011" s="1"/>
      <c r="V1011" s="1"/>
      <c r="W1011" s="1"/>
      <c r="X1011" s="1"/>
      <c r="Y1011" s="1"/>
      <c r="Z1011" s="1"/>
    </row>
    <row r="1012" spans="1:26" ht="15" customHeight="1" x14ac:dyDescent="0.35">
      <c r="J1012" s="1"/>
      <c r="K1012" s="1"/>
      <c r="L1012" s="1"/>
      <c r="M1012" s="1"/>
      <c r="N1012" s="1"/>
      <c r="O1012" s="1"/>
      <c r="P1012" s="1"/>
      <c r="Q1012" s="1"/>
      <c r="R1012" s="1"/>
    </row>
  </sheetData>
  <mergeCells count="3">
    <mergeCell ref="J19:R19"/>
    <mergeCell ref="C12:E12"/>
    <mergeCell ref="F12:H12"/>
  </mergeCells>
  <dataValidations count="3">
    <dataValidation type="list" allowBlank="1" showErrorMessage="1" sqref="D20 D27" xr:uid="{00000000-0002-0000-0300-000000000000}">
      <formula1>"10A,20A,30A,Other"</formula1>
    </dataValidation>
    <dataValidation type="list" allowBlank="1" showErrorMessage="1" sqref="D21 D28" xr:uid="{00000000-0002-0000-0300-000001000000}">
      <formula1>"10A,20A,30A,40A,60A,100A,Other"</formula1>
    </dataValidation>
    <dataValidation type="list" allowBlank="1" showErrorMessage="1" sqref="D22 D29" xr:uid="{00000000-0002-0000-0300-000002000000}">
      <formula1>"30A,50A,Other"</formula1>
    </dataValidation>
  </dataValidations>
  <hyperlinks>
    <hyperlink ref="B20" r:id="rId1" xr:uid="{00000000-0004-0000-0300-000000000000}"/>
    <hyperlink ref="B21" r:id="rId2" xr:uid="{00000000-0004-0000-0300-000001000000}"/>
    <hyperlink ref="B22" r:id="rId3" xr:uid="{00000000-0004-0000-0300-000002000000}"/>
    <hyperlink ref="K22" r:id="rId4" xr:uid="{00000000-0004-0000-0300-000003000000}"/>
    <hyperlink ref="K23" r:id="rId5" display="Choose &amp; Size the Right Charge Controller" xr:uid="{00000000-0004-0000-0300-000004000000}"/>
    <hyperlink ref="K24" r:id="rId6" xr:uid="{00000000-0004-0000-0300-000005000000}"/>
    <hyperlink ref="K28" r:id="rId7" xr:uid="{00000000-0004-0000-0300-000006000000}"/>
    <hyperlink ref="B27" r:id="rId8" xr:uid="{00000000-0004-0000-0300-000007000000}"/>
    <hyperlink ref="K29" r:id="rId9" xr:uid="{00000000-0004-0000-0300-000008000000}"/>
    <hyperlink ref="B28" r:id="rId10" xr:uid="{00000000-0004-0000-0300-000009000000}"/>
    <hyperlink ref="K30" r:id="rId11" xr:uid="{00000000-0004-0000-0300-00000A000000}"/>
    <hyperlink ref="B29" r:id="rId12" xr:uid="{25E5CF72-D952-4673-BF83-6C823D1E0423}"/>
    <hyperlink ref="K27" r:id="rId13" xr:uid="{7DED98C2-2F46-49C4-BD0C-A194619A48F3}"/>
  </hyperlinks>
  <pageMargins left="0.7" right="0.7" top="0.75" bottom="0.75" header="0" footer="0"/>
  <pageSetup orientation="portrait"/>
  <legacyDrawing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CD1DA"/>
  </sheetPr>
  <dimension ref="A1:Z1002"/>
  <sheetViews>
    <sheetView showGridLines="0" topLeftCell="B5" zoomScale="84" workbookViewId="0">
      <selection activeCell="L23" sqref="L23"/>
    </sheetView>
  </sheetViews>
  <sheetFormatPr defaultColWidth="14.453125" defaultRowHeight="15" customHeight="1" x14ac:dyDescent="0.35"/>
  <cols>
    <col min="1" max="1" width="4.08984375" customWidth="1"/>
    <col min="2" max="2" width="33.54296875" customWidth="1"/>
    <col min="3" max="3" width="25" customWidth="1"/>
    <col min="4" max="4" width="23.54296875" customWidth="1"/>
    <col min="5" max="5" width="14.36328125" customWidth="1"/>
    <col min="6" max="6" width="13.36328125" customWidth="1"/>
    <col min="7" max="7" width="13.6328125" customWidth="1"/>
    <col min="8" max="8" width="17.6328125" customWidth="1"/>
    <col min="9" max="9" width="8.6328125" customWidth="1"/>
    <col min="10" max="10" width="5.08984375" customWidth="1"/>
    <col min="11" max="12" width="8.6328125" customWidth="1"/>
    <col min="13" max="13" width="6.453125" customWidth="1"/>
    <col min="14" max="14" width="8.36328125" customWidth="1"/>
    <col min="15"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s="341" customFormat="1" ht="26" x14ac:dyDescent="0.6">
      <c r="A2" s="351"/>
      <c r="B2" s="340" t="s">
        <v>359</v>
      </c>
      <c r="C2" s="339"/>
      <c r="D2" s="339"/>
      <c r="E2" s="339"/>
      <c r="F2" s="339"/>
      <c r="G2" s="339"/>
      <c r="H2" s="339"/>
      <c r="I2" s="339"/>
      <c r="J2" s="339"/>
      <c r="K2" s="339"/>
      <c r="L2" s="339"/>
      <c r="M2" s="339"/>
      <c r="N2" s="339"/>
      <c r="O2" s="339"/>
      <c r="P2" s="339"/>
      <c r="Q2" s="339"/>
      <c r="R2" s="339"/>
      <c r="S2" s="339"/>
      <c r="T2" s="339"/>
      <c r="U2" s="339"/>
      <c r="V2" s="339"/>
      <c r="W2" s="339"/>
      <c r="X2" s="339"/>
      <c r="Y2" s="339"/>
      <c r="Z2" s="339"/>
    </row>
    <row r="3" spans="1:26" ht="14.2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45">
      <c r="A4" s="1"/>
      <c r="B4" s="133" t="s">
        <v>153</v>
      </c>
      <c r="C4" s="1"/>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136" t="s">
        <v>422</v>
      </c>
      <c r="C5" s="1"/>
      <c r="D5" s="1"/>
      <c r="E5" s="1"/>
      <c r="F5" s="1"/>
      <c r="G5" s="1"/>
      <c r="H5" s="1"/>
      <c r="I5" s="1"/>
      <c r="J5" s="1"/>
      <c r="K5" s="1"/>
      <c r="L5" s="1"/>
      <c r="M5" s="1"/>
      <c r="N5" s="1"/>
      <c r="O5" s="1"/>
      <c r="P5" s="1"/>
      <c r="Q5" s="1"/>
      <c r="R5" s="1"/>
      <c r="S5" s="1"/>
      <c r="T5" s="1"/>
      <c r="U5" s="1"/>
      <c r="V5" s="1"/>
      <c r="W5" s="1"/>
      <c r="X5" s="1"/>
      <c r="Y5" s="1"/>
      <c r="Z5" s="1"/>
    </row>
    <row r="6" spans="1:26" ht="15.75" customHeight="1" x14ac:dyDescent="0.45">
      <c r="A6" s="1"/>
      <c r="B6" s="136" t="s">
        <v>154</v>
      </c>
      <c r="C6" s="1"/>
      <c r="D6" s="1"/>
      <c r="E6" s="1"/>
      <c r="F6" s="1"/>
      <c r="G6" s="1"/>
      <c r="H6" s="1"/>
      <c r="I6" s="1"/>
      <c r="J6" s="1"/>
      <c r="K6" s="1"/>
      <c r="L6" s="1"/>
      <c r="M6" s="1"/>
      <c r="N6" s="1"/>
      <c r="O6" s="1"/>
      <c r="P6" s="1"/>
      <c r="Q6" s="1"/>
      <c r="R6" s="1"/>
      <c r="S6" s="1"/>
      <c r="T6" s="1"/>
      <c r="U6" s="1"/>
      <c r="V6" s="1"/>
      <c r="W6" s="1"/>
      <c r="X6" s="1"/>
      <c r="Y6" s="1"/>
      <c r="Z6" s="1"/>
    </row>
    <row r="7" spans="1:26" ht="15.75" customHeight="1" x14ac:dyDescent="0.45">
      <c r="A7" s="1"/>
      <c r="B7" s="6" t="s">
        <v>155</v>
      </c>
      <c r="C7" s="1"/>
      <c r="D7" s="1"/>
      <c r="E7" s="1"/>
      <c r="F7" s="1"/>
      <c r="G7" s="1"/>
      <c r="H7" s="1"/>
      <c r="I7" s="1"/>
      <c r="J7" s="1"/>
      <c r="K7" s="1"/>
      <c r="L7" s="1"/>
      <c r="M7" s="1"/>
      <c r="N7" s="1"/>
      <c r="O7" s="1"/>
      <c r="P7" s="1"/>
      <c r="Q7" s="1"/>
      <c r="R7" s="1"/>
      <c r="S7" s="1"/>
      <c r="T7" s="1"/>
      <c r="U7" s="1"/>
      <c r="V7" s="1"/>
      <c r="W7" s="1"/>
      <c r="X7" s="1"/>
      <c r="Y7" s="1"/>
      <c r="Z7" s="1"/>
    </row>
    <row r="8" spans="1:26" ht="15.75" customHeight="1" x14ac:dyDescent="0.45">
      <c r="A8" s="1"/>
      <c r="B8" s="6"/>
      <c r="C8" s="1"/>
      <c r="D8" s="1"/>
      <c r="E8" s="1"/>
      <c r="F8" s="1"/>
      <c r="G8" s="1"/>
      <c r="H8" s="1"/>
      <c r="I8" s="1"/>
      <c r="J8" s="1"/>
      <c r="K8" s="1"/>
      <c r="L8" s="1"/>
      <c r="M8" s="1"/>
      <c r="N8" s="1"/>
      <c r="O8" s="1"/>
      <c r="P8" s="1"/>
      <c r="Q8" s="1"/>
      <c r="R8" s="1"/>
      <c r="S8" s="1"/>
      <c r="T8" s="1"/>
      <c r="U8" s="1"/>
      <c r="V8" s="1"/>
      <c r="W8" s="1"/>
      <c r="X8" s="1"/>
      <c r="Y8" s="1"/>
      <c r="Z8" s="1"/>
    </row>
    <row r="9" spans="1:26" ht="14.25" customHeight="1" x14ac:dyDescent="0.35">
      <c r="A9" s="1"/>
      <c r="B9" s="1"/>
      <c r="C9" s="1"/>
      <c r="D9" s="1"/>
      <c r="E9" s="1"/>
      <c r="F9" s="1"/>
      <c r="G9" s="1"/>
      <c r="H9" s="1"/>
      <c r="I9" s="1"/>
      <c r="J9" s="1"/>
      <c r="K9" s="1"/>
      <c r="L9" s="1"/>
      <c r="M9" s="1"/>
      <c r="N9" s="1"/>
      <c r="O9" s="1"/>
      <c r="P9" s="1"/>
      <c r="Q9" s="1"/>
      <c r="R9" s="1"/>
      <c r="S9" s="1"/>
      <c r="T9" s="1"/>
      <c r="U9" s="1"/>
      <c r="V9" s="1"/>
      <c r="W9" s="1"/>
      <c r="X9" s="1"/>
      <c r="Y9" s="1"/>
      <c r="Z9" s="1"/>
    </row>
    <row r="10" spans="1:26" ht="42" x14ac:dyDescent="0.35">
      <c r="A10" s="109"/>
      <c r="B10" s="342" t="s">
        <v>406</v>
      </c>
      <c r="C10" s="343" t="s">
        <v>138</v>
      </c>
      <c r="D10" s="343" t="s">
        <v>139</v>
      </c>
      <c r="E10" s="343" t="s">
        <v>140</v>
      </c>
      <c r="F10" s="344" t="s">
        <v>127</v>
      </c>
      <c r="G10" s="343" t="s">
        <v>112</v>
      </c>
      <c r="H10" s="345" t="s">
        <v>113</v>
      </c>
      <c r="I10" s="109"/>
      <c r="J10" s="480" t="s">
        <v>35</v>
      </c>
      <c r="K10" s="481"/>
      <c r="L10" s="481"/>
      <c r="M10" s="481"/>
      <c r="N10" s="481"/>
      <c r="O10" s="481"/>
      <c r="P10" s="481"/>
      <c r="Q10" s="481"/>
      <c r="R10" s="482"/>
      <c r="S10" s="109"/>
      <c r="T10" s="109"/>
      <c r="U10" s="109"/>
      <c r="V10" s="109"/>
      <c r="W10" s="109"/>
      <c r="X10" s="109"/>
      <c r="Y10" s="109"/>
      <c r="Z10" s="109"/>
    </row>
    <row r="11" spans="1:26" ht="21" x14ac:dyDescent="0.5">
      <c r="A11" s="1"/>
      <c r="B11" s="114" t="s">
        <v>156</v>
      </c>
      <c r="C11" s="14" t="s">
        <v>157</v>
      </c>
      <c r="D11" s="14" t="s">
        <v>158</v>
      </c>
      <c r="E11" s="14">
        <v>1</v>
      </c>
      <c r="F11" s="116">
        <v>280</v>
      </c>
      <c r="G11" s="117">
        <f t="shared" ref="G11:G12" si="0">F11*E11</f>
        <v>280</v>
      </c>
      <c r="H11" s="118">
        <f>SUM(G11)*0.94</f>
        <v>263.2</v>
      </c>
      <c r="I11" s="1"/>
      <c r="J11" s="43"/>
      <c r="K11" s="44" t="s">
        <v>39</v>
      </c>
      <c r="L11" s="35"/>
      <c r="M11" s="35"/>
      <c r="N11" s="35"/>
      <c r="O11" s="35"/>
      <c r="P11" s="35"/>
      <c r="Q11" s="36"/>
      <c r="R11" s="37"/>
      <c r="S11" s="1"/>
      <c r="T11" s="1"/>
      <c r="U11" s="1"/>
      <c r="V11" s="1"/>
      <c r="W11" s="1"/>
      <c r="X11" s="1"/>
      <c r="Y11" s="1"/>
      <c r="Z11" s="1"/>
    </row>
    <row r="12" spans="1:26" ht="18.5" x14ac:dyDescent="0.45">
      <c r="A12" s="1"/>
      <c r="B12" s="424" t="s">
        <v>401</v>
      </c>
      <c r="C12" s="14"/>
      <c r="D12" s="14"/>
      <c r="E12" s="14"/>
      <c r="F12" s="84"/>
      <c r="G12" s="117">
        <f t="shared" si="0"/>
        <v>0</v>
      </c>
      <c r="H12" s="118">
        <f>SUM(G12)*0.94</f>
        <v>0</v>
      </c>
      <c r="I12" s="1"/>
      <c r="J12" s="155"/>
      <c r="K12" s="49" t="s">
        <v>159</v>
      </c>
      <c r="L12" s="36"/>
      <c r="M12" s="36"/>
      <c r="N12" s="36"/>
      <c r="O12" s="36"/>
      <c r="P12" s="36"/>
      <c r="Q12" s="36"/>
      <c r="R12" s="37"/>
      <c r="S12" s="1"/>
      <c r="T12" s="1"/>
      <c r="U12" s="1"/>
      <c r="V12" s="1"/>
      <c r="W12" s="1"/>
      <c r="X12" s="1"/>
      <c r="Y12" s="1"/>
      <c r="Z12" s="1"/>
    </row>
    <row r="13" spans="1:26" ht="19" thickBot="1" x14ac:dyDescent="0.5">
      <c r="A13" s="1"/>
      <c r="B13" s="346" t="s">
        <v>407</v>
      </c>
      <c r="C13" s="347"/>
      <c r="D13" s="347"/>
      <c r="E13" s="347"/>
      <c r="F13" s="347"/>
      <c r="G13" s="348">
        <f>SUM(G11:G12)</f>
        <v>280</v>
      </c>
      <c r="H13" s="349">
        <f>SUM(G13)*0.94</f>
        <v>263.2</v>
      </c>
      <c r="I13" s="1"/>
      <c r="J13" s="155"/>
      <c r="K13" s="49" t="s">
        <v>160</v>
      </c>
      <c r="L13" s="36"/>
      <c r="M13" s="36"/>
      <c r="N13" s="36"/>
      <c r="O13" s="36"/>
      <c r="P13" s="36"/>
      <c r="Q13" s="36"/>
      <c r="R13" s="37"/>
      <c r="S13" s="1"/>
      <c r="T13" s="1"/>
      <c r="U13" s="1"/>
      <c r="V13" s="1"/>
      <c r="W13" s="1"/>
      <c r="X13" s="1"/>
      <c r="Y13" s="1"/>
      <c r="Z13" s="1"/>
    </row>
    <row r="14" spans="1:26" ht="18.5" x14ac:dyDescent="0.45">
      <c r="A14" s="1"/>
      <c r="B14" s="1"/>
      <c r="C14" s="1"/>
      <c r="D14" s="1"/>
      <c r="E14" s="1"/>
      <c r="F14" s="1"/>
      <c r="G14" s="1"/>
      <c r="H14" s="1"/>
      <c r="I14" s="1"/>
      <c r="J14" s="494"/>
      <c r="K14" s="492"/>
      <c r="L14" s="416"/>
      <c r="M14" s="416"/>
      <c r="N14" s="416"/>
      <c r="O14" s="416"/>
      <c r="P14" s="416"/>
      <c r="Q14" s="416"/>
      <c r="R14" s="417"/>
      <c r="S14" s="1"/>
      <c r="T14" s="1"/>
      <c r="U14" s="1"/>
      <c r="V14" s="1"/>
      <c r="W14" s="1"/>
      <c r="X14" s="1"/>
      <c r="Y14" s="1"/>
      <c r="Z14" s="1"/>
    </row>
    <row r="15" spans="1:26" ht="19" thickBot="1" x14ac:dyDescent="0.5">
      <c r="A15" s="1"/>
      <c r="B15" s="1"/>
      <c r="C15" s="1"/>
      <c r="D15" s="1"/>
      <c r="E15" s="1"/>
      <c r="F15" s="1"/>
      <c r="G15" s="1"/>
      <c r="H15" s="1"/>
      <c r="I15" s="1"/>
      <c r="J15" s="316"/>
      <c r="K15" s="421"/>
      <c r="L15" s="416"/>
      <c r="M15" s="416"/>
      <c r="N15" s="416"/>
      <c r="O15" s="416"/>
      <c r="P15" s="416"/>
      <c r="Q15" s="416"/>
      <c r="R15" s="417"/>
      <c r="S15" s="1"/>
      <c r="T15" s="1"/>
      <c r="U15" s="1"/>
      <c r="V15" s="1"/>
      <c r="W15" s="1"/>
      <c r="X15" s="1"/>
      <c r="Y15" s="1"/>
      <c r="Z15" s="1"/>
    </row>
    <row r="16" spans="1:26" ht="31" x14ac:dyDescent="0.45">
      <c r="A16" s="1"/>
      <c r="B16" s="350" t="s">
        <v>163</v>
      </c>
      <c r="C16" s="343" t="s">
        <v>138</v>
      </c>
      <c r="D16" s="343" t="s">
        <v>139</v>
      </c>
      <c r="E16" s="343" t="s">
        <v>140</v>
      </c>
      <c r="F16" s="344" t="s">
        <v>127</v>
      </c>
      <c r="G16" s="343" t="s">
        <v>112</v>
      </c>
      <c r="H16" s="345" t="s">
        <v>113</v>
      </c>
      <c r="I16" s="1"/>
      <c r="J16" s="62"/>
      <c r="K16" s="44" t="s">
        <v>46</v>
      </c>
      <c r="L16" s="36"/>
      <c r="M16" s="36"/>
      <c r="N16" s="36"/>
      <c r="O16" s="36"/>
      <c r="P16" s="36"/>
      <c r="Q16" s="36"/>
      <c r="R16" s="68"/>
      <c r="S16" s="1"/>
      <c r="T16" s="1"/>
      <c r="U16" s="1"/>
      <c r="V16" s="1"/>
      <c r="W16" s="1"/>
      <c r="X16" s="1"/>
      <c r="Y16" s="1"/>
      <c r="Z16" s="1"/>
    </row>
    <row r="17" spans="1:26" ht="18.5" x14ac:dyDescent="0.45">
      <c r="A17" s="1"/>
      <c r="B17" s="114" t="s">
        <v>156</v>
      </c>
      <c r="C17" s="14"/>
      <c r="D17" s="14"/>
      <c r="E17" s="14"/>
      <c r="F17" s="150"/>
      <c r="G17" s="117">
        <f t="shared" ref="G17:G19" si="1">F17*E17</f>
        <v>0</v>
      </c>
      <c r="H17" s="118">
        <f>SUM(G17)*0.94</f>
        <v>0</v>
      </c>
      <c r="I17" s="1"/>
      <c r="J17" s="316"/>
      <c r="K17" s="421" t="s">
        <v>402</v>
      </c>
      <c r="L17" s="416"/>
      <c r="M17" s="416"/>
      <c r="N17" s="416"/>
      <c r="O17" s="416"/>
      <c r="P17" s="416"/>
      <c r="Q17" s="416"/>
      <c r="R17" s="319"/>
      <c r="S17" s="1"/>
      <c r="T17" s="1"/>
      <c r="U17" s="1"/>
      <c r="V17" s="1"/>
      <c r="W17" s="1"/>
      <c r="X17" s="1"/>
      <c r="Y17" s="1"/>
      <c r="Z17" s="1"/>
    </row>
    <row r="18" spans="1:26" ht="18.5" x14ac:dyDescent="0.45">
      <c r="A18" s="1"/>
      <c r="B18" s="424" t="s">
        <v>401</v>
      </c>
      <c r="C18" s="14"/>
      <c r="D18" s="14"/>
      <c r="E18" s="14"/>
      <c r="F18" s="14"/>
      <c r="G18" s="117">
        <f t="shared" si="1"/>
        <v>0</v>
      </c>
      <c r="H18" s="118">
        <f t="shared" ref="H18:H19" si="2">SUM(G18)*0.94</f>
        <v>0</v>
      </c>
      <c r="I18" s="1"/>
      <c r="J18" s="156"/>
      <c r="K18" s="49" t="s">
        <v>162</v>
      </c>
      <c r="L18" s="36"/>
      <c r="M18" s="36"/>
      <c r="N18" s="36"/>
      <c r="O18" s="36"/>
      <c r="P18" s="36"/>
      <c r="Q18" s="36"/>
      <c r="R18" s="68"/>
      <c r="S18" s="1"/>
      <c r="T18" s="1"/>
      <c r="U18" s="1"/>
      <c r="V18" s="1"/>
      <c r="W18" s="1"/>
      <c r="X18" s="1"/>
      <c r="Y18" s="1"/>
      <c r="Z18" s="1"/>
    </row>
    <row r="19" spans="1:26" ht="18.5" x14ac:dyDescent="0.45">
      <c r="A19" s="1"/>
      <c r="B19" s="127" t="s">
        <v>166</v>
      </c>
      <c r="C19" s="14"/>
      <c r="D19" s="14"/>
      <c r="E19" s="14"/>
      <c r="F19" s="14"/>
      <c r="G19" s="117">
        <f t="shared" si="1"/>
        <v>0</v>
      </c>
      <c r="H19" s="118">
        <f t="shared" si="2"/>
        <v>0</v>
      </c>
      <c r="I19" s="1"/>
      <c r="J19" s="156"/>
      <c r="K19" s="157" t="s">
        <v>164</v>
      </c>
      <c r="L19" s="36"/>
      <c r="M19" s="36"/>
      <c r="N19" s="36"/>
      <c r="O19" s="36"/>
      <c r="P19" s="36"/>
      <c r="Q19" s="36"/>
      <c r="R19" s="68"/>
      <c r="S19" s="1"/>
      <c r="T19" s="1"/>
      <c r="U19" s="1"/>
      <c r="V19" s="1"/>
      <c r="W19" s="1"/>
      <c r="X19" s="1"/>
      <c r="Y19" s="1"/>
      <c r="Z19" s="1"/>
    </row>
    <row r="20" spans="1:26" ht="19" thickBot="1" x14ac:dyDescent="0.5">
      <c r="A20" s="1"/>
      <c r="B20" s="346" t="s">
        <v>161</v>
      </c>
      <c r="C20" s="347"/>
      <c r="D20" s="347"/>
      <c r="E20" s="347"/>
      <c r="F20" s="347"/>
      <c r="G20" s="348">
        <f>SUM(G17:G19)</f>
        <v>0</v>
      </c>
      <c r="H20" s="349">
        <f>SUM(G20)*0.94</f>
        <v>0</v>
      </c>
      <c r="I20" s="1"/>
      <c r="J20" s="156"/>
      <c r="K20" s="157" t="s">
        <v>165</v>
      </c>
      <c r="L20" s="36"/>
      <c r="M20" s="36"/>
      <c r="N20" s="36"/>
      <c r="O20" s="36"/>
      <c r="P20" s="36"/>
      <c r="Q20" s="36"/>
      <c r="R20" s="68"/>
      <c r="S20" s="1"/>
      <c r="T20" s="1"/>
      <c r="U20" s="1"/>
      <c r="V20" s="1"/>
      <c r="W20" s="1"/>
      <c r="X20" s="1"/>
      <c r="Y20" s="1"/>
      <c r="Z20" s="1"/>
    </row>
    <row r="21" spans="1:26" ht="16" thickBot="1" x14ac:dyDescent="0.4">
      <c r="A21" s="1"/>
      <c r="B21" s="1"/>
      <c r="C21" s="1"/>
      <c r="D21" s="1"/>
      <c r="E21" s="1"/>
      <c r="F21" s="1"/>
      <c r="G21" s="1"/>
      <c r="H21" s="1"/>
      <c r="I21" s="1"/>
      <c r="J21" s="72"/>
      <c r="K21" s="128"/>
      <c r="L21" s="128"/>
      <c r="M21" s="128"/>
      <c r="N21" s="128"/>
      <c r="O21" s="128"/>
      <c r="P21" s="128"/>
      <c r="Q21" s="128"/>
      <c r="R21" s="75"/>
      <c r="S21" s="1"/>
      <c r="T21" s="1"/>
      <c r="U21" s="1"/>
      <c r="V21" s="1"/>
      <c r="W21" s="1"/>
      <c r="X21" s="1"/>
      <c r="Y21" s="1"/>
      <c r="Z21" s="1"/>
    </row>
    <row r="22" spans="1:26" ht="20.25" customHeight="1" x14ac:dyDescent="0.35">
      <c r="A22" s="1"/>
      <c r="B22" s="1" t="s">
        <v>405</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I1000" s="1"/>
      <c r="J1000" s="1"/>
      <c r="K1000" s="1"/>
      <c r="L1000" s="1"/>
      <c r="M1000" s="1"/>
      <c r="N1000" s="1"/>
      <c r="O1000" s="1"/>
      <c r="P1000" s="1"/>
      <c r="Q1000" s="1"/>
      <c r="R1000" s="1"/>
      <c r="S1000" s="1"/>
      <c r="T1000" s="1"/>
      <c r="U1000" s="1"/>
      <c r="V1000" s="1"/>
      <c r="W1000" s="1"/>
      <c r="X1000" s="1"/>
      <c r="Y1000" s="1"/>
      <c r="Z1000" s="1"/>
    </row>
    <row r="1001" spans="1:26" ht="15" customHeight="1" x14ac:dyDescent="0.35">
      <c r="J1001" s="1"/>
      <c r="K1001" s="1"/>
      <c r="L1001" s="1"/>
      <c r="M1001" s="1"/>
      <c r="N1001" s="1"/>
      <c r="O1001" s="1"/>
      <c r="P1001" s="1"/>
      <c r="Q1001" s="1"/>
      <c r="R1001" s="1"/>
    </row>
    <row r="1002" spans="1:26" ht="15" customHeight="1" x14ac:dyDescent="0.35">
      <c r="J1002" s="1"/>
      <c r="K1002" s="1"/>
      <c r="M1002" s="1"/>
      <c r="N1002" s="1"/>
      <c r="O1002" s="1"/>
      <c r="P1002" s="1"/>
      <c r="Q1002" s="1"/>
      <c r="R1002" s="1"/>
    </row>
  </sheetData>
  <mergeCells count="1">
    <mergeCell ref="J10:R10"/>
  </mergeCells>
  <dataValidations disablePrompts="1" count="2">
    <dataValidation type="list" allowBlank="1" showErrorMessage="1" sqref="D11 D17" xr:uid="{00000000-0002-0000-0400-000000000000}">
      <formula1>"20A,40A,50A,60A,Other"</formula1>
    </dataValidation>
    <dataValidation type="list" allowBlank="1" showErrorMessage="1" sqref="D12 D18" xr:uid="{00000000-0002-0000-0400-000001000000}">
      <formula1>"30A,50A,Other"</formula1>
    </dataValidation>
  </dataValidations>
  <hyperlinks>
    <hyperlink ref="B11" r:id="rId1" xr:uid="{00000000-0004-0000-0400-000000000000}"/>
    <hyperlink ref="K12" r:id="rId2" xr:uid="{00000000-0004-0000-0400-000002000000}"/>
    <hyperlink ref="K13" r:id="rId3" xr:uid="{00000000-0004-0000-0400-000003000000}"/>
    <hyperlink ref="K18" r:id="rId4" xr:uid="{00000000-0004-0000-0400-000004000000}"/>
    <hyperlink ref="K19" r:id="rId5" xr:uid="{00000000-0004-0000-0400-000005000000}"/>
    <hyperlink ref="B17" r:id="rId6" xr:uid="{00000000-0004-0000-0400-000006000000}"/>
    <hyperlink ref="K20" r:id="rId7" xr:uid="{00000000-0004-0000-0400-000007000000}"/>
    <hyperlink ref="B12" r:id="rId8" xr:uid="{5D3723A1-D69A-4739-81F1-F171F9FCFFA8}"/>
    <hyperlink ref="B18" r:id="rId9" xr:uid="{F07FE79C-39CE-4BEC-AB9B-32EE6DD2875F}"/>
    <hyperlink ref="K17" r:id="rId10" xr:uid="{5E832097-3746-4537-A6D4-5A9CFFB47F92}"/>
  </hyperlinks>
  <pageMargins left="0.7" right="0.7" top="0.75" bottom="0.75" header="0" footer="0"/>
  <pageSetup orientation="portrait"/>
  <legacyDrawing r:id="rId1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4B083"/>
  </sheetPr>
  <dimension ref="A1:Z1014"/>
  <sheetViews>
    <sheetView showGridLines="0" topLeftCell="B11" zoomScale="77" workbookViewId="0">
      <selection activeCell="N34" sqref="N34"/>
    </sheetView>
  </sheetViews>
  <sheetFormatPr defaultColWidth="14.453125" defaultRowHeight="15" customHeight="1" x14ac:dyDescent="0.35"/>
  <cols>
    <col min="1" max="1" width="4.08984375" customWidth="1"/>
    <col min="2" max="2" width="35.08984375" customWidth="1"/>
    <col min="3" max="3" width="15.54296875" customWidth="1"/>
    <col min="4" max="5" width="14.6328125" customWidth="1"/>
    <col min="6" max="6" width="15.54296875" customWidth="1"/>
    <col min="7" max="8" width="13.08984375" customWidth="1"/>
    <col min="9" max="9" width="13.36328125" customWidth="1"/>
    <col min="10" max="10" width="13.6328125" customWidth="1"/>
    <col min="11" max="11" width="17.6328125" customWidth="1"/>
    <col min="12" max="12" width="5" customWidth="1"/>
    <col min="13"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351"/>
      <c r="B2" s="159" t="s">
        <v>360</v>
      </c>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4.2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45">
      <c r="A4" s="1"/>
      <c r="B4" s="4" t="s">
        <v>167</v>
      </c>
      <c r="C4" s="1"/>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6" t="s">
        <v>412</v>
      </c>
      <c r="C5" s="6"/>
      <c r="D5" s="6"/>
      <c r="E5" s="6"/>
      <c r="F5" s="6"/>
      <c r="G5" s="1"/>
      <c r="H5" s="1"/>
      <c r="I5" s="1"/>
      <c r="J5" s="1"/>
      <c r="K5" s="1"/>
      <c r="L5" s="1"/>
      <c r="M5" s="1"/>
      <c r="N5" s="1"/>
      <c r="O5" s="1"/>
      <c r="P5" s="1"/>
      <c r="Q5" s="1"/>
      <c r="R5" s="1"/>
      <c r="S5" s="1"/>
      <c r="T5" s="1"/>
      <c r="U5" s="1"/>
      <c r="V5" s="1"/>
      <c r="W5" s="1"/>
      <c r="X5" s="1"/>
      <c r="Y5" s="1"/>
      <c r="Z5" s="1"/>
    </row>
    <row r="6" spans="1:26" ht="15.75" customHeight="1" x14ac:dyDescent="0.45">
      <c r="A6" s="1"/>
      <c r="B6" s="106" t="s">
        <v>409</v>
      </c>
      <c r="C6" s="6"/>
      <c r="D6" s="6"/>
      <c r="E6" s="6"/>
      <c r="F6" s="6"/>
      <c r="G6" s="1"/>
      <c r="H6" s="1"/>
      <c r="I6" s="1"/>
      <c r="J6" s="1"/>
      <c r="K6" s="1"/>
      <c r="L6" s="1"/>
      <c r="M6" s="1"/>
      <c r="N6" s="1"/>
      <c r="O6" s="1"/>
      <c r="P6" s="1"/>
      <c r="Q6" s="1"/>
      <c r="R6" s="1"/>
      <c r="S6" s="1"/>
      <c r="T6" s="1"/>
      <c r="U6" s="1"/>
      <c r="V6" s="1"/>
      <c r="W6" s="1"/>
      <c r="X6" s="1"/>
      <c r="Y6" s="1"/>
      <c r="Z6" s="1"/>
    </row>
    <row r="7" spans="1:26" ht="15.75" customHeight="1" x14ac:dyDescent="0.45">
      <c r="A7" s="1"/>
      <c r="B7" s="6" t="s">
        <v>168</v>
      </c>
      <c r="C7" s="6"/>
      <c r="D7" s="6"/>
      <c r="E7" s="6"/>
      <c r="F7" s="1"/>
      <c r="G7" s="1"/>
      <c r="H7" s="1"/>
      <c r="I7" s="1"/>
      <c r="J7" s="1"/>
      <c r="K7" s="1"/>
      <c r="L7" s="1"/>
      <c r="M7" s="1"/>
      <c r="N7" s="1"/>
      <c r="O7" s="1"/>
      <c r="P7" s="1"/>
      <c r="Q7" s="1"/>
      <c r="R7" s="1"/>
      <c r="S7" s="1"/>
      <c r="T7" s="1"/>
      <c r="U7" s="1"/>
      <c r="V7" s="1"/>
      <c r="W7" s="1"/>
      <c r="X7" s="1"/>
      <c r="Y7" s="1"/>
      <c r="Z7" s="1"/>
    </row>
    <row r="8" spans="1:26" ht="15.75" customHeight="1" x14ac:dyDescent="0.45">
      <c r="A8" s="1"/>
      <c r="B8" s="6"/>
      <c r="C8" s="6"/>
      <c r="D8" s="6"/>
      <c r="E8" s="6"/>
      <c r="F8" s="1"/>
      <c r="G8" s="1"/>
      <c r="H8" s="1"/>
      <c r="I8" s="1"/>
      <c r="J8" s="1"/>
      <c r="K8" s="1"/>
      <c r="L8" s="1"/>
      <c r="M8" s="1"/>
      <c r="N8" s="1"/>
      <c r="O8" s="1"/>
      <c r="P8" s="1"/>
      <c r="Q8" s="1"/>
      <c r="R8" s="1"/>
      <c r="S8" s="1"/>
      <c r="T8" s="1"/>
      <c r="U8" s="1"/>
      <c r="V8" s="1"/>
      <c r="W8" s="1"/>
      <c r="X8" s="1"/>
      <c r="Y8" s="1"/>
      <c r="Z8" s="1"/>
    </row>
    <row r="9" spans="1:26" s="362" customFormat="1" ht="18.5" x14ac:dyDescent="0.45">
      <c r="B9" s="370" t="s">
        <v>340</v>
      </c>
      <c r="C9" s="371" t="s">
        <v>341</v>
      </c>
      <c r="D9" s="371" t="s">
        <v>177</v>
      </c>
      <c r="E9" s="371" t="s">
        <v>179</v>
      </c>
      <c r="F9" s="371" t="s">
        <v>342</v>
      </c>
      <c r="G9" s="381"/>
      <c r="H9" s="381"/>
      <c r="I9" s="381"/>
      <c r="J9" s="381"/>
      <c r="K9" s="381"/>
      <c r="L9"/>
    </row>
    <row r="10" spans="1:26" s="362" customFormat="1" ht="18.5" x14ac:dyDescent="0.45">
      <c r="B10" s="404" t="s">
        <v>343</v>
      </c>
      <c r="C10" s="400">
        <f>'Solar System Calculator'!C21</f>
        <v>0</v>
      </c>
      <c r="D10" s="400">
        <f>'Solar System Calculator'!D21</f>
        <v>0</v>
      </c>
      <c r="E10" s="400">
        <f>'Solar System Calculator'!E21</f>
        <v>0</v>
      </c>
      <c r="F10" s="400">
        <f>'Solar System Calculator'!F21</f>
        <v>0</v>
      </c>
      <c r="L10"/>
    </row>
    <row r="11" spans="1:26" s="362" customFormat="1" ht="19" thickBot="1" x14ac:dyDescent="0.5">
      <c r="B11" s="404" t="s">
        <v>344</v>
      </c>
      <c r="C11" s="401">
        <f>(C10*1.2)/12</f>
        <v>0</v>
      </c>
      <c r="D11" s="401">
        <f>(D10*1.2)/12</f>
        <v>0</v>
      </c>
      <c r="E11" s="401">
        <f>(E10*1.2)/12</f>
        <v>0</v>
      </c>
      <c r="F11" s="402">
        <f>(F10*1.05)/12.8</f>
        <v>0</v>
      </c>
      <c r="L11" s="355"/>
    </row>
    <row r="12" spans="1:26" s="362" customFormat="1" ht="19.5" thickTop="1" thickBot="1" x14ac:dyDescent="0.5">
      <c r="B12" s="404" t="s">
        <v>345</v>
      </c>
      <c r="C12" s="386">
        <v>100</v>
      </c>
      <c r="D12" s="386">
        <f>C12</f>
        <v>100</v>
      </c>
      <c r="E12" s="386">
        <f>C12</f>
        <v>100</v>
      </c>
      <c r="F12" s="386">
        <f>C12</f>
        <v>100</v>
      </c>
      <c r="L12" s="353"/>
    </row>
    <row r="13" spans="1:26" s="362" customFormat="1" ht="19" thickTop="1" x14ac:dyDescent="0.45">
      <c r="B13" s="430" t="s">
        <v>346</v>
      </c>
      <c r="C13" s="431">
        <f>C11/($C12)</f>
        <v>0</v>
      </c>
      <c r="D13" s="431">
        <f>D11/($C12)</f>
        <v>0</v>
      </c>
      <c r="E13" s="431">
        <f t="shared" ref="E13" si="0">E11/($C12)</f>
        <v>0</v>
      </c>
      <c r="F13" s="431">
        <f>F11/($C12)</f>
        <v>0</v>
      </c>
      <c r="L13" s="356"/>
    </row>
    <row r="14" spans="1:26" ht="18" customHeight="1" thickBo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46.5" x14ac:dyDescent="0.35">
      <c r="A15" s="109"/>
      <c r="B15" s="160" t="s">
        <v>169</v>
      </c>
      <c r="C15" s="161" t="s">
        <v>170</v>
      </c>
      <c r="D15" s="162" t="s">
        <v>171</v>
      </c>
      <c r="E15" s="162" t="s">
        <v>172</v>
      </c>
      <c r="F15" s="162" t="s">
        <v>173</v>
      </c>
      <c r="G15" s="161" t="s">
        <v>174</v>
      </c>
      <c r="H15" s="162" t="s">
        <v>175</v>
      </c>
      <c r="I15" s="162" t="s">
        <v>127</v>
      </c>
      <c r="J15" s="161" t="s">
        <v>112</v>
      </c>
      <c r="K15" s="163" t="s">
        <v>113</v>
      </c>
      <c r="L15" s="109"/>
      <c r="M15" s="483" t="s">
        <v>35</v>
      </c>
      <c r="N15" s="471"/>
      <c r="O15" s="471"/>
      <c r="P15" s="471"/>
      <c r="Q15" s="471"/>
      <c r="R15" s="471"/>
      <c r="S15" s="471"/>
      <c r="T15" s="471"/>
      <c r="U15" s="472"/>
      <c r="V15" s="109"/>
      <c r="W15" s="109"/>
      <c r="X15" s="109"/>
      <c r="Y15" s="109"/>
      <c r="Z15" s="109"/>
    </row>
    <row r="16" spans="1:26" ht="26" x14ac:dyDescent="0.6">
      <c r="A16" s="1"/>
      <c r="B16" s="114" t="s">
        <v>176</v>
      </c>
      <c r="C16" s="14">
        <v>12.8</v>
      </c>
      <c r="D16" s="14">
        <v>100</v>
      </c>
      <c r="E16" s="164">
        <f>C16*D16</f>
        <v>1280</v>
      </c>
      <c r="F16" s="164">
        <f>E16*0.8</f>
        <v>1024</v>
      </c>
      <c r="G16" s="14">
        <v>2</v>
      </c>
      <c r="H16" s="164">
        <f t="shared" ref="H16:H18" si="1">F16*G16</f>
        <v>2048</v>
      </c>
      <c r="I16" s="116">
        <v>250</v>
      </c>
      <c r="J16" s="117">
        <f t="shared" ref="J16:J18" si="2">SUM(G16*I16)</f>
        <v>500</v>
      </c>
      <c r="K16" s="118">
        <f>SUM(J16)*0.94</f>
        <v>470</v>
      </c>
      <c r="L16" s="1"/>
      <c r="M16" s="32"/>
      <c r="N16" s="44" t="s">
        <v>39</v>
      </c>
      <c r="O16" s="34"/>
      <c r="P16" s="35"/>
      <c r="Q16" s="35"/>
      <c r="R16" s="35"/>
      <c r="S16" s="35"/>
      <c r="T16" s="36"/>
      <c r="U16" s="37"/>
      <c r="V16" s="1"/>
      <c r="W16" s="1"/>
      <c r="X16" s="1"/>
      <c r="Y16" s="1"/>
      <c r="Z16" s="1"/>
    </row>
    <row r="17" spans="1:26" ht="21" x14ac:dyDescent="0.5">
      <c r="A17" s="1"/>
      <c r="B17" s="114" t="s">
        <v>177</v>
      </c>
      <c r="C17" s="14"/>
      <c r="D17" s="14"/>
      <c r="E17" s="164">
        <f>C17*D17</f>
        <v>0</v>
      </c>
      <c r="F17" s="164">
        <f t="shared" ref="F17:F18" si="3">E17*0.5</f>
        <v>0</v>
      </c>
      <c r="G17" s="14"/>
      <c r="H17" s="164">
        <f t="shared" si="1"/>
        <v>0</v>
      </c>
      <c r="I17" s="116">
        <v>0</v>
      </c>
      <c r="J17" s="117">
        <f t="shared" si="2"/>
        <v>0</v>
      </c>
      <c r="K17" s="118">
        <f t="shared" ref="K17:K18" si="4">SUM(J17)*0.94</f>
        <v>0</v>
      </c>
      <c r="L17" s="1"/>
      <c r="M17" s="155"/>
      <c r="N17" s="418" t="s">
        <v>178</v>
      </c>
      <c r="O17" s="35"/>
      <c r="P17" s="35"/>
      <c r="Q17" s="35"/>
      <c r="R17" s="35"/>
      <c r="S17" s="35"/>
      <c r="T17" s="36"/>
      <c r="U17" s="37"/>
      <c r="V17" s="1"/>
      <c r="W17" s="1"/>
      <c r="X17" s="1"/>
      <c r="Y17" s="1"/>
      <c r="Z17" s="1"/>
    </row>
    <row r="18" spans="1:26" ht="21" x14ac:dyDescent="0.5">
      <c r="A18" s="1"/>
      <c r="B18" s="114" t="s">
        <v>179</v>
      </c>
      <c r="C18" s="14"/>
      <c r="D18" s="14"/>
      <c r="E18" s="164">
        <f t="shared" ref="E18" si="5">C18*D18</f>
        <v>0</v>
      </c>
      <c r="F18" s="164">
        <f t="shared" si="3"/>
        <v>0</v>
      </c>
      <c r="G18" s="14"/>
      <c r="H18" s="164">
        <f t="shared" si="1"/>
        <v>0</v>
      </c>
      <c r="I18" s="116">
        <v>0</v>
      </c>
      <c r="J18" s="117">
        <f t="shared" si="2"/>
        <v>0</v>
      </c>
      <c r="K18" s="118">
        <f t="shared" si="4"/>
        <v>0</v>
      </c>
      <c r="L18" s="1"/>
      <c r="M18" s="155"/>
      <c r="N18" s="418" t="s">
        <v>180</v>
      </c>
      <c r="O18" s="35"/>
      <c r="P18" s="35"/>
      <c r="Q18" s="35"/>
      <c r="R18" s="35"/>
      <c r="S18" s="35"/>
      <c r="T18" s="36"/>
      <c r="U18" s="37"/>
      <c r="V18" s="1"/>
      <c r="W18" s="1"/>
      <c r="X18" s="1"/>
      <c r="Y18" s="1"/>
      <c r="Z18" s="1"/>
    </row>
    <row r="19" spans="1:26" ht="21" x14ac:dyDescent="0.5">
      <c r="A19" s="1"/>
      <c r="B19" s="165" t="s">
        <v>181</v>
      </c>
      <c r="C19" s="166"/>
      <c r="D19" s="167"/>
      <c r="E19" s="167"/>
      <c r="F19" s="167"/>
      <c r="G19" s="167"/>
      <c r="H19" s="167"/>
      <c r="I19" s="167"/>
      <c r="J19" s="168">
        <f>SUM(J16:J18)</f>
        <v>500</v>
      </c>
      <c r="K19" s="169">
        <f>SUM(J19)*0.94</f>
        <v>470</v>
      </c>
      <c r="L19" s="1"/>
      <c r="M19" s="155"/>
      <c r="N19" s="418" t="s">
        <v>182</v>
      </c>
      <c r="O19" s="35"/>
      <c r="P19" s="35"/>
      <c r="Q19" s="35"/>
      <c r="R19" s="35"/>
      <c r="S19" s="35"/>
      <c r="T19" s="36"/>
      <c r="U19" s="37"/>
      <c r="V19" s="1"/>
      <c r="W19" s="1"/>
      <c r="X19" s="1"/>
      <c r="Y19" s="1"/>
      <c r="Z19" s="1"/>
    </row>
    <row r="20" spans="1:26" ht="21" x14ac:dyDescent="0.5">
      <c r="A20" s="1"/>
      <c r="B20" s="1"/>
      <c r="C20" s="1"/>
      <c r="D20" s="1"/>
      <c r="E20" s="1"/>
      <c r="F20" s="1"/>
      <c r="G20" s="1"/>
      <c r="H20" s="1"/>
      <c r="I20" s="1"/>
      <c r="J20" s="1"/>
      <c r="K20" s="1"/>
      <c r="L20" s="1"/>
      <c r="M20" s="155"/>
      <c r="N20" s="418" t="s">
        <v>183</v>
      </c>
      <c r="O20" s="35"/>
      <c r="P20" s="35"/>
      <c r="Q20" s="35"/>
      <c r="R20" s="35"/>
      <c r="S20" s="35"/>
      <c r="T20" s="36"/>
      <c r="U20" s="37"/>
      <c r="V20" s="1"/>
      <c r="W20" s="1"/>
      <c r="X20" s="1"/>
      <c r="Y20" s="1"/>
      <c r="Z20" s="1"/>
    </row>
    <row r="21" spans="1:26" ht="21.5" thickBot="1" x14ac:dyDescent="0.55000000000000004">
      <c r="A21" s="1"/>
      <c r="B21" s="1"/>
      <c r="C21" s="1"/>
      <c r="D21" s="1"/>
      <c r="E21" s="1"/>
      <c r="F21" s="1"/>
      <c r="G21" s="1"/>
      <c r="H21" s="1"/>
      <c r="I21" s="1"/>
      <c r="J21" s="1"/>
      <c r="K21" s="1"/>
      <c r="L21" s="1"/>
      <c r="M21" s="170"/>
      <c r="N21" s="418" t="s">
        <v>184</v>
      </c>
      <c r="O21" s="56"/>
      <c r="P21" s="56"/>
      <c r="Q21" s="56"/>
      <c r="R21" s="56"/>
      <c r="S21" s="56"/>
      <c r="T21" s="57"/>
      <c r="U21" s="58"/>
      <c r="V21" s="1"/>
      <c r="W21" s="1"/>
      <c r="X21" s="1"/>
      <c r="Y21" s="1"/>
      <c r="Z21" s="1"/>
    </row>
    <row r="22" spans="1:26" ht="46.5" x14ac:dyDescent="0.5">
      <c r="A22" s="1"/>
      <c r="B22" s="171" t="s">
        <v>185</v>
      </c>
      <c r="C22" s="161" t="s">
        <v>170</v>
      </c>
      <c r="D22" s="162" t="s">
        <v>171</v>
      </c>
      <c r="E22" s="162" t="s">
        <v>172</v>
      </c>
      <c r="F22" s="162" t="s">
        <v>173</v>
      </c>
      <c r="G22" s="161" t="s">
        <v>174</v>
      </c>
      <c r="H22" s="162" t="s">
        <v>175</v>
      </c>
      <c r="I22" s="162" t="s">
        <v>127</v>
      </c>
      <c r="J22" s="161" t="s">
        <v>112</v>
      </c>
      <c r="K22" s="163" t="s">
        <v>113</v>
      </c>
      <c r="L22" s="1"/>
      <c r="M22" s="447"/>
      <c r="N22" s="320" t="s">
        <v>439</v>
      </c>
      <c r="O22" s="317"/>
      <c r="P22" s="317"/>
      <c r="Q22" s="317"/>
      <c r="R22" s="317"/>
      <c r="S22" s="317"/>
      <c r="T22" s="420"/>
      <c r="U22" s="448"/>
      <c r="V22" s="1"/>
      <c r="W22" s="1"/>
      <c r="X22" s="1"/>
      <c r="Y22" s="1"/>
      <c r="Z22" s="1"/>
    </row>
    <row r="23" spans="1:26" ht="21" x14ac:dyDescent="0.5">
      <c r="A23" s="1"/>
      <c r="B23" s="114" t="s">
        <v>176</v>
      </c>
      <c r="C23" s="14"/>
      <c r="D23" s="14"/>
      <c r="E23" s="164">
        <f t="shared" ref="E23:E25" si="6">C23*D23</f>
        <v>0</v>
      </c>
      <c r="F23" s="164">
        <f>E23*0.8</f>
        <v>0</v>
      </c>
      <c r="G23" s="14"/>
      <c r="H23" s="164">
        <f t="shared" ref="H23:H25" si="7">F23*G23</f>
        <v>0</v>
      </c>
      <c r="I23" s="116"/>
      <c r="J23" s="117">
        <f t="shared" ref="J23:J26" si="8">SUM(G23*I23)</f>
        <v>0</v>
      </c>
      <c r="K23" s="118">
        <f>SUM(J23)*0.94</f>
        <v>0</v>
      </c>
      <c r="L23" s="1"/>
      <c r="M23" s="447"/>
      <c r="N23" s="320"/>
      <c r="O23" s="317"/>
      <c r="P23" s="317"/>
      <c r="Q23" s="317"/>
      <c r="R23" s="317"/>
      <c r="S23" s="317"/>
      <c r="T23" s="420"/>
      <c r="U23" s="448"/>
      <c r="V23" s="1"/>
      <c r="W23" s="1"/>
      <c r="X23" s="1"/>
      <c r="Y23" s="1"/>
      <c r="Z23" s="1"/>
    </row>
    <row r="24" spans="1:26" ht="21" x14ac:dyDescent="0.5">
      <c r="A24" s="1"/>
      <c r="B24" s="114" t="s">
        <v>177</v>
      </c>
      <c r="C24" s="14"/>
      <c r="D24" s="14"/>
      <c r="E24" s="164">
        <f t="shared" si="6"/>
        <v>0</v>
      </c>
      <c r="F24" s="164">
        <f t="shared" ref="F24:F25" si="9">E24*0.5</f>
        <v>0</v>
      </c>
      <c r="G24" s="14"/>
      <c r="H24" s="164">
        <f t="shared" si="7"/>
        <v>0</v>
      </c>
      <c r="I24" s="116"/>
      <c r="J24" s="117">
        <f t="shared" si="8"/>
        <v>0</v>
      </c>
      <c r="K24" s="118">
        <f t="shared" ref="K24:K26" si="10">SUM(J24)*0.94</f>
        <v>0</v>
      </c>
      <c r="L24" s="1"/>
      <c r="M24" s="32"/>
      <c r="N24" s="427"/>
      <c r="O24" s="56"/>
      <c r="P24" s="56"/>
      <c r="Q24" s="56"/>
      <c r="R24" s="56"/>
      <c r="S24" s="56"/>
      <c r="T24" s="57"/>
      <c r="U24" s="58"/>
      <c r="V24" s="1"/>
      <c r="W24" s="1"/>
      <c r="X24" s="1"/>
      <c r="Y24" s="1"/>
      <c r="Z24" s="1"/>
    </row>
    <row r="25" spans="1:26" ht="21" x14ac:dyDescent="0.5">
      <c r="A25" s="1"/>
      <c r="B25" s="114" t="s">
        <v>179</v>
      </c>
      <c r="C25" s="14"/>
      <c r="D25" s="14"/>
      <c r="E25" s="164">
        <f t="shared" si="6"/>
        <v>0</v>
      </c>
      <c r="F25" s="164">
        <f t="shared" si="9"/>
        <v>0</v>
      </c>
      <c r="G25" s="14"/>
      <c r="H25" s="164">
        <f t="shared" si="7"/>
        <v>0</v>
      </c>
      <c r="I25" s="116"/>
      <c r="J25" s="117">
        <f t="shared" si="8"/>
        <v>0</v>
      </c>
      <c r="K25" s="118">
        <f t="shared" si="10"/>
        <v>0</v>
      </c>
      <c r="L25" s="1"/>
      <c r="M25" s="62"/>
      <c r="N25" s="44" t="s">
        <v>46</v>
      </c>
      <c r="O25" s="56"/>
      <c r="P25" s="56"/>
      <c r="Q25" s="56"/>
      <c r="R25" s="56"/>
      <c r="S25" s="56"/>
      <c r="T25" s="36"/>
      <c r="U25" s="37"/>
      <c r="V25" s="1"/>
      <c r="W25" s="1"/>
      <c r="X25" s="1"/>
      <c r="Y25" s="1"/>
      <c r="Z25" s="1"/>
    </row>
    <row r="26" spans="1:26" ht="21" x14ac:dyDescent="0.5">
      <c r="A26" s="1"/>
      <c r="B26" s="127" t="s">
        <v>188</v>
      </c>
      <c r="C26" s="14"/>
      <c r="D26" s="14"/>
      <c r="E26" s="164"/>
      <c r="F26" s="164"/>
      <c r="G26" s="14"/>
      <c r="H26" s="164"/>
      <c r="I26" s="116"/>
      <c r="J26" s="117">
        <f t="shared" si="8"/>
        <v>0</v>
      </c>
      <c r="K26" s="118">
        <f t="shared" si="10"/>
        <v>0</v>
      </c>
      <c r="L26" s="1"/>
      <c r="M26" s="432"/>
      <c r="N26" s="421" t="s">
        <v>413</v>
      </c>
      <c r="O26" s="317"/>
      <c r="P26" s="317"/>
      <c r="Q26" s="317"/>
      <c r="R26" s="317"/>
      <c r="S26" s="317"/>
      <c r="T26" s="416"/>
      <c r="U26" s="417"/>
      <c r="V26" s="1"/>
      <c r="W26" s="1"/>
      <c r="X26" s="1"/>
      <c r="Y26" s="1"/>
      <c r="Z26" s="1"/>
    </row>
    <row r="27" spans="1:26" ht="19.5" customHeight="1" thickBot="1" x14ac:dyDescent="0.55000000000000004">
      <c r="A27" s="1"/>
      <c r="B27" s="165" t="s">
        <v>181</v>
      </c>
      <c r="C27" s="166"/>
      <c r="D27" s="167"/>
      <c r="E27" s="167"/>
      <c r="F27" s="167"/>
      <c r="G27" s="167"/>
      <c r="H27" s="167"/>
      <c r="I27" s="167"/>
      <c r="J27" s="168">
        <f>SUM(J23:J26)</f>
        <v>0</v>
      </c>
      <c r="K27" s="169">
        <f>SUM(J27)*0.94</f>
        <v>0</v>
      </c>
      <c r="L27" s="1"/>
      <c r="M27" s="432"/>
      <c r="N27" s="421" t="s">
        <v>410</v>
      </c>
      <c r="O27" s="317"/>
      <c r="P27" s="317"/>
      <c r="Q27" s="317"/>
      <c r="R27" s="317"/>
      <c r="S27" s="317"/>
      <c r="T27" s="416"/>
      <c r="U27" s="417"/>
      <c r="V27" s="1"/>
      <c r="W27" s="1"/>
      <c r="X27" s="1"/>
      <c r="Y27" s="1"/>
      <c r="Z27" s="1"/>
    </row>
    <row r="28" spans="1:26" ht="21" customHeight="1" x14ac:dyDescent="0.5">
      <c r="A28" s="1"/>
      <c r="B28" s="1"/>
      <c r="C28" s="1"/>
      <c r="D28" s="1"/>
      <c r="E28" s="1"/>
      <c r="F28" s="1"/>
      <c r="G28" s="1"/>
      <c r="H28" s="1"/>
      <c r="I28" s="1"/>
      <c r="J28" s="1"/>
      <c r="K28" s="1"/>
      <c r="L28" s="1"/>
      <c r="M28" s="156"/>
      <c r="N28" s="418" t="s">
        <v>186</v>
      </c>
      <c r="O28" s="56"/>
      <c r="P28" s="56"/>
      <c r="Q28" s="56"/>
      <c r="R28" s="56"/>
      <c r="S28" s="56"/>
      <c r="T28" s="67"/>
      <c r="U28" s="68"/>
      <c r="V28" s="1"/>
      <c r="W28" s="1"/>
      <c r="X28" s="1"/>
      <c r="Y28" s="1"/>
      <c r="Z28" s="1"/>
    </row>
    <row r="29" spans="1:26" ht="21" customHeight="1" x14ac:dyDescent="0.5">
      <c r="A29" s="1"/>
      <c r="B29" s="1"/>
      <c r="C29" s="1"/>
      <c r="D29" s="1"/>
      <c r="E29" s="1"/>
      <c r="F29" s="1"/>
      <c r="G29" s="1"/>
      <c r="H29" s="1"/>
      <c r="I29" s="1"/>
      <c r="J29" s="1"/>
      <c r="K29" s="1"/>
      <c r="L29" s="1"/>
      <c r="M29" s="156"/>
      <c r="N29" s="428" t="s">
        <v>187</v>
      </c>
      <c r="O29" s="56"/>
      <c r="P29" s="56"/>
      <c r="Q29" s="56"/>
      <c r="R29" s="56"/>
      <c r="S29" s="56"/>
      <c r="T29" s="67"/>
      <c r="U29" s="68"/>
      <c r="V29" s="1"/>
      <c r="W29" s="1"/>
      <c r="X29" s="1"/>
      <c r="Y29" s="1"/>
      <c r="Z29" s="1"/>
    </row>
    <row r="30" spans="1:26" ht="21" customHeight="1" x14ac:dyDescent="0.5">
      <c r="A30" s="1"/>
      <c r="B30" s="1"/>
      <c r="C30" s="1"/>
      <c r="D30" s="1"/>
      <c r="E30" s="1"/>
      <c r="F30" s="1"/>
      <c r="G30" s="1"/>
      <c r="H30" s="1"/>
      <c r="I30" s="1"/>
      <c r="J30" s="1"/>
      <c r="K30" s="1"/>
      <c r="L30" s="1"/>
      <c r="M30" s="432"/>
      <c r="N30" s="444" t="s">
        <v>432</v>
      </c>
      <c r="O30" s="317"/>
      <c r="P30" s="317"/>
      <c r="Q30" s="317"/>
      <c r="R30" s="317"/>
      <c r="S30" s="317"/>
      <c r="T30" s="318"/>
      <c r="U30" s="319"/>
      <c r="V30" s="1"/>
      <c r="W30" s="1"/>
      <c r="X30" s="1"/>
      <c r="Y30" s="1"/>
      <c r="Z30" s="1"/>
    </row>
    <row r="31" spans="1:26" ht="21" customHeight="1" x14ac:dyDescent="0.5">
      <c r="A31" s="1"/>
      <c r="B31" s="1"/>
      <c r="C31" s="1"/>
      <c r="D31" s="1"/>
      <c r="E31" s="1"/>
      <c r="F31" s="1"/>
      <c r="G31" s="1"/>
      <c r="H31" s="1"/>
      <c r="I31" s="1"/>
      <c r="J31" s="1"/>
      <c r="K31" s="1"/>
      <c r="L31" s="1"/>
      <c r="M31" s="432"/>
      <c r="N31" s="444" t="s">
        <v>443</v>
      </c>
      <c r="O31" s="317"/>
      <c r="P31" s="317"/>
      <c r="Q31" s="317"/>
      <c r="R31" s="317"/>
      <c r="S31" s="317"/>
      <c r="T31" s="318"/>
      <c r="U31" s="319"/>
      <c r="V31" s="1"/>
      <c r="W31" s="1"/>
      <c r="X31" s="1"/>
      <c r="Y31" s="1"/>
      <c r="Z31" s="1"/>
    </row>
    <row r="32" spans="1:26" ht="21" customHeight="1" x14ac:dyDescent="0.5">
      <c r="A32" s="1"/>
      <c r="B32" s="1"/>
      <c r="C32" s="1"/>
      <c r="D32" s="1"/>
      <c r="E32" s="1"/>
      <c r="F32" s="1"/>
      <c r="G32" s="1"/>
      <c r="H32" s="1"/>
      <c r="I32" s="1"/>
      <c r="J32" s="1"/>
      <c r="K32" s="1"/>
      <c r="L32" s="1"/>
      <c r="M32" s="62"/>
      <c r="N32" s="422"/>
      <c r="O32" s="56"/>
      <c r="P32" s="56"/>
      <c r="Q32" s="56"/>
      <c r="R32" s="56"/>
      <c r="S32" s="56"/>
      <c r="T32" s="67"/>
      <c r="U32" s="68"/>
      <c r="V32" s="1"/>
      <c r="W32" s="1"/>
      <c r="X32" s="1"/>
      <c r="Y32" s="1"/>
      <c r="Z32" s="1"/>
    </row>
    <row r="33" spans="1:26" ht="21" customHeight="1" x14ac:dyDescent="0.5">
      <c r="A33" s="1"/>
      <c r="B33" s="1"/>
      <c r="C33" s="1"/>
      <c r="D33" s="1"/>
      <c r="E33" s="1"/>
      <c r="F33" s="1"/>
      <c r="G33" s="1"/>
      <c r="H33" s="1"/>
      <c r="I33" s="1"/>
      <c r="J33" s="1"/>
      <c r="K33" s="1"/>
      <c r="L33" s="1"/>
      <c r="M33" s="62"/>
      <c r="N33" s="44" t="s">
        <v>189</v>
      </c>
      <c r="O33" s="56"/>
      <c r="P33" s="56"/>
      <c r="Q33" s="56"/>
      <c r="R33" s="56"/>
      <c r="S33" s="56"/>
      <c r="T33" s="67"/>
      <c r="U33" s="68"/>
      <c r="V33" s="1"/>
      <c r="W33" s="1"/>
      <c r="X33" s="1"/>
      <c r="Y33" s="1"/>
      <c r="Z33" s="1"/>
    </row>
    <row r="34" spans="1:26" ht="21" customHeight="1" x14ac:dyDescent="0.5">
      <c r="A34" s="1"/>
      <c r="B34" s="1"/>
      <c r="C34" s="1"/>
      <c r="D34" s="1"/>
      <c r="E34" s="1"/>
      <c r="F34" s="1"/>
      <c r="G34" s="1"/>
      <c r="H34" s="1"/>
      <c r="I34" s="1"/>
      <c r="J34" s="1"/>
      <c r="K34" s="1"/>
      <c r="L34" s="1"/>
      <c r="M34" s="62"/>
      <c r="N34" s="418" t="s">
        <v>190</v>
      </c>
      <c r="O34" s="56"/>
      <c r="P34" s="56"/>
      <c r="Q34" s="56"/>
      <c r="R34" s="56"/>
      <c r="S34" s="56"/>
      <c r="T34" s="67"/>
      <c r="U34" s="68"/>
      <c r="V34" s="1"/>
      <c r="W34" s="1"/>
      <c r="X34" s="1"/>
      <c r="Y34" s="1"/>
      <c r="Z34" s="1"/>
    </row>
    <row r="35" spans="1:26" ht="21" customHeight="1" thickBot="1" x14ac:dyDescent="0.55000000000000004">
      <c r="A35" s="1"/>
      <c r="B35" s="1"/>
      <c r="C35" s="1"/>
      <c r="D35" s="1"/>
      <c r="E35" s="1"/>
      <c r="F35" s="1"/>
      <c r="G35" s="1"/>
      <c r="H35" s="1"/>
      <c r="I35" s="1"/>
      <c r="J35" s="1"/>
      <c r="K35" s="1"/>
      <c r="L35" s="1"/>
      <c r="M35" s="72"/>
      <c r="N35" s="423"/>
      <c r="O35" s="73"/>
      <c r="P35" s="73"/>
      <c r="Q35" s="73"/>
      <c r="R35" s="73"/>
      <c r="S35" s="73"/>
      <c r="T35" s="74"/>
      <c r="U35" s="75"/>
      <c r="V35" s="1"/>
      <c r="W35" s="1"/>
      <c r="X35" s="1"/>
      <c r="Y35" s="1"/>
      <c r="Z35" s="1"/>
    </row>
    <row r="36" spans="1:26" ht="21"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1"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1"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1"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3:21" ht="15" customHeight="1" x14ac:dyDescent="0.35">
      <c r="M1009" s="1"/>
      <c r="N1009" s="1"/>
      <c r="O1009" s="1"/>
      <c r="P1009" s="1"/>
      <c r="Q1009" s="1"/>
      <c r="R1009" s="1"/>
      <c r="S1009" s="1"/>
      <c r="T1009" s="1"/>
      <c r="U1009" s="1"/>
    </row>
    <row r="1010" spans="13:21" ht="15" customHeight="1" x14ac:dyDescent="0.35">
      <c r="M1010" s="1"/>
      <c r="N1010" s="1"/>
      <c r="O1010" s="1"/>
      <c r="P1010" s="1"/>
      <c r="Q1010" s="1"/>
      <c r="R1010" s="1"/>
      <c r="S1010" s="1"/>
      <c r="T1010" s="1"/>
      <c r="U1010" s="1"/>
    </row>
    <row r="1011" spans="13:21" ht="15" customHeight="1" x14ac:dyDescent="0.35">
      <c r="M1011" s="1"/>
      <c r="N1011" s="1"/>
      <c r="O1011" s="1"/>
      <c r="P1011" s="1"/>
      <c r="Q1011" s="1"/>
      <c r="R1011" s="1"/>
      <c r="S1011" s="1"/>
      <c r="T1011" s="1"/>
      <c r="U1011" s="1"/>
    </row>
    <row r="1012" spans="13:21" ht="15" customHeight="1" x14ac:dyDescent="0.35">
      <c r="M1012" s="1"/>
      <c r="N1012" s="1"/>
      <c r="O1012" s="1"/>
      <c r="P1012" s="1"/>
      <c r="Q1012" s="1"/>
      <c r="R1012" s="1"/>
      <c r="S1012" s="1"/>
      <c r="T1012" s="1"/>
      <c r="U1012" s="1"/>
    </row>
    <row r="1013" spans="13:21" ht="15" customHeight="1" x14ac:dyDescent="0.35">
      <c r="M1013" s="1"/>
      <c r="N1013" s="1"/>
      <c r="O1013" s="1"/>
      <c r="P1013" s="1"/>
      <c r="Q1013" s="1"/>
      <c r="R1013" s="1"/>
      <c r="S1013" s="1"/>
      <c r="T1013" s="1"/>
      <c r="U1013" s="1"/>
    </row>
    <row r="1014" spans="13:21" ht="15" customHeight="1" x14ac:dyDescent="0.35">
      <c r="M1014" s="1"/>
      <c r="N1014" s="1"/>
      <c r="O1014" s="1"/>
      <c r="P1014" s="1"/>
      <c r="Q1014" s="1"/>
      <c r="R1014" s="1"/>
      <c r="S1014" s="1"/>
      <c r="T1014" s="1"/>
      <c r="U1014" s="1"/>
    </row>
  </sheetData>
  <mergeCells count="1">
    <mergeCell ref="M15:U15"/>
  </mergeCells>
  <dataValidations count="6">
    <dataValidation type="list" allowBlank="1" showErrorMessage="1" sqref="C17:C18 C24:C25" xr:uid="{00000000-0002-0000-0500-000000000000}">
      <formula1>"12"</formula1>
    </dataValidation>
    <dataValidation type="list" allowBlank="1" showErrorMessage="1" sqref="D17:D18 D24:D25" xr:uid="{00000000-0002-0000-0500-000001000000}">
      <formula1>"100,200,Other"</formula1>
    </dataValidation>
    <dataValidation type="list" allowBlank="1" showErrorMessage="1" sqref="D16 D23" xr:uid="{00000000-0002-0000-0500-000002000000}">
      <formula1>"25,50,100,200,400,Other"</formula1>
    </dataValidation>
    <dataValidation type="list" allowBlank="1" showErrorMessage="1" sqref="C23" xr:uid="{00000000-0002-0000-0500-000003000000}">
      <formula1>"12.5,24,36,48"</formula1>
    </dataValidation>
    <dataValidation type="list" allowBlank="1" showErrorMessage="1" sqref="C16" xr:uid="{6A9F6A10-C681-4549-AD0B-D636C9A1AF11}">
      <formula1>"12.8,24,36,48"</formula1>
    </dataValidation>
    <dataValidation type="list" allowBlank="1" showInputMessage="1" showErrorMessage="1" sqref="C12" xr:uid="{6C420957-4149-4B67-8F84-B80CB438D710}">
      <formula1>"100,200,300,400"</formula1>
    </dataValidation>
  </dataValidations>
  <hyperlinks>
    <hyperlink ref="B16" r:id="rId1" xr:uid="{00000000-0004-0000-0500-000000000000}"/>
    <hyperlink ref="B17" r:id="rId2" xr:uid="{00000000-0004-0000-0500-000001000000}"/>
    <hyperlink ref="N17" r:id="rId3" xr:uid="{00000000-0004-0000-0500-000002000000}"/>
    <hyperlink ref="B18" r:id="rId4" xr:uid="{00000000-0004-0000-0500-000003000000}"/>
    <hyperlink ref="N18" r:id="rId5" xr:uid="{00000000-0004-0000-0500-000004000000}"/>
    <hyperlink ref="N19" r:id="rId6" xr:uid="{00000000-0004-0000-0500-000005000000}"/>
    <hyperlink ref="N20" r:id="rId7" xr:uid="{00000000-0004-0000-0500-000006000000}"/>
    <hyperlink ref="N21" r:id="rId8" xr:uid="{00000000-0004-0000-0500-000007000000}"/>
    <hyperlink ref="B23" r:id="rId9" xr:uid="{00000000-0004-0000-0500-000008000000}"/>
    <hyperlink ref="B24" r:id="rId10" xr:uid="{00000000-0004-0000-0500-000009000000}"/>
    <hyperlink ref="N28" r:id="rId11" xr:uid="{00000000-0004-0000-0500-00000A000000}"/>
    <hyperlink ref="B25" r:id="rId12" xr:uid="{00000000-0004-0000-0500-00000B000000}"/>
    <hyperlink ref="N29" r:id="rId13" xr:uid="{00000000-0004-0000-0500-00000C000000}"/>
    <hyperlink ref="N34" r:id="rId14" xr:uid="{00000000-0004-0000-0500-00000D000000}"/>
    <hyperlink ref="N27" r:id="rId15" xr:uid="{3C863849-61D1-4109-BAD3-6824D66AB0B4}"/>
    <hyperlink ref="N26" r:id="rId16" xr:uid="{12FA33F2-99A9-41AD-8E8C-3FFBE2C007E8}"/>
    <hyperlink ref="N30" r:id="rId17" xr:uid="{EEB1AF76-498B-4B26-AC8D-C8F983BC620D}"/>
    <hyperlink ref="N22" r:id="rId18" display="Surviving Winter Ice Storm with Solar Power" xr:uid="{806BF158-6306-4F8F-A767-BD53995E5739}"/>
    <hyperlink ref="N31" r:id="rId19" display="48V Golf Cart Battery Installation" xr:uid="{829461A1-DED8-4ABD-8495-7D7491C81EBF}"/>
  </hyperlinks>
  <pageMargins left="0.7" right="0.7" top="0.75" bottom="0.75" header="0" footer="0"/>
  <pageSetup orientation="portrait"/>
  <legacyDrawing r:id="rId2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C99D1"/>
  </sheetPr>
  <dimension ref="A1:Z1010"/>
  <sheetViews>
    <sheetView showGridLines="0" topLeftCell="E15" zoomScale="81" workbookViewId="0">
      <selection activeCell="J22" sqref="J22"/>
    </sheetView>
  </sheetViews>
  <sheetFormatPr defaultColWidth="14.453125" defaultRowHeight="15" customHeight="1" x14ac:dyDescent="0.35"/>
  <cols>
    <col min="1" max="1" width="4.08984375" customWidth="1"/>
    <col min="2" max="2" width="36" customWidth="1"/>
    <col min="3" max="4" width="17.453125" customWidth="1"/>
    <col min="5" max="5" width="13.36328125" customWidth="1"/>
    <col min="6" max="6" width="13.6328125" customWidth="1"/>
    <col min="7" max="7" width="17.6328125" customWidth="1"/>
    <col min="8" max="8" width="5" customWidth="1"/>
    <col min="9" max="9" width="10.08984375" customWidth="1"/>
    <col min="10" max="10" width="8.6328125" customWidth="1"/>
    <col min="11" max="11" width="11.36328125" customWidth="1"/>
    <col min="12" max="12" width="8.6328125" customWidth="1"/>
    <col min="13" max="13" width="7.90625" customWidth="1"/>
    <col min="14" max="14" width="8.6328125" customWidth="1"/>
    <col min="15" max="15" width="5.36328125" customWidth="1"/>
    <col min="16"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1"/>
      <c r="B2" s="172" t="s">
        <v>361</v>
      </c>
      <c r="C2" s="173"/>
      <c r="D2" s="173"/>
      <c r="E2" s="173"/>
      <c r="F2" s="173"/>
      <c r="G2" s="173"/>
      <c r="H2" s="173"/>
      <c r="I2" s="173"/>
      <c r="J2" s="173"/>
      <c r="K2" s="173"/>
      <c r="L2" s="173"/>
      <c r="M2" s="173"/>
      <c r="N2" s="173"/>
      <c r="O2" s="173"/>
      <c r="P2" s="173"/>
      <c r="Q2" s="173"/>
      <c r="R2" s="1"/>
      <c r="S2" s="1"/>
      <c r="T2" s="1"/>
      <c r="U2" s="1"/>
      <c r="V2" s="1"/>
      <c r="W2" s="1"/>
      <c r="X2" s="1"/>
      <c r="Y2" s="1"/>
      <c r="Z2" s="1"/>
    </row>
    <row r="3" spans="1:26" ht="12"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5" customHeight="1" x14ac:dyDescent="0.45">
      <c r="A4" s="1"/>
      <c r="B4" s="4" t="s">
        <v>191</v>
      </c>
      <c r="C4" s="1"/>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6" t="s">
        <v>420</v>
      </c>
      <c r="C5" s="1"/>
      <c r="D5" s="1"/>
      <c r="E5" s="1"/>
      <c r="F5" s="1"/>
      <c r="G5" s="1"/>
      <c r="H5" s="1"/>
      <c r="I5" s="1"/>
      <c r="J5" s="1"/>
      <c r="K5" s="1"/>
      <c r="L5" s="1"/>
      <c r="M5" s="1"/>
      <c r="N5" s="1"/>
      <c r="O5" s="1"/>
      <c r="P5" s="1"/>
      <c r="Q5" s="1"/>
      <c r="R5" s="1"/>
      <c r="S5" s="1"/>
      <c r="T5" s="1"/>
      <c r="U5" s="1"/>
      <c r="V5" s="1"/>
      <c r="W5" s="1"/>
      <c r="X5" s="1"/>
      <c r="Y5" s="1"/>
      <c r="Z5" s="1"/>
    </row>
    <row r="6" spans="1:26" ht="16.5" customHeight="1" x14ac:dyDescent="0.45">
      <c r="A6" s="1"/>
      <c r="B6" s="6" t="s">
        <v>416</v>
      </c>
      <c r="C6" s="1"/>
      <c r="D6" s="1"/>
      <c r="E6" s="1"/>
      <c r="F6" s="1"/>
      <c r="G6" s="1"/>
      <c r="H6" s="1"/>
      <c r="I6" s="1"/>
      <c r="J6" s="1"/>
      <c r="K6" s="1"/>
      <c r="L6" s="1"/>
      <c r="M6" s="1"/>
      <c r="N6" s="1"/>
      <c r="O6" s="1"/>
      <c r="P6" s="1"/>
      <c r="Q6" s="1"/>
      <c r="R6" s="1"/>
      <c r="S6" s="1"/>
      <c r="T6" s="1"/>
      <c r="U6" s="1"/>
      <c r="V6" s="1"/>
      <c r="W6" s="1"/>
      <c r="X6" s="1"/>
      <c r="Y6" s="1"/>
      <c r="Z6" s="1"/>
    </row>
    <row r="7" spans="1:26" ht="16.5" customHeight="1" x14ac:dyDescent="0.45">
      <c r="A7" s="1"/>
      <c r="B7" s="106" t="s">
        <v>421</v>
      </c>
      <c r="C7" s="1"/>
      <c r="D7" s="1"/>
      <c r="E7" s="1"/>
      <c r="F7" s="1"/>
      <c r="G7" s="1"/>
      <c r="H7" s="1"/>
      <c r="I7" s="1"/>
      <c r="J7" s="1"/>
      <c r="K7" s="1"/>
      <c r="L7" s="1"/>
      <c r="M7" s="1"/>
      <c r="N7" s="1"/>
      <c r="O7" s="1"/>
      <c r="P7" s="1"/>
      <c r="Q7" s="1"/>
      <c r="R7" s="1"/>
      <c r="S7" s="1"/>
      <c r="T7" s="1"/>
      <c r="U7" s="1"/>
      <c r="V7" s="1"/>
      <c r="W7" s="1"/>
      <c r="X7" s="1"/>
      <c r="Y7" s="1"/>
      <c r="Z7" s="1"/>
    </row>
    <row r="8" spans="1:26" ht="16.5" customHeight="1" x14ac:dyDescent="0.45">
      <c r="A8" s="1"/>
      <c r="B8" s="106" t="s">
        <v>192</v>
      </c>
      <c r="C8" s="1"/>
      <c r="D8" s="1"/>
      <c r="E8" s="1"/>
      <c r="F8" s="1"/>
      <c r="G8" s="1"/>
      <c r="H8" s="1"/>
      <c r="I8" s="1"/>
      <c r="J8" s="1"/>
      <c r="K8" s="1"/>
      <c r="L8" s="1"/>
      <c r="M8" s="1"/>
      <c r="N8" s="1"/>
      <c r="O8" s="1"/>
      <c r="P8" s="1"/>
      <c r="Q8" s="1"/>
      <c r="R8" s="1"/>
      <c r="S8" s="1"/>
      <c r="T8" s="1"/>
      <c r="U8" s="1"/>
      <c r="V8" s="1"/>
      <c r="W8" s="1"/>
      <c r="X8" s="1"/>
      <c r="Y8" s="1"/>
      <c r="Z8" s="1"/>
    </row>
    <row r="9" spans="1:26" ht="16.5" customHeight="1" x14ac:dyDescent="0.45">
      <c r="A9" s="1"/>
      <c r="B9" s="6" t="s">
        <v>193</v>
      </c>
      <c r="C9" s="1"/>
      <c r="D9" s="1"/>
      <c r="E9" s="1"/>
      <c r="F9" s="1"/>
      <c r="G9" s="1"/>
      <c r="H9" s="1"/>
      <c r="I9" s="1"/>
      <c r="J9" s="1"/>
      <c r="K9" s="1"/>
      <c r="L9" s="1"/>
      <c r="M9" s="1"/>
      <c r="N9" s="1"/>
      <c r="O9" s="1"/>
      <c r="P9" s="1"/>
      <c r="Q9" s="1"/>
      <c r="R9" s="1"/>
      <c r="S9" s="1"/>
      <c r="T9" s="1"/>
      <c r="U9" s="1"/>
      <c r="V9" s="1"/>
      <c r="W9" s="1"/>
      <c r="X9" s="1"/>
      <c r="Y9" s="1"/>
      <c r="Z9" s="1"/>
    </row>
    <row r="11" spans="1:26" s="362" customFormat="1" ht="18.5" x14ac:dyDescent="0.45">
      <c r="B11" s="376" t="s">
        <v>352</v>
      </c>
      <c r="C11" s="377"/>
      <c r="D11" s="377"/>
      <c r="E11" s="377"/>
      <c r="F11" s="377"/>
      <c r="G11" s="377"/>
      <c r="L11"/>
    </row>
    <row r="12" spans="1:26" s="362" customFormat="1" ht="19" thickBot="1" x14ac:dyDescent="0.5">
      <c r="B12" s="394" t="s">
        <v>417</v>
      </c>
      <c r="C12" s="395">
        <f>'Solar System Calculator'!C41</f>
        <v>0</v>
      </c>
      <c r="D12" s="433"/>
      <c r="E12" s="433"/>
      <c r="F12" s="433"/>
      <c r="G12" s="433"/>
      <c r="L12"/>
    </row>
    <row r="13" spans="1:26" s="362" customFormat="1" ht="19" thickBot="1" x14ac:dyDescent="0.5">
      <c r="B13" s="404" t="s">
        <v>419</v>
      </c>
      <c r="C13" s="426">
        <f>'Solar System Calculator'!C42</f>
        <v>0</v>
      </c>
      <c r="L13"/>
    </row>
    <row r="14" spans="1:26" s="362" customFormat="1" ht="18.5" x14ac:dyDescent="0.45">
      <c r="B14" s="396" t="s">
        <v>353</v>
      </c>
      <c r="C14" s="425">
        <f>C13*1.25</f>
        <v>0</v>
      </c>
    </row>
    <row r="15" spans="1:26" ht="21" customHeight="1" thickBo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1" x14ac:dyDescent="0.35">
      <c r="A16" s="109"/>
      <c r="B16" s="174" t="s">
        <v>414</v>
      </c>
      <c r="C16" s="175" t="s">
        <v>138</v>
      </c>
      <c r="D16" s="175" t="s">
        <v>194</v>
      </c>
      <c r="E16" s="175" t="s">
        <v>195</v>
      </c>
      <c r="F16" s="175" t="s">
        <v>112</v>
      </c>
      <c r="G16" s="176" t="s">
        <v>113</v>
      </c>
      <c r="H16" s="109"/>
      <c r="I16" s="484" t="s">
        <v>35</v>
      </c>
      <c r="J16" s="471"/>
      <c r="K16" s="471"/>
      <c r="L16" s="471"/>
      <c r="M16" s="471"/>
      <c r="N16" s="471"/>
      <c r="O16" s="471"/>
      <c r="P16" s="471"/>
      <c r="Q16" s="472"/>
      <c r="R16" s="109"/>
      <c r="S16" s="109"/>
      <c r="T16" s="109"/>
      <c r="U16" s="109"/>
      <c r="V16" s="109"/>
      <c r="W16" s="109"/>
      <c r="X16" s="109"/>
      <c r="Y16" s="109"/>
      <c r="Z16" s="109"/>
    </row>
    <row r="17" spans="1:26" ht="26" x14ac:dyDescent="0.6">
      <c r="A17" s="1"/>
      <c r="B17" s="114" t="s">
        <v>196</v>
      </c>
      <c r="C17" s="14" t="s">
        <v>197</v>
      </c>
      <c r="D17" s="177"/>
      <c r="E17" s="116">
        <v>169</v>
      </c>
      <c r="F17" s="117">
        <f>E17</f>
        <v>169</v>
      </c>
      <c r="G17" s="118">
        <f>SUM(F17)*0.94</f>
        <v>158.85999999999999</v>
      </c>
      <c r="H17" s="1"/>
      <c r="I17" s="32"/>
      <c r="J17" s="36"/>
      <c r="K17" s="34"/>
      <c r="L17" s="35"/>
      <c r="M17" s="35"/>
      <c r="N17" s="35"/>
      <c r="O17" s="35"/>
      <c r="P17" s="36"/>
      <c r="Q17" s="37"/>
      <c r="R17" s="1"/>
      <c r="S17" s="1"/>
      <c r="T17" s="1"/>
      <c r="U17" s="1"/>
      <c r="V17" s="1"/>
      <c r="W17" s="1"/>
      <c r="X17" s="1"/>
      <c r="Y17" s="1"/>
      <c r="Z17" s="1"/>
    </row>
    <row r="18" spans="1:26" ht="21" x14ac:dyDescent="0.5">
      <c r="A18" s="1"/>
      <c r="B18" s="114" t="s">
        <v>198</v>
      </c>
      <c r="C18" s="14"/>
      <c r="D18" s="177"/>
      <c r="E18" s="116"/>
      <c r="F18" s="117">
        <f>E18</f>
        <v>0</v>
      </c>
      <c r="G18" s="118">
        <f>SUM(F18)*0.94</f>
        <v>0</v>
      </c>
      <c r="H18" s="1"/>
      <c r="I18" s="43"/>
      <c r="J18" s="44" t="s">
        <v>39</v>
      </c>
      <c r="K18" s="35"/>
      <c r="L18" s="35"/>
      <c r="M18" s="35"/>
      <c r="N18" s="35"/>
      <c r="O18" s="35"/>
      <c r="P18" s="36"/>
      <c r="Q18" s="37"/>
      <c r="R18" s="1"/>
      <c r="S18" s="1"/>
      <c r="T18" s="1"/>
      <c r="U18" s="1"/>
      <c r="V18" s="1"/>
      <c r="W18" s="1"/>
      <c r="X18" s="1"/>
      <c r="Y18" s="1"/>
      <c r="Z18" s="1"/>
    </row>
    <row r="19" spans="1:26" ht="21" x14ac:dyDescent="0.5">
      <c r="A19" s="1"/>
      <c r="B19" s="178" t="s">
        <v>415</v>
      </c>
      <c r="C19" s="179"/>
      <c r="D19" s="179"/>
      <c r="E19" s="179"/>
      <c r="F19" s="180">
        <f>SUM(F17:F18)</f>
        <v>169</v>
      </c>
      <c r="G19" s="181">
        <f>SUM(F19)*0.94</f>
        <v>158.85999999999999</v>
      </c>
      <c r="H19" s="1"/>
      <c r="I19" s="155"/>
      <c r="J19" s="49" t="s">
        <v>200</v>
      </c>
      <c r="K19" s="35"/>
      <c r="L19" s="35"/>
      <c r="M19" s="35"/>
      <c r="N19" s="35"/>
      <c r="O19" s="35"/>
      <c r="P19" s="36"/>
      <c r="Q19" s="37"/>
      <c r="R19" s="1"/>
      <c r="S19" s="1"/>
      <c r="T19" s="1"/>
      <c r="U19" s="1"/>
      <c r="V19" s="1"/>
      <c r="W19" s="1"/>
      <c r="X19" s="1"/>
      <c r="Y19" s="1"/>
      <c r="Z19" s="1"/>
    </row>
    <row r="20" spans="1:26" ht="21" x14ac:dyDescent="0.5">
      <c r="A20" s="1"/>
      <c r="B20" s="1"/>
      <c r="C20" s="1"/>
      <c r="D20" s="1"/>
      <c r="E20" s="1"/>
      <c r="F20" s="1"/>
      <c r="G20" s="1"/>
      <c r="H20" s="1"/>
      <c r="I20" s="155"/>
      <c r="J20" s="49" t="s">
        <v>201</v>
      </c>
      <c r="K20" s="35"/>
      <c r="L20" s="35"/>
      <c r="M20" s="35"/>
      <c r="N20" s="35"/>
      <c r="O20" s="35"/>
      <c r="P20" s="36"/>
      <c r="Q20" s="37"/>
      <c r="R20" s="1"/>
      <c r="S20" s="1"/>
      <c r="T20" s="1"/>
      <c r="U20" s="1"/>
      <c r="V20" s="1"/>
      <c r="W20" s="1"/>
      <c r="X20" s="1"/>
      <c r="Y20" s="1"/>
      <c r="Z20" s="1"/>
    </row>
    <row r="21" spans="1:26" ht="31" x14ac:dyDescent="0.5">
      <c r="A21" s="1"/>
      <c r="B21" s="182" t="s">
        <v>202</v>
      </c>
      <c r="C21" s="175" t="s">
        <v>138</v>
      </c>
      <c r="D21" s="175" t="s">
        <v>194</v>
      </c>
      <c r="E21" s="175" t="s">
        <v>195</v>
      </c>
      <c r="F21" s="175" t="s">
        <v>112</v>
      </c>
      <c r="G21" s="176" t="s">
        <v>113</v>
      </c>
      <c r="H21" s="1"/>
      <c r="I21" s="170"/>
      <c r="J21" s="49" t="s">
        <v>203</v>
      </c>
      <c r="K21" s="56"/>
      <c r="L21" s="56"/>
      <c r="M21" s="56"/>
      <c r="N21" s="56"/>
      <c r="O21" s="56"/>
      <c r="P21" s="57"/>
      <c r="Q21" s="58"/>
      <c r="R21" s="1"/>
      <c r="S21" s="1"/>
      <c r="T21" s="1"/>
      <c r="U21" s="1"/>
      <c r="V21" s="1"/>
      <c r="W21" s="1"/>
      <c r="X21" s="1"/>
      <c r="Y21" s="1"/>
      <c r="Z21" s="1"/>
    </row>
    <row r="22" spans="1:26" ht="21" x14ac:dyDescent="0.5">
      <c r="A22" s="1"/>
      <c r="B22" s="114" t="s">
        <v>196</v>
      </c>
      <c r="C22" s="14"/>
      <c r="D22" s="177"/>
      <c r="E22" s="116"/>
      <c r="F22" s="117">
        <f t="shared" ref="F22:F24" si="0">D22*E22</f>
        <v>0</v>
      </c>
      <c r="G22" s="118">
        <f>SUM(F22)*0.94</f>
        <v>0</v>
      </c>
      <c r="H22" s="1"/>
      <c r="I22" s="170"/>
      <c r="J22" s="437" t="s">
        <v>204</v>
      </c>
      <c r="K22" s="56"/>
      <c r="L22" s="56"/>
      <c r="M22" s="56"/>
      <c r="N22" s="56"/>
      <c r="O22" s="56"/>
      <c r="P22" s="57"/>
      <c r="Q22" s="58"/>
      <c r="R22" s="1"/>
      <c r="S22" s="1"/>
      <c r="T22" s="1"/>
      <c r="U22" s="1"/>
      <c r="V22" s="1"/>
      <c r="W22" s="1"/>
      <c r="X22" s="1"/>
      <c r="Y22" s="1"/>
      <c r="Z22" s="1"/>
    </row>
    <row r="23" spans="1:26" ht="21" x14ac:dyDescent="0.5">
      <c r="A23" s="1"/>
      <c r="B23" s="114" t="s">
        <v>198</v>
      </c>
      <c r="C23" s="14"/>
      <c r="D23" s="177"/>
      <c r="E23" s="116"/>
      <c r="F23" s="117">
        <f t="shared" si="0"/>
        <v>0</v>
      </c>
      <c r="G23" s="118">
        <f t="shared" ref="G23:G24" si="1">SUM(F23)*0.94</f>
        <v>0</v>
      </c>
      <c r="H23" s="1"/>
      <c r="I23" s="32"/>
      <c r="J23" s="183"/>
      <c r="K23" s="56"/>
      <c r="L23" s="56"/>
      <c r="M23" s="56"/>
      <c r="N23" s="56"/>
      <c r="O23" s="56"/>
      <c r="P23" s="57"/>
      <c r="Q23" s="58"/>
      <c r="R23" s="1"/>
      <c r="S23" s="1"/>
      <c r="T23" s="1"/>
      <c r="U23" s="1"/>
      <c r="V23" s="1"/>
      <c r="W23" s="1"/>
      <c r="X23" s="1"/>
      <c r="Y23" s="1"/>
      <c r="Z23" s="1"/>
    </row>
    <row r="24" spans="1:26" ht="21" x14ac:dyDescent="0.5">
      <c r="A24" s="1"/>
      <c r="B24" s="127" t="s">
        <v>205</v>
      </c>
      <c r="C24" s="177"/>
      <c r="D24" s="177"/>
      <c r="E24" s="116"/>
      <c r="F24" s="117">
        <f t="shared" si="0"/>
        <v>0</v>
      </c>
      <c r="G24" s="118">
        <f t="shared" si="1"/>
        <v>0</v>
      </c>
      <c r="H24" s="1"/>
      <c r="I24" s="62"/>
      <c r="J24" s="44" t="s">
        <v>46</v>
      </c>
      <c r="K24" s="56"/>
      <c r="L24" s="56"/>
      <c r="M24" s="56"/>
      <c r="N24" s="56"/>
      <c r="O24" s="56"/>
      <c r="P24" s="36"/>
      <c r="Q24" s="37"/>
      <c r="R24" s="1"/>
      <c r="S24" s="1"/>
      <c r="T24" s="1"/>
      <c r="U24" s="1"/>
      <c r="V24" s="1"/>
      <c r="W24" s="1"/>
      <c r="X24" s="1"/>
      <c r="Y24" s="1"/>
      <c r="Z24" s="1"/>
    </row>
    <row r="25" spans="1:26" ht="21" customHeight="1" thickBot="1" x14ac:dyDescent="0.55000000000000004">
      <c r="A25" s="1"/>
      <c r="B25" s="178" t="s">
        <v>199</v>
      </c>
      <c r="C25" s="179"/>
      <c r="D25" s="179"/>
      <c r="E25" s="179"/>
      <c r="F25" s="180">
        <f>SUM(F22:F24)</f>
        <v>0</v>
      </c>
      <c r="G25" s="181">
        <f>SUM(F25)*0.94</f>
        <v>0</v>
      </c>
      <c r="H25" s="1"/>
      <c r="I25" s="156"/>
      <c r="J25" s="49" t="s">
        <v>206</v>
      </c>
      <c r="K25" s="56"/>
      <c r="L25" s="56"/>
      <c r="M25" s="56"/>
      <c r="N25" s="56"/>
      <c r="O25" s="56"/>
      <c r="P25" s="67"/>
      <c r="Q25" s="68"/>
      <c r="R25" s="1"/>
      <c r="S25" s="1"/>
      <c r="T25" s="1"/>
      <c r="U25" s="1"/>
      <c r="V25" s="1"/>
      <c r="W25" s="1"/>
      <c r="X25" s="1"/>
      <c r="Y25" s="1"/>
      <c r="Z25" s="1"/>
    </row>
    <row r="26" spans="1:26" ht="21" customHeight="1" x14ac:dyDescent="0.5">
      <c r="A26" s="1"/>
      <c r="B26" s="1"/>
      <c r="C26" s="1"/>
      <c r="D26" s="1"/>
      <c r="E26" s="1"/>
      <c r="F26" s="1"/>
      <c r="G26" s="1"/>
      <c r="H26" s="1"/>
      <c r="I26" s="432"/>
      <c r="J26" s="444" t="s">
        <v>435</v>
      </c>
      <c r="K26" s="317"/>
      <c r="L26" s="317"/>
      <c r="M26" s="317"/>
      <c r="N26" s="317"/>
      <c r="O26" s="317"/>
      <c r="P26" s="318"/>
      <c r="Q26" s="319"/>
      <c r="R26" s="1"/>
      <c r="S26" s="1"/>
      <c r="T26" s="1"/>
      <c r="U26" s="1"/>
      <c r="V26" s="1"/>
      <c r="W26" s="1"/>
      <c r="X26" s="1"/>
      <c r="Y26" s="1"/>
      <c r="Z26" s="1"/>
    </row>
    <row r="27" spans="1:26" ht="21" customHeight="1" x14ac:dyDescent="0.5">
      <c r="A27" s="1"/>
      <c r="B27" s="1"/>
      <c r="C27" s="1"/>
      <c r="D27" s="1"/>
      <c r="E27" s="1"/>
      <c r="F27" s="1"/>
      <c r="G27" s="1"/>
      <c r="H27" s="1"/>
      <c r="I27" s="432"/>
      <c r="J27" s="157" t="s">
        <v>207</v>
      </c>
      <c r="K27" s="317"/>
      <c r="L27" s="317"/>
      <c r="M27" s="317"/>
      <c r="N27" s="317"/>
      <c r="O27" s="317"/>
      <c r="P27" s="318"/>
      <c r="Q27" s="319"/>
      <c r="R27" s="1"/>
      <c r="S27" s="1"/>
      <c r="T27" s="1"/>
      <c r="U27" s="1"/>
      <c r="V27" s="1"/>
      <c r="W27" s="1"/>
      <c r="X27" s="1"/>
      <c r="Y27" s="1"/>
      <c r="Z27" s="1"/>
    </row>
    <row r="28" spans="1:26" ht="21" customHeight="1" x14ac:dyDescent="0.5">
      <c r="A28" s="1"/>
      <c r="B28" s="1"/>
      <c r="C28" s="1"/>
      <c r="D28" s="1"/>
      <c r="E28" s="1"/>
      <c r="F28" s="1"/>
      <c r="G28" s="1"/>
      <c r="H28" s="1"/>
      <c r="I28" s="432"/>
      <c r="J28" s="445"/>
      <c r="K28" s="317"/>
      <c r="L28" s="317"/>
      <c r="M28" s="317"/>
      <c r="N28" s="317"/>
      <c r="O28" s="317"/>
      <c r="P28" s="318"/>
      <c r="Q28" s="319"/>
      <c r="R28" s="1"/>
      <c r="S28" s="1"/>
      <c r="T28" s="1"/>
      <c r="U28" s="1"/>
      <c r="V28" s="1"/>
      <c r="W28" s="1"/>
      <c r="X28" s="1"/>
      <c r="Y28" s="1"/>
      <c r="Z28" s="1"/>
    </row>
    <row r="29" spans="1:26" ht="21" customHeight="1" thickBot="1" x14ac:dyDescent="0.55000000000000004">
      <c r="A29" s="1"/>
      <c r="B29" s="1"/>
      <c r="C29" s="1"/>
      <c r="D29" s="1"/>
      <c r="E29" s="1"/>
      <c r="F29" s="1"/>
      <c r="G29" s="1"/>
      <c r="H29" s="1"/>
      <c r="I29" s="72"/>
      <c r="J29" s="73"/>
      <c r="K29" s="73"/>
      <c r="L29" s="73"/>
      <c r="M29" s="73"/>
      <c r="N29" s="73"/>
      <c r="O29" s="73"/>
      <c r="P29" s="74"/>
      <c r="Q29" s="75"/>
      <c r="R29" s="1"/>
      <c r="S29" s="1"/>
      <c r="T29" s="1"/>
      <c r="U29" s="1"/>
      <c r="V29" s="1"/>
      <c r="W29" s="1"/>
      <c r="X29" s="1"/>
      <c r="Y29" s="1"/>
      <c r="Z29" s="1"/>
    </row>
    <row r="30" spans="1:26" ht="21"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21" customHeight="1" x14ac:dyDescent="0.35">
      <c r="A31" s="1"/>
      <c r="B31" s="1"/>
      <c r="C31" s="1"/>
      <c r="D31" s="1"/>
      <c r="E31" s="1"/>
      <c r="F31" s="1"/>
      <c r="G31" s="1"/>
      <c r="H31" s="1"/>
      <c r="I31" s="1"/>
      <c r="L31" s="1"/>
      <c r="M31" s="1"/>
      <c r="N31" s="1"/>
      <c r="O31" s="1"/>
      <c r="P31" s="1"/>
      <c r="Q31" s="1"/>
      <c r="R31" s="1"/>
      <c r="S31" s="1"/>
      <c r="T31" s="1"/>
      <c r="U31" s="1"/>
      <c r="V31" s="1"/>
      <c r="W31" s="1"/>
      <c r="X31" s="1"/>
      <c r="Y31" s="1"/>
      <c r="Z31" s="1"/>
    </row>
    <row r="32" spans="1:26" ht="14.2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9:17" ht="15" customHeight="1" x14ac:dyDescent="0.35">
      <c r="I1009" s="1"/>
      <c r="J1009" s="1"/>
      <c r="K1009" s="1"/>
      <c r="L1009" s="1"/>
      <c r="M1009" s="1"/>
      <c r="N1009" s="1"/>
      <c r="O1009" s="1"/>
      <c r="P1009" s="1"/>
      <c r="Q1009" s="1"/>
    </row>
    <row r="1010" spans="9:17" ht="15" customHeight="1" x14ac:dyDescent="0.35">
      <c r="I1010" s="1"/>
      <c r="J1010" s="1"/>
      <c r="K1010" s="1"/>
      <c r="L1010" s="1"/>
      <c r="M1010" s="1"/>
      <c r="N1010" s="1"/>
      <c r="O1010" s="1"/>
      <c r="P1010" s="1"/>
      <c r="Q1010" s="1"/>
    </row>
  </sheetData>
  <mergeCells count="1">
    <mergeCell ref="I16:Q16"/>
  </mergeCells>
  <dataValidations count="2">
    <dataValidation type="list" allowBlank="1" showErrorMessage="1" sqref="C18 C23" xr:uid="{00000000-0002-0000-0600-000000000000}">
      <formula1>"2000W,3000W,3500W 48V,Other"</formula1>
    </dataValidation>
    <dataValidation type="list" allowBlank="1" showErrorMessage="1" sqref="C17 C22" xr:uid="{00000000-0002-0000-0600-000001000000}">
      <formula1>"700W,1000W,2000W,3000W,Other"</formula1>
    </dataValidation>
  </dataValidations>
  <hyperlinks>
    <hyperlink ref="B17" r:id="rId1" xr:uid="{00000000-0004-0000-0600-000000000000}"/>
    <hyperlink ref="B18" r:id="rId2" xr:uid="{00000000-0004-0000-0600-000001000000}"/>
    <hyperlink ref="J19" r:id="rId3" xr:uid="{00000000-0004-0000-0600-000002000000}"/>
    <hyperlink ref="J20" r:id="rId4" xr:uid="{00000000-0004-0000-0600-000003000000}"/>
    <hyperlink ref="J21" r:id="rId5" xr:uid="{00000000-0004-0000-0600-000004000000}"/>
    <hyperlink ref="B22" r:id="rId6" xr:uid="{00000000-0004-0000-0600-000005000000}"/>
    <hyperlink ref="B23" r:id="rId7" xr:uid="{00000000-0004-0000-0600-000007000000}"/>
    <hyperlink ref="J25" r:id="rId8" xr:uid="{00000000-0004-0000-0600-000008000000}"/>
    <hyperlink ref="J27" r:id="rId9" xr:uid="{00000000-0004-0000-0600-000009000000}"/>
    <hyperlink ref="J26" r:id="rId10" display="RV Inverter Charger Installation" xr:uid="{FA506D39-02B1-403E-B52B-55B7B5007375}"/>
    <hyperlink ref="J22" r:id="rId11" xr:uid="{00000000-0004-0000-0600-000006000000}"/>
  </hyperlinks>
  <pageMargins left="0.7" right="0.7" top="0.75" bottom="0.75" header="0" footer="0"/>
  <pageSetup orientation="portrait"/>
  <legacy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0EE8A"/>
  </sheetPr>
  <dimension ref="A1:Z1003"/>
  <sheetViews>
    <sheetView showGridLines="0" topLeftCell="A86" zoomScale="98" workbookViewId="0">
      <selection activeCell="H103" sqref="H103"/>
    </sheetView>
  </sheetViews>
  <sheetFormatPr defaultColWidth="14.453125" defaultRowHeight="15" customHeight="1" x14ac:dyDescent="0.35"/>
  <cols>
    <col min="1" max="1" width="4.08984375" customWidth="1"/>
    <col min="2" max="2" width="46" customWidth="1"/>
    <col min="3" max="3" width="30" customWidth="1"/>
    <col min="4" max="4" width="15.54296875" customWidth="1"/>
    <col min="5" max="5" width="16.6328125" customWidth="1"/>
    <col min="6" max="6" width="9.54296875" customWidth="1"/>
    <col min="7" max="7" width="8.36328125" customWidth="1"/>
    <col min="8" max="8" width="15.54296875" customWidth="1"/>
    <col min="9" max="9" width="10.6328125" customWidth="1"/>
    <col min="10" max="10" width="13.08984375" customWidth="1"/>
    <col min="11" max="11" width="13.36328125" customWidth="1"/>
    <col min="12" max="12" width="13.6328125" customWidth="1"/>
    <col min="13" max="13" width="17.6328125" customWidth="1"/>
    <col min="14" max="14" width="3.6328125" customWidth="1"/>
    <col min="15" max="26" width="8.63281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26" x14ac:dyDescent="0.6">
      <c r="A2" s="1"/>
      <c r="B2" s="184" t="s">
        <v>362</v>
      </c>
      <c r="C2" s="184"/>
      <c r="D2" s="185"/>
      <c r="E2" s="185"/>
      <c r="F2" s="185"/>
      <c r="G2" s="185"/>
      <c r="H2" s="185"/>
      <c r="I2" s="185"/>
      <c r="J2" s="185"/>
      <c r="K2" s="185"/>
      <c r="L2" s="185"/>
      <c r="M2" s="185"/>
      <c r="N2" s="1"/>
      <c r="O2" s="1"/>
      <c r="P2" s="1"/>
      <c r="Q2" s="1"/>
      <c r="R2" s="1"/>
      <c r="S2" s="1"/>
      <c r="T2" s="1"/>
      <c r="U2" s="1"/>
      <c r="V2" s="1"/>
      <c r="W2" s="1"/>
      <c r="X2" s="1"/>
      <c r="Y2" s="1"/>
      <c r="Z2" s="1"/>
    </row>
    <row r="3" spans="1:26" ht="14.2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5">
      <c r="A4" s="1"/>
      <c r="B4" s="4" t="s">
        <v>208</v>
      </c>
      <c r="C4" s="1"/>
      <c r="D4" s="1"/>
      <c r="E4" s="1"/>
      <c r="F4" s="1"/>
      <c r="G4" s="1"/>
      <c r="H4" s="1"/>
      <c r="I4" s="1"/>
      <c r="J4" s="1"/>
      <c r="K4" s="1"/>
      <c r="L4" s="1"/>
      <c r="M4" s="1"/>
      <c r="N4" s="1"/>
      <c r="O4" s="1"/>
      <c r="P4" s="1"/>
      <c r="Q4" s="1"/>
      <c r="R4" s="1"/>
      <c r="S4" s="1"/>
      <c r="T4" s="1"/>
      <c r="U4" s="1"/>
      <c r="V4" s="1"/>
      <c r="W4" s="1"/>
      <c r="X4" s="1"/>
      <c r="Y4" s="1"/>
      <c r="Z4" s="1"/>
    </row>
    <row r="5" spans="1:26" ht="21.75" customHeight="1" x14ac:dyDescent="0.45">
      <c r="A5" s="1"/>
      <c r="B5" s="6" t="s">
        <v>209</v>
      </c>
      <c r="C5" s="1"/>
      <c r="D5" s="1"/>
      <c r="E5" s="1"/>
      <c r="F5" s="1"/>
      <c r="G5" s="186"/>
      <c r="H5" s="1"/>
      <c r="I5" s="1"/>
      <c r="J5" s="1"/>
      <c r="K5" s="1"/>
      <c r="L5" s="1"/>
      <c r="M5" s="1"/>
      <c r="N5" s="1"/>
      <c r="O5" s="1"/>
      <c r="P5" s="1"/>
      <c r="Q5" s="1"/>
      <c r="R5" s="1"/>
      <c r="S5" s="1"/>
      <c r="T5" s="1"/>
      <c r="U5" s="1"/>
      <c r="V5" s="1"/>
      <c r="W5" s="1"/>
      <c r="X5" s="1"/>
      <c r="Y5" s="1"/>
      <c r="Z5" s="1"/>
    </row>
    <row r="6" spans="1:26" ht="15.75" customHeight="1" x14ac:dyDescent="0.45">
      <c r="A6" s="1"/>
      <c r="B6" s="6" t="s">
        <v>210</v>
      </c>
      <c r="C6" s="1"/>
      <c r="D6" s="1"/>
      <c r="E6" s="1"/>
      <c r="F6" s="1"/>
      <c r="G6" s="186"/>
      <c r="H6" s="1"/>
      <c r="I6" s="1"/>
      <c r="J6" s="1"/>
      <c r="K6" s="1"/>
      <c r="L6" s="1"/>
      <c r="M6" s="1"/>
      <c r="N6" s="1"/>
      <c r="O6" s="1"/>
      <c r="P6" s="1"/>
      <c r="Q6" s="1"/>
      <c r="R6" s="1"/>
      <c r="S6" s="1"/>
      <c r="T6" s="1"/>
      <c r="U6" s="1"/>
      <c r="V6" s="1"/>
      <c r="W6" s="1"/>
      <c r="X6" s="1"/>
      <c r="Y6" s="1"/>
      <c r="Z6" s="1"/>
    </row>
    <row r="7" spans="1:26" ht="15.75" customHeight="1" x14ac:dyDescent="0.45">
      <c r="A7" s="1"/>
      <c r="B7" s="6" t="s">
        <v>211</v>
      </c>
      <c r="C7" s="1"/>
      <c r="D7" s="1"/>
      <c r="E7" s="1"/>
      <c r="F7" s="1"/>
      <c r="G7" s="186"/>
      <c r="H7" s="1"/>
      <c r="I7" s="1"/>
      <c r="J7" s="1"/>
      <c r="K7" s="1"/>
      <c r="L7" s="1"/>
      <c r="M7" s="1"/>
      <c r="N7" s="1"/>
      <c r="O7" s="1"/>
      <c r="P7" s="1"/>
      <c r="Q7" s="1"/>
      <c r="R7" s="1"/>
      <c r="S7" s="1"/>
      <c r="T7" s="1"/>
      <c r="U7" s="1"/>
      <c r="V7" s="1"/>
      <c r="W7" s="1"/>
      <c r="X7" s="1"/>
      <c r="Y7" s="1"/>
      <c r="Z7" s="1"/>
    </row>
    <row r="8" spans="1:26" ht="14.25" customHeight="1" x14ac:dyDescent="0.45">
      <c r="A8" s="1"/>
      <c r="B8" s="6"/>
      <c r="C8" s="1"/>
      <c r="D8" s="1"/>
      <c r="E8" s="1"/>
      <c r="F8" s="1"/>
      <c r="G8" s="186"/>
      <c r="H8" s="1"/>
      <c r="I8" s="1"/>
      <c r="J8" s="1"/>
      <c r="K8" s="1"/>
      <c r="L8" s="1"/>
      <c r="M8" s="1"/>
      <c r="N8" s="1"/>
      <c r="O8" s="1"/>
      <c r="P8" s="1"/>
      <c r="Q8" s="1"/>
      <c r="R8" s="1"/>
      <c r="S8" s="1"/>
      <c r="T8" s="1"/>
      <c r="U8" s="1"/>
      <c r="V8" s="1"/>
      <c r="W8" s="1"/>
      <c r="X8" s="1"/>
      <c r="Y8" s="1"/>
      <c r="Z8" s="1"/>
    </row>
    <row r="9" spans="1:26" ht="15.75" customHeight="1" x14ac:dyDescent="0.45">
      <c r="A9" s="1"/>
      <c r="B9" s="187" t="s">
        <v>212</v>
      </c>
      <c r="C9" s="1"/>
      <c r="D9" s="1"/>
      <c r="E9" s="1"/>
      <c r="F9" s="1"/>
      <c r="G9" s="186"/>
      <c r="H9" s="1"/>
      <c r="I9" s="1"/>
      <c r="J9" s="1"/>
      <c r="K9" s="1"/>
      <c r="L9" s="1"/>
      <c r="M9" s="1"/>
      <c r="N9" s="1"/>
      <c r="O9" s="1"/>
      <c r="P9" s="1"/>
      <c r="Q9" s="1"/>
      <c r="R9" s="1"/>
      <c r="S9" s="1"/>
      <c r="T9" s="1"/>
      <c r="U9" s="1"/>
      <c r="V9" s="1"/>
      <c r="W9" s="1"/>
      <c r="X9" s="1"/>
      <c r="Y9" s="1"/>
      <c r="Z9" s="1"/>
    </row>
    <row r="10" spans="1:26" ht="15.75" customHeight="1" x14ac:dyDescent="0.45">
      <c r="A10" s="1"/>
      <c r="B10" s="6" t="s">
        <v>213</v>
      </c>
      <c r="C10" s="1"/>
      <c r="D10" s="1"/>
      <c r="E10" s="1"/>
      <c r="F10" s="1"/>
      <c r="G10" s="186"/>
      <c r="H10" s="1"/>
      <c r="I10" s="1"/>
      <c r="J10" s="1"/>
      <c r="K10" s="1"/>
      <c r="L10" s="1"/>
      <c r="M10" s="1"/>
      <c r="N10" s="1"/>
      <c r="O10" s="1"/>
      <c r="P10" s="1"/>
      <c r="Q10" s="1"/>
      <c r="R10" s="1"/>
      <c r="S10" s="1"/>
      <c r="T10" s="1"/>
      <c r="U10" s="1"/>
      <c r="V10" s="1"/>
      <c r="W10" s="1"/>
      <c r="X10" s="1"/>
      <c r="Y10" s="1"/>
      <c r="Z10" s="1"/>
    </row>
    <row r="11" spans="1:26" ht="15.75" customHeight="1" x14ac:dyDescent="0.45">
      <c r="A11" s="1"/>
      <c r="B11" s="6" t="s">
        <v>214</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45">
      <c r="A12" s="1"/>
      <c r="B12" s="6" t="s">
        <v>215</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45">
      <c r="A13" s="1"/>
      <c r="B13" s="6" t="s">
        <v>216</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45">
      <c r="A14" s="1"/>
      <c r="B14" s="6"/>
      <c r="C14" s="1"/>
      <c r="D14" s="1"/>
      <c r="E14" s="1"/>
      <c r="F14" s="1"/>
      <c r="G14" s="1"/>
      <c r="H14" s="6"/>
      <c r="I14" s="188"/>
      <c r="J14" s="1"/>
      <c r="K14" s="1"/>
      <c r="L14" s="1"/>
      <c r="M14" s="1"/>
      <c r="N14" s="1"/>
      <c r="O14" s="1"/>
      <c r="P14" s="1"/>
      <c r="Q14" s="1"/>
      <c r="R14" s="1"/>
      <c r="S14" s="1"/>
      <c r="T14" s="1"/>
      <c r="U14" s="1"/>
      <c r="V14" s="1"/>
      <c r="W14" s="1"/>
      <c r="X14" s="1"/>
      <c r="Y14" s="1"/>
      <c r="Z14" s="1"/>
    </row>
    <row r="15" spans="1:26" ht="15.75" customHeight="1" x14ac:dyDescent="0.45">
      <c r="A15" s="1"/>
      <c r="B15" s="6" t="s">
        <v>217</v>
      </c>
      <c r="C15" s="1"/>
      <c r="D15" s="1"/>
      <c r="E15" s="1"/>
      <c r="F15" s="1"/>
      <c r="G15" s="1"/>
      <c r="H15" s="189"/>
      <c r="I15" s="190"/>
      <c r="J15" s="1"/>
      <c r="K15" s="191"/>
      <c r="L15" s="1"/>
      <c r="M15" s="1"/>
      <c r="N15" s="1"/>
      <c r="O15" s="1"/>
      <c r="P15" s="1"/>
      <c r="Q15" s="1"/>
      <c r="R15" s="1"/>
      <c r="S15" s="1"/>
      <c r="T15" s="1"/>
      <c r="U15" s="1"/>
      <c r="V15" s="1"/>
      <c r="W15" s="1"/>
      <c r="X15" s="1"/>
      <c r="Y15" s="1"/>
      <c r="Z15" s="1"/>
    </row>
    <row r="16" spans="1:26" ht="15.75" customHeight="1" x14ac:dyDescent="0.45">
      <c r="A16" s="1"/>
      <c r="B16" s="6" t="s">
        <v>218</v>
      </c>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45">
      <c r="A17" s="1"/>
      <c r="B17" s="6" t="s">
        <v>219</v>
      </c>
      <c r="C17" s="1"/>
      <c r="D17" s="1"/>
      <c r="E17" s="1"/>
      <c r="F17" s="1"/>
      <c r="G17" s="1"/>
      <c r="H17" s="1"/>
      <c r="I17" s="192"/>
      <c r="J17" s="1"/>
      <c r="K17" s="1"/>
      <c r="L17" s="1"/>
      <c r="M17" s="1"/>
      <c r="N17" s="1"/>
      <c r="O17" s="1"/>
      <c r="P17" s="1"/>
      <c r="Q17" s="1"/>
      <c r="R17" s="1"/>
      <c r="S17" s="1"/>
      <c r="T17" s="1"/>
      <c r="U17" s="1"/>
      <c r="V17" s="1"/>
      <c r="W17" s="1"/>
      <c r="X17" s="1"/>
      <c r="Y17" s="1"/>
      <c r="Z17" s="1"/>
    </row>
    <row r="18" spans="1:26" ht="15.75" customHeight="1" x14ac:dyDescent="0.45">
      <c r="A18" s="1"/>
      <c r="B18" s="6" t="s">
        <v>220</v>
      </c>
      <c r="C18" s="1"/>
      <c r="D18" s="1"/>
      <c r="E18" s="1"/>
      <c r="F18" s="1"/>
      <c r="G18" s="1"/>
      <c r="H18" s="193"/>
      <c r="I18" s="1"/>
      <c r="J18" s="1"/>
      <c r="K18" s="1"/>
      <c r="L18" s="1"/>
      <c r="M18" s="1"/>
      <c r="N18" s="1"/>
      <c r="O18" s="1"/>
      <c r="P18" s="1"/>
      <c r="Q18" s="1"/>
      <c r="R18" s="1"/>
      <c r="S18" s="1"/>
      <c r="T18" s="1"/>
      <c r="U18" s="1"/>
      <c r="V18" s="1"/>
      <c r="W18" s="1"/>
      <c r="X18" s="1"/>
      <c r="Y18" s="1"/>
      <c r="Z18" s="1"/>
    </row>
    <row r="19" spans="1:26" ht="14.25" customHeight="1" x14ac:dyDescent="0.45">
      <c r="A19" s="1"/>
      <c r="B19" s="6"/>
      <c r="C19" s="1"/>
      <c r="D19" s="1"/>
      <c r="E19" s="1"/>
      <c r="F19" s="1"/>
      <c r="G19" s="1"/>
      <c r="H19" s="1"/>
      <c r="I19" s="1"/>
      <c r="J19" s="1"/>
      <c r="K19" s="1"/>
      <c r="L19" s="1"/>
      <c r="M19" s="1"/>
      <c r="N19" s="1"/>
      <c r="O19" s="1"/>
      <c r="P19" s="1"/>
      <c r="Q19" s="1"/>
      <c r="R19" s="1"/>
      <c r="S19" s="1"/>
      <c r="T19" s="1"/>
      <c r="U19" s="1"/>
      <c r="V19" s="1"/>
      <c r="W19" s="1"/>
      <c r="X19" s="1"/>
      <c r="Y19" s="1"/>
      <c r="Z19" s="1"/>
    </row>
    <row r="20" spans="1:26" ht="24"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42" x14ac:dyDescent="0.35">
      <c r="A21" s="1"/>
      <c r="B21" s="194" t="s">
        <v>221</v>
      </c>
      <c r="C21" s="195"/>
      <c r="D21" s="196"/>
      <c r="E21" s="197"/>
      <c r="F21" s="198"/>
      <c r="G21" s="198"/>
      <c r="H21" s="197"/>
      <c r="I21" s="195"/>
      <c r="J21" s="199"/>
      <c r="K21" s="1"/>
      <c r="L21" s="1"/>
      <c r="M21" s="1"/>
      <c r="N21" s="1"/>
      <c r="O21" s="1"/>
      <c r="P21" s="1"/>
      <c r="Q21" s="1"/>
      <c r="R21" s="1"/>
      <c r="S21" s="1"/>
      <c r="T21" s="1"/>
      <c r="U21" s="1"/>
      <c r="V21" s="1"/>
      <c r="W21" s="1"/>
      <c r="X21" s="1"/>
      <c r="Y21" s="1"/>
      <c r="Z21" s="1"/>
    </row>
    <row r="22" spans="1:26" ht="21" x14ac:dyDescent="0.35">
      <c r="A22" s="89"/>
      <c r="B22" s="200"/>
      <c r="C22" s="201"/>
      <c r="D22" s="202"/>
      <c r="E22" s="203"/>
      <c r="F22" s="204"/>
      <c r="G22" s="204"/>
      <c r="H22" s="204"/>
      <c r="I22" s="205"/>
      <c r="J22" s="206"/>
      <c r="K22" s="1"/>
      <c r="L22" s="1"/>
      <c r="M22" s="1"/>
      <c r="N22" s="1"/>
      <c r="O22" s="1"/>
      <c r="P22" s="1"/>
      <c r="Q22" s="1"/>
      <c r="R22" s="1"/>
      <c r="S22" s="1"/>
      <c r="T22" s="1"/>
      <c r="U22" s="1"/>
      <c r="V22" s="1"/>
      <c r="W22" s="1"/>
      <c r="X22" s="1"/>
      <c r="Y22" s="1"/>
      <c r="Z22" s="1"/>
    </row>
    <row r="23" spans="1:26" ht="46.5" x14ac:dyDescent="0.35">
      <c r="A23" s="25"/>
      <c r="B23" s="207" t="s">
        <v>222</v>
      </c>
      <c r="C23" s="208" t="s">
        <v>223</v>
      </c>
      <c r="D23" s="209" t="s">
        <v>224</v>
      </c>
      <c r="E23" s="210" t="s">
        <v>225</v>
      </c>
      <c r="F23" s="211" t="s">
        <v>226</v>
      </c>
      <c r="G23" s="211" t="s">
        <v>227</v>
      </c>
      <c r="H23" s="212" t="s">
        <v>127</v>
      </c>
      <c r="I23" s="209" t="s">
        <v>112</v>
      </c>
      <c r="J23" s="213" t="s">
        <v>113</v>
      </c>
      <c r="K23" s="25"/>
      <c r="L23" s="25"/>
      <c r="M23" s="25"/>
      <c r="N23" s="25"/>
      <c r="O23" s="25"/>
      <c r="P23" s="25"/>
      <c r="Q23" s="25"/>
      <c r="R23" s="25"/>
      <c r="S23" s="25"/>
      <c r="T23" s="25"/>
      <c r="U23" s="25"/>
      <c r="V23" s="25"/>
      <c r="W23" s="25"/>
      <c r="X23" s="25"/>
      <c r="Y23" s="25"/>
      <c r="Z23" s="25"/>
    </row>
    <row r="24" spans="1:26" ht="18.5" x14ac:dyDescent="0.45">
      <c r="A24" s="1"/>
      <c r="B24" s="214" t="s">
        <v>228</v>
      </c>
      <c r="C24" s="215"/>
      <c r="D24" s="215"/>
      <c r="E24" s="215"/>
      <c r="F24" s="215"/>
      <c r="G24" s="215"/>
      <c r="H24" s="216"/>
      <c r="I24" s="217">
        <f t="shared" ref="I24:I37" si="0">G24*H24</f>
        <v>0</v>
      </c>
      <c r="J24" s="218">
        <f>I24*0.94</f>
        <v>0</v>
      </c>
      <c r="K24" s="1"/>
      <c r="L24" s="1"/>
      <c r="M24" s="1"/>
      <c r="N24" s="1"/>
      <c r="O24" s="1"/>
      <c r="P24" s="1"/>
      <c r="Q24" s="1"/>
      <c r="R24" s="1"/>
      <c r="S24" s="1"/>
      <c r="T24" s="1"/>
      <c r="U24" s="1"/>
      <c r="V24" s="1"/>
      <c r="W24" s="1"/>
      <c r="X24" s="1"/>
      <c r="Y24" s="1"/>
      <c r="Z24" s="1"/>
    </row>
    <row r="25" spans="1:26" ht="18.5" x14ac:dyDescent="0.45">
      <c r="A25" s="1"/>
      <c r="B25" s="214"/>
      <c r="C25" s="215"/>
      <c r="D25" s="215"/>
      <c r="E25" s="215"/>
      <c r="F25" s="215"/>
      <c r="G25" s="215"/>
      <c r="H25" s="216"/>
      <c r="I25" s="217">
        <f t="shared" si="0"/>
        <v>0</v>
      </c>
      <c r="J25" s="218">
        <f t="shared" ref="J25:J37" si="1">I25*0.94</f>
        <v>0</v>
      </c>
      <c r="K25" s="1"/>
      <c r="L25" s="1"/>
      <c r="M25" s="1"/>
      <c r="N25" s="1"/>
      <c r="O25" s="1"/>
      <c r="P25" s="1"/>
      <c r="Q25" s="1"/>
      <c r="R25" s="1"/>
      <c r="S25" s="1"/>
      <c r="T25" s="1"/>
      <c r="U25" s="1"/>
      <c r="V25" s="1"/>
      <c r="W25" s="1"/>
      <c r="X25" s="1"/>
      <c r="Y25" s="1"/>
      <c r="Z25" s="1"/>
    </row>
    <row r="26" spans="1:26" ht="18.5" x14ac:dyDescent="0.45">
      <c r="A26" s="1"/>
      <c r="B26" s="214"/>
      <c r="C26" s="215"/>
      <c r="D26" s="215"/>
      <c r="E26" s="215"/>
      <c r="F26" s="215"/>
      <c r="G26" s="215"/>
      <c r="H26" s="216"/>
      <c r="I26" s="217">
        <f t="shared" si="0"/>
        <v>0</v>
      </c>
      <c r="J26" s="218">
        <f t="shared" si="1"/>
        <v>0</v>
      </c>
      <c r="K26" s="1"/>
      <c r="L26" s="1"/>
      <c r="M26" s="1"/>
      <c r="N26" s="1"/>
      <c r="O26" s="1"/>
      <c r="P26" s="1"/>
      <c r="Q26" s="1"/>
      <c r="R26" s="1"/>
      <c r="S26" s="1"/>
      <c r="T26" s="1"/>
      <c r="U26" s="1"/>
      <c r="V26" s="1"/>
      <c r="W26" s="1"/>
      <c r="X26" s="1"/>
      <c r="Y26" s="1"/>
      <c r="Z26" s="1"/>
    </row>
    <row r="27" spans="1:26" ht="18.5" x14ac:dyDescent="0.45">
      <c r="A27" s="1"/>
      <c r="B27" s="214"/>
      <c r="C27" s="215"/>
      <c r="D27" s="215"/>
      <c r="E27" s="215"/>
      <c r="F27" s="215"/>
      <c r="G27" s="215"/>
      <c r="H27" s="216"/>
      <c r="I27" s="217">
        <f t="shared" si="0"/>
        <v>0</v>
      </c>
      <c r="J27" s="218">
        <f t="shared" si="1"/>
        <v>0</v>
      </c>
      <c r="K27" s="1"/>
      <c r="L27" s="1"/>
      <c r="M27" s="1"/>
      <c r="N27" s="1"/>
      <c r="O27" s="1"/>
      <c r="P27" s="1"/>
      <c r="Q27" s="1"/>
      <c r="R27" s="1"/>
      <c r="S27" s="1"/>
      <c r="T27" s="1"/>
      <c r="U27" s="1"/>
      <c r="V27" s="1"/>
      <c r="W27" s="1"/>
      <c r="X27" s="1"/>
      <c r="Y27" s="1"/>
      <c r="Z27" s="1"/>
    </row>
    <row r="28" spans="1:26" ht="18.5" x14ac:dyDescent="0.45">
      <c r="A28" s="1"/>
      <c r="B28" s="214" t="s">
        <v>229</v>
      </c>
      <c r="C28" s="215"/>
      <c r="D28" s="215"/>
      <c r="E28" s="215"/>
      <c r="F28" s="215"/>
      <c r="G28" s="215"/>
      <c r="H28" s="216"/>
      <c r="I28" s="217">
        <f t="shared" si="0"/>
        <v>0</v>
      </c>
      <c r="J28" s="218">
        <f t="shared" si="1"/>
        <v>0</v>
      </c>
      <c r="K28" s="1"/>
      <c r="L28" s="1"/>
      <c r="M28" s="1"/>
      <c r="N28" s="1"/>
      <c r="O28" s="1"/>
      <c r="P28" s="1"/>
      <c r="Q28" s="1"/>
      <c r="R28" s="1"/>
      <c r="S28" s="1"/>
      <c r="T28" s="1"/>
      <c r="U28" s="1"/>
      <c r="V28" s="1"/>
      <c r="W28" s="1"/>
      <c r="X28" s="1"/>
      <c r="Y28" s="1"/>
      <c r="Z28" s="1"/>
    </row>
    <row r="29" spans="1:26" ht="18.5" x14ac:dyDescent="0.45">
      <c r="A29" s="1"/>
      <c r="B29" s="214"/>
      <c r="C29" s="215"/>
      <c r="D29" s="215"/>
      <c r="E29" s="215"/>
      <c r="F29" s="215"/>
      <c r="G29" s="215"/>
      <c r="H29" s="216"/>
      <c r="I29" s="217">
        <f t="shared" si="0"/>
        <v>0</v>
      </c>
      <c r="J29" s="218">
        <f t="shared" si="1"/>
        <v>0</v>
      </c>
      <c r="K29" s="1"/>
      <c r="L29" s="1"/>
      <c r="M29" s="1"/>
      <c r="N29" s="1"/>
      <c r="O29" s="1"/>
      <c r="P29" s="1"/>
      <c r="Q29" s="1"/>
      <c r="R29" s="1"/>
      <c r="S29" s="1"/>
      <c r="T29" s="1"/>
      <c r="U29" s="1"/>
      <c r="V29" s="1"/>
      <c r="W29" s="1"/>
      <c r="X29" s="1"/>
      <c r="Y29" s="1"/>
      <c r="Z29" s="1"/>
    </row>
    <row r="30" spans="1:26" ht="18.5" x14ac:dyDescent="0.45">
      <c r="A30" s="1"/>
      <c r="B30" s="214"/>
      <c r="C30" s="215"/>
      <c r="D30" s="215"/>
      <c r="E30" s="215"/>
      <c r="F30" s="215"/>
      <c r="G30" s="215"/>
      <c r="H30" s="216"/>
      <c r="I30" s="217">
        <f t="shared" si="0"/>
        <v>0</v>
      </c>
      <c r="J30" s="218">
        <f t="shared" si="1"/>
        <v>0</v>
      </c>
      <c r="K30" s="1"/>
      <c r="L30" s="1"/>
      <c r="M30" s="1"/>
      <c r="N30" s="1"/>
      <c r="O30" s="1"/>
      <c r="P30" s="1"/>
      <c r="Q30" s="1"/>
      <c r="R30" s="1"/>
      <c r="S30" s="1"/>
      <c r="T30" s="1"/>
      <c r="U30" s="1"/>
      <c r="V30" s="1"/>
      <c r="W30" s="1"/>
      <c r="X30" s="1"/>
      <c r="Y30" s="1"/>
      <c r="Z30" s="1"/>
    </row>
    <row r="31" spans="1:26" ht="18.5" x14ac:dyDescent="0.45">
      <c r="A31" s="1"/>
      <c r="B31" s="214" t="s">
        <v>230</v>
      </c>
      <c r="C31" s="215"/>
      <c r="D31" s="215"/>
      <c r="E31" s="215"/>
      <c r="F31" s="215"/>
      <c r="G31" s="215"/>
      <c r="H31" s="216"/>
      <c r="I31" s="217">
        <f t="shared" si="0"/>
        <v>0</v>
      </c>
      <c r="J31" s="218">
        <f t="shared" si="1"/>
        <v>0</v>
      </c>
      <c r="K31" s="1"/>
      <c r="L31" s="1"/>
      <c r="M31" s="1"/>
      <c r="N31" s="1"/>
      <c r="O31" s="1"/>
      <c r="P31" s="1"/>
      <c r="Q31" s="1"/>
      <c r="R31" s="1"/>
      <c r="S31" s="1"/>
      <c r="T31" s="1"/>
      <c r="U31" s="1"/>
      <c r="V31" s="1"/>
      <c r="W31" s="1"/>
      <c r="X31" s="1"/>
      <c r="Y31" s="1"/>
      <c r="Z31" s="1"/>
    </row>
    <row r="32" spans="1:26" ht="18.5" x14ac:dyDescent="0.45">
      <c r="A32" s="1"/>
      <c r="B32" s="219"/>
      <c r="C32" s="215"/>
      <c r="D32" s="215"/>
      <c r="E32" s="215"/>
      <c r="F32" s="215"/>
      <c r="G32" s="215"/>
      <c r="H32" s="216"/>
      <c r="I32" s="217">
        <f t="shared" si="0"/>
        <v>0</v>
      </c>
      <c r="J32" s="218">
        <f t="shared" si="1"/>
        <v>0</v>
      </c>
      <c r="K32" s="1"/>
      <c r="L32" s="1"/>
      <c r="M32" s="1"/>
      <c r="N32" s="1"/>
      <c r="O32" s="1"/>
      <c r="P32" s="1"/>
      <c r="Q32" s="1"/>
      <c r="R32" s="1"/>
      <c r="S32" s="1"/>
      <c r="T32" s="1"/>
      <c r="U32" s="1"/>
      <c r="V32" s="1"/>
      <c r="W32" s="1"/>
      <c r="X32" s="1"/>
      <c r="Y32" s="1"/>
      <c r="Z32" s="1"/>
    </row>
    <row r="33" spans="1:26" ht="18.5" x14ac:dyDescent="0.45">
      <c r="A33" s="1"/>
      <c r="B33" s="219"/>
      <c r="C33" s="215"/>
      <c r="D33" s="215"/>
      <c r="E33" s="215"/>
      <c r="F33" s="215"/>
      <c r="G33" s="215"/>
      <c r="H33" s="216"/>
      <c r="I33" s="217">
        <f t="shared" si="0"/>
        <v>0</v>
      </c>
      <c r="J33" s="218">
        <f t="shared" si="1"/>
        <v>0</v>
      </c>
      <c r="K33" s="1"/>
      <c r="L33" s="1"/>
      <c r="M33" s="1"/>
      <c r="N33" s="1"/>
      <c r="O33" s="1"/>
      <c r="P33" s="1"/>
      <c r="Q33" s="1"/>
      <c r="R33" s="1"/>
      <c r="S33" s="1"/>
      <c r="T33" s="1"/>
      <c r="U33" s="1"/>
      <c r="V33" s="1"/>
      <c r="W33" s="1"/>
      <c r="X33" s="1"/>
      <c r="Y33" s="1"/>
      <c r="Z33" s="1"/>
    </row>
    <row r="34" spans="1:26" ht="18.5" x14ac:dyDescent="0.45">
      <c r="A34" s="1"/>
      <c r="B34" s="214" t="s">
        <v>231</v>
      </c>
      <c r="C34" s="215"/>
      <c r="D34" s="215"/>
      <c r="E34" s="215"/>
      <c r="F34" s="215"/>
      <c r="G34" s="215"/>
      <c r="H34" s="216"/>
      <c r="I34" s="217">
        <f t="shared" si="0"/>
        <v>0</v>
      </c>
      <c r="J34" s="218">
        <f t="shared" si="1"/>
        <v>0</v>
      </c>
      <c r="K34" s="1"/>
      <c r="L34" s="1"/>
      <c r="M34" s="1"/>
      <c r="N34" s="1"/>
      <c r="O34" s="1"/>
      <c r="P34" s="1"/>
      <c r="Q34" s="1"/>
      <c r="R34" s="1"/>
      <c r="S34" s="1"/>
      <c r="T34" s="1"/>
      <c r="U34" s="1"/>
      <c r="V34" s="1"/>
      <c r="W34" s="1"/>
      <c r="X34" s="1"/>
      <c r="Y34" s="1"/>
      <c r="Z34" s="1"/>
    </row>
    <row r="35" spans="1:26" ht="18.5" x14ac:dyDescent="0.45">
      <c r="A35" s="1"/>
      <c r="B35" s="219"/>
      <c r="C35" s="215"/>
      <c r="D35" s="215"/>
      <c r="E35" s="215"/>
      <c r="F35" s="215"/>
      <c r="G35" s="215"/>
      <c r="H35" s="216"/>
      <c r="I35" s="217">
        <f t="shared" si="0"/>
        <v>0</v>
      </c>
      <c r="J35" s="218">
        <f t="shared" si="1"/>
        <v>0</v>
      </c>
      <c r="K35" s="1"/>
      <c r="L35" s="1"/>
      <c r="M35" s="1"/>
      <c r="N35" s="1"/>
      <c r="O35" s="1"/>
      <c r="P35" s="1"/>
      <c r="Q35" s="1"/>
      <c r="R35" s="1"/>
      <c r="S35" s="1"/>
      <c r="T35" s="1"/>
      <c r="U35" s="1"/>
      <c r="V35" s="1"/>
      <c r="W35" s="1"/>
      <c r="X35" s="1"/>
      <c r="Y35" s="1"/>
      <c r="Z35" s="1"/>
    </row>
    <row r="36" spans="1:26" ht="18.5" x14ac:dyDescent="0.45">
      <c r="A36" s="1"/>
      <c r="B36" s="219"/>
      <c r="C36" s="215"/>
      <c r="D36" s="215"/>
      <c r="E36" s="215"/>
      <c r="F36" s="215"/>
      <c r="G36" s="215"/>
      <c r="H36" s="216"/>
      <c r="I36" s="217">
        <f t="shared" si="0"/>
        <v>0</v>
      </c>
      <c r="J36" s="218">
        <f t="shared" si="1"/>
        <v>0</v>
      </c>
      <c r="K36" s="1"/>
      <c r="L36" s="1"/>
      <c r="M36" s="1"/>
      <c r="N36" s="1"/>
      <c r="O36" s="1"/>
      <c r="P36" s="1"/>
      <c r="Q36" s="1"/>
      <c r="R36" s="1"/>
      <c r="S36" s="1"/>
      <c r="T36" s="1"/>
      <c r="U36" s="1"/>
      <c r="V36" s="1"/>
      <c r="W36" s="1"/>
      <c r="X36" s="1"/>
      <c r="Y36" s="1"/>
      <c r="Z36" s="1"/>
    </row>
    <row r="37" spans="1:26" ht="18.5" x14ac:dyDescent="0.45">
      <c r="A37" s="1"/>
      <c r="B37" s="219"/>
      <c r="C37" s="215"/>
      <c r="D37" s="215"/>
      <c r="E37" s="215"/>
      <c r="F37" s="215"/>
      <c r="G37" s="215"/>
      <c r="H37" s="216"/>
      <c r="I37" s="217">
        <f t="shared" si="0"/>
        <v>0</v>
      </c>
      <c r="J37" s="218">
        <f t="shared" si="1"/>
        <v>0</v>
      </c>
      <c r="K37" s="1"/>
      <c r="L37" s="1"/>
      <c r="M37" s="1"/>
      <c r="N37" s="1"/>
      <c r="O37" s="1"/>
      <c r="P37" s="1"/>
      <c r="Q37" s="1"/>
      <c r="R37" s="1"/>
      <c r="S37" s="1"/>
      <c r="T37" s="1"/>
      <c r="U37" s="1"/>
      <c r="V37" s="1"/>
      <c r="W37" s="1"/>
      <c r="X37" s="1"/>
      <c r="Y37" s="1"/>
      <c r="Z37" s="1"/>
    </row>
    <row r="38" spans="1:26" ht="18.5" x14ac:dyDescent="0.45">
      <c r="A38" s="25"/>
      <c r="B38" s="220" t="s">
        <v>232</v>
      </c>
      <c r="C38" s="221"/>
      <c r="D38" s="221"/>
      <c r="E38" s="221"/>
      <c r="F38" s="221"/>
      <c r="G38" s="221"/>
      <c r="H38" s="222"/>
      <c r="I38" s="223">
        <f t="shared" ref="I38:J38" si="2">SUM(I24:I37)</f>
        <v>0</v>
      </c>
      <c r="J38" s="224">
        <f t="shared" si="2"/>
        <v>0</v>
      </c>
      <c r="K38" s="25"/>
      <c r="L38" s="25"/>
      <c r="M38" s="25"/>
      <c r="N38" s="25"/>
      <c r="O38" s="25"/>
      <c r="P38" s="25"/>
      <c r="Q38" s="25"/>
      <c r="R38" s="25"/>
      <c r="S38" s="25"/>
      <c r="T38" s="25"/>
      <c r="U38" s="25"/>
      <c r="V38" s="25"/>
      <c r="W38" s="25"/>
      <c r="X38" s="25"/>
      <c r="Y38" s="25"/>
      <c r="Z38" s="25"/>
    </row>
    <row r="39" spans="1:26" ht="18.5" x14ac:dyDescent="0.45">
      <c r="A39" s="25"/>
      <c r="B39" s="225"/>
      <c r="C39" s="226"/>
      <c r="D39" s="226"/>
      <c r="E39" s="226"/>
      <c r="F39" s="226"/>
      <c r="G39" s="226"/>
      <c r="H39" s="227"/>
      <c r="I39" s="228"/>
      <c r="J39" s="229"/>
      <c r="K39" s="25"/>
      <c r="L39" s="25"/>
      <c r="M39" s="25"/>
      <c r="N39" s="25"/>
      <c r="O39" s="25"/>
      <c r="P39" s="25"/>
      <c r="Q39" s="25"/>
      <c r="R39" s="25"/>
      <c r="S39" s="25"/>
      <c r="T39" s="25"/>
      <c r="U39" s="25"/>
      <c r="V39" s="25"/>
      <c r="W39" s="25"/>
      <c r="X39" s="25"/>
      <c r="Y39" s="25"/>
      <c r="Z39" s="25"/>
    </row>
    <row r="40" spans="1:26" ht="46.5" x14ac:dyDescent="0.35">
      <c r="A40" s="1"/>
      <c r="B40" s="230" t="s">
        <v>233</v>
      </c>
      <c r="C40" s="208" t="s">
        <v>223</v>
      </c>
      <c r="D40" s="231" t="s">
        <v>234</v>
      </c>
      <c r="E40" s="212"/>
      <c r="F40" s="211" t="s">
        <v>226</v>
      </c>
      <c r="G40" s="211" t="s">
        <v>227</v>
      </c>
      <c r="H40" s="212" t="s">
        <v>127</v>
      </c>
      <c r="I40" s="208" t="s">
        <v>112</v>
      </c>
      <c r="J40" s="232" t="s">
        <v>113</v>
      </c>
      <c r="K40" s="1"/>
      <c r="L40" s="1"/>
      <c r="M40" s="1"/>
      <c r="N40" s="1"/>
      <c r="O40" s="1"/>
      <c r="P40" s="1"/>
      <c r="Q40" s="1"/>
      <c r="R40" s="1"/>
      <c r="S40" s="1"/>
      <c r="T40" s="1"/>
      <c r="U40" s="1"/>
      <c r="V40" s="1"/>
      <c r="W40" s="1"/>
      <c r="X40" s="1"/>
      <c r="Y40" s="1"/>
      <c r="Z40" s="1"/>
    </row>
    <row r="41" spans="1:26" ht="18.5" x14ac:dyDescent="0.45">
      <c r="A41" s="1"/>
      <c r="B41" s="219" t="s">
        <v>235</v>
      </c>
      <c r="C41" s="215"/>
      <c r="D41" s="215"/>
      <c r="E41" s="215"/>
      <c r="F41" s="215"/>
      <c r="G41" s="215"/>
      <c r="H41" s="216"/>
      <c r="I41" s="217">
        <f t="shared" ref="I41:I54" si="3">G41*H41</f>
        <v>0</v>
      </c>
      <c r="J41" s="218">
        <f>I41*0.94</f>
        <v>0</v>
      </c>
      <c r="K41" s="1"/>
      <c r="L41" s="1"/>
      <c r="M41" s="1"/>
      <c r="N41" s="1"/>
      <c r="O41" s="1"/>
      <c r="P41" s="1"/>
      <c r="Q41" s="1"/>
      <c r="R41" s="1"/>
      <c r="S41" s="1"/>
      <c r="T41" s="1"/>
      <c r="U41" s="1"/>
      <c r="V41" s="1"/>
      <c r="W41" s="1"/>
      <c r="X41" s="1"/>
      <c r="Y41" s="1"/>
      <c r="Z41" s="1"/>
    </row>
    <row r="42" spans="1:26" ht="18.5" x14ac:dyDescent="0.45">
      <c r="A42" s="1"/>
      <c r="B42" s="219" t="s">
        <v>236</v>
      </c>
      <c r="C42" s="215"/>
      <c r="D42" s="215"/>
      <c r="E42" s="215"/>
      <c r="F42" s="215"/>
      <c r="G42" s="215"/>
      <c r="H42" s="216"/>
      <c r="I42" s="217">
        <f t="shared" si="3"/>
        <v>0</v>
      </c>
      <c r="J42" s="218">
        <f t="shared" ref="J42:J54" si="4">I42*0.94</f>
        <v>0</v>
      </c>
      <c r="K42" s="1"/>
      <c r="L42" s="1"/>
      <c r="M42" s="1"/>
      <c r="N42" s="1"/>
      <c r="O42" s="1"/>
      <c r="P42" s="1"/>
      <c r="Q42" s="1"/>
      <c r="R42" s="1"/>
      <c r="S42" s="1"/>
      <c r="T42" s="1"/>
      <c r="U42" s="1"/>
      <c r="V42" s="1"/>
      <c r="W42" s="1"/>
      <c r="X42" s="1"/>
      <c r="Y42" s="1"/>
      <c r="Z42" s="1"/>
    </row>
    <row r="43" spans="1:26" ht="18.5" x14ac:dyDescent="0.45">
      <c r="A43" s="1"/>
      <c r="B43" s="219"/>
      <c r="C43" s="215"/>
      <c r="D43" s="215"/>
      <c r="E43" s="215"/>
      <c r="F43" s="215"/>
      <c r="G43" s="215"/>
      <c r="H43" s="216"/>
      <c r="I43" s="217">
        <f t="shared" si="3"/>
        <v>0</v>
      </c>
      <c r="J43" s="218">
        <f t="shared" si="4"/>
        <v>0</v>
      </c>
      <c r="K43" s="1"/>
      <c r="L43" s="1"/>
      <c r="M43" s="1"/>
      <c r="N43" s="1"/>
      <c r="O43" s="1"/>
      <c r="P43" s="1"/>
      <c r="Q43" s="1"/>
      <c r="R43" s="1"/>
      <c r="S43" s="1"/>
      <c r="T43" s="1"/>
      <c r="U43" s="1"/>
      <c r="V43" s="1"/>
      <c r="W43" s="1"/>
      <c r="X43" s="1"/>
      <c r="Y43" s="1"/>
      <c r="Z43" s="1"/>
    </row>
    <row r="44" spans="1:26" ht="18.5" x14ac:dyDescent="0.45">
      <c r="A44" s="1"/>
      <c r="B44" s="219"/>
      <c r="C44" s="215"/>
      <c r="D44" s="215"/>
      <c r="E44" s="215"/>
      <c r="F44" s="215"/>
      <c r="G44" s="215"/>
      <c r="H44" s="216"/>
      <c r="I44" s="217">
        <f t="shared" si="3"/>
        <v>0</v>
      </c>
      <c r="J44" s="218">
        <f t="shared" si="4"/>
        <v>0</v>
      </c>
      <c r="K44" s="1"/>
      <c r="L44" s="1"/>
      <c r="M44" s="1"/>
      <c r="N44" s="1"/>
      <c r="O44" s="1"/>
      <c r="P44" s="1"/>
      <c r="Q44" s="1"/>
      <c r="R44" s="1"/>
      <c r="S44" s="1"/>
      <c r="T44" s="1"/>
      <c r="U44" s="1"/>
      <c r="V44" s="1"/>
      <c r="W44" s="1"/>
      <c r="X44" s="1"/>
      <c r="Y44" s="1"/>
      <c r="Z44" s="1"/>
    </row>
    <row r="45" spans="1:26" ht="18.5" x14ac:dyDescent="0.45">
      <c r="A45" s="1"/>
      <c r="B45" s="219"/>
      <c r="C45" s="215"/>
      <c r="D45" s="215"/>
      <c r="E45" s="215"/>
      <c r="F45" s="215"/>
      <c r="G45" s="215"/>
      <c r="H45" s="216"/>
      <c r="I45" s="217">
        <f t="shared" si="3"/>
        <v>0</v>
      </c>
      <c r="J45" s="218">
        <f t="shared" si="4"/>
        <v>0</v>
      </c>
      <c r="K45" s="1"/>
      <c r="L45" s="1"/>
      <c r="M45" s="1"/>
      <c r="N45" s="1"/>
      <c r="O45" s="1"/>
      <c r="P45" s="1"/>
      <c r="Q45" s="1"/>
      <c r="R45" s="1"/>
      <c r="S45" s="1"/>
      <c r="T45" s="1"/>
      <c r="U45" s="1"/>
      <c r="V45" s="1"/>
      <c r="W45" s="1"/>
      <c r="X45" s="1"/>
      <c r="Y45" s="1"/>
      <c r="Z45" s="1"/>
    </row>
    <row r="46" spans="1:26" ht="18.5" x14ac:dyDescent="0.45">
      <c r="A46" s="1"/>
      <c r="B46" s="219" t="s">
        <v>237</v>
      </c>
      <c r="C46" s="215"/>
      <c r="D46" s="215"/>
      <c r="E46" s="215"/>
      <c r="F46" s="215"/>
      <c r="G46" s="215"/>
      <c r="H46" s="216"/>
      <c r="I46" s="217">
        <f t="shared" si="3"/>
        <v>0</v>
      </c>
      <c r="J46" s="218">
        <f t="shared" si="4"/>
        <v>0</v>
      </c>
      <c r="K46" s="1"/>
      <c r="L46" s="1"/>
      <c r="M46" s="1"/>
      <c r="N46" s="1"/>
      <c r="O46" s="1"/>
      <c r="P46" s="1"/>
      <c r="Q46" s="1"/>
      <c r="R46" s="1"/>
      <c r="S46" s="1"/>
      <c r="T46" s="1"/>
      <c r="U46" s="1"/>
      <c r="V46" s="1"/>
      <c r="W46" s="1"/>
      <c r="X46" s="1"/>
      <c r="Y46" s="1"/>
      <c r="Z46" s="1"/>
    </row>
    <row r="47" spans="1:26" ht="18.5" x14ac:dyDescent="0.45">
      <c r="A47" s="1"/>
      <c r="B47" s="219"/>
      <c r="C47" s="215"/>
      <c r="D47" s="215"/>
      <c r="E47" s="215"/>
      <c r="F47" s="215"/>
      <c r="G47" s="215"/>
      <c r="H47" s="216"/>
      <c r="I47" s="217">
        <f t="shared" si="3"/>
        <v>0</v>
      </c>
      <c r="J47" s="218">
        <f t="shared" si="4"/>
        <v>0</v>
      </c>
      <c r="K47" s="1"/>
      <c r="L47" s="1"/>
      <c r="M47" s="1"/>
      <c r="N47" s="1"/>
      <c r="O47" s="1"/>
      <c r="P47" s="1"/>
      <c r="Q47" s="1"/>
      <c r="R47" s="1"/>
      <c r="S47" s="1"/>
      <c r="T47" s="1"/>
      <c r="U47" s="1"/>
      <c r="V47" s="1"/>
      <c r="W47" s="1"/>
      <c r="X47" s="1"/>
      <c r="Y47" s="1"/>
      <c r="Z47" s="1"/>
    </row>
    <row r="48" spans="1:26" ht="18.5" x14ac:dyDescent="0.45">
      <c r="A48" s="1"/>
      <c r="B48" s="219"/>
      <c r="C48" s="215"/>
      <c r="D48" s="215"/>
      <c r="E48" s="215"/>
      <c r="F48" s="215"/>
      <c r="G48" s="215"/>
      <c r="H48" s="216"/>
      <c r="I48" s="217">
        <f t="shared" si="3"/>
        <v>0</v>
      </c>
      <c r="J48" s="218">
        <f t="shared" si="4"/>
        <v>0</v>
      </c>
      <c r="K48" s="1"/>
      <c r="L48" s="1"/>
      <c r="M48" s="1"/>
      <c r="N48" s="1"/>
      <c r="O48" s="1"/>
      <c r="P48" s="1"/>
      <c r="Q48" s="1"/>
      <c r="R48" s="1"/>
      <c r="S48" s="1"/>
      <c r="T48" s="1"/>
      <c r="U48" s="1"/>
      <c r="V48" s="1"/>
      <c r="W48" s="1"/>
      <c r="X48" s="1"/>
      <c r="Y48" s="1"/>
      <c r="Z48" s="1"/>
    </row>
    <row r="49" spans="1:26" ht="18.5" x14ac:dyDescent="0.45">
      <c r="A49" s="1"/>
      <c r="B49" s="219" t="s">
        <v>238</v>
      </c>
      <c r="C49" s="215"/>
      <c r="D49" s="215"/>
      <c r="E49" s="215"/>
      <c r="F49" s="215"/>
      <c r="G49" s="215"/>
      <c r="H49" s="216"/>
      <c r="I49" s="217">
        <f t="shared" si="3"/>
        <v>0</v>
      </c>
      <c r="J49" s="218">
        <f t="shared" si="4"/>
        <v>0</v>
      </c>
      <c r="K49" s="1"/>
      <c r="L49" s="1"/>
      <c r="M49" s="1"/>
      <c r="N49" s="1"/>
      <c r="O49" s="1"/>
      <c r="P49" s="1"/>
      <c r="Q49" s="1"/>
      <c r="R49" s="1"/>
      <c r="S49" s="1"/>
      <c r="T49" s="1"/>
      <c r="U49" s="1"/>
      <c r="V49" s="1"/>
      <c r="W49" s="1"/>
      <c r="X49" s="1"/>
      <c r="Y49" s="1"/>
      <c r="Z49" s="1"/>
    </row>
    <row r="50" spans="1:26" ht="18.5" x14ac:dyDescent="0.45">
      <c r="A50" s="1"/>
      <c r="B50" s="219"/>
      <c r="C50" s="215"/>
      <c r="D50" s="215"/>
      <c r="E50" s="215"/>
      <c r="F50" s="215"/>
      <c r="G50" s="215"/>
      <c r="H50" s="216"/>
      <c r="I50" s="217">
        <f t="shared" si="3"/>
        <v>0</v>
      </c>
      <c r="J50" s="218">
        <f t="shared" si="4"/>
        <v>0</v>
      </c>
      <c r="K50" s="1"/>
      <c r="L50" s="1"/>
      <c r="M50" s="1"/>
      <c r="N50" s="1"/>
      <c r="O50" s="1"/>
      <c r="P50" s="1"/>
      <c r="Q50" s="1"/>
      <c r="R50" s="1"/>
      <c r="S50" s="1"/>
      <c r="T50" s="1"/>
      <c r="U50" s="1"/>
      <c r="V50" s="1"/>
      <c r="W50" s="1"/>
      <c r="X50" s="1"/>
      <c r="Y50" s="1"/>
      <c r="Z50" s="1"/>
    </row>
    <row r="51" spans="1:26" ht="18.5" x14ac:dyDescent="0.45">
      <c r="A51" s="1"/>
      <c r="B51" s="219" t="s">
        <v>239</v>
      </c>
      <c r="C51" s="215"/>
      <c r="D51" s="215"/>
      <c r="E51" s="215"/>
      <c r="F51" s="215"/>
      <c r="G51" s="215"/>
      <c r="H51" s="216"/>
      <c r="I51" s="217">
        <f t="shared" si="3"/>
        <v>0</v>
      </c>
      <c r="J51" s="218">
        <f t="shared" si="4"/>
        <v>0</v>
      </c>
      <c r="K51" s="1"/>
      <c r="L51" s="1"/>
      <c r="M51" s="1"/>
      <c r="N51" s="1"/>
      <c r="O51" s="1"/>
      <c r="P51" s="1"/>
      <c r="Q51" s="1"/>
      <c r="R51" s="1"/>
      <c r="S51" s="1"/>
      <c r="T51" s="1"/>
      <c r="U51" s="1"/>
      <c r="V51" s="1"/>
      <c r="W51" s="1"/>
      <c r="X51" s="1"/>
      <c r="Y51" s="1"/>
      <c r="Z51" s="1"/>
    </row>
    <row r="52" spans="1:26" ht="18.5" x14ac:dyDescent="0.45">
      <c r="A52" s="1"/>
      <c r="B52" s="219"/>
      <c r="C52" s="215"/>
      <c r="D52" s="215"/>
      <c r="E52" s="215"/>
      <c r="F52" s="215"/>
      <c r="G52" s="215"/>
      <c r="H52" s="216"/>
      <c r="I52" s="217">
        <f t="shared" si="3"/>
        <v>0</v>
      </c>
      <c r="J52" s="218">
        <f t="shared" si="4"/>
        <v>0</v>
      </c>
      <c r="K52" s="1"/>
      <c r="L52" s="1"/>
      <c r="M52" s="1"/>
      <c r="N52" s="1"/>
      <c r="O52" s="1"/>
      <c r="P52" s="1"/>
      <c r="Q52" s="1"/>
      <c r="R52" s="1"/>
      <c r="S52" s="1"/>
      <c r="T52" s="1"/>
      <c r="U52" s="1"/>
      <c r="V52" s="1"/>
      <c r="W52" s="1"/>
      <c r="X52" s="1"/>
      <c r="Y52" s="1"/>
      <c r="Z52" s="1"/>
    </row>
    <row r="53" spans="1:26" ht="18.5" x14ac:dyDescent="0.45">
      <c r="A53" s="1"/>
      <c r="B53" s="219" t="s">
        <v>240</v>
      </c>
      <c r="C53" s="215"/>
      <c r="D53" s="215"/>
      <c r="E53" s="215"/>
      <c r="F53" s="215"/>
      <c r="G53" s="215"/>
      <c r="H53" s="216"/>
      <c r="I53" s="217">
        <f t="shared" si="3"/>
        <v>0</v>
      </c>
      <c r="J53" s="218">
        <f t="shared" si="4"/>
        <v>0</v>
      </c>
      <c r="K53" s="1"/>
      <c r="L53" s="1"/>
      <c r="M53" s="1"/>
      <c r="N53" s="1"/>
      <c r="O53" s="1"/>
      <c r="P53" s="1"/>
      <c r="Q53" s="1"/>
      <c r="R53" s="1"/>
      <c r="S53" s="1"/>
      <c r="T53" s="1"/>
      <c r="U53" s="1"/>
      <c r="V53" s="1"/>
      <c r="W53" s="1"/>
      <c r="X53" s="1"/>
      <c r="Y53" s="1"/>
      <c r="Z53" s="1"/>
    </row>
    <row r="54" spans="1:26" ht="18.5" x14ac:dyDescent="0.45">
      <c r="A54" s="233"/>
      <c r="B54" s="219"/>
      <c r="C54" s="215"/>
      <c r="D54" s="215"/>
      <c r="E54" s="215"/>
      <c r="F54" s="215"/>
      <c r="G54" s="215"/>
      <c r="H54" s="216"/>
      <c r="I54" s="217">
        <f t="shared" si="3"/>
        <v>0</v>
      </c>
      <c r="J54" s="218">
        <f t="shared" si="4"/>
        <v>0</v>
      </c>
      <c r="K54" s="233"/>
      <c r="L54" s="233"/>
      <c r="M54" s="233"/>
      <c r="N54" s="233"/>
      <c r="O54" s="233"/>
      <c r="P54" s="233"/>
      <c r="Q54" s="233"/>
      <c r="R54" s="233"/>
      <c r="S54" s="233"/>
      <c r="T54" s="233"/>
      <c r="U54" s="233"/>
      <c r="V54" s="233"/>
      <c r="W54" s="233"/>
      <c r="X54" s="233"/>
      <c r="Y54" s="233"/>
      <c r="Z54" s="233"/>
    </row>
    <row r="55" spans="1:26" ht="18.5" x14ac:dyDescent="0.45">
      <c r="A55" s="1"/>
      <c r="B55" s="220" t="s">
        <v>241</v>
      </c>
      <c r="C55" s="234"/>
      <c r="D55" s="234"/>
      <c r="E55" s="234"/>
      <c r="F55" s="234"/>
      <c r="G55" s="234"/>
      <c r="H55" s="235"/>
      <c r="I55" s="236">
        <f t="shared" ref="I55" si="5">SUM(I41:I54)</f>
        <v>0</v>
      </c>
      <c r="J55" s="237">
        <f>SUM(J41:J54)</f>
        <v>0</v>
      </c>
      <c r="K55" s="1"/>
      <c r="L55" s="1"/>
      <c r="M55" s="1"/>
      <c r="N55" s="1"/>
      <c r="O55" s="1"/>
      <c r="P55" s="1"/>
      <c r="Q55" s="1"/>
      <c r="R55" s="1"/>
      <c r="S55" s="1"/>
      <c r="T55" s="1"/>
      <c r="U55" s="1"/>
      <c r="V55" s="1"/>
      <c r="W55" s="1"/>
      <c r="X55" s="1"/>
      <c r="Y55" s="1"/>
      <c r="Z55" s="1"/>
    </row>
    <row r="56" spans="1:26" ht="18.5" x14ac:dyDescent="0.45">
      <c r="A56" s="1"/>
      <c r="B56" s="225"/>
      <c r="C56" s="226"/>
      <c r="D56" s="226"/>
      <c r="E56" s="226"/>
      <c r="F56" s="226"/>
      <c r="G56" s="226"/>
      <c r="H56" s="227"/>
      <c r="I56" s="228"/>
      <c r="J56" s="238"/>
      <c r="K56" s="1"/>
      <c r="L56" s="1"/>
      <c r="M56" s="1"/>
      <c r="N56" s="1"/>
      <c r="O56" s="1"/>
      <c r="P56" s="1"/>
      <c r="Q56" s="1"/>
      <c r="R56" s="1"/>
      <c r="S56" s="1"/>
      <c r="T56" s="1"/>
      <c r="U56" s="1"/>
      <c r="V56" s="1"/>
      <c r="W56" s="1"/>
      <c r="X56" s="1"/>
      <c r="Y56" s="1"/>
      <c r="Z56" s="1"/>
    </row>
    <row r="57" spans="1:26" ht="46.5" x14ac:dyDescent="0.35">
      <c r="A57" s="1"/>
      <c r="B57" s="239" t="s">
        <v>242</v>
      </c>
      <c r="C57" s="208" t="s">
        <v>223</v>
      </c>
      <c r="D57" s="231"/>
      <c r="E57" s="212"/>
      <c r="F57" s="211" t="s">
        <v>226</v>
      </c>
      <c r="G57" s="211" t="s">
        <v>227</v>
      </c>
      <c r="H57" s="212" t="s">
        <v>127</v>
      </c>
      <c r="I57" s="208" t="s">
        <v>112</v>
      </c>
      <c r="J57" s="232" t="s">
        <v>113</v>
      </c>
      <c r="K57" s="1"/>
      <c r="L57" s="1"/>
      <c r="M57" s="1"/>
      <c r="N57" s="1"/>
      <c r="O57" s="1"/>
      <c r="P57" s="1"/>
      <c r="Q57" s="1"/>
      <c r="R57" s="1"/>
      <c r="S57" s="1"/>
      <c r="T57" s="1"/>
      <c r="U57" s="1"/>
      <c r="V57" s="1"/>
      <c r="W57" s="1"/>
      <c r="X57" s="1"/>
      <c r="Y57" s="1"/>
      <c r="Z57" s="1"/>
    </row>
    <row r="58" spans="1:26" ht="18.5" x14ac:dyDescent="0.45">
      <c r="A58" s="1"/>
      <c r="B58" s="219" t="s">
        <v>243</v>
      </c>
      <c r="C58" s="215"/>
      <c r="D58" s="215"/>
      <c r="E58" s="215"/>
      <c r="F58" s="215"/>
      <c r="G58" s="215"/>
      <c r="H58" s="216"/>
      <c r="I58" s="217">
        <f t="shared" ref="I58:I63" si="6">G58*H58</f>
        <v>0</v>
      </c>
      <c r="J58" s="218">
        <f>I58*0.94</f>
        <v>0</v>
      </c>
      <c r="K58" s="1"/>
      <c r="L58" s="1"/>
      <c r="M58" s="1"/>
      <c r="N58" s="1"/>
      <c r="O58" s="1"/>
      <c r="P58" s="1"/>
      <c r="Q58" s="1"/>
      <c r="R58" s="1"/>
      <c r="S58" s="1"/>
      <c r="T58" s="1"/>
      <c r="U58" s="1"/>
      <c r="V58" s="1"/>
      <c r="W58" s="1"/>
      <c r="X58" s="1"/>
      <c r="Y58" s="1"/>
      <c r="Z58" s="1"/>
    </row>
    <row r="59" spans="1:26" ht="18.5" x14ac:dyDescent="0.45">
      <c r="A59" s="1"/>
      <c r="B59" s="219" t="s">
        <v>244</v>
      </c>
      <c r="C59" s="215"/>
      <c r="D59" s="215"/>
      <c r="E59" s="215"/>
      <c r="F59" s="215"/>
      <c r="G59" s="215"/>
      <c r="H59" s="216"/>
      <c r="I59" s="217">
        <f t="shared" si="6"/>
        <v>0</v>
      </c>
      <c r="J59" s="218">
        <f t="shared" ref="J59:J63" si="7">I59*0.94</f>
        <v>0</v>
      </c>
      <c r="K59" s="1"/>
      <c r="L59" s="1"/>
      <c r="M59" s="1"/>
      <c r="N59" s="1"/>
      <c r="O59" s="1"/>
      <c r="P59" s="1"/>
      <c r="Q59" s="1"/>
      <c r="R59" s="1"/>
      <c r="S59" s="1"/>
      <c r="T59" s="1"/>
      <c r="U59" s="1"/>
      <c r="V59" s="1"/>
      <c r="W59" s="1"/>
      <c r="X59" s="1"/>
      <c r="Y59" s="1"/>
      <c r="Z59" s="1"/>
    </row>
    <row r="60" spans="1:26" ht="18.5" x14ac:dyDescent="0.45">
      <c r="A60" s="1"/>
      <c r="B60" s="219" t="s">
        <v>245</v>
      </c>
      <c r="C60" s="215"/>
      <c r="D60" s="215"/>
      <c r="E60" s="215"/>
      <c r="F60" s="215"/>
      <c r="G60" s="215"/>
      <c r="H60" s="216"/>
      <c r="I60" s="217">
        <f t="shared" si="6"/>
        <v>0</v>
      </c>
      <c r="J60" s="218">
        <f t="shared" si="7"/>
        <v>0</v>
      </c>
      <c r="K60" s="1"/>
      <c r="L60" s="1"/>
      <c r="M60" s="1"/>
      <c r="N60" s="1"/>
      <c r="O60" s="1"/>
      <c r="P60" s="1"/>
      <c r="Q60" s="1"/>
      <c r="R60" s="1"/>
      <c r="S60" s="1"/>
      <c r="T60" s="1"/>
      <c r="U60" s="1"/>
      <c r="V60" s="1"/>
      <c r="W60" s="1"/>
      <c r="X60" s="1"/>
      <c r="Y60" s="1"/>
      <c r="Z60" s="1"/>
    </row>
    <row r="61" spans="1:26" ht="18.5" x14ac:dyDescent="0.45">
      <c r="A61" s="1"/>
      <c r="B61" s="219" t="s">
        <v>246</v>
      </c>
      <c r="C61" s="215"/>
      <c r="D61" s="215"/>
      <c r="E61" s="215"/>
      <c r="F61" s="215"/>
      <c r="G61" s="215"/>
      <c r="H61" s="216"/>
      <c r="I61" s="217">
        <f t="shared" si="6"/>
        <v>0</v>
      </c>
      <c r="J61" s="218">
        <f t="shared" si="7"/>
        <v>0</v>
      </c>
      <c r="K61" s="1"/>
      <c r="L61" s="1"/>
      <c r="M61" s="1"/>
      <c r="N61" s="1"/>
      <c r="O61" s="1"/>
      <c r="P61" s="1"/>
      <c r="Q61" s="1"/>
      <c r="R61" s="1"/>
      <c r="S61" s="1"/>
      <c r="T61" s="1"/>
      <c r="U61" s="1"/>
      <c r="V61" s="1"/>
      <c r="W61" s="1"/>
      <c r="X61" s="1"/>
      <c r="Y61" s="1"/>
      <c r="Z61" s="1"/>
    </row>
    <row r="62" spans="1:26" ht="18.5" x14ac:dyDescent="0.45">
      <c r="A62" s="1"/>
      <c r="B62" s="214"/>
      <c r="C62" s="215"/>
      <c r="D62" s="215"/>
      <c r="E62" s="215"/>
      <c r="F62" s="215"/>
      <c r="G62" s="215"/>
      <c r="H62" s="216"/>
      <c r="I62" s="217">
        <f t="shared" si="6"/>
        <v>0</v>
      </c>
      <c r="J62" s="218">
        <f t="shared" si="7"/>
        <v>0</v>
      </c>
      <c r="K62" s="1"/>
      <c r="L62" s="1"/>
      <c r="M62" s="1"/>
      <c r="N62" s="1"/>
      <c r="O62" s="1"/>
      <c r="P62" s="1"/>
      <c r="Q62" s="1"/>
      <c r="R62" s="1"/>
      <c r="S62" s="1"/>
      <c r="T62" s="1"/>
      <c r="U62" s="1"/>
      <c r="V62" s="1"/>
      <c r="W62" s="1"/>
      <c r="X62" s="1"/>
      <c r="Y62" s="1"/>
      <c r="Z62" s="1"/>
    </row>
    <row r="63" spans="1:26" ht="18.5" x14ac:dyDescent="0.45">
      <c r="A63" s="1"/>
      <c r="B63" s="214"/>
      <c r="C63" s="215"/>
      <c r="D63" s="215"/>
      <c r="E63" s="215"/>
      <c r="F63" s="215"/>
      <c r="G63" s="215"/>
      <c r="H63" s="216"/>
      <c r="I63" s="217">
        <f t="shared" si="6"/>
        <v>0</v>
      </c>
      <c r="J63" s="218">
        <f t="shared" si="7"/>
        <v>0</v>
      </c>
      <c r="K63" s="1"/>
      <c r="L63" s="1"/>
      <c r="M63" s="1"/>
      <c r="N63" s="1"/>
      <c r="O63" s="1"/>
      <c r="P63" s="1"/>
      <c r="Q63" s="1"/>
      <c r="R63" s="1"/>
      <c r="S63" s="1"/>
      <c r="T63" s="1"/>
      <c r="U63" s="1"/>
      <c r="V63" s="1"/>
      <c r="W63" s="1"/>
      <c r="X63" s="1"/>
      <c r="Y63" s="1"/>
      <c r="Z63" s="1"/>
    </row>
    <row r="64" spans="1:26" ht="18.5" x14ac:dyDescent="0.45">
      <c r="A64" s="1"/>
      <c r="B64" s="240" t="s">
        <v>247</v>
      </c>
      <c r="C64" s="234"/>
      <c r="D64" s="234"/>
      <c r="E64" s="234"/>
      <c r="F64" s="234"/>
      <c r="G64" s="234"/>
      <c r="H64" s="235"/>
      <c r="I64" s="236">
        <f t="shared" ref="I64:J64" si="8">SUM(I58:I63)</f>
        <v>0</v>
      </c>
      <c r="J64" s="237">
        <f t="shared" si="8"/>
        <v>0</v>
      </c>
      <c r="K64" s="1"/>
      <c r="L64" s="1"/>
      <c r="M64" s="1"/>
      <c r="N64" s="1"/>
      <c r="O64" s="1"/>
      <c r="P64" s="1"/>
      <c r="Q64" s="1"/>
      <c r="R64" s="1"/>
      <c r="S64" s="1"/>
      <c r="T64" s="1"/>
      <c r="U64" s="1"/>
      <c r="V64" s="1"/>
      <c r="W64" s="1"/>
      <c r="X64" s="1"/>
      <c r="Y64" s="1"/>
      <c r="Z64" s="1"/>
    </row>
    <row r="65" spans="1:26" ht="18.5" x14ac:dyDescent="0.45">
      <c r="A65" s="1"/>
      <c r="B65" s="241"/>
      <c r="C65" s="242"/>
      <c r="D65" s="242"/>
      <c r="E65" s="242"/>
      <c r="F65" s="242"/>
      <c r="G65" s="242"/>
      <c r="H65" s="243"/>
      <c r="I65" s="244"/>
      <c r="J65" s="245"/>
      <c r="K65" s="1"/>
      <c r="L65" s="1"/>
      <c r="M65" s="1"/>
      <c r="N65" s="1"/>
      <c r="O65" s="1"/>
      <c r="P65" s="1"/>
      <c r="Q65" s="1"/>
      <c r="R65" s="1"/>
      <c r="S65" s="1"/>
      <c r="T65" s="1"/>
      <c r="U65" s="1"/>
      <c r="V65" s="1"/>
      <c r="W65" s="1"/>
      <c r="X65" s="1"/>
      <c r="Y65" s="1"/>
      <c r="Z65" s="1"/>
    </row>
    <row r="66" spans="1:26" ht="46.5" x14ac:dyDescent="0.35">
      <c r="A66" s="1"/>
      <c r="B66" s="230" t="s">
        <v>248</v>
      </c>
      <c r="C66" s="208" t="s">
        <v>223</v>
      </c>
      <c r="D66" s="231"/>
      <c r="E66" s="212"/>
      <c r="F66" s="211"/>
      <c r="G66" s="211"/>
      <c r="H66" s="212" t="s">
        <v>127</v>
      </c>
      <c r="I66" s="208" t="s">
        <v>112</v>
      </c>
      <c r="J66" s="232" t="s">
        <v>113</v>
      </c>
      <c r="K66" s="1"/>
      <c r="L66" s="1"/>
      <c r="M66" s="1"/>
      <c r="N66" s="1"/>
      <c r="O66" s="1"/>
      <c r="P66" s="1"/>
      <c r="Q66" s="1"/>
      <c r="R66" s="1"/>
      <c r="S66" s="1"/>
      <c r="T66" s="1"/>
      <c r="U66" s="1"/>
      <c r="V66" s="1"/>
      <c r="W66" s="1"/>
      <c r="X66" s="1"/>
      <c r="Y66" s="1"/>
      <c r="Z66" s="1"/>
    </row>
    <row r="67" spans="1:26" ht="18.5" x14ac:dyDescent="0.45">
      <c r="A67" s="1"/>
      <c r="B67" s="219" t="s">
        <v>249</v>
      </c>
      <c r="C67" s="215"/>
      <c r="D67" s="215"/>
      <c r="E67" s="215"/>
      <c r="F67" s="215"/>
      <c r="G67" s="215"/>
      <c r="H67" s="216"/>
      <c r="I67" s="217">
        <f t="shared" ref="I67:I74" si="9">G67*H67</f>
        <v>0</v>
      </c>
      <c r="J67" s="218">
        <f>I67*0.94</f>
        <v>0</v>
      </c>
      <c r="K67" s="1"/>
      <c r="L67" s="1"/>
      <c r="M67" s="1"/>
      <c r="N67" s="1"/>
      <c r="O67" s="1"/>
      <c r="P67" s="1"/>
      <c r="Q67" s="1"/>
      <c r="R67" s="1"/>
      <c r="S67" s="1"/>
      <c r="T67" s="1"/>
      <c r="U67" s="1"/>
      <c r="V67" s="1"/>
      <c r="W67" s="1"/>
      <c r="X67" s="1"/>
      <c r="Y67" s="1"/>
      <c r="Z67" s="1"/>
    </row>
    <row r="68" spans="1:26" ht="18.5" x14ac:dyDescent="0.45">
      <c r="A68" s="1"/>
      <c r="B68" s="219" t="s">
        <v>250</v>
      </c>
      <c r="C68" s="215"/>
      <c r="D68" s="215"/>
      <c r="E68" s="215"/>
      <c r="F68" s="215"/>
      <c r="G68" s="215"/>
      <c r="H68" s="216"/>
      <c r="I68" s="217">
        <f t="shared" si="9"/>
        <v>0</v>
      </c>
      <c r="J68" s="218">
        <f t="shared" ref="J68:J74" si="10">I68*0.94</f>
        <v>0</v>
      </c>
      <c r="K68" s="1"/>
      <c r="L68" s="1"/>
      <c r="M68" s="1"/>
      <c r="N68" s="1"/>
      <c r="O68" s="1"/>
      <c r="P68" s="1"/>
      <c r="Q68" s="1"/>
      <c r="R68" s="1"/>
      <c r="S68" s="1"/>
      <c r="T68" s="1"/>
      <c r="U68" s="1"/>
      <c r="V68" s="1"/>
      <c r="W68" s="1"/>
      <c r="X68" s="1"/>
      <c r="Y68" s="1"/>
      <c r="Z68" s="1"/>
    </row>
    <row r="69" spans="1:26" ht="18.5" x14ac:dyDescent="0.45">
      <c r="A69" s="1"/>
      <c r="B69" s="219" t="s">
        <v>251</v>
      </c>
      <c r="C69" s="215"/>
      <c r="D69" s="215"/>
      <c r="E69" s="215"/>
      <c r="F69" s="215"/>
      <c r="G69" s="215"/>
      <c r="H69" s="216"/>
      <c r="I69" s="217">
        <f t="shared" si="9"/>
        <v>0</v>
      </c>
      <c r="J69" s="218">
        <f t="shared" si="10"/>
        <v>0</v>
      </c>
      <c r="K69" s="1"/>
      <c r="L69" s="1"/>
      <c r="M69" s="1"/>
      <c r="N69" s="1"/>
      <c r="O69" s="1"/>
      <c r="P69" s="1"/>
      <c r="Q69" s="1"/>
      <c r="R69" s="1"/>
      <c r="S69" s="1"/>
      <c r="T69" s="1"/>
      <c r="U69" s="1"/>
      <c r="V69" s="1"/>
      <c r="W69" s="1"/>
      <c r="X69" s="1"/>
      <c r="Y69" s="1"/>
      <c r="Z69" s="1"/>
    </row>
    <row r="70" spans="1:26" ht="18.5" x14ac:dyDescent="0.45">
      <c r="A70" s="1"/>
      <c r="B70" s="219" t="s">
        <v>252</v>
      </c>
      <c r="C70" s="215"/>
      <c r="D70" s="215"/>
      <c r="E70" s="215"/>
      <c r="F70" s="215"/>
      <c r="G70" s="215"/>
      <c r="H70" s="216"/>
      <c r="I70" s="217">
        <f t="shared" si="9"/>
        <v>0</v>
      </c>
      <c r="J70" s="218">
        <f t="shared" si="10"/>
        <v>0</v>
      </c>
      <c r="K70" s="1"/>
      <c r="L70" s="1"/>
      <c r="M70" s="1"/>
      <c r="N70" s="1"/>
      <c r="O70" s="1"/>
      <c r="P70" s="1"/>
      <c r="Q70" s="1"/>
      <c r="R70" s="1"/>
      <c r="S70" s="1"/>
      <c r="T70" s="1"/>
      <c r="U70" s="1"/>
      <c r="V70" s="1"/>
      <c r="W70" s="1"/>
      <c r="X70" s="1"/>
      <c r="Y70" s="1"/>
      <c r="Z70" s="1"/>
    </row>
    <row r="71" spans="1:26" ht="18.5" x14ac:dyDescent="0.45">
      <c r="A71" s="1"/>
      <c r="B71" s="219" t="s">
        <v>253</v>
      </c>
      <c r="C71" s="215"/>
      <c r="D71" s="215"/>
      <c r="E71" s="215"/>
      <c r="F71" s="215"/>
      <c r="G71" s="215"/>
      <c r="H71" s="216"/>
      <c r="I71" s="217">
        <f t="shared" si="9"/>
        <v>0</v>
      </c>
      <c r="J71" s="218">
        <f t="shared" si="10"/>
        <v>0</v>
      </c>
      <c r="K71" s="1"/>
      <c r="L71" s="1"/>
      <c r="M71" s="1"/>
      <c r="N71" s="1"/>
      <c r="O71" s="1"/>
      <c r="P71" s="1"/>
      <c r="Q71" s="1"/>
      <c r="R71" s="1"/>
      <c r="S71" s="1"/>
      <c r="T71" s="1"/>
      <c r="U71" s="1"/>
      <c r="V71" s="1"/>
      <c r="W71" s="1"/>
      <c r="X71" s="1"/>
      <c r="Y71" s="1"/>
      <c r="Z71" s="1"/>
    </row>
    <row r="72" spans="1:26" ht="18.5" x14ac:dyDescent="0.45">
      <c r="A72" s="1"/>
      <c r="B72" s="219" t="s">
        <v>254</v>
      </c>
      <c r="C72" s="215"/>
      <c r="D72" s="215"/>
      <c r="E72" s="215"/>
      <c r="F72" s="215"/>
      <c r="G72" s="215"/>
      <c r="H72" s="216"/>
      <c r="I72" s="217">
        <f t="shared" si="9"/>
        <v>0</v>
      </c>
      <c r="J72" s="218">
        <f t="shared" si="10"/>
        <v>0</v>
      </c>
      <c r="K72" s="1"/>
      <c r="L72" s="1"/>
      <c r="M72" s="1"/>
      <c r="N72" s="1"/>
      <c r="O72" s="1"/>
      <c r="P72" s="1"/>
      <c r="Q72" s="1"/>
      <c r="R72" s="1"/>
      <c r="S72" s="1"/>
      <c r="T72" s="1"/>
      <c r="U72" s="1"/>
      <c r="V72" s="1"/>
      <c r="W72" s="1"/>
      <c r="X72" s="1"/>
      <c r="Y72" s="1"/>
      <c r="Z72" s="1"/>
    </row>
    <row r="73" spans="1:26" ht="18.5" x14ac:dyDescent="0.45">
      <c r="A73" s="1"/>
      <c r="B73" s="214" t="s">
        <v>255</v>
      </c>
      <c r="C73" s="215"/>
      <c r="D73" s="215"/>
      <c r="E73" s="215"/>
      <c r="F73" s="215"/>
      <c r="G73" s="215"/>
      <c r="H73" s="216"/>
      <c r="I73" s="217">
        <f t="shared" si="9"/>
        <v>0</v>
      </c>
      <c r="J73" s="218">
        <f t="shared" si="10"/>
        <v>0</v>
      </c>
      <c r="K73" s="1"/>
      <c r="L73" s="1"/>
      <c r="M73" s="1"/>
      <c r="N73" s="1"/>
      <c r="O73" s="1"/>
      <c r="P73" s="1"/>
      <c r="Q73" s="1"/>
      <c r="R73" s="1"/>
      <c r="S73" s="1"/>
      <c r="T73" s="1"/>
      <c r="U73" s="1"/>
      <c r="V73" s="1"/>
      <c r="W73" s="1"/>
      <c r="X73" s="1"/>
      <c r="Y73" s="1"/>
      <c r="Z73" s="1"/>
    </row>
    <row r="74" spans="1:26" ht="18.5" x14ac:dyDescent="0.45">
      <c r="A74" s="1"/>
      <c r="B74" s="214" t="s">
        <v>256</v>
      </c>
      <c r="C74" s="215"/>
      <c r="D74" s="215"/>
      <c r="E74" s="215"/>
      <c r="F74" s="215"/>
      <c r="G74" s="215"/>
      <c r="H74" s="216"/>
      <c r="I74" s="217">
        <f t="shared" si="9"/>
        <v>0</v>
      </c>
      <c r="J74" s="218">
        <f t="shared" si="10"/>
        <v>0</v>
      </c>
      <c r="K74" s="1"/>
      <c r="L74" s="1"/>
      <c r="M74" s="1"/>
      <c r="N74" s="1"/>
      <c r="O74" s="1"/>
      <c r="P74" s="1"/>
      <c r="Q74" s="1"/>
      <c r="R74" s="1"/>
      <c r="S74" s="1"/>
      <c r="T74" s="1"/>
      <c r="U74" s="1"/>
      <c r="V74" s="1"/>
      <c r="W74" s="1"/>
      <c r="X74" s="1"/>
      <c r="Y74" s="1"/>
      <c r="Z74" s="1"/>
    </row>
    <row r="75" spans="1:26" ht="18.5" x14ac:dyDescent="0.45">
      <c r="A75" s="1"/>
      <c r="B75" s="214"/>
      <c r="C75" s="215"/>
      <c r="D75" s="215"/>
      <c r="E75" s="215"/>
      <c r="F75" s="215"/>
      <c r="G75" s="215"/>
      <c r="H75" s="216"/>
      <c r="I75" s="217"/>
      <c r="J75" s="218"/>
      <c r="K75" s="1"/>
      <c r="L75" s="1"/>
      <c r="M75" s="1"/>
      <c r="N75" s="1"/>
      <c r="O75" s="1"/>
      <c r="P75" s="1"/>
      <c r="Q75" s="1"/>
      <c r="R75" s="1"/>
      <c r="S75" s="1"/>
      <c r="T75" s="1"/>
      <c r="U75" s="1"/>
      <c r="V75" s="1"/>
      <c r="W75" s="1"/>
      <c r="X75" s="1"/>
      <c r="Y75" s="1"/>
      <c r="Z75" s="1"/>
    </row>
    <row r="76" spans="1:26" ht="18.5" x14ac:dyDescent="0.45">
      <c r="A76" s="1"/>
      <c r="B76" s="214"/>
      <c r="C76" s="215"/>
      <c r="D76" s="215"/>
      <c r="E76" s="215"/>
      <c r="F76" s="215"/>
      <c r="G76" s="215"/>
      <c r="H76" s="216"/>
      <c r="I76" s="217"/>
      <c r="J76" s="218"/>
      <c r="K76" s="1"/>
      <c r="L76" s="1"/>
      <c r="M76" s="1"/>
      <c r="N76" s="1"/>
      <c r="O76" s="1"/>
      <c r="P76" s="1"/>
      <c r="Q76" s="1"/>
      <c r="R76" s="1"/>
      <c r="S76" s="1"/>
      <c r="T76" s="1"/>
      <c r="U76" s="1"/>
      <c r="V76" s="1"/>
      <c r="W76" s="1"/>
      <c r="X76" s="1"/>
      <c r="Y76" s="1"/>
      <c r="Z76" s="1"/>
    </row>
    <row r="77" spans="1:26" ht="18.5" x14ac:dyDescent="0.45">
      <c r="A77" s="1"/>
      <c r="B77" s="220" t="s">
        <v>257</v>
      </c>
      <c r="C77" s="221"/>
      <c r="D77" s="221"/>
      <c r="E77" s="221"/>
      <c r="F77" s="221"/>
      <c r="G77" s="221"/>
      <c r="H77" s="222"/>
      <c r="I77" s="223">
        <f t="shared" ref="I77" si="11">SUM(I67:I76)</f>
        <v>0</v>
      </c>
      <c r="J77" s="224">
        <f>SUM(J67:J76)</f>
        <v>0</v>
      </c>
      <c r="K77" s="1"/>
      <c r="L77" s="1"/>
      <c r="M77" s="1"/>
      <c r="N77" s="1"/>
      <c r="O77" s="1"/>
      <c r="P77" s="1"/>
      <c r="Q77" s="1"/>
      <c r="R77" s="1"/>
      <c r="S77" s="1"/>
      <c r="T77" s="1"/>
      <c r="U77" s="1"/>
      <c r="V77" s="1"/>
      <c r="W77" s="1"/>
      <c r="X77" s="1"/>
      <c r="Y77" s="1"/>
      <c r="Z77" s="1"/>
    </row>
    <row r="78" spans="1:26" ht="18.5" x14ac:dyDescent="0.45">
      <c r="A78" s="1"/>
      <c r="B78" s="246"/>
      <c r="C78" s="247"/>
      <c r="D78" s="247"/>
      <c r="E78" s="226"/>
      <c r="F78" s="226"/>
      <c r="G78" s="247"/>
      <c r="H78" s="248"/>
      <c r="I78" s="228"/>
      <c r="J78" s="229"/>
      <c r="K78" s="1"/>
      <c r="L78" s="1"/>
      <c r="M78" s="1"/>
      <c r="N78" s="1"/>
      <c r="O78" s="1"/>
      <c r="P78" s="1"/>
      <c r="Q78" s="1"/>
      <c r="R78" s="1"/>
      <c r="S78" s="1"/>
      <c r="T78" s="1"/>
      <c r="U78" s="1"/>
      <c r="V78" s="1"/>
      <c r="W78" s="1"/>
      <c r="X78" s="1"/>
      <c r="Y78" s="1"/>
      <c r="Z78" s="1"/>
    </row>
    <row r="79" spans="1:26" ht="30.75" customHeight="1" x14ac:dyDescent="0.5">
      <c r="A79" s="1"/>
      <c r="B79" s="249" t="s">
        <v>258</v>
      </c>
      <c r="C79" s="250"/>
      <c r="D79" s="250"/>
      <c r="E79" s="251"/>
      <c r="F79" s="251"/>
      <c r="G79" s="252"/>
      <c r="H79" s="253"/>
      <c r="I79" s="254">
        <f>SUM(I38+I55+I64+I77)</f>
        <v>0</v>
      </c>
      <c r="J79" s="255">
        <f>SUM(I79)*0.94</f>
        <v>0</v>
      </c>
      <c r="K79" s="1"/>
      <c r="L79" s="1"/>
      <c r="M79" s="1"/>
      <c r="N79" s="1"/>
      <c r="O79" s="1"/>
      <c r="P79" s="1"/>
      <c r="Q79" s="1"/>
      <c r="R79" s="1"/>
      <c r="S79" s="1"/>
      <c r="T79" s="1"/>
      <c r="U79" s="1"/>
      <c r="V79" s="1"/>
      <c r="W79" s="1"/>
      <c r="X79" s="1"/>
      <c r="Y79" s="1"/>
      <c r="Z79" s="1"/>
    </row>
    <row r="80" spans="1:26" ht="14.25" customHeight="1" x14ac:dyDescent="0.5">
      <c r="A80" s="1"/>
      <c r="B80" s="256"/>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45">
      <c r="A81" s="1"/>
      <c r="B81" s="9" t="s">
        <v>259</v>
      </c>
      <c r="C81" s="1"/>
      <c r="D81" s="1"/>
      <c r="E81" s="1"/>
      <c r="F81" s="1"/>
      <c r="G81" s="1"/>
      <c r="H81" s="1"/>
      <c r="I81" s="1"/>
      <c r="J81" s="1"/>
      <c r="K81" s="1"/>
      <c r="L81" s="1"/>
      <c r="M81" s="1"/>
      <c r="N81" s="1"/>
      <c r="O81" s="1"/>
      <c r="P81" s="1"/>
      <c r="Q81" s="1"/>
      <c r="R81" s="1"/>
      <c r="S81" s="1"/>
      <c r="T81" s="1"/>
      <c r="U81" s="1"/>
      <c r="V81" s="1"/>
      <c r="W81" s="1"/>
      <c r="X81" s="1"/>
      <c r="Y81" s="1"/>
      <c r="Z81" s="1"/>
    </row>
    <row r="82" spans="1:26" ht="30" customHeight="1" x14ac:dyDescent="0.35">
      <c r="A82" s="1"/>
      <c r="B82" s="485" t="s">
        <v>260</v>
      </c>
      <c r="C82" s="453"/>
      <c r="D82" s="453"/>
      <c r="E82" s="453"/>
      <c r="F82" s="453"/>
      <c r="G82" s="453"/>
      <c r="H82" s="453"/>
      <c r="I82" s="453"/>
      <c r="J82" s="453"/>
      <c r="K82" s="1"/>
      <c r="L82" s="1"/>
      <c r="M82" s="1"/>
      <c r="N82" s="1"/>
      <c r="O82" s="1"/>
      <c r="P82" s="1"/>
      <c r="Q82" s="1"/>
      <c r="R82" s="1"/>
      <c r="S82" s="1"/>
      <c r="T82" s="1"/>
      <c r="U82" s="1"/>
      <c r="V82" s="1"/>
      <c r="W82" s="1"/>
      <c r="X82" s="1"/>
      <c r="Y82" s="1"/>
      <c r="Z82" s="1"/>
    </row>
    <row r="83" spans="1:26" ht="32.25" customHeight="1" x14ac:dyDescent="0.35">
      <c r="A83" s="1"/>
      <c r="B83" s="257" t="s">
        <v>261</v>
      </c>
      <c r="C83" s="1"/>
      <c r="D83" s="1"/>
      <c r="E83" s="1"/>
      <c r="F83" s="1"/>
      <c r="G83" s="1"/>
      <c r="H83" s="1"/>
      <c r="J83" s="1"/>
      <c r="K83" s="1"/>
      <c r="L83" s="1"/>
      <c r="M83" s="1"/>
      <c r="N83" s="1"/>
      <c r="O83" s="1"/>
      <c r="P83" s="1"/>
      <c r="Q83" s="1"/>
      <c r="R83" s="1"/>
      <c r="S83" s="1"/>
      <c r="T83" s="1"/>
      <c r="U83" s="1"/>
      <c r="V83" s="1"/>
      <c r="W83" s="1"/>
      <c r="X83" s="1"/>
      <c r="Y83" s="1"/>
      <c r="Z83" s="1"/>
    </row>
    <row r="84" spans="1:26" ht="14.25" customHeight="1" x14ac:dyDescent="0.45">
      <c r="A84" s="1"/>
      <c r="B84" s="4" t="s">
        <v>262</v>
      </c>
      <c r="C84" s="1"/>
      <c r="D84" s="1"/>
      <c r="E84" s="1"/>
      <c r="F84" s="1"/>
      <c r="G84" s="1"/>
      <c r="H84" s="1"/>
      <c r="I84" s="1"/>
      <c r="J84" s="1"/>
      <c r="K84" s="1"/>
      <c r="L84" s="1"/>
      <c r="M84" s="1"/>
      <c r="N84" s="1"/>
      <c r="O84" s="1"/>
      <c r="P84" s="1"/>
      <c r="Q84" s="1"/>
      <c r="R84" s="1"/>
      <c r="S84" s="1"/>
      <c r="T84" s="1"/>
      <c r="U84" s="1"/>
      <c r="V84" s="1"/>
      <c r="W84" s="1"/>
      <c r="X84" s="1"/>
      <c r="Y84" s="1"/>
      <c r="Z84" s="1"/>
    </row>
    <row r="85" spans="1:26" ht="9.75" customHeight="1" x14ac:dyDescent="0.35">
      <c r="A85" s="1"/>
      <c r="B85" s="1"/>
      <c r="C85" s="1"/>
      <c r="D85" s="1"/>
      <c r="E85" s="1"/>
      <c r="F85" s="1"/>
      <c r="N85" s="1"/>
      <c r="O85" s="1"/>
      <c r="P85" s="1"/>
      <c r="Q85" s="1"/>
      <c r="R85" s="1"/>
      <c r="S85" s="1"/>
      <c r="T85" s="1"/>
      <c r="U85" s="1"/>
      <c r="V85" s="1"/>
      <c r="W85" s="1"/>
      <c r="X85" s="1"/>
      <c r="Y85" s="1"/>
      <c r="Z85" s="1"/>
    </row>
    <row r="86" spans="1:26" ht="21.75" customHeight="1" x14ac:dyDescent="0.35">
      <c r="A86" s="1"/>
      <c r="B86" s="1"/>
      <c r="C86" s="1"/>
      <c r="D86" s="1"/>
      <c r="E86" s="1"/>
      <c r="F86" s="486" t="s">
        <v>35</v>
      </c>
      <c r="G86" s="478"/>
      <c r="H86" s="478"/>
      <c r="I86" s="478"/>
      <c r="J86" s="478"/>
      <c r="K86" s="478"/>
      <c r="L86" s="478"/>
      <c r="M86" s="479"/>
      <c r="O86" s="1"/>
      <c r="P86" s="1"/>
      <c r="Q86" s="1"/>
      <c r="R86" s="1"/>
      <c r="S86" s="1"/>
      <c r="T86" s="1"/>
      <c r="U86" s="1"/>
      <c r="V86" s="1"/>
      <c r="W86" s="1"/>
      <c r="X86" s="1"/>
      <c r="Y86" s="1"/>
      <c r="Z86" s="1"/>
    </row>
    <row r="87" spans="1:26" ht="14.25" customHeight="1" x14ac:dyDescent="0.6">
      <c r="A87" s="1"/>
      <c r="B87" s="1"/>
      <c r="C87" s="1"/>
      <c r="D87" s="1"/>
      <c r="E87" s="1"/>
      <c r="F87" s="258"/>
      <c r="G87" s="434"/>
      <c r="H87" s="34"/>
      <c r="I87" s="35"/>
      <c r="J87" s="35"/>
      <c r="K87" s="35"/>
      <c r="L87" s="35"/>
      <c r="M87" s="142"/>
      <c r="O87" s="1"/>
      <c r="P87" s="1"/>
      <c r="Q87" s="1"/>
      <c r="R87" s="1"/>
      <c r="S87" s="1"/>
      <c r="T87" s="1"/>
      <c r="U87" s="1"/>
      <c r="V87" s="1"/>
      <c r="W87" s="1"/>
      <c r="X87" s="1"/>
      <c r="Y87" s="1"/>
      <c r="Z87" s="1"/>
    </row>
    <row r="88" spans="1:26" ht="14.25" customHeight="1" x14ac:dyDescent="0.5">
      <c r="A88" s="1"/>
      <c r="B88" s="1"/>
      <c r="C88" s="1"/>
      <c r="D88" s="1"/>
      <c r="E88" s="1"/>
      <c r="F88" s="141"/>
      <c r="G88" s="44" t="s">
        <v>39</v>
      </c>
      <c r="H88" s="35"/>
      <c r="I88" s="35"/>
      <c r="J88" s="35"/>
      <c r="K88" s="35"/>
      <c r="L88" s="35"/>
      <c r="M88" s="142"/>
      <c r="O88" s="1"/>
      <c r="P88" s="1"/>
      <c r="Q88" s="1"/>
      <c r="R88" s="1"/>
      <c r="S88" s="1"/>
      <c r="T88" s="1"/>
      <c r="U88" s="1"/>
      <c r="V88" s="1"/>
      <c r="W88" s="1"/>
      <c r="X88" s="1"/>
      <c r="Y88" s="1"/>
      <c r="Z88" s="1"/>
    </row>
    <row r="89" spans="1:26" ht="14.25" customHeight="1" x14ac:dyDescent="0.5">
      <c r="A89" s="1"/>
      <c r="B89" s="1"/>
      <c r="C89" s="1"/>
      <c r="D89" s="1"/>
      <c r="E89" s="1"/>
      <c r="F89" s="259"/>
      <c r="G89" s="418" t="s">
        <v>263</v>
      </c>
      <c r="H89" s="35"/>
      <c r="I89" s="35"/>
      <c r="J89" s="35"/>
      <c r="K89" s="35"/>
      <c r="L89" s="35"/>
      <c r="M89" s="142"/>
      <c r="O89" s="1"/>
      <c r="P89" s="1"/>
      <c r="Q89" s="1"/>
      <c r="R89" s="1"/>
      <c r="S89" s="1"/>
      <c r="T89" s="1"/>
      <c r="U89" s="1"/>
      <c r="V89" s="1"/>
      <c r="W89" s="1"/>
      <c r="X89" s="1"/>
      <c r="Y89" s="1"/>
      <c r="Z89" s="1"/>
    </row>
    <row r="90" spans="1:26" ht="14.25" customHeight="1" x14ac:dyDescent="0.5">
      <c r="A90" s="1"/>
      <c r="B90" s="1"/>
      <c r="C90" s="1"/>
      <c r="D90" s="1"/>
      <c r="E90" s="1"/>
      <c r="F90" s="259"/>
      <c r="G90" s="418" t="s">
        <v>264</v>
      </c>
      <c r="H90" s="35"/>
      <c r="I90" s="35"/>
      <c r="J90" s="35"/>
      <c r="K90" s="35"/>
      <c r="L90" s="35"/>
      <c r="M90" s="142"/>
      <c r="O90" s="1"/>
      <c r="P90" s="1"/>
      <c r="Q90" s="1"/>
      <c r="R90" s="1"/>
      <c r="S90" s="1"/>
      <c r="T90" s="1"/>
      <c r="U90" s="1"/>
      <c r="V90" s="1"/>
      <c r="W90" s="1"/>
      <c r="X90" s="1"/>
      <c r="Y90" s="1"/>
      <c r="Z90" s="1"/>
    </row>
    <row r="91" spans="1:26" ht="14.25" customHeight="1" x14ac:dyDescent="0.5">
      <c r="A91" s="1"/>
      <c r="B91" s="1"/>
      <c r="C91" s="1"/>
      <c r="D91" s="1"/>
      <c r="E91" s="1"/>
      <c r="F91" s="259"/>
      <c r="G91" s="418" t="s">
        <v>265</v>
      </c>
      <c r="H91" s="35"/>
      <c r="I91" s="35"/>
      <c r="J91" s="35"/>
      <c r="K91" s="35"/>
      <c r="L91" s="35"/>
      <c r="M91" s="142"/>
      <c r="O91" s="1"/>
      <c r="P91" s="1"/>
      <c r="Q91" s="1"/>
      <c r="R91" s="1"/>
      <c r="S91" s="1"/>
      <c r="T91" s="1"/>
      <c r="U91" s="1"/>
      <c r="V91" s="1"/>
      <c r="W91" s="1"/>
      <c r="X91" s="1"/>
      <c r="Y91" s="1"/>
      <c r="Z91" s="1"/>
    </row>
    <row r="92" spans="1:26" ht="14.25" customHeight="1" x14ac:dyDescent="0.5">
      <c r="A92" s="1"/>
      <c r="B92" s="1"/>
      <c r="C92" s="1"/>
      <c r="D92" s="1"/>
      <c r="E92" s="1"/>
      <c r="F92" s="259"/>
      <c r="G92" s="418" t="s">
        <v>266</v>
      </c>
      <c r="H92" s="35"/>
      <c r="I92" s="35"/>
      <c r="J92" s="35"/>
      <c r="K92" s="35"/>
      <c r="L92" s="35"/>
      <c r="M92" s="142"/>
      <c r="O92" s="1"/>
      <c r="P92" s="1"/>
      <c r="Q92" s="1"/>
      <c r="R92" s="1"/>
      <c r="S92" s="1"/>
      <c r="T92" s="1"/>
      <c r="U92" s="1"/>
      <c r="V92" s="1"/>
      <c r="W92" s="1"/>
      <c r="X92" s="1"/>
      <c r="Y92" s="1"/>
      <c r="Z92" s="1"/>
    </row>
    <row r="93" spans="1:26" ht="14.25" customHeight="1" x14ac:dyDescent="0.5">
      <c r="A93" s="1"/>
      <c r="B93" s="1"/>
      <c r="C93" s="1"/>
      <c r="D93" s="1"/>
      <c r="E93" s="1"/>
      <c r="F93" s="258"/>
      <c r="G93" s="435"/>
      <c r="H93" s="56"/>
      <c r="I93" s="56"/>
      <c r="J93" s="56"/>
      <c r="K93" s="56"/>
      <c r="L93" s="56"/>
      <c r="M93" s="142"/>
      <c r="O93" s="1"/>
      <c r="P93" s="1"/>
      <c r="Q93" s="1"/>
      <c r="R93" s="1"/>
      <c r="S93" s="1"/>
      <c r="T93" s="1"/>
      <c r="U93" s="1"/>
      <c r="V93" s="1"/>
      <c r="W93" s="1"/>
      <c r="X93" s="1"/>
      <c r="Y93" s="1"/>
      <c r="Z93" s="1"/>
    </row>
    <row r="94" spans="1:26" ht="14.25" customHeight="1" x14ac:dyDescent="0.5">
      <c r="A94" s="1"/>
      <c r="B94" s="1"/>
      <c r="C94" s="1"/>
      <c r="D94" s="1"/>
      <c r="E94" s="1"/>
      <c r="F94" s="147"/>
      <c r="G94" s="44" t="s">
        <v>46</v>
      </c>
      <c r="H94" s="56"/>
      <c r="I94" s="56"/>
      <c r="J94" s="56"/>
      <c r="K94" s="56"/>
      <c r="L94" s="56"/>
      <c r="M94" s="142"/>
      <c r="O94" s="1"/>
      <c r="P94" s="1"/>
      <c r="Q94" s="1"/>
      <c r="R94" s="1"/>
      <c r="S94" s="1"/>
      <c r="T94" s="1"/>
      <c r="U94" s="1"/>
      <c r="V94" s="1"/>
      <c r="W94" s="1"/>
      <c r="X94" s="1"/>
      <c r="Y94" s="1"/>
      <c r="Z94" s="1"/>
    </row>
    <row r="95" spans="1:26" ht="14.25" customHeight="1" x14ac:dyDescent="0.5">
      <c r="A95" s="1"/>
      <c r="B95" s="1"/>
      <c r="C95" s="1"/>
      <c r="D95" s="1"/>
      <c r="E95" s="1"/>
      <c r="F95" s="260"/>
      <c r="G95" s="418" t="s">
        <v>267</v>
      </c>
      <c r="H95" s="56"/>
      <c r="I95" s="56"/>
      <c r="J95" s="56"/>
      <c r="K95" s="56"/>
      <c r="L95" s="56"/>
      <c r="M95" s="142"/>
      <c r="O95" s="1"/>
      <c r="P95" s="1"/>
      <c r="Q95" s="1"/>
      <c r="R95" s="1"/>
      <c r="S95" s="1"/>
      <c r="T95" s="1"/>
      <c r="U95" s="1"/>
      <c r="V95" s="1"/>
      <c r="W95" s="1"/>
      <c r="X95" s="1"/>
      <c r="Y95" s="1"/>
      <c r="Z95" s="1"/>
    </row>
    <row r="96" spans="1:26" ht="14.25" customHeight="1" x14ac:dyDescent="0.5">
      <c r="A96" s="1"/>
      <c r="B96" s="1"/>
      <c r="C96" s="1"/>
      <c r="D96" s="1"/>
      <c r="E96" s="1"/>
      <c r="F96" s="260"/>
      <c r="G96" s="418" t="s">
        <v>268</v>
      </c>
      <c r="H96" s="56"/>
      <c r="I96" s="56"/>
      <c r="J96" s="56"/>
      <c r="K96" s="56"/>
      <c r="L96" s="56"/>
      <c r="M96" s="142"/>
      <c r="O96" s="1"/>
      <c r="P96" s="1"/>
      <c r="Q96" s="1"/>
      <c r="R96" s="1"/>
      <c r="S96" s="1"/>
      <c r="T96" s="1"/>
      <c r="U96" s="1"/>
      <c r="V96" s="1"/>
      <c r="W96" s="1"/>
      <c r="X96" s="1"/>
      <c r="Y96" s="1"/>
      <c r="Z96" s="1"/>
    </row>
    <row r="97" spans="1:26" ht="14.25" customHeight="1" x14ac:dyDescent="0.5">
      <c r="A97" s="1"/>
      <c r="B97" s="1"/>
      <c r="C97" s="1"/>
      <c r="D97" s="1"/>
      <c r="E97" s="1"/>
      <c r="F97" s="260"/>
      <c r="G97" s="418" t="s">
        <v>269</v>
      </c>
      <c r="H97" s="56"/>
      <c r="I97" s="56"/>
      <c r="J97" s="56"/>
      <c r="K97" s="56"/>
      <c r="L97" s="56"/>
      <c r="M97" s="142"/>
      <c r="O97" s="1"/>
      <c r="P97" s="1"/>
      <c r="Q97" s="1"/>
      <c r="R97" s="1"/>
      <c r="S97" s="1"/>
      <c r="T97" s="1"/>
      <c r="U97" s="1"/>
      <c r="V97" s="1"/>
      <c r="W97" s="1"/>
      <c r="X97" s="1"/>
      <c r="Y97" s="1"/>
      <c r="Z97" s="1"/>
    </row>
    <row r="98" spans="1:26" ht="14.25" customHeight="1" x14ac:dyDescent="0.5">
      <c r="A98" s="1"/>
      <c r="B98" s="1"/>
      <c r="C98" s="1"/>
      <c r="D98" s="1"/>
      <c r="E98" s="1"/>
      <c r="F98" s="260"/>
      <c r="G98" s="418" t="s">
        <v>270</v>
      </c>
      <c r="H98" s="56"/>
      <c r="I98" s="56"/>
      <c r="J98" s="56"/>
      <c r="K98" s="56"/>
      <c r="L98" s="56"/>
      <c r="M98" s="142"/>
      <c r="O98" s="1"/>
      <c r="P98" s="1"/>
      <c r="Q98" s="1"/>
      <c r="R98" s="1"/>
      <c r="S98" s="1"/>
      <c r="T98" s="1"/>
      <c r="U98" s="1"/>
      <c r="V98" s="1"/>
      <c r="W98" s="1"/>
      <c r="X98" s="1"/>
      <c r="Y98" s="1"/>
      <c r="Z98" s="1"/>
    </row>
    <row r="99" spans="1:26" ht="14.25" customHeight="1" x14ac:dyDescent="0.5">
      <c r="A99" s="1"/>
      <c r="B99" s="1"/>
      <c r="C99" s="1"/>
      <c r="D99" s="1"/>
      <c r="E99" s="1"/>
      <c r="F99" s="260"/>
      <c r="G99" s="418" t="s">
        <v>271</v>
      </c>
      <c r="H99" s="56"/>
      <c r="I99" s="56"/>
      <c r="J99" s="56"/>
      <c r="K99" s="56"/>
      <c r="L99" s="56"/>
      <c r="M99" s="142"/>
      <c r="O99" s="1"/>
      <c r="P99" s="1"/>
      <c r="Q99" s="1"/>
      <c r="R99" s="1"/>
      <c r="S99" s="1"/>
      <c r="T99" s="1"/>
      <c r="U99" s="1"/>
      <c r="V99" s="1"/>
      <c r="W99" s="1"/>
      <c r="X99" s="1"/>
      <c r="Y99" s="1"/>
      <c r="Z99" s="1"/>
    </row>
    <row r="100" spans="1:26" ht="14.25" customHeight="1" x14ac:dyDescent="0.35">
      <c r="A100" s="1"/>
      <c r="B100" s="1"/>
      <c r="C100" s="1"/>
      <c r="D100" s="1"/>
      <c r="E100" s="1"/>
      <c r="F100" s="261"/>
      <c r="G100" s="262"/>
      <c r="H100" s="262"/>
      <c r="I100" s="262"/>
      <c r="J100" s="262"/>
      <c r="K100" s="262"/>
      <c r="L100" s="262"/>
      <c r="M100" s="263"/>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63" x14ac:dyDescent="0.35">
      <c r="A107" s="1"/>
      <c r="B107" s="194" t="s">
        <v>272</v>
      </c>
      <c r="C107" s="195" t="s">
        <v>223</v>
      </c>
      <c r="D107" s="195" t="s">
        <v>224</v>
      </c>
      <c r="E107" s="198" t="s">
        <v>225</v>
      </c>
      <c r="F107" s="198" t="s">
        <v>226</v>
      </c>
      <c r="G107" s="198" t="s">
        <v>227</v>
      </c>
      <c r="H107" s="198" t="s">
        <v>127</v>
      </c>
      <c r="I107" s="195" t="s">
        <v>112</v>
      </c>
      <c r="J107" s="199" t="s">
        <v>113</v>
      </c>
      <c r="K107" s="1"/>
      <c r="L107" s="1"/>
      <c r="M107" s="1"/>
      <c r="N107" s="1"/>
      <c r="O107" s="1"/>
      <c r="P107" s="1"/>
      <c r="Q107" s="1"/>
      <c r="R107" s="1"/>
      <c r="S107" s="1"/>
      <c r="T107" s="1"/>
      <c r="U107" s="1"/>
      <c r="V107" s="1"/>
      <c r="W107" s="1"/>
      <c r="X107" s="1"/>
      <c r="Y107" s="1"/>
      <c r="Z107" s="1"/>
    </row>
    <row r="108" spans="1:26" ht="21" x14ac:dyDescent="0.35">
      <c r="A108" s="1"/>
      <c r="B108" s="264"/>
      <c r="C108" s="265"/>
      <c r="D108" s="266"/>
      <c r="E108" s="267"/>
      <c r="F108" s="267"/>
      <c r="G108" s="267"/>
      <c r="H108" s="267"/>
      <c r="I108" s="266"/>
      <c r="J108" s="268"/>
      <c r="K108" s="1"/>
      <c r="L108" s="1"/>
      <c r="M108" s="1"/>
      <c r="N108" s="1"/>
      <c r="O108" s="1"/>
      <c r="P108" s="1"/>
      <c r="Q108" s="1"/>
      <c r="R108" s="1"/>
      <c r="S108" s="1"/>
      <c r="T108" s="1"/>
      <c r="U108" s="1"/>
      <c r="V108" s="1"/>
      <c r="W108" s="1"/>
      <c r="X108" s="1"/>
      <c r="Y108" s="1"/>
      <c r="Z108" s="1"/>
    </row>
    <row r="109" spans="1:26" ht="18.5" x14ac:dyDescent="0.45">
      <c r="A109" s="1"/>
      <c r="B109" s="487" t="s">
        <v>222</v>
      </c>
      <c r="C109" s="488"/>
      <c r="D109" s="488"/>
      <c r="E109" s="488"/>
      <c r="F109" s="488"/>
      <c r="G109" s="488"/>
      <c r="H109" s="488"/>
      <c r="I109" s="488"/>
      <c r="J109" s="489"/>
      <c r="K109" s="1"/>
      <c r="L109" s="1"/>
      <c r="M109" s="1"/>
      <c r="N109" s="1"/>
      <c r="O109" s="1"/>
      <c r="P109" s="1"/>
      <c r="Q109" s="1"/>
      <c r="R109" s="1"/>
      <c r="S109" s="1"/>
      <c r="T109" s="1"/>
      <c r="U109" s="1"/>
      <c r="V109" s="1"/>
      <c r="W109" s="1"/>
      <c r="X109" s="1"/>
      <c r="Y109" s="1"/>
      <c r="Z109" s="1"/>
    </row>
    <row r="110" spans="1:26" ht="18.5" x14ac:dyDescent="0.45">
      <c r="A110" s="1"/>
      <c r="B110" s="269" t="s">
        <v>273</v>
      </c>
      <c r="C110" s="270" t="s">
        <v>274</v>
      </c>
      <c r="D110" s="271">
        <v>10</v>
      </c>
      <c r="E110" s="271" t="s">
        <v>275</v>
      </c>
      <c r="F110" s="271">
        <v>1</v>
      </c>
      <c r="G110" s="271">
        <v>2</v>
      </c>
      <c r="H110" s="272">
        <v>18.989999999999998</v>
      </c>
      <c r="I110" s="273">
        <f t="shared" ref="I110:I115" si="12">G110*H110</f>
        <v>37.979999999999997</v>
      </c>
      <c r="J110" s="274">
        <f>I110*0.94</f>
        <v>35.701199999999993</v>
      </c>
      <c r="K110" s="1"/>
      <c r="L110" s="1"/>
      <c r="M110" s="1"/>
      <c r="N110" s="1"/>
      <c r="O110" s="1"/>
      <c r="P110" s="1"/>
      <c r="Q110" s="1"/>
      <c r="R110" s="1"/>
      <c r="S110" s="1"/>
      <c r="T110" s="1"/>
      <c r="U110" s="1"/>
      <c r="V110" s="1"/>
      <c r="W110" s="1"/>
      <c r="X110" s="1"/>
      <c r="Y110" s="1"/>
      <c r="Z110" s="1"/>
    </row>
    <row r="111" spans="1:26" ht="37" x14ac:dyDescent="0.45">
      <c r="A111" s="1"/>
      <c r="B111" s="214" t="s">
        <v>276</v>
      </c>
      <c r="C111" s="275" t="s">
        <v>277</v>
      </c>
      <c r="D111" s="215">
        <v>12</v>
      </c>
      <c r="E111" s="215" t="s">
        <v>278</v>
      </c>
      <c r="F111" s="215">
        <v>2</v>
      </c>
      <c r="G111" s="215">
        <v>1</v>
      </c>
      <c r="H111" s="216">
        <v>22.99</v>
      </c>
      <c r="I111" s="117">
        <f t="shared" si="12"/>
        <v>22.99</v>
      </c>
      <c r="J111" s="274">
        <f t="shared" ref="J111:J115" si="13">I111*0.94</f>
        <v>21.610599999999998</v>
      </c>
      <c r="K111" s="1"/>
      <c r="L111" s="1"/>
      <c r="M111" s="1"/>
      <c r="N111" s="1"/>
      <c r="O111" s="1"/>
      <c r="P111" s="1"/>
      <c r="Q111" s="1"/>
      <c r="R111" s="1"/>
      <c r="S111" s="1"/>
      <c r="T111" s="1"/>
      <c r="U111" s="1"/>
      <c r="V111" s="1"/>
      <c r="W111" s="1"/>
      <c r="X111" s="1"/>
      <c r="Y111" s="1"/>
      <c r="Z111" s="1"/>
    </row>
    <row r="112" spans="1:26" ht="37" x14ac:dyDescent="0.45">
      <c r="A112" s="1"/>
      <c r="B112" s="214" t="s">
        <v>279</v>
      </c>
      <c r="C112" s="275" t="s">
        <v>280</v>
      </c>
      <c r="D112" s="215">
        <v>10</v>
      </c>
      <c r="E112" s="215" t="s">
        <v>281</v>
      </c>
      <c r="F112" s="215">
        <v>2</v>
      </c>
      <c r="G112" s="215">
        <v>1</v>
      </c>
      <c r="H112" s="216">
        <v>49.99</v>
      </c>
      <c r="I112" s="117">
        <f t="shared" si="12"/>
        <v>49.99</v>
      </c>
      <c r="J112" s="274">
        <f t="shared" si="13"/>
        <v>46.990600000000001</v>
      </c>
      <c r="K112" s="1"/>
      <c r="L112" s="1"/>
      <c r="M112" s="1"/>
      <c r="N112" s="1"/>
      <c r="O112" s="1"/>
      <c r="P112" s="1"/>
      <c r="Q112" s="1"/>
      <c r="R112" s="1"/>
      <c r="S112" s="1"/>
      <c r="T112" s="1"/>
      <c r="U112" s="1"/>
      <c r="V112" s="1"/>
      <c r="W112" s="1"/>
      <c r="X112" s="1"/>
      <c r="Y112" s="1"/>
      <c r="Z112" s="1"/>
    </row>
    <row r="113" spans="1:26" ht="37" x14ac:dyDescent="0.45">
      <c r="A113" s="1"/>
      <c r="B113" s="276" t="s">
        <v>282</v>
      </c>
      <c r="C113" s="275" t="s">
        <v>280</v>
      </c>
      <c r="D113" s="215">
        <v>10</v>
      </c>
      <c r="E113" s="215" t="s">
        <v>281</v>
      </c>
      <c r="F113" s="215">
        <v>2</v>
      </c>
      <c r="G113" s="215">
        <v>1</v>
      </c>
      <c r="H113" s="216">
        <v>49.99</v>
      </c>
      <c r="I113" s="117">
        <f t="shared" si="12"/>
        <v>49.99</v>
      </c>
      <c r="J113" s="274">
        <f t="shared" si="13"/>
        <v>46.990600000000001</v>
      </c>
      <c r="K113" s="1"/>
      <c r="L113" s="1"/>
      <c r="M113" s="1"/>
      <c r="N113" s="1"/>
      <c r="O113" s="1"/>
      <c r="P113" s="1"/>
      <c r="Q113" s="1"/>
      <c r="R113" s="1"/>
      <c r="S113" s="1"/>
      <c r="T113" s="1"/>
      <c r="U113" s="1"/>
      <c r="V113" s="1"/>
      <c r="W113" s="1"/>
      <c r="X113" s="1"/>
      <c r="Y113" s="1"/>
      <c r="Z113" s="1"/>
    </row>
    <row r="114" spans="1:26" ht="37" x14ac:dyDescent="0.45">
      <c r="A114" s="1"/>
      <c r="B114" s="276" t="s">
        <v>283</v>
      </c>
      <c r="C114" s="275" t="s">
        <v>280</v>
      </c>
      <c r="D114" s="215">
        <v>10</v>
      </c>
      <c r="E114" s="215" t="s">
        <v>284</v>
      </c>
      <c r="F114" s="215">
        <v>2</v>
      </c>
      <c r="G114" s="215">
        <v>1</v>
      </c>
      <c r="H114" s="216">
        <v>5.99</v>
      </c>
      <c r="I114" s="117">
        <f t="shared" si="12"/>
        <v>5.99</v>
      </c>
      <c r="J114" s="274">
        <f t="shared" si="13"/>
        <v>5.6306000000000003</v>
      </c>
      <c r="K114" s="1"/>
      <c r="L114" s="1"/>
      <c r="M114" s="1"/>
      <c r="N114" s="1"/>
      <c r="O114" s="1"/>
      <c r="P114" s="1"/>
      <c r="Q114" s="1"/>
      <c r="R114" s="1"/>
      <c r="S114" s="1"/>
      <c r="T114" s="1"/>
      <c r="U114" s="1"/>
      <c r="V114" s="1"/>
      <c r="W114" s="1"/>
      <c r="X114" s="1"/>
      <c r="Y114" s="1"/>
      <c r="Z114" s="1"/>
    </row>
    <row r="115" spans="1:26" ht="55.5" x14ac:dyDescent="0.45">
      <c r="A115" s="1"/>
      <c r="B115" s="276" t="s">
        <v>285</v>
      </c>
      <c r="C115" s="275" t="s">
        <v>286</v>
      </c>
      <c r="D115" s="215">
        <v>10</v>
      </c>
      <c r="E115" s="215">
        <v>2</v>
      </c>
      <c r="F115" s="215">
        <v>1</v>
      </c>
      <c r="G115" s="215">
        <v>2</v>
      </c>
      <c r="H115" s="216">
        <v>17.989999999999998</v>
      </c>
      <c r="I115" s="117">
        <f t="shared" si="12"/>
        <v>35.979999999999997</v>
      </c>
      <c r="J115" s="274">
        <f t="shared" si="13"/>
        <v>33.821199999999997</v>
      </c>
      <c r="K115" s="1"/>
      <c r="L115" s="1"/>
      <c r="M115" s="1"/>
      <c r="N115" s="1"/>
      <c r="O115" s="1"/>
      <c r="P115" s="1"/>
      <c r="Q115" s="1"/>
      <c r="R115" s="1"/>
      <c r="S115" s="1"/>
      <c r="T115" s="1"/>
      <c r="U115" s="1"/>
      <c r="V115" s="1"/>
      <c r="W115" s="1"/>
      <c r="X115" s="1"/>
      <c r="Y115" s="1"/>
      <c r="Z115" s="1"/>
    </row>
    <row r="116" spans="1:26" ht="18.5" x14ac:dyDescent="0.45">
      <c r="A116" s="1"/>
      <c r="B116" s="220" t="s">
        <v>232</v>
      </c>
      <c r="C116" s="277"/>
      <c r="D116" s="277"/>
      <c r="E116" s="277"/>
      <c r="F116" s="277"/>
      <c r="G116" s="277"/>
      <c r="H116" s="278"/>
      <c r="I116" s="223">
        <f t="shared" ref="I116" si="14">SUM(I110:I115)</f>
        <v>202.92000000000002</v>
      </c>
      <c r="J116" s="224">
        <f>SUM(J110:J115)</f>
        <v>190.7448</v>
      </c>
      <c r="K116" s="1"/>
      <c r="L116" s="1"/>
      <c r="M116" s="1"/>
      <c r="N116" s="1"/>
      <c r="O116" s="1"/>
      <c r="P116" s="1"/>
      <c r="Q116" s="1"/>
      <c r="R116" s="1"/>
      <c r="S116" s="1"/>
      <c r="T116" s="1"/>
      <c r="U116" s="1"/>
      <c r="V116" s="1"/>
      <c r="W116" s="1"/>
      <c r="X116" s="1"/>
      <c r="Y116" s="1"/>
      <c r="Z116" s="1"/>
    </row>
    <row r="117" spans="1:26" ht="18.5" x14ac:dyDescent="0.45">
      <c r="A117" s="1"/>
      <c r="B117" s="246"/>
      <c r="C117" s="247"/>
      <c r="D117" s="247"/>
      <c r="E117" s="247"/>
      <c r="F117" s="247"/>
      <c r="G117" s="247"/>
      <c r="H117" s="248"/>
      <c r="I117" s="279"/>
      <c r="J117" s="280"/>
      <c r="K117" s="1"/>
      <c r="L117" s="1"/>
      <c r="M117" s="1"/>
      <c r="N117" s="1"/>
      <c r="O117" s="1"/>
      <c r="P117" s="1"/>
      <c r="Q117" s="1"/>
      <c r="R117" s="1"/>
      <c r="S117" s="1"/>
      <c r="T117" s="1"/>
      <c r="U117" s="1"/>
      <c r="V117" s="1"/>
      <c r="W117" s="1"/>
      <c r="X117" s="1"/>
      <c r="Y117" s="1"/>
      <c r="Z117" s="1"/>
    </row>
    <row r="118" spans="1:26" ht="18.5" x14ac:dyDescent="0.45">
      <c r="A118" s="1"/>
      <c r="B118" s="281" t="s">
        <v>233</v>
      </c>
      <c r="C118" s="282"/>
      <c r="D118" s="283"/>
      <c r="E118" s="283"/>
      <c r="F118" s="283"/>
      <c r="G118" s="282"/>
      <c r="H118" s="284"/>
      <c r="I118" s="285"/>
      <c r="J118" s="286"/>
      <c r="K118" s="1"/>
      <c r="L118" s="1"/>
      <c r="M118" s="1"/>
      <c r="N118" s="1"/>
      <c r="O118" s="1"/>
      <c r="P118" s="1"/>
      <c r="Q118" s="1"/>
      <c r="R118" s="1"/>
      <c r="S118" s="1"/>
      <c r="T118" s="1"/>
      <c r="U118" s="1"/>
      <c r="V118" s="1"/>
      <c r="W118" s="1"/>
      <c r="X118" s="1"/>
      <c r="Y118" s="1"/>
      <c r="Z118" s="1"/>
    </row>
    <row r="119" spans="1:26" ht="55.5" x14ac:dyDescent="0.45">
      <c r="A119" s="1"/>
      <c r="B119" s="219" t="s">
        <v>236</v>
      </c>
      <c r="C119" s="275" t="s">
        <v>287</v>
      </c>
      <c r="D119" s="215" t="s">
        <v>288</v>
      </c>
      <c r="E119" s="215" t="s">
        <v>288</v>
      </c>
      <c r="F119" s="215">
        <v>2</v>
      </c>
      <c r="G119" s="215">
        <v>2</v>
      </c>
      <c r="H119" s="216">
        <v>12.99</v>
      </c>
      <c r="I119" s="117">
        <f t="shared" ref="I119:I121" si="15">G119*H119</f>
        <v>25.98</v>
      </c>
      <c r="J119" s="118">
        <f>I119*0.94</f>
        <v>24.421199999999999</v>
      </c>
      <c r="K119" s="1"/>
      <c r="L119" s="1"/>
      <c r="M119" s="1"/>
      <c r="N119" s="1"/>
      <c r="O119" s="1"/>
      <c r="P119" s="1"/>
      <c r="Q119" s="1"/>
      <c r="R119" s="1"/>
      <c r="S119" s="1"/>
      <c r="T119" s="1"/>
      <c r="U119" s="1"/>
      <c r="V119" s="1"/>
      <c r="W119" s="1"/>
      <c r="X119" s="1"/>
      <c r="Y119" s="1"/>
      <c r="Z119" s="1"/>
    </row>
    <row r="120" spans="1:26" ht="55.5" x14ac:dyDescent="0.45">
      <c r="A120" s="1"/>
      <c r="B120" s="219" t="s">
        <v>289</v>
      </c>
      <c r="C120" s="275" t="s">
        <v>290</v>
      </c>
      <c r="D120" s="215" t="s">
        <v>288</v>
      </c>
      <c r="E120" s="215" t="s">
        <v>291</v>
      </c>
      <c r="F120" s="215">
        <v>1</v>
      </c>
      <c r="G120" s="215">
        <v>1</v>
      </c>
      <c r="H120" s="216">
        <v>15.99</v>
      </c>
      <c r="I120" s="117">
        <f t="shared" si="15"/>
        <v>15.99</v>
      </c>
      <c r="J120" s="118">
        <f t="shared" ref="J120:J121" si="16">I120*0.94</f>
        <v>15.0306</v>
      </c>
      <c r="K120" s="1"/>
      <c r="L120" s="1"/>
      <c r="M120" s="1"/>
      <c r="N120" s="1"/>
      <c r="O120" s="1"/>
      <c r="P120" s="1"/>
      <c r="Q120" s="1"/>
      <c r="R120" s="1"/>
      <c r="S120" s="1"/>
      <c r="T120" s="1"/>
      <c r="U120" s="1"/>
      <c r="V120" s="1"/>
      <c r="W120" s="1"/>
      <c r="X120" s="1"/>
      <c r="Y120" s="1"/>
      <c r="Z120" s="1"/>
    </row>
    <row r="121" spans="1:26" ht="18.5" x14ac:dyDescent="0.45">
      <c r="A121" s="1"/>
      <c r="B121" s="219" t="s">
        <v>292</v>
      </c>
      <c r="C121" s="275" t="s">
        <v>293</v>
      </c>
      <c r="D121" s="215" t="s">
        <v>288</v>
      </c>
      <c r="E121" s="215" t="s">
        <v>144</v>
      </c>
      <c r="F121" s="215">
        <v>1</v>
      </c>
      <c r="G121" s="215">
        <v>1</v>
      </c>
      <c r="H121" s="216">
        <v>15.99</v>
      </c>
      <c r="I121" s="117">
        <f t="shared" si="15"/>
        <v>15.99</v>
      </c>
      <c r="J121" s="118">
        <f t="shared" si="16"/>
        <v>15.0306</v>
      </c>
      <c r="K121" s="1"/>
      <c r="L121" s="1"/>
      <c r="M121" s="1"/>
      <c r="N121" s="1"/>
      <c r="O121" s="1"/>
      <c r="P121" s="1"/>
      <c r="Q121" s="1"/>
      <c r="R121" s="1"/>
      <c r="S121" s="1"/>
      <c r="T121" s="1"/>
      <c r="U121" s="1"/>
      <c r="V121" s="1"/>
      <c r="W121" s="1"/>
      <c r="X121" s="1"/>
      <c r="Y121" s="1"/>
      <c r="Z121" s="1"/>
    </row>
    <row r="122" spans="1:26" ht="18.5" x14ac:dyDescent="0.45">
      <c r="A122" s="1"/>
      <c r="B122" s="220" t="s">
        <v>241</v>
      </c>
      <c r="C122" s="277"/>
      <c r="D122" s="277"/>
      <c r="E122" s="277"/>
      <c r="F122" s="277"/>
      <c r="G122" s="277"/>
      <c r="H122" s="278"/>
      <c r="I122" s="223">
        <f t="shared" ref="I122:J122" si="17">SUM(I119:I121)</f>
        <v>57.96</v>
      </c>
      <c r="J122" s="224">
        <f t="shared" si="17"/>
        <v>54.482399999999998</v>
      </c>
      <c r="K122" s="1"/>
      <c r="L122" s="1"/>
      <c r="M122" s="1"/>
      <c r="N122" s="1"/>
      <c r="O122" s="1"/>
      <c r="P122" s="1"/>
      <c r="Q122" s="1"/>
      <c r="R122" s="1"/>
      <c r="S122" s="1"/>
      <c r="T122" s="1"/>
      <c r="U122" s="1"/>
      <c r="V122" s="1"/>
      <c r="W122" s="1"/>
      <c r="X122" s="1"/>
      <c r="Y122" s="1"/>
      <c r="Z122" s="1"/>
    </row>
    <row r="123" spans="1:26" ht="18.5" x14ac:dyDescent="0.45">
      <c r="A123" s="1"/>
      <c r="B123" s="246"/>
      <c r="C123" s="247"/>
      <c r="D123" s="247"/>
      <c r="E123" s="247"/>
      <c r="F123" s="247"/>
      <c r="G123" s="247"/>
      <c r="H123" s="248"/>
      <c r="I123" s="279"/>
      <c r="J123" s="280"/>
      <c r="K123" s="1"/>
      <c r="L123" s="1"/>
      <c r="M123" s="1"/>
      <c r="N123" s="1"/>
      <c r="O123" s="1"/>
      <c r="P123" s="1"/>
      <c r="Q123" s="1"/>
      <c r="R123" s="1"/>
      <c r="S123" s="1"/>
      <c r="T123" s="1"/>
      <c r="U123" s="1"/>
      <c r="V123" s="1"/>
      <c r="W123" s="1"/>
      <c r="X123" s="1"/>
      <c r="Y123" s="1"/>
      <c r="Z123" s="1"/>
    </row>
    <row r="124" spans="1:26" ht="18.5" x14ac:dyDescent="0.45">
      <c r="A124" s="1"/>
      <c r="B124" s="281" t="s">
        <v>242</v>
      </c>
      <c r="C124" s="282"/>
      <c r="D124" s="282"/>
      <c r="E124" s="282"/>
      <c r="F124" s="282"/>
      <c r="G124" s="282"/>
      <c r="H124" s="284"/>
      <c r="I124" s="287"/>
      <c r="J124" s="288"/>
      <c r="K124" s="1"/>
      <c r="L124" s="1"/>
      <c r="M124" s="1"/>
      <c r="N124" s="1"/>
      <c r="O124" s="1"/>
      <c r="P124" s="1"/>
      <c r="Q124" s="1"/>
      <c r="R124" s="1"/>
      <c r="S124" s="1"/>
      <c r="T124" s="1"/>
      <c r="U124" s="1"/>
      <c r="V124" s="1"/>
      <c r="W124" s="1"/>
      <c r="X124" s="1"/>
      <c r="Y124" s="1"/>
      <c r="Z124" s="1"/>
    </row>
    <row r="125" spans="1:26" ht="37" x14ac:dyDescent="0.45">
      <c r="A125" s="1"/>
      <c r="B125" s="214" t="s">
        <v>246</v>
      </c>
      <c r="C125" s="275" t="s">
        <v>294</v>
      </c>
      <c r="D125" s="215" t="s">
        <v>288</v>
      </c>
      <c r="E125" s="215" t="s">
        <v>288</v>
      </c>
      <c r="F125" s="215">
        <v>1</v>
      </c>
      <c r="G125" s="215">
        <v>1</v>
      </c>
      <c r="H125" s="216">
        <v>12.99</v>
      </c>
      <c r="I125" s="117">
        <f>G125*H125</f>
        <v>12.99</v>
      </c>
      <c r="J125" s="118">
        <f>I125*0.94</f>
        <v>12.210599999999999</v>
      </c>
      <c r="K125" s="1"/>
      <c r="L125" s="1"/>
      <c r="M125" s="1"/>
      <c r="N125" s="1"/>
      <c r="O125" s="1"/>
      <c r="P125" s="1"/>
      <c r="Q125" s="1"/>
      <c r="R125" s="1"/>
      <c r="S125" s="1"/>
      <c r="T125" s="1"/>
      <c r="U125" s="1"/>
      <c r="V125" s="1"/>
      <c r="W125" s="1"/>
      <c r="X125" s="1"/>
      <c r="Y125" s="1"/>
      <c r="Z125" s="1"/>
    </row>
    <row r="126" spans="1:26" ht="18.5" x14ac:dyDescent="0.45">
      <c r="A126" s="1"/>
      <c r="B126" s="240" t="s">
        <v>247</v>
      </c>
      <c r="C126" s="289"/>
      <c r="D126" s="234"/>
      <c r="E126" s="234"/>
      <c r="F126" s="234"/>
      <c r="G126" s="234"/>
      <c r="H126" s="235"/>
      <c r="I126" s="236">
        <f t="shared" ref="I126:J126" si="18">I125</f>
        <v>12.99</v>
      </c>
      <c r="J126" s="237">
        <f t="shared" si="18"/>
        <v>12.210599999999999</v>
      </c>
      <c r="K126" s="1"/>
      <c r="L126" s="1"/>
      <c r="M126" s="1"/>
      <c r="N126" s="1"/>
      <c r="O126" s="1"/>
      <c r="P126" s="1"/>
      <c r="Q126" s="1"/>
      <c r="R126" s="1"/>
      <c r="S126" s="1"/>
      <c r="T126" s="1"/>
      <c r="U126" s="1"/>
      <c r="V126" s="1"/>
      <c r="W126" s="1"/>
      <c r="X126" s="1"/>
      <c r="Y126" s="1"/>
      <c r="Z126" s="1"/>
    </row>
    <row r="127" spans="1:26" ht="18.5" x14ac:dyDescent="0.45">
      <c r="A127" s="1"/>
      <c r="B127" s="225"/>
      <c r="C127" s="290"/>
      <c r="D127" s="226"/>
      <c r="E127" s="226"/>
      <c r="F127" s="226"/>
      <c r="G127" s="226"/>
      <c r="H127" s="227"/>
      <c r="I127" s="228"/>
      <c r="J127" s="229"/>
      <c r="K127" s="1"/>
      <c r="L127" s="1"/>
      <c r="M127" s="1"/>
      <c r="N127" s="1"/>
      <c r="O127" s="1"/>
      <c r="P127" s="1"/>
      <c r="Q127" s="1"/>
      <c r="R127" s="1"/>
      <c r="S127" s="1"/>
      <c r="T127" s="1"/>
      <c r="U127" s="1"/>
      <c r="V127" s="1"/>
      <c r="W127" s="1"/>
      <c r="X127" s="1"/>
      <c r="Y127" s="1"/>
      <c r="Z127" s="1"/>
    </row>
    <row r="128" spans="1:26" ht="18.5" x14ac:dyDescent="0.45">
      <c r="A128" s="1"/>
      <c r="B128" s="281" t="s">
        <v>248</v>
      </c>
      <c r="C128" s="291"/>
      <c r="D128" s="292"/>
      <c r="E128" s="292"/>
      <c r="F128" s="292"/>
      <c r="G128" s="292"/>
      <c r="H128" s="293"/>
      <c r="I128" s="185"/>
      <c r="J128" s="294"/>
      <c r="K128" s="1"/>
      <c r="L128" s="1"/>
      <c r="M128" s="1"/>
      <c r="N128" s="1"/>
      <c r="O128" s="1"/>
      <c r="P128" s="1"/>
      <c r="Q128" s="1"/>
      <c r="R128" s="1"/>
      <c r="S128" s="1"/>
      <c r="T128" s="1"/>
      <c r="U128" s="1"/>
      <c r="V128" s="1"/>
      <c r="W128" s="1"/>
      <c r="X128" s="1"/>
      <c r="Y128" s="1"/>
      <c r="Z128" s="1"/>
    </row>
    <row r="129" spans="1:26" ht="18.5" x14ac:dyDescent="0.45">
      <c r="A129" s="1"/>
      <c r="B129" s="219" t="s">
        <v>252</v>
      </c>
      <c r="C129" s="275" t="s">
        <v>295</v>
      </c>
      <c r="D129" s="215" t="s">
        <v>288</v>
      </c>
      <c r="E129" s="215" t="s">
        <v>296</v>
      </c>
      <c r="F129" s="215">
        <v>1</v>
      </c>
      <c r="G129" s="215">
        <v>1</v>
      </c>
      <c r="H129" s="216">
        <v>99.99</v>
      </c>
      <c r="I129" s="117">
        <f>G129*H129</f>
        <v>99.99</v>
      </c>
      <c r="J129" s="118">
        <f>I129*0.94</f>
        <v>93.990599999999986</v>
      </c>
      <c r="K129" s="1"/>
      <c r="L129" s="1"/>
      <c r="M129" s="1"/>
      <c r="N129" s="1"/>
      <c r="O129" s="1"/>
      <c r="P129" s="1"/>
      <c r="Q129" s="1"/>
      <c r="R129" s="1"/>
      <c r="S129" s="1"/>
      <c r="T129" s="1"/>
      <c r="U129" s="1"/>
      <c r="V129" s="1"/>
      <c r="W129" s="1"/>
      <c r="X129" s="1"/>
      <c r="Y129" s="1"/>
      <c r="Z129" s="1"/>
    </row>
    <row r="130" spans="1:26" ht="18.5" x14ac:dyDescent="0.45">
      <c r="A130" s="1"/>
      <c r="B130" s="220" t="s">
        <v>297</v>
      </c>
      <c r="C130" s="221"/>
      <c r="D130" s="221"/>
      <c r="E130" s="221"/>
      <c r="F130" s="221"/>
      <c r="G130" s="221"/>
      <c r="H130" s="222"/>
      <c r="I130" s="223">
        <f t="shared" ref="I130:J130" si="19">I129</f>
        <v>99.99</v>
      </c>
      <c r="J130" s="224">
        <f t="shared" si="19"/>
        <v>93.990599999999986</v>
      </c>
      <c r="K130" s="1"/>
      <c r="L130" s="1"/>
      <c r="M130" s="1"/>
      <c r="N130" s="1"/>
      <c r="O130" s="1"/>
      <c r="P130" s="1"/>
      <c r="Q130" s="1"/>
      <c r="R130" s="1"/>
      <c r="S130" s="1"/>
      <c r="T130" s="1"/>
      <c r="U130" s="1"/>
      <c r="V130" s="1"/>
      <c r="W130" s="1"/>
      <c r="X130" s="1"/>
      <c r="Y130" s="1"/>
      <c r="Z130" s="1"/>
    </row>
    <row r="131" spans="1:26" ht="18.5" x14ac:dyDescent="0.45">
      <c r="A131" s="1"/>
      <c r="B131" s="246"/>
      <c r="C131" s="295"/>
      <c r="D131" s="247"/>
      <c r="E131" s="247"/>
      <c r="F131" s="247"/>
      <c r="G131" s="247"/>
      <c r="H131" s="248"/>
      <c r="I131" s="296"/>
      <c r="J131" s="297"/>
      <c r="K131" s="1"/>
      <c r="L131" s="1"/>
      <c r="M131" s="1"/>
      <c r="N131" s="1"/>
      <c r="O131" s="1"/>
      <c r="P131" s="1"/>
      <c r="Q131" s="1"/>
      <c r="R131" s="1"/>
      <c r="S131" s="1"/>
      <c r="T131" s="1"/>
      <c r="U131" s="1"/>
      <c r="V131" s="1"/>
      <c r="W131" s="1"/>
      <c r="X131" s="1"/>
      <c r="Y131" s="1"/>
      <c r="Z131" s="1"/>
    </row>
    <row r="132" spans="1:26" ht="18.5" x14ac:dyDescent="0.45">
      <c r="A132" s="1"/>
      <c r="B132" s="298" t="s">
        <v>298</v>
      </c>
      <c r="C132" s="299"/>
      <c r="D132" s="299"/>
      <c r="E132" s="299"/>
      <c r="F132" s="299"/>
      <c r="G132" s="300"/>
      <c r="H132" s="300"/>
      <c r="I132" s="301">
        <f>SUM(I116+I122+I126+I130)</f>
        <v>373.86</v>
      </c>
      <c r="J132" s="302">
        <f>SUM(I132)*0.94</f>
        <v>351.42840000000001</v>
      </c>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3">
    <mergeCell ref="B82:J82"/>
    <mergeCell ref="F86:M86"/>
    <mergeCell ref="B109:J109"/>
  </mergeCells>
  <hyperlinks>
    <hyperlink ref="B23" r:id="rId1" xr:uid="{00000000-0004-0000-0700-000000000000}"/>
    <hyperlink ref="B40" r:id="rId2" xr:uid="{00000000-0004-0000-0700-000001000000}"/>
    <hyperlink ref="B57" r:id="rId3" xr:uid="{00000000-0004-0000-0700-000002000000}"/>
    <hyperlink ref="B66" r:id="rId4" xr:uid="{00000000-0004-0000-0700-000003000000}"/>
    <hyperlink ref="B82" r:id="rId5" xr:uid="{00000000-0004-0000-0700-000004000000}"/>
    <hyperlink ref="B83" r:id="rId6" location=":~:text=Hamlet%27s%20Renogy%20Solar%20Wiring%20Diagram" xr:uid="{00000000-0004-0000-0700-000005000000}"/>
    <hyperlink ref="G89" r:id="rId7" xr:uid="{00000000-0004-0000-0700-000006000000}"/>
    <hyperlink ref="G90" r:id="rId8" xr:uid="{00000000-0004-0000-0700-000007000000}"/>
    <hyperlink ref="G91" r:id="rId9" xr:uid="{00000000-0004-0000-0700-000008000000}"/>
    <hyperlink ref="G92" r:id="rId10" xr:uid="{00000000-0004-0000-0700-000009000000}"/>
    <hyperlink ref="G95" r:id="rId11" xr:uid="{00000000-0004-0000-0700-00000A000000}"/>
    <hyperlink ref="G96" r:id="rId12" xr:uid="{00000000-0004-0000-0700-00000B000000}"/>
    <hyperlink ref="G97" r:id="rId13" xr:uid="{00000000-0004-0000-0700-00000C000000}"/>
    <hyperlink ref="G98" r:id="rId14" xr:uid="{00000000-0004-0000-0700-00000D000000}"/>
    <hyperlink ref="G99" r:id="rId15" xr:uid="{00000000-0004-0000-0700-00000E000000}"/>
    <hyperlink ref="B109" r:id="rId16" xr:uid="{00000000-0004-0000-0700-00000F000000}"/>
    <hyperlink ref="C110" r:id="rId17" xr:uid="{00000000-0004-0000-0700-000010000000}"/>
    <hyperlink ref="C111" r:id="rId18" xr:uid="{00000000-0004-0000-0700-000011000000}"/>
    <hyperlink ref="C112" r:id="rId19" xr:uid="{00000000-0004-0000-0700-000012000000}"/>
    <hyperlink ref="C113" r:id="rId20" xr:uid="{00000000-0004-0000-0700-000013000000}"/>
    <hyperlink ref="C114" r:id="rId21" xr:uid="{00000000-0004-0000-0700-000014000000}"/>
    <hyperlink ref="C115" r:id="rId22" xr:uid="{00000000-0004-0000-0700-000015000000}"/>
    <hyperlink ref="B118" r:id="rId23" xr:uid="{00000000-0004-0000-0700-000016000000}"/>
    <hyperlink ref="C119" r:id="rId24" xr:uid="{00000000-0004-0000-0700-000017000000}"/>
    <hyperlink ref="C120" r:id="rId25" xr:uid="{00000000-0004-0000-0700-000018000000}"/>
    <hyperlink ref="C121" r:id="rId26" xr:uid="{00000000-0004-0000-0700-000019000000}"/>
    <hyperlink ref="B124" r:id="rId27" xr:uid="{00000000-0004-0000-0700-00001A000000}"/>
    <hyperlink ref="C125" r:id="rId28" xr:uid="{00000000-0004-0000-0700-00001B000000}"/>
    <hyperlink ref="B128" r:id="rId29" xr:uid="{00000000-0004-0000-0700-00001C000000}"/>
    <hyperlink ref="C129" r:id="rId30" xr:uid="{00000000-0004-0000-0700-00001D000000}"/>
  </hyperlinks>
  <pageMargins left="0.7" right="0.7" top="0.75" bottom="0.75" header="0" footer="0"/>
  <pageSetup orientation="portrait"/>
  <drawing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Welcome &amp; Instructions</vt:lpstr>
      <vt:lpstr>Total Watt Hours Calculations</vt:lpstr>
      <vt:lpstr>Solar System Calculator</vt:lpstr>
      <vt:lpstr>Solar Panel Options</vt:lpstr>
      <vt:lpstr>Charge Controller Options</vt:lpstr>
      <vt:lpstr>DC to DC Charger Options</vt:lpstr>
      <vt:lpstr>Battery Options</vt:lpstr>
      <vt:lpstr>Inverter Options</vt:lpstr>
      <vt:lpstr>Wiring &amp; Accessories</vt:lpstr>
      <vt:lpstr>Total Order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Shari Galiardi</dc:creator>
  <cp:lastModifiedBy>Shari + Hutch + Hamlet</cp:lastModifiedBy>
  <dcterms:created xsi:type="dcterms:W3CDTF">2021-02-18T18:17:52Z</dcterms:created>
  <dcterms:modified xsi:type="dcterms:W3CDTF">2026-02-06T03:54:25Z</dcterms:modified>
</cp:coreProperties>
</file>