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showSheetTabs="0" xWindow="-120" yWindow="-120" windowWidth="29040" windowHeight="15720" firstSheet="1" activeTab="1"/>
  </bookViews>
  <sheets>
    <sheet name="raha" sheetId="6" state="hidden" r:id="rId1"/>
    <sheet name="main" sheetId="7" r:id="rId2"/>
    <sheet name="Sheet1" sheetId="1" r:id="rId3"/>
    <sheet name="Sheet3" sheetId="8" r:id="rId4"/>
    <sheet name="Statement" sheetId="2" r:id="rId5"/>
    <sheet name="Sheet2" sheetId="5" r:id="rId6"/>
  </sheets>
  <definedNames>
    <definedName name="_xlnm.Print_Area" localSheetId="2">Sheet1!$B$2:$F$72</definedName>
    <definedName name="_xlnm.Print_Area" localSheetId="5">Sheet2!$A$1:$E$68</definedName>
    <definedName name="_xlnm.Print_Area" localSheetId="4">Statement!$B$3:$V$33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J11" i="2" s="1"/>
  <c r="M11" i="2" s="1"/>
  <c r="N26" i="2" l="1"/>
  <c r="P13" i="2"/>
  <c r="P14" i="2" s="1"/>
  <c r="P15" i="2" s="1"/>
  <c r="P16" i="2" s="1"/>
  <c r="P17" i="2" s="1"/>
  <c r="P18" i="2" s="1"/>
  <c r="P19" i="2" s="1"/>
  <c r="P20" i="2" s="1"/>
  <c r="P21" i="2" s="1"/>
  <c r="P22" i="2" s="1"/>
  <c r="Q13" i="2"/>
  <c r="Q14" i="2" s="1"/>
  <c r="Q15" i="2" s="1"/>
  <c r="Q16" i="2" s="1"/>
  <c r="Q17" i="2" s="1"/>
  <c r="Q18" i="2" s="1"/>
  <c r="Q19" i="2" s="1"/>
  <c r="Q20" i="2" s="1"/>
  <c r="Q21" i="2" s="1"/>
  <c r="Q12" i="2"/>
  <c r="R12" i="2"/>
  <c r="R13" i="2" s="1"/>
  <c r="R14" i="2" s="1"/>
  <c r="R15" i="2" s="1"/>
  <c r="R16" i="2" s="1"/>
  <c r="R17" i="2" s="1"/>
  <c r="R18" i="2" s="1"/>
  <c r="R19" i="2" s="1"/>
  <c r="R20" i="2" s="1"/>
  <c r="R21" i="2" s="1"/>
  <c r="P12" i="2"/>
  <c r="L24" i="2"/>
  <c r="G13" i="2"/>
  <c r="G14" i="2" s="1"/>
  <c r="G15" i="2" s="1"/>
  <c r="G16" i="2" s="1"/>
  <c r="G17" i="2" s="1"/>
  <c r="G18" i="2" s="1"/>
  <c r="G19" i="2" s="1"/>
  <c r="G20" i="2" s="1"/>
  <c r="G21" i="2" s="1"/>
  <c r="G22" i="2" s="1"/>
  <c r="G12" i="2"/>
  <c r="C12" i="2"/>
  <c r="I13" i="2"/>
  <c r="I14" i="2"/>
  <c r="I15" i="2" s="1"/>
  <c r="I16" i="2" s="1"/>
  <c r="I17" i="2" s="1"/>
  <c r="I18" i="2" s="1"/>
  <c r="I19" i="2" s="1"/>
  <c r="I20" i="2" s="1"/>
  <c r="I21" i="2" s="1"/>
  <c r="I22" i="2" s="1"/>
  <c r="I12" i="2"/>
  <c r="H13" i="2"/>
  <c r="H14" i="2"/>
  <c r="H15" i="2" s="1"/>
  <c r="H16" i="2" s="1"/>
  <c r="H17" i="2" s="1"/>
  <c r="H18" i="2" s="1"/>
  <c r="H19" i="2" s="1"/>
  <c r="H20" i="2" s="1"/>
  <c r="H21" i="2" s="1"/>
  <c r="H22" i="2" s="1"/>
  <c r="H12" i="2"/>
  <c r="F11" i="2"/>
  <c r="J12" i="2" l="1"/>
  <c r="C13" i="2"/>
  <c r="E12" i="2"/>
  <c r="J13" i="2" l="1"/>
  <c r="C14" i="2"/>
  <c r="E13" i="2"/>
  <c r="F14" i="2" l="1"/>
  <c r="C15" i="2"/>
  <c r="E14" i="2"/>
  <c r="J14" i="2" l="1"/>
  <c r="M14" i="2" s="1"/>
  <c r="C16" i="2"/>
  <c r="E15" i="2"/>
  <c r="E6" i="2"/>
  <c r="N6" i="2"/>
  <c r="D12" i="2"/>
  <c r="D13" i="2" s="1"/>
  <c r="L23" i="2"/>
  <c r="K25" i="2"/>
  <c r="O25" i="2"/>
  <c r="R25" i="2"/>
  <c r="F51" i="1" s="1"/>
  <c r="S25" i="2"/>
  <c r="F18" i="1" s="1"/>
  <c r="T25" i="2"/>
  <c r="F28" i="1" s="1"/>
  <c r="U25" i="2"/>
  <c r="V25" i="2"/>
  <c r="O31" i="2"/>
  <c r="D58" i="1" s="1"/>
  <c r="O32" i="2"/>
  <c r="D59" i="1" s="1"/>
  <c r="O33" i="2"/>
  <c r="D60" i="1" s="1"/>
  <c r="L5" i="1"/>
  <c r="M5" i="1"/>
  <c r="L6" i="1"/>
  <c r="L7" i="1"/>
  <c r="L8" i="1"/>
  <c r="O8" i="1" s="1"/>
  <c r="B6" i="1" s="1"/>
  <c r="R51" i="1"/>
  <c r="J15" i="2" l="1"/>
  <c r="M15" i="2" s="1"/>
  <c r="C17" i="2"/>
  <c r="E16" i="2"/>
  <c r="F38" i="1"/>
  <c r="F52" i="1"/>
  <c r="M12" i="2"/>
  <c r="F12" i="2"/>
  <c r="L11" i="2"/>
  <c r="AG7" i="2"/>
  <c r="O5" i="1"/>
  <c r="B5" i="1" s="1"/>
  <c r="N25" i="2"/>
  <c r="F26" i="1" s="1"/>
  <c r="J16" i="2" l="1"/>
  <c r="M16" i="2" s="1"/>
  <c r="C18" i="2"/>
  <c r="E17" i="2"/>
  <c r="J17" i="2" s="1"/>
  <c r="M17" i="2" s="1"/>
  <c r="M13" i="2"/>
  <c r="F13" i="2"/>
  <c r="D15" i="2"/>
  <c r="G25" i="2"/>
  <c r="I25" i="2"/>
  <c r="P25" i="2"/>
  <c r="F25" i="1" s="1"/>
  <c r="H25" i="2"/>
  <c r="L12" i="2"/>
  <c r="A15" i="2"/>
  <c r="A16" i="2"/>
  <c r="C19" i="2" l="1"/>
  <c r="E18" i="2"/>
  <c r="J18" i="2" s="1"/>
  <c r="D16" i="2"/>
  <c r="F15" i="2"/>
  <c r="L13" i="2"/>
  <c r="Q25" i="2"/>
  <c r="F17" i="1" s="1"/>
  <c r="L14" i="2"/>
  <c r="M18" i="2" l="1"/>
  <c r="C20" i="2"/>
  <c r="E19" i="2"/>
  <c r="J19" i="2" s="1"/>
  <c r="D17" i="2"/>
  <c r="F16" i="2"/>
  <c r="L15" i="2"/>
  <c r="M19" i="2" l="1"/>
  <c r="C21" i="2"/>
  <c r="E20" i="2"/>
  <c r="J20" i="2" s="1"/>
  <c r="D18" i="2"/>
  <c r="F17" i="2"/>
  <c r="L16" i="2"/>
  <c r="M20" i="2" l="1"/>
  <c r="C22" i="2"/>
  <c r="E21" i="2"/>
  <c r="J21" i="2" s="1"/>
  <c r="D19" i="2"/>
  <c r="F18" i="2"/>
  <c r="L17" i="2"/>
  <c r="M21" i="2" l="1"/>
  <c r="E22" i="2"/>
  <c r="J22" i="2" s="1"/>
  <c r="D20" i="2"/>
  <c r="F19" i="2"/>
  <c r="L18" i="2"/>
  <c r="J25" i="2" l="1"/>
  <c r="M27" i="2" s="1"/>
  <c r="F39" i="1" s="1"/>
  <c r="M22" i="2"/>
  <c r="M25" i="2" s="1"/>
  <c r="M26" i="2" s="1"/>
  <c r="F24" i="1" s="1"/>
  <c r="F34" i="1" s="1"/>
  <c r="F40" i="1" s="1"/>
  <c r="D21" i="2"/>
  <c r="F20" i="2"/>
  <c r="L19" i="2"/>
  <c r="D22" i="2" l="1"/>
  <c r="F21" i="2"/>
  <c r="L21" i="2" s="1"/>
  <c r="L20" i="2"/>
  <c r="F22" i="2" l="1"/>
  <c r="F25" i="2" s="1"/>
  <c r="D25" i="2"/>
  <c r="E25" i="2"/>
  <c r="H53" i="2" s="1"/>
  <c r="C25" i="2"/>
  <c r="P51" i="2" l="1"/>
  <c r="H51" i="2" s="1"/>
  <c r="O53" i="2" s="1"/>
  <c r="P55" i="2" s="1"/>
  <c r="H67" i="2" s="1"/>
  <c r="E43" i="2"/>
  <c r="G43" i="2" s="1"/>
  <c r="H55" i="2"/>
  <c r="H63" i="2" s="1"/>
  <c r="L22" i="2"/>
  <c r="L25" i="2" s="1"/>
  <c r="F8" i="1" s="1"/>
  <c r="F11" i="1" s="1"/>
  <c r="G13" i="1"/>
  <c r="E41" i="2"/>
  <c r="F16" i="1" l="1"/>
  <c r="F20" i="1" s="1"/>
  <c r="F21" i="1" s="1"/>
  <c r="F43" i="1" s="1"/>
  <c r="Q59" i="2"/>
  <c r="Q61" i="2"/>
  <c r="G41" i="2"/>
  <c r="G42" i="2"/>
  <c r="N45" i="1" l="1"/>
  <c r="T43" i="1"/>
  <c r="T46" i="1"/>
  <c r="N43" i="1"/>
  <c r="T45" i="1"/>
  <c r="N46" i="1"/>
  <c r="H65" i="2"/>
  <c r="P57" i="2" s="1"/>
  <c r="H69" i="2" s="1"/>
  <c r="G44" i="2"/>
  <c r="U47" i="1" l="1"/>
  <c r="O47" i="1"/>
  <c r="Q48" i="1" s="1"/>
  <c r="S51" i="1" s="1"/>
  <c r="Q50" i="1" l="1"/>
  <c r="N51" i="1"/>
  <c r="F45" i="1" s="1"/>
  <c r="F48" i="1" s="1"/>
  <c r="F50" i="1" s="1"/>
  <c r="L52" i="1" s="1"/>
  <c r="F44" i="1"/>
  <c r="F53" i="1" l="1"/>
</calcChain>
</file>

<file path=xl/comments1.xml><?xml version="1.0" encoding="utf-8"?>
<comments xmlns="http://schemas.openxmlformats.org/spreadsheetml/2006/main">
  <authors>
    <author>sunil</author>
  </authors>
  <commentList>
    <comment ref="C22" authorId="0">
      <text>
        <r>
          <rPr>
            <b/>
            <sz val="9"/>
            <color indexed="81"/>
            <rFont val="Tahoma"/>
            <family val="2"/>
          </rPr>
          <t>sunil Chikate:</t>
        </r>
        <r>
          <rPr>
            <b/>
            <sz val="8"/>
            <color indexed="81"/>
            <rFont val="Tahoma"/>
            <family val="2"/>
          </rPr>
          <t xml:space="preserve">   </t>
        </r>
        <r>
          <rPr>
            <u/>
            <sz val="8"/>
            <color indexed="81"/>
            <rFont val="Tahoma"/>
            <family val="2"/>
          </rPr>
          <t>:-</t>
        </r>
        <r>
          <rPr>
            <sz val="8"/>
            <color indexed="81"/>
            <rFont val="Tahoma"/>
            <family val="2"/>
          </rPr>
          <t xml:space="preserve">
Life Insurance premium paid 
Payment for annuity plan 
Contribution toward provident fund / PPF 
Investment in NSC (VIII issue) + Interest 
Contribution toward ULIP 
Contribution toward notified pension fund by MF/UTI 
Re-payment of housing loan etc 
Tuition fees paid for children 
5 Years fixed deposit with PO or Schedule Bank 
Contribution toward NPF 
Employee's / Self-employed contribution toward NPS (up to 10%) (u/s 80CCD) 
Additional contribution towards NPS [u/s 80CCD(1B)] 
Employer's contribution toward NPS (up to 10%) (u/s 80CCD) 
Long-term infrastructure bonds (u/s 80CCF) 
Investment under equity saving scheme (u/s 80CCG) 
Deposit with Sukanya Samridhi Accounts 
Any other deductable (u/s 80C)</t>
        </r>
      </text>
    </comment>
  </commentList>
</comments>
</file>

<file path=xl/comments2.xml><?xml version="1.0" encoding="utf-8"?>
<comments xmlns="http://schemas.openxmlformats.org/spreadsheetml/2006/main">
  <authors>
    <author>sunil</author>
  </authors>
  <commentList>
    <comment ref="E42" authorId="0">
      <text>
        <r>
          <rPr>
            <b/>
            <sz val="8"/>
            <color indexed="81"/>
            <rFont val="Tahoma"/>
            <family val="2"/>
          </rPr>
          <t>sunil:</t>
        </r>
        <r>
          <rPr>
            <sz val="8"/>
            <color indexed="81"/>
            <rFont val="Tahoma"/>
            <family val="2"/>
          </rPr>
          <t xml:space="preserve">
=Monthy Rent(Rent reciept)*12=enter</t>
        </r>
      </text>
    </comment>
    <comment ref="G44" authorId="0">
      <text>
        <r>
          <rPr>
            <b/>
            <sz val="8"/>
            <color indexed="81"/>
            <rFont val="Tahoma"/>
            <family val="2"/>
          </rPr>
          <t>sunil:</t>
        </r>
        <r>
          <rPr>
            <sz val="8"/>
            <color indexed="81"/>
            <rFont val="Tahoma"/>
            <family val="2"/>
          </rPr>
          <t xml:space="preserve">
Calculation form Col. No.2</t>
        </r>
      </text>
    </comment>
  </commentList>
</comments>
</file>

<file path=xl/sharedStrings.xml><?xml version="1.0" encoding="utf-8"?>
<sst xmlns="http://schemas.openxmlformats.org/spreadsheetml/2006/main" count="310" uniqueCount="176">
  <si>
    <t>COMPUTATION OF TOTAL INCOME</t>
  </si>
  <si>
    <t>1]</t>
  </si>
  <si>
    <t>Total Income (I+II+III)</t>
  </si>
  <si>
    <t>2]</t>
  </si>
  <si>
    <t xml:space="preserve">     Received of Rent Paid-10% (Basic+DA+D.P)</t>
  </si>
  <si>
    <t xml:space="preserve">     B]  Professional Tax</t>
  </si>
  <si>
    <t>3]</t>
  </si>
  <si>
    <t>Gross Total Income (1-2)</t>
  </si>
  <si>
    <t>4]</t>
  </si>
  <si>
    <t>Deduction under chapter VI A</t>
  </si>
  <si>
    <t>A)  G.P.F.</t>
  </si>
  <si>
    <t>B)  G.I.S.</t>
  </si>
  <si>
    <t>D)  N.S.C.</t>
  </si>
  <si>
    <t>E)  P.L.I.</t>
  </si>
  <si>
    <t>F)  Repayment of housing loan (Principle)</t>
  </si>
  <si>
    <t>G)  Infrastructure Bond</t>
  </si>
  <si>
    <t>H)  Tuition Fees</t>
  </si>
  <si>
    <t xml:space="preserve"> I )  U/S 80 CCC Investment in pension plan </t>
  </si>
  <si>
    <t>J)   Other</t>
  </si>
  <si>
    <t>Total (I+II)</t>
  </si>
  <si>
    <t>Total Taxable income (3-4)</t>
  </si>
  <si>
    <t>Tax on Total income</t>
  </si>
  <si>
    <t>Add Surcharge</t>
  </si>
  <si>
    <t>Total Tax with surcharge</t>
  </si>
  <si>
    <t>Total Tax Payable</t>
  </si>
  <si>
    <t>Certified that above information is Correct</t>
  </si>
  <si>
    <t>Signature with Name &amp; Designation</t>
  </si>
  <si>
    <t>Certified that above information</t>
  </si>
  <si>
    <t>Verified by me &amp; found corred</t>
  </si>
  <si>
    <t>Rate of Income Tax</t>
  </si>
  <si>
    <t>10]</t>
  </si>
  <si>
    <t>11]</t>
  </si>
  <si>
    <t>12]</t>
  </si>
  <si>
    <t xml:space="preserve"> 5]</t>
  </si>
  <si>
    <t xml:space="preserve"> 6]</t>
  </si>
  <si>
    <t xml:space="preserve"> 7]</t>
  </si>
  <si>
    <t xml:space="preserve"> 8]</t>
  </si>
  <si>
    <t xml:space="preserve"> 9]</t>
  </si>
  <si>
    <r>
      <t>II)</t>
    </r>
    <r>
      <rPr>
        <sz val="11"/>
        <rFont val="Arial"/>
        <family val="2"/>
      </rPr>
      <t xml:space="preserve">  U/S 80D/80DD/80E/80G/80U</t>
    </r>
  </si>
  <si>
    <r>
      <t>I)</t>
    </r>
    <r>
      <rPr>
        <sz val="11"/>
        <rFont val="Arial"/>
        <family val="2"/>
      </rPr>
      <t xml:space="preserve">   Gross total Salary income</t>
    </r>
  </si>
  <si>
    <r>
      <t>II)</t>
    </r>
    <r>
      <rPr>
        <sz val="11"/>
        <rFont val="Arial"/>
        <family val="2"/>
      </rPr>
      <t xml:space="preserve">  Add amount of Lieu of rent Free Quarter</t>
    </r>
  </si>
  <si>
    <r>
      <t>III)</t>
    </r>
    <r>
      <rPr>
        <sz val="11"/>
        <rFont val="Arial"/>
        <family val="2"/>
      </rPr>
      <t xml:space="preserve"> Any other income</t>
    </r>
  </si>
  <si>
    <r>
      <t>I)</t>
    </r>
    <r>
      <rPr>
        <sz val="11"/>
        <rFont val="Arial"/>
        <family val="2"/>
      </rPr>
      <t xml:space="preserve">   Less allowance U/S 10 (B) A  Actual HRA         </t>
    </r>
  </si>
  <si>
    <r>
      <t>III)</t>
    </r>
    <r>
      <rPr>
        <sz val="11"/>
        <rFont val="Arial"/>
        <family val="2"/>
      </rPr>
      <t xml:space="preserve"> Interest on House Loan U/S 24</t>
    </r>
  </si>
  <si>
    <r>
      <t>I)</t>
    </r>
    <r>
      <rPr>
        <sz val="11"/>
        <rFont val="Arial"/>
        <family val="2"/>
      </rPr>
      <t xml:space="preserve">  U/S 80 C</t>
    </r>
  </si>
  <si>
    <t>:-</t>
  </si>
  <si>
    <t>PROFORMA</t>
  </si>
  <si>
    <t>Month</t>
  </si>
  <si>
    <t>Pay</t>
  </si>
  <si>
    <t>D.A.</t>
  </si>
  <si>
    <t>H.R.A.</t>
  </si>
  <si>
    <t>Total</t>
  </si>
  <si>
    <t>ADDITION</t>
  </si>
  <si>
    <t>DEDUCTION</t>
  </si>
  <si>
    <t>GIS</t>
  </si>
  <si>
    <t>NSC</t>
  </si>
  <si>
    <t xml:space="preserve">Name of Employees :- </t>
  </si>
  <si>
    <t>Naxal Allow.</t>
  </si>
  <si>
    <t>Shri.</t>
  </si>
  <si>
    <t xml:space="preserve"> -</t>
  </si>
  <si>
    <t>Relief u/s 89(1)</t>
  </si>
  <si>
    <t>13]</t>
  </si>
  <si>
    <t xml:space="preserve">PT                       </t>
  </si>
  <si>
    <t>Income Tax</t>
  </si>
  <si>
    <t>PLI</t>
  </si>
  <si>
    <t xml:space="preserve">       Designation  :-</t>
  </si>
  <si>
    <t>Add Education cess 3%</t>
  </si>
  <si>
    <t>Rs.</t>
  </si>
  <si>
    <t>A)  Medical Insurance Premiums u/s 80D [ limit15000/-]</t>
  </si>
  <si>
    <t xml:space="preserve">C)  L.I.C.     </t>
  </si>
  <si>
    <t>C)  Int Paid on Education Loan. u/s 80E</t>
  </si>
  <si>
    <t>Permanent Account Number :-</t>
  </si>
  <si>
    <r>
      <t xml:space="preserve">B)  Donation of Approved Fund.u/s80G </t>
    </r>
    <r>
      <rPr>
        <sz val="8"/>
        <rFont val="Arial"/>
        <family val="2"/>
      </rPr>
      <t>[Chief Minister's Relief Fund]</t>
    </r>
  </si>
  <si>
    <t>M</t>
  </si>
  <si>
    <t>F</t>
  </si>
  <si>
    <t>LIC-1 Officeal Ded.</t>
  </si>
  <si>
    <t xml:space="preserve">   LIC-2    Cash Ded.</t>
  </si>
  <si>
    <t xml:space="preserve">, </t>
  </si>
  <si>
    <t xml:space="preserve">Permanent Account Number : </t>
  </si>
  <si>
    <t xml:space="preserve">Any Other Allow.                              </t>
  </si>
  <si>
    <t>Don’t Blanck this cell</t>
  </si>
  <si>
    <t>1) Data Feeding Select Monthwise Stat.</t>
  </si>
  <si>
    <t>3) Blank Form Only for extra print</t>
  </si>
  <si>
    <t xml:space="preserve">TA          </t>
  </si>
  <si>
    <t>H)  Tuition Fees (for 2 Children)</t>
  </si>
  <si>
    <t>:- Rs.</t>
  </si>
  <si>
    <r>
      <rPr>
        <b/>
        <u/>
        <sz val="16"/>
        <rFont val="Arial"/>
        <family val="2"/>
      </rPr>
      <t>Contact</t>
    </r>
    <r>
      <rPr>
        <sz val="16"/>
        <rFont val="Arial"/>
        <family val="2"/>
      </rPr>
      <t xml:space="preserve"> :-               </t>
    </r>
    <r>
      <rPr>
        <sz val="16"/>
        <color indexed="8"/>
        <rFont val="Arial"/>
        <family val="2"/>
      </rPr>
      <t>Sunil Chikte</t>
    </r>
    <r>
      <rPr>
        <sz val="16"/>
        <rFont val="Arial"/>
        <family val="2"/>
      </rPr>
      <t xml:space="preserve"> </t>
    </r>
    <r>
      <rPr>
        <sz val="9"/>
        <rFont val="Arial"/>
        <family val="2"/>
      </rPr>
      <t>Cell No.</t>
    </r>
    <r>
      <rPr>
        <sz val="10"/>
        <rFont val="Arial"/>
        <family val="2"/>
      </rPr>
      <t>9763721062</t>
    </r>
  </si>
  <si>
    <t>Name             :</t>
  </si>
  <si>
    <t xml:space="preserve">Designation : </t>
  </si>
  <si>
    <t>Mel / Female:</t>
  </si>
  <si>
    <t>PAN No.        :</t>
  </si>
  <si>
    <t xml:space="preserve">Office Name : </t>
  </si>
  <si>
    <r>
      <t>2)</t>
    </r>
    <r>
      <rPr>
        <b/>
        <sz val="10"/>
        <rFont val="Arial"/>
        <family val="2"/>
      </rPr>
      <t xml:space="preserve"> If any other Deductions, </t>
    </r>
    <r>
      <rPr>
        <b/>
        <sz val="8"/>
        <rFont val="Arial"/>
        <family val="2"/>
      </rPr>
      <t xml:space="preserve">                           </t>
    </r>
    <r>
      <rPr>
        <b/>
        <sz val="10"/>
        <rFont val="Arial"/>
        <family val="2"/>
      </rPr>
      <t>select</t>
    </r>
    <r>
      <rPr>
        <b/>
        <sz val="8"/>
        <rFont val="Arial"/>
        <family val="2"/>
      </rPr>
      <t xml:space="preserve"> the </t>
    </r>
    <r>
      <rPr>
        <b/>
        <sz val="8"/>
        <color indexed="56"/>
        <rFont val="Arial"/>
        <family val="2"/>
      </rPr>
      <t>"Incom tax Calculation for the year 2008-09- Form "</t>
    </r>
  </si>
  <si>
    <r>
      <rPr>
        <b/>
        <sz val="14"/>
        <rFont val="DVB-TTDhruv"/>
        <family val="5"/>
      </rPr>
      <t xml:space="preserve">ÆüÖ ¯ÖÏÖêÖÏò´Ö ±úŒŸÖ ¾ÖîµÖÛŒŸÖú ¾ÖêŸÖ­Ö¬ÖÖ¸üú¸ßŸÖÖü ú¸üßŸÖÖ †ÖÆêü.   </t>
    </r>
    <r>
      <rPr>
        <b/>
        <sz val="12"/>
        <rFont val="DVB-TTDhruv"/>
        <family val="5"/>
      </rPr>
      <t xml:space="preserve">                                                                           (Tax for Salaried Individuals Only)</t>
    </r>
  </si>
  <si>
    <t>Rent Paid</t>
  </si>
  <si>
    <t>HRA Received</t>
  </si>
  <si>
    <t>This Calculation only Show HRA Exemeption (For Col.2)</t>
  </si>
  <si>
    <t>B)  Donation of Approved Fund.u/s80G</t>
  </si>
  <si>
    <t>Verified by me &amp; found correct</t>
  </si>
  <si>
    <t xml:space="preserve">1] </t>
  </si>
  <si>
    <t xml:space="preserve">2] </t>
  </si>
  <si>
    <t xml:space="preserve">3] </t>
  </si>
  <si>
    <t>Basic+DA+GP</t>
  </si>
  <si>
    <t>Licence Fees</t>
  </si>
  <si>
    <t>Total HRA Exmeption</t>
  </si>
  <si>
    <t>Donetion fund</t>
  </si>
  <si>
    <t>Naxal Recovery</t>
  </si>
  <si>
    <t>P.S.Rajura</t>
  </si>
  <si>
    <t>Rs.500001-800000</t>
  </si>
  <si>
    <t>above Rs. 800001</t>
  </si>
  <si>
    <t>Rs. 190001-500000</t>
  </si>
  <si>
    <t xml:space="preserve"> </t>
  </si>
  <si>
    <t xml:space="preserve">     C]  </t>
  </si>
  <si>
    <t>Rs.500001-1000000</t>
  </si>
  <si>
    <t>above Rs. 1000001</t>
  </si>
  <si>
    <r>
      <t>I)</t>
    </r>
    <r>
      <rPr>
        <sz val="11"/>
        <rFont val="Arial"/>
        <family val="2"/>
      </rPr>
      <t xml:space="preserve">   Less allowance U/S 10(13A)   Actual HRA         </t>
    </r>
  </si>
  <si>
    <t>Nil</t>
  </si>
  <si>
    <t>Rs. 5,00,000 – Rs. 10,00,000</t>
  </si>
  <si>
    <t>Rs. 10,00,000 – Rs. 1,00,00,000</t>
  </si>
  <si>
    <t>14]</t>
  </si>
  <si>
    <t>Up to Rs. 2,50,000</t>
  </si>
  <si>
    <t>Rs. 2,50,000 – Rs. 5,00,000</t>
  </si>
  <si>
    <r>
      <t>Rs. 25,000 + 20% of (total income </t>
    </r>
    <r>
      <rPr>
        <i/>
        <sz val="11"/>
        <rFont val="Times New Roman"/>
        <family val="1"/>
      </rPr>
      <t>minus</t>
    </r>
    <r>
      <rPr>
        <sz val="11"/>
        <rFont val="Times New Roman"/>
        <family val="1"/>
      </rPr>
      <t> Rs. 5,00,000)</t>
    </r>
  </si>
  <si>
    <r>
      <t>Rs. 1,25,000 + 30% of (total income </t>
    </r>
    <r>
      <rPr>
        <i/>
        <sz val="11"/>
        <rFont val="Times New Roman"/>
        <family val="1"/>
      </rPr>
      <t>minus</t>
    </r>
    <r>
      <rPr>
        <sz val="11"/>
        <rFont val="Times New Roman"/>
        <family val="1"/>
      </rPr>
      <t> Rs. 10,00,000)</t>
    </r>
  </si>
  <si>
    <t>Rs. 250001-500000</t>
  </si>
  <si>
    <t>Total ( A to J ) Maximum Rs. 1,50,000/-</t>
  </si>
  <si>
    <t>Sunil Chikate</t>
  </si>
  <si>
    <t>HRA Exemption Calculator</t>
  </si>
  <si>
    <t>DA Received [Annually]</t>
  </si>
  <si>
    <t>Basic Pay (P+G) Received [Annually]</t>
  </si>
  <si>
    <t>House Rent Paid [Annually]</t>
  </si>
  <si>
    <t>HRA Received from Salary</t>
  </si>
  <si>
    <t>Calculation of House Rent U/S 10(13A)</t>
  </si>
  <si>
    <t>Non Metro</t>
  </si>
  <si>
    <t>Excess rent paid over 10% of Salary</t>
  </si>
  <si>
    <t>HRA Received from Salary [Annually]</t>
  </si>
  <si>
    <t>HRA Exemption In Income Tax</t>
  </si>
  <si>
    <t>No</t>
  </si>
  <si>
    <t>40%(if Metro 50%) of Salary</t>
  </si>
  <si>
    <t>Do you live in Non-Metro Cities?</t>
  </si>
  <si>
    <t xml:space="preserve"> -Relief</t>
  </si>
  <si>
    <r>
      <t>III)</t>
    </r>
    <r>
      <rPr>
        <sz val="11"/>
        <rFont val="Arial"/>
        <family val="2"/>
      </rPr>
      <t xml:space="preserve"> Interest on House Loan 24(b) </t>
    </r>
    <r>
      <rPr>
        <b/>
        <sz val="10"/>
        <rFont val="Arial"/>
        <family val="2"/>
      </rPr>
      <t>(Max Rs.2,00,000/-)</t>
    </r>
  </si>
  <si>
    <r>
      <t>5% of (total income </t>
    </r>
    <r>
      <rPr>
        <i/>
        <sz val="11"/>
        <rFont val="Times New Roman"/>
        <family val="1"/>
      </rPr>
      <t>minus </t>
    </r>
    <r>
      <rPr>
        <sz val="11"/>
        <rFont val="Times New Roman"/>
        <family val="1"/>
      </rPr>
      <t xml:space="preserve">Rs. 2,50,000) </t>
    </r>
  </si>
  <si>
    <t xml:space="preserve">यामधील गणना फक्त वयैक्तीक वेतन धारकाकरिताच आहे.सदर गणणा बरोबर असेलच याची खात्री नाही. कृपया आपली गणणा खालील ऑनलाईन साईट वर तपासुन घ्यावी. </t>
  </si>
  <si>
    <t>https://www.incometaxindia.gov.in/pages/tools/income-tax-calculator.aspx</t>
  </si>
  <si>
    <t>A)  Medi-claim premium (u/s 80D) / Per.Accident Policy</t>
  </si>
  <si>
    <t>Assessment Year 2019-2020</t>
  </si>
  <si>
    <t xml:space="preserve">     A]   Standard Deduction</t>
  </si>
  <si>
    <t>Income Tax already deducted up to Jan.2019</t>
  </si>
  <si>
    <t>Income Tax to be deducted from salary for Feb.2019</t>
  </si>
  <si>
    <t>Education+ Health +Agri Cess 4%</t>
  </si>
  <si>
    <t xml:space="preserve">     A]  Standard Deduction</t>
  </si>
  <si>
    <r>
      <t xml:space="preserve">II) </t>
    </r>
    <r>
      <rPr>
        <sz val="11"/>
        <rFont val="Arial"/>
        <family val="2"/>
      </rPr>
      <t xml:space="preserve"> Less allowance</t>
    </r>
  </si>
  <si>
    <t>A)  GPF /Employee's contribution toward NPS (up to 20%) (u/s 80CCD)</t>
  </si>
  <si>
    <r>
      <t xml:space="preserve">II) </t>
    </r>
    <r>
      <rPr>
        <sz val="11"/>
        <rFont val="Arial"/>
        <family val="2"/>
      </rPr>
      <t xml:space="preserve"> Less allowance </t>
    </r>
  </si>
  <si>
    <r>
      <t>III)</t>
    </r>
    <r>
      <rPr>
        <sz val="11"/>
        <rFont val="Arial"/>
        <family val="2"/>
      </rPr>
      <t xml:space="preserve">  U/S 80D/80DD//80E/80EE/80G/80U</t>
    </r>
  </si>
  <si>
    <r>
      <rPr>
        <b/>
        <sz val="11"/>
        <rFont val="Arial"/>
        <family val="2"/>
      </rPr>
      <t xml:space="preserve">II) </t>
    </r>
    <r>
      <rPr>
        <sz val="11"/>
        <rFont val="Arial"/>
        <family val="2"/>
      </rPr>
      <t xml:space="preserve"> Additional contribution towards NPS</t>
    </r>
    <r>
      <rPr>
        <b/>
        <sz val="9"/>
        <rFont val="Arial"/>
        <family val="2"/>
      </rPr>
      <t xml:space="preserve"> [u/s 80CCD(1B)] </t>
    </r>
    <r>
      <rPr>
        <sz val="11"/>
        <rFont val="Arial"/>
        <family val="2"/>
      </rPr>
      <t>50,000/-Lmt.</t>
    </r>
  </si>
  <si>
    <r>
      <t>Income Tax Payable -    [</t>
    </r>
    <r>
      <rPr>
        <sz val="9"/>
        <rFont val="Arial"/>
        <family val="2"/>
      </rPr>
      <t>87A Rebate -12500/-(Net Income under 5 lac)]</t>
    </r>
  </si>
  <si>
    <t>Income tax Calculations for the year 2019-2020</t>
  </si>
  <si>
    <t>Up to Rs. 2,50,000</t>
  </si>
  <si>
    <t>Rs. 2,50,000 to Rs 5,00,000</t>
  </si>
  <si>
    <t>Rs. 5,00,000 to Rs. 10,00,000</t>
  </si>
  <si>
    <t>Above Rs. 10,00,000</t>
  </si>
  <si>
    <t>GP or Other pay</t>
  </si>
  <si>
    <t>C)U/S 80CCD Employer Contribution 14%</t>
  </si>
  <si>
    <t>nps 10%</t>
  </si>
  <si>
    <t>DCPS 10% + 14%</t>
  </si>
  <si>
    <t>k)   SIP</t>
  </si>
  <si>
    <t>DCPS Amt 14%</t>
  </si>
  <si>
    <t>Income Tax Calculation F.A.2024-25</t>
  </si>
  <si>
    <t>Statement showing the details of pay and allowances drawn during the finical year 2024-2025</t>
  </si>
  <si>
    <t>( Assessment Year 2025-2026)</t>
  </si>
  <si>
    <t>Income Tax already deducted up to Jan.2025</t>
  </si>
  <si>
    <t>Income Tax to be deducted from salary for Feb.2025</t>
  </si>
  <si>
    <t>Income tax Calculations for the year 2024-2025</t>
  </si>
  <si>
    <t>Assessment Year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</si>
</sst>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Rs.&quot;#,##0.00"/>
    <numFmt numFmtId="165" formatCode="&quot;Rs.&quot;#,##0;[Red]&quot;Rs.&quot;#,##0"/>
    <numFmt numFmtId="166" formatCode="0;[Red]0"/>
    <numFmt numFmtId="167" formatCode="&quot;Rs.&quot;#,##0"/>
    <numFmt numFmtId="168" formatCode="&quot;Rs.&quot;\ #,##0.00"/>
  </numFmts>
  <fonts count="8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i/>
      <sz val="14"/>
      <name val="Times New Roman"/>
      <family val="1"/>
    </font>
    <font>
      <b/>
      <sz val="14"/>
      <name val="DVB-TTBhima"/>
      <family val="5"/>
    </font>
    <font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11"/>
      <color indexed="12"/>
      <name val="Arial"/>
      <family val="2"/>
    </font>
    <font>
      <sz val="11"/>
      <color indexed="45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b/>
      <u/>
      <sz val="12"/>
      <name val="Arial"/>
      <family val="2"/>
    </font>
    <font>
      <b/>
      <sz val="12"/>
      <name val="AvantGarde Bk BT"/>
      <family val="2"/>
    </font>
    <font>
      <b/>
      <sz val="14"/>
      <name val="Arial"/>
      <family val="2"/>
    </font>
    <font>
      <sz val="11"/>
      <color indexed="45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sz val="16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b/>
      <sz val="12"/>
      <name val="DVB-TTDhruv"/>
      <family val="5"/>
    </font>
    <font>
      <b/>
      <sz val="14"/>
      <name val="DVB-TTDhruv"/>
      <family val="5"/>
    </font>
    <font>
      <b/>
      <sz val="8"/>
      <color indexed="56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2"/>
      <color indexed="10"/>
      <name val="Arial"/>
      <family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indexed="13"/>
      <name val="Arial"/>
      <family val="2"/>
    </font>
    <font>
      <b/>
      <sz val="16"/>
      <color indexed="13"/>
      <name val="Arial"/>
      <family val="2"/>
    </font>
    <font>
      <b/>
      <sz val="8"/>
      <color indexed="10"/>
      <name val="Arial"/>
      <family val="2"/>
    </font>
    <font>
      <b/>
      <sz val="11"/>
      <color indexed="10"/>
      <name val="Arial"/>
      <family val="2"/>
    </font>
    <font>
      <sz val="14"/>
      <name val="DVB-TTBhima"/>
      <family val="5"/>
    </font>
    <font>
      <b/>
      <sz val="12"/>
      <name val="Times New Roman"/>
      <family val="1"/>
    </font>
    <font>
      <b/>
      <i/>
      <sz val="16"/>
      <name val="Times New Roman"/>
      <family val="1"/>
    </font>
    <font>
      <b/>
      <sz val="9"/>
      <color indexed="81"/>
      <name val="Tahoma"/>
      <family val="2"/>
    </font>
    <font>
      <u/>
      <sz val="8"/>
      <color indexed="81"/>
      <name val="Tahoma"/>
      <family val="2"/>
    </font>
    <font>
      <sz val="12"/>
      <color indexed="8"/>
      <name val="Times New Roman"/>
      <family val="1"/>
    </font>
    <font>
      <sz val="11"/>
      <color indexed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0"/>
      <color theme="0" tint="-4.9989318521683403E-2"/>
      <name val="Arial"/>
      <family val="2"/>
    </font>
    <font>
      <sz val="10"/>
      <color theme="2" tint="-0.89999084444715716"/>
      <name val="Times New Roman"/>
      <family val="1"/>
    </font>
    <font>
      <sz val="11"/>
      <color rgb="FFFF0000"/>
      <name val="Arial"/>
      <family val="2"/>
    </font>
    <font>
      <b/>
      <sz val="14"/>
      <color theme="2" tint="-0.89999084444715716"/>
      <name val="Times New Roman"/>
      <family val="1"/>
    </font>
    <font>
      <b/>
      <sz val="12"/>
      <color theme="2" tint="-0.89999084444715716"/>
      <name val="Times New Roman"/>
      <family val="1"/>
    </font>
    <font>
      <b/>
      <i/>
      <sz val="14"/>
      <color theme="2" tint="-0.89999084444715716"/>
      <name val="Times New Roman"/>
      <family val="1"/>
    </font>
    <font>
      <sz val="14"/>
      <color rgb="FFFF0000"/>
      <name val="Times New Roman"/>
      <family val="1"/>
    </font>
    <font>
      <sz val="12"/>
      <color theme="0"/>
      <name val="Times New Roman"/>
      <family val="1"/>
    </font>
    <font>
      <b/>
      <sz val="11"/>
      <color theme="0"/>
      <name val="Calibri"/>
      <family val="2"/>
      <scheme val="minor"/>
    </font>
    <font>
      <b/>
      <sz val="22"/>
      <color theme="1" tint="0.249977111117893"/>
      <name val="Arial"/>
      <family val="2"/>
    </font>
    <font>
      <b/>
      <sz val="16"/>
      <name val="Arial"/>
      <family val="2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FFFF00"/>
      <name val="Arial"/>
      <family val="2"/>
    </font>
    <font>
      <b/>
      <sz val="18"/>
      <color rgb="FFFFFF00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sz val="11"/>
      <color theme="9" tint="0.59999389629810485"/>
      <name val="Arial Unicode MS"/>
      <family val="2"/>
    </font>
    <font>
      <b/>
      <sz val="20"/>
      <color rgb="FF002060"/>
      <name val="Arial"/>
      <family val="2"/>
    </font>
    <font>
      <u/>
      <sz val="11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444444"/>
      <name val="Arial"/>
      <family val="2"/>
    </font>
    <font>
      <b/>
      <sz val="11"/>
      <color rgb="FF444444"/>
      <name val="Arial"/>
      <family val="2"/>
    </font>
    <font>
      <sz val="11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bgColor indexed="60"/>
      </patternFill>
    </fill>
    <fill>
      <patternFill patternType="lightGray">
        <bgColor indexed="19"/>
      </patternFill>
    </fill>
    <fill>
      <patternFill patternType="solid">
        <fgColor indexed="60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gradientFill degree="270">
        <stop position="0">
          <color theme="0"/>
        </stop>
        <stop position="1">
          <color theme="1" tint="0.34900967436750391"/>
        </stop>
      </gradientFill>
    </fill>
    <fill>
      <gradientFill degree="90">
        <stop position="0">
          <color theme="0"/>
        </stop>
        <stop position="1">
          <color theme="1" tint="0.1490218817712943"/>
        </stop>
      </gradient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64" fillId="10" borderId="47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</cellStyleXfs>
  <cellXfs count="445">
    <xf numFmtId="0" fontId="0" fillId="0" borderId="0" xfId="0"/>
    <xf numFmtId="0" fontId="0" fillId="2" borderId="0" xfId="0" applyFill="1" applyAlignment="1">
      <alignment vertical="top"/>
    </xf>
    <xf numFmtId="0" fontId="7" fillId="2" borderId="0" xfId="0" applyFont="1" applyFill="1" applyAlignment="1">
      <alignment vertical="top"/>
    </xf>
    <xf numFmtId="0" fontId="0" fillId="2" borderId="0" xfId="0" applyFill="1" applyAlignment="1">
      <alignment horizontal="center" vertical="top"/>
    </xf>
    <xf numFmtId="9" fontId="0" fillId="3" borderId="1" xfId="0" applyNumberForma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/>
    <xf numFmtId="0" fontId="10" fillId="2" borderId="0" xfId="0" applyFont="1" applyFill="1"/>
    <xf numFmtId="0" fontId="2" fillId="2" borderId="0" xfId="0" applyFont="1" applyFill="1"/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vertical="center"/>
    </xf>
    <xf numFmtId="0" fontId="5" fillId="0" borderId="0" xfId="0" applyFont="1"/>
    <xf numFmtId="0" fontId="10" fillId="0" borderId="0" xfId="0" applyFont="1"/>
    <xf numFmtId="0" fontId="4" fillId="0" borderId="0" xfId="0" applyFont="1"/>
    <xf numFmtId="0" fontId="2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horizontal="left" vertical="top"/>
    </xf>
    <xf numFmtId="0" fontId="5" fillId="0" borderId="2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164" fontId="7" fillId="0" borderId="2" xfId="0" applyNumberFormat="1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164" fontId="7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164" fontId="7" fillId="0" borderId="3" xfId="0" applyNumberFormat="1" applyFont="1" applyBorder="1" applyAlignment="1">
      <alignment horizontal="center" vertical="top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164" fontId="13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164" fontId="7" fillId="0" borderId="5" xfId="0" applyNumberFormat="1" applyFont="1" applyBorder="1" applyAlignment="1">
      <alignment horizontal="center" vertical="top"/>
    </xf>
    <xf numFmtId="0" fontId="7" fillId="0" borderId="6" xfId="0" applyFont="1" applyBorder="1" applyAlignment="1">
      <alignment vertical="top"/>
    </xf>
    <xf numFmtId="164" fontId="7" fillId="0" borderId="6" xfId="0" applyNumberFormat="1" applyFont="1" applyBorder="1" applyAlignment="1">
      <alignment horizontal="center" vertical="top"/>
    </xf>
    <xf numFmtId="0" fontId="7" fillId="0" borderId="0" xfId="0" applyFont="1" applyAlignment="1">
      <alignment horizontal="left" vertical="top" indent="2"/>
    </xf>
    <xf numFmtId="0" fontId="5" fillId="0" borderId="7" xfId="0" applyFont="1" applyBorder="1" applyAlignment="1">
      <alignment vertical="top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top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vertical="top"/>
    </xf>
    <xf numFmtId="164" fontId="5" fillId="0" borderId="9" xfId="0" applyNumberFormat="1" applyFont="1" applyBorder="1" applyAlignment="1">
      <alignment horizontal="center" vertical="top"/>
    </xf>
    <xf numFmtId="164" fontId="14" fillId="0" borderId="3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7" fillId="0" borderId="9" xfId="0" applyNumberFormat="1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2" fillId="0" borderId="0" xfId="0" applyFont="1" applyAlignment="1">
      <alignment horizontal="left" vertical="top" indent="6"/>
    </xf>
    <xf numFmtId="0" fontId="0" fillId="0" borderId="0" xfId="0" applyAlignment="1">
      <alignment horizontal="center" vertical="top"/>
    </xf>
    <xf numFmtId="9" fontId="0" fillId="0" borderId="1" xfId="0" applyNumberFormat="1" applyBorder="1" applyAlignment="1">
      <alignment horizontal="center" vertical="top"/>
    </xf>
    <xf numFmtId="165" fontId="16" fillId="2" borderId="0" xfId="0" applyNumberFormat="1" applyFont="1" applyFill="1" applyAlignment="1">
      <alignment vertical="top"/>
    </xf>
    <xf numFmtId="0" fontId="17" fillId="2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165" fontId="18" fillId="2" borderId="0" xfId="0" applyNumberFormat="1" applyFont="1" applyFill="1" applyAlignment="1">
      <alignment vertical="top"/>
    </xf>
    <xf numFmtId="0" fontId="6" fillId="0" borderId="0" xfId="0" applyFont="1" applyAlignment="1">
      <alignment horizontal="left" vertical="top" indent="2"/>
    </xf>
    <xf numFmtId="0" fontId="6" fillId="0" borderId="5" xfId="0" applyFont="1" applyBorder="1" applyAlignment="1">
      <alignment vertical="top"/>
    </xf>
    <xf numFmtId="164" fontId="7" fillId="0" borderId="11" xfId="0" applyNumberFormat="1" applyFont="1" applyBorder="1" applyAlignment="1">
      <alignment horizontal="center" vertical="top"/>
    </xf>
    <xf numFmtId="0" fontId="7" fillId="0" borderId="7" xfId="0" applyFont="1" applyBorder="1" applyAlignment="1">
      <alignment horizontal="left" vertical="top" indent="2"/>
    </xf>
    <xf numFmtId="0" fontId="6" fillId="0" borderId="7" xfId="0" applyFont="1" applyBorder="1" applyAlignment="1">
      <alignment horizontal="left" vertical="top" indent="2"/>
    </xf>
    <xf numFmtId="0" fontId="6" fillId="0" borderId="0" xfId="0" applyFont="1" applyAlignment="1">
      <alignment vertical="top"/>
    </xf>
    <xf numFmtId="0" fontId="35" fillId="2" borderId="0" xfId="0" applyFont="1" applyFill="1" applyAlignment="1">
      <alignment vertical="top"/>
    </xf>
    <xf numFmtId="0" fontId="0" fillId="0" borderId="0" xfId="0" applyAlignment="1">
      <alignment horizontal="right"/>
    </xf>
    <xf numFmtId="1" fontId="0" fillId="0" borderId="0" xfId="0" applyNumberFormat="1" applyProtection="1">
      <protection hidden="1"/>
    </xf>
    <xf numFmtId="9" fontId="0" fillId="0" borderId="5" xfId="0" applyNumberFormat="1" applyBorder="1"/>
    <xf numFmtId="0" fontId="0" fillId="0" borderId="5" xfId="0" applyBorder="1" applyAlignment="1">
      <alignment horizontal="right"/>
    </xf>
    <xf numFmtId="1" fontId="0" fillId="0" borderId="5" xfId="0" applyNumberFormat="1" applyBorder="1" applyProtection="1">
      <protection hidden="1"/>
    </xf>
    <xf numFmtId="0" fontId="0" fillId="0" borderId="12" xfId="0" applyBorder="1"/>
    <xf numFmtId="9" fontId="0" fillId="0" borderId="0" xfId="0" applyNumberFormat="1"/>
    <xf numFmtId="1" fontId="0" fillId="0" borderId="0" xfId="0" applyNumberFormat="1"/>
    <xf numFmtId="0" fontId="0" fillId="0" borderId="13" xfId="0" applyBorder="1"/>
    <xf numFmtId="0" fontId="15" fillId="0" borderId="14" xfId="0" applyFont="1" applyBorder="1"/>
    <xf numFmtId="0" fontId="17" fillId="2" borderId="15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1" fontId="0" fillId="0" borderId="16" xfId="0" applyNumberFormat="1" applyBorder="1" applyProtection="1">
      <protection hidden="1"/>
    </xf>
    <xf numFmtId="0" fontId="0" fillId="0" borderId="0" xfId="0" applyProtection="1">
      <protection locked="0" hidden="1"/>
    </xf>
    <xf numFmtId="9" fontId="0" fillId="0" borderId="0" xfId="0" applyNumberFormat="1" applyProtection="1">
      <protection locked="0" hidden="1"/>
    </xf>
    <xf numFmtId="0" fontId="15" fillId="0" borderId="0" xfId="0" applyFont="1" applyProtection="1">
      <protection locked="0" hidden="1"/>
    </xf>
    <xf numFmtId="1" fontId="35" fillId="0" borderId="0" xfId="0" applyNumberFormat="1" applyFont="1" applyProtection="1">
      <protection locked="0" hidden="1"/>
    </xf>
    <xf numFmtId="0" fontId="35" fillId="0" borderId="0" xfId="0" applyFont="1"/>
    <xf numFmtId="1" fontId="17" fillId="2" borderId="0" xfId="0" applyNumberFormat="1" applyFont="1" applyFill="1" applyAlignment="1">
      <alignment vertical="top"/>
    </xf>
    <xf numFmtId="1" fontId="17" fillId="2" borderId="0" xfId="0" applyNumberFormat="1" applyFont="1" applyFill="1" applyAlignment="1">
      <alignment horizontal="center" vertical="top"/>
    </xf>
    <xf numFmtId="1" fontId="23" fillId="2" borderId="0" xfId="0" applyNumberFormat="1" applyFont="1" applyFill="1" applyAlignment="1">
      <alignment horizontal="center" vertical="top"/>
    </xf>
    <xf numFmtId="0" fontId="36" fillId="2" borderId="0" xfId="0" applyFont="1" applyFill="1" applyAlignment="1">
      <alignment vertical="top"/>
    </xf>
    <xf numFmtId="0" fontId="37" fillId="2" borderId="0" xfId="0" applyFont="1" applyFill="1" applyAlignment="1">
      <alignment vertical="top"/>
    </xf>
    <xf numFmtId="0" fontId="20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vertical="top"/>
    </xf>
    <xf numFmtId="164" fontId="0" fillId="3" borderId="0" xfId="0" applyNumberFormat="1" applyFill="1" applyAlignment="1">
      <alignment horizontal="left" vertical="top"/>
    </xf>
    <xf numFmtId="0" fontId="5" fillId="3" borderId="2" xfId="0" applyFont="1" applyFill="1" applyBorder="1" applyAlignment="1">
      <alignment vertical="top"/>
    </xf>
    <xf numFmtId="0" fontId="7" fillId="3" borderId="2" xfId="0" applyFont="1" applyFill="1" applyBorder="1" applyAlignment="1">
      <alignment vertical="top"/>
    </xf>
    <xf numFmtId="164" fontId="7" fillId="3" borderId="2" xfId="0" applyNumberFormat="1" applyFont="1" applyFill="1" applyBorder="1" applyAlignment="1">
      <alignment horizontal="center" vertical="top"/>
    </xf>
    <xf numFmtId="165" fontId="7" fillId="3" borderId="17" xfId="0" applyNumberFormat="1" applyFont="1" applyFill="1" applyBorder="1" applyAlignment="1" applyProtection="1">
      <alignment horizontal="right" vertical="top"/>
      <protection locked="0"/>
    </xf>
    <xf numFmtId="0" fontId="7" fillId="3" borderId="0" xfId="0" applyFont="1" applyFill="1" applyAlignment="1">
      <alignment vertical="top"/>
    </xf>
    <xf numFmtId="164" fontId="7" fillId="3" borderId="0" xfId="0" applyNumberFormat="1" applyFont="1" applyFill="1" applyAlignment="1">
      <alignment horizontal="center" vertical="top"/>
    </xf>
    <xf numFmtId="165" fontId="7" fillId="3" borderId="18" xfId="0" applyNumberFormat="1" applyFont="1" applyFill="1" applyBorder="1" applyAlignment="1" applyProtection="1">
      <alignment horizontal="center" vertical="top"/>
      <protection locked="0"/>
    </xf>
    <xf numFmtId="0" fontId="5" fillId="3" borderId="3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164" fontId="7" fillId="3" borderId="3" xfId="0" applyNumberFormat="1" applyFont="1" applyFill="1" applyBorder="1" applyAlignment="1">
      <alignment horizontal="center" vertical="top"/>
    </xf>
    <xf numFmtId="165" fontId="7" fillId="3" borderId="19" xfId="0" applyNumberFormat="1" applyFont="1" applyFill="1" applyBorder="1" applyAlignment="1" applyProtection="1">
      <alignment horizontal="center" vertical="top"/>
      <protection locked="0"/>
    </xf>
    <xf numFmtId="0" fontId="13" fillId="3" borderId="4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164" fontId="13" fillId="3" borderId="4" xfId="0" applyNumberFormat="1" applyFont="1" applyFill="1" applyBorder="1" applyAlignment="1">
      <alignment horizontal="center" vertical="center"/>
    </xf>
    <xf numFmtId="165" fontId="13" fillId="3" borderId="20" xfId="0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164" fontId="7" fillId="3" borderId="5" xfId="0" applyNumberFormat="1" applyFont="1" applyFill="1" applyBorder="1" applyAlignment="1">
      <alignment horizontal="center" vertical="top"/>
    </xf>
    <xf numFmtId="165" fontId="7" fillId="3" borderId="21" xfId="0" applyNumberFormat="1" applyFont="1" applyFill="1" applyBorder="1" applyAlignment="1" applyProtection="1">
      <alignment horizontal="right" vertical="top"/>
      <protection locked="0"/>
    </xf>
    <xf numFmtId="0" fontId="7" fillId="3" borderId="22" xfId="0" applyFont="1" applyFill="1" applyBorder="1" applyAlignment="1">
      <alignment vertical="top"/>
    </xf>
    <xf numFmtId="0" fontId="7" fillId="3" borderId="6" xfId="0" applyFont="1" applyFill="1" applyBorder="1" applyAlignment="1">
      <alignment vertical="top"/>
    </xf>
    <xf numFmtId="164" fontId="7" fillId="3" borderId="6" xfId="0" applyNumberFormat="1" applyFont="1" applyFill="1" applyBorder="1" applyAlignment="1">
      <alignment horizontal="center" vertical="top"/>
    </xf>
    <xf numFmtId="165" fontId="7" fillId="3" borderId="23" xfId="0" applyNumberFormat="1" applyFont="1" applyFill="1" applyBorder="1" applyAlignment="1" applyProtection="1">
      <alignment horizontal="right" vertical="top"/>
      <protection locked="0"/>
    </xf>
    <xf numFmtId="165" fontId="7" fillId="3" borderId="18" xfId="0" applyNumberFormat="1" applyFont="1" applyFill="1" applyBorder="1" applyAlignment="1" applyProtection="1">
      <alignment horizontal="right" vertical="top"/>
      <protection locked="0"/>
    </xf>
    <xf numFmtId="0" fontId="5" fillId="3" borderId="7" xfId="0" applyFont="1" applyFill="1" applyBorder="1" applyAlignment="1">
      <alignment vertical="top"/>
    </xf>
    <xf numFmtId="165" fontId="7" fillId="3" borderId="19" xfId="0" applyNumberFormat="1" applyFont="1" applyFill="1" applyBorder="1" applyAlignment="1">
      <alignment horizontal="center" vertical="top"/>
    </xf>
    <xf numFmtId="0" fontId="13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vertical="top"/>
    </xf>
    <xf numFmtId="0" fontId="7" fillId="3" borderId="8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vertical="top"/>
    </xf>
    <xf numFmtId="0" fontId="7" fillId="3" borderId="9" xfId="0" applyFont="1" applyFill="1" applyBorder="1" applyAlignment="1">
      <alignment vertical="top"/>
    </xf>
    <xf numFmtId="164" fontId="5" fillId="3" borderId="9" xfId="0" applyNumberFormat="1" applyFont="1" applyFill="1" applyBorder="1" applyAlignment="1">
      <alignment horizontal="center" vertical="top"/>
    </xf>
    <xf numFmtId="165" fontId="5" fillId="3" borderId="24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vertical="top"/>
    </xf>
    <xf numFmtId="165" fontId="7" fillId="3" borderId="21" xfId="0" applyNumberFormat="1" applyFont="1" applyFill="1" applyBorder="1" applyAlignment="1">
      <alignment horizontal="right" vertical="top"/>
    </xf>
    <xf numFmtId="165" fontId="7" fillId="3" borderId="18" xfId="0" applyNumberFormat="1" applyFont="1" applyFill="1" applyBorder="1" applyAlignment="1">
      <alignment horizontal="right" vertical="top"/>
    </xf>
    <xf numFmtId="0" fontId="7" fillId="3" borderId="7" xfId="0" applyFont="1" applyFill="1" applyBorder="1" applyAlignment="1">
      <alignment horizontal="left" vertical="top" indent="2"/>
    </xf>
    <xf numFmtId="165" fontId="7" fillId="3" borderId="19" xfId="0" applyNumberFormat="1" applyFont="1" applyFill="1" applyBorder="1" applyAlignment="1" applyProtection="1">
      <alignment horizontal="right" vertical="top"/>
      <protection hidden="1"/>
    </xf>
    <xf numFmtId="0" fontId="7" fillId="3" borderId="0" xfId="0" applyFont="1" applyFill="1" applyAlignment="1">
      <alignment horizontal="left" vertical="top" indent="2"/>
    </xf>
    <xf numFmtId="0" fontId="6" fillId="3" borderId="7" xfId="0" applyFont="1" applyFill="1" applyBorder="1" applyAlignment="1">
      <alignment horizontal="left" vertical="top" indent="2"/>
    </xf>
    <xf numFmtId="165" fontId="7" fillId="3" borderId="18" xfId="0" applyNumberFormat="1" applyFont="1" applyFill="1" applyBorder="1" applyAlignment="1" applyProtection="1">
      <alignment horizontal="right" vertical="top"/>
      <protection hidden="1"/>
    </xf>
    <xf numFmtId="165" fontId="7" fillId="3" borderId="19" xfId="0" applyNumberFormat="1" applyFont="1" applyFill="1" applyBorder="1" applyAlignment="1" applyProtection="1">
      <alignment horizontal="right" vertical="top"/>
      <protection locked="0"/>
    </xf>
    <xf numFmtId="164" fontId="14" fillId="3" borderId="3" xfId="0" applyNumberFormat="1" applyFont="1" applyFill="1" applyBorder="1" applyAlignment="1">
      <alignment horizontal="center" vertical="top"/>
    </xf>
    <xf numFmtId="165" fontId="13" fillId="3" borderId="19" xfId="0" applyNumberFormat="1" applyFont="1" applyFill="1" applyBorder="1" applyAlignment="1" applyProtection="1">
      <alignment horizontal="right" vertical="top"/>
      <protection hidden="1"/>
    </xf>
    <xf numFmtId="165" fontId="7" fillId="3" borderId="19" xfId="0" applyNumberFormat="1" applyFont="1" applyFill="1" applyBorder="1" applyAlignment="1">
      <alignment horizontal="right" vertical="top"/>
    </xf>
    <xf numFmtId="164" fontId="7" fillId="3" borderId="11" xfId="0" applyNumberFormat="1" applyFont="1" applyFill="1" applyBorder="1" applyAlignment="1">
      <alignment horizontal="center" vertical="top"/>
    </xf>
    <xf numFmtId="165" fontId="13" fillId="3" borderId="20" xfId="0" applyNumberFormat="1" applyFont="1" applyFill="1" applyBorder="1" applyAlignment="1" applyProtection="1">
      <alignment horizontal="right" vertical="center"/>
      <protection hidden="1"/>
    </xf>
    <xf numFmtId="0" fontId="7" fillId="3" borderId="0" xfId="0" applyFont="1" applyFill="1" applyAlignment="1">
      <alignment horizontal="center" vertical="top"/>
    </xf>
    <xf numFmtId="0" fontId="13" fillId="3" borderId="0" xfId="0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/>
    </xf>
    <xf numFmtId="165" fontId="13" fillId="3" borderId="0" xfId="0" applyNumberFormat="1" applyFont="1" applyFill="1" applyAlignment="1" applyProtection="1">
      <alignment horizontal="right" vertical="center"/>
      <protection hidden="1"/>
    </xf>
    <xf numFmtId="164" fontId="7" fillId="3" borderId="9" xfId="0" applyNumberFormat="1" applyFont="1" applyFill="1" applyBorder="1" applyAlignment="1">
      <alignment horizontal="center" vertical="top"/>
    </xf>
    <xf numFmtId="165" fontId="5" fillId="3" borderId="24" xfId="0" applyNumberFormat="1" applyFont="1" applyFill="1" applyBorder="1" applyAlignment="1">
      <alignment horizontal="right" vertical="top"/>
    </xf>
    <xf numFmtId="165" fontId="7" fillId="3" borderId="24" xfId="0" applyNumberFormat="1" applyFont="1" applyFill="1" applyBorder="1" applyAlignment="1" applyProtection="1">
      <alignment horizontal="right" vertical="top"/>
      <protection hidden="1"/>
    </xf>
    <xf numFmtId="0" fontId="7" fillId="3" borderId="10" xfId="0" applyFont="1" applyFill="1" applyBorder="1" applyAlignment="1">
      <alignment horizontal="center" vertical="top"/>
    </xf>
    <xf numFmtId="165" fontId="7" fillId="3" borderId="24" xfId="0" applyNumberFormat="1" applyFont="1" applyFill="1" applyBorder="1" applyAlignment="1" applyProtection="1">
      <alignment horizontal="center" vertical="top"/>
      <protection locked="0"/>
    </xf>
    <xf numFmtId="167" fontId="7" fillId="3" borderId="24" xfId="0" applyNumberFormat="1" applyFont="1" applyFill="1" applyBorder="1" applyAlignment="1" applyProtection="1">
      <alignment vertical="top"/>
      <protection hidden="1"/>
    </xf>
    <xf numFmtId="165" fontId="7" fillId="3" borderId="24" xfId="0" applyNumberFormat="1" applyFont="1" applyFill="1" applyBorder="1" applyAlignment="1">
      <alignment horizontal="right" vertical="top"/>
    </xf>
    <xf numFmtId="165" fontId="5" fillId="3" borderId="24" xfId="0" applyNumberFormat="1" applyFont="1" applyFill="1" applyBorder="1" applyAlignment="1" applyProtection="1">
      <alignment horizontal="right" vertical="top"/>
      <protection hidden="1"/>
    </xf>
    <xf numFmtId="0" fontId="2" fillId="3" borderId="0" xfId="0" applyFont="1" applyFill="1" applyAlignment="1">
      <alignment horizontal="left" vertical="top" indent="6"/>
    </xf>
    <xf numFmtId="0" fontId="0" fillId="3" borderId="0" xfId="0" applyFill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35" fillId="2" borderId="0" xfId="0" applyFont="1" applyFill="1" applyAlignment="1">
      <alignment horizontal="left" vertical="top"/>
    </xf>
    <xf numFmtId="0" fontId="15" fillId="2" borderId="0" xfId="0" applyFont="1" applyFill="1" applyAlignment="1">
      <alignment vertical="top"/>
    </xf>
    <xf numFmtId="0" fontId="0" fillId="3" borderId="0" xfId="0" applyFill="1"/>
    <xf numFmtId="0" fontId="19" fillId="3" borderId="0" xfId="0" applyFont="1" applyFill="1"/>
    <xf numFmtId="0" fontId="2" fillId="3" borderId="0" xfId="0" applyFont="1" applyFill="1"/>
    <xf numFmtId="0" fontId="0" fillId="0" borderId="1" xfId="0" applyBorder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15" fillId="0" borderId="22" xfId="0" applyFont="1" applyBorder="1" applyAlignment="1">
      <alignment horizontal="left" vertical="top" indent="3"/>
    </xf>
    <xf numFmtId="4" fontId="36" fillId="0" borderId="18" xfId="0" applyNumberFormat="1" applyFont="1" applyBorder="1" applyAlignment="1" applyProtection="1">
      <alignment horizontal="right" vertical="top"/>
      <protection locked="0"/>
    </xf>
    <xf numFmtId="4" fontId="36" fillId="0" borderId="19" xfId="0" applyNumberFormat="1" applyFont="1" applyBorder="1" applyAlignment="1" applyProtection="1">
      <alignment horizontal="right" vertical="top"/>
      <protection locked="0"/>
    </xf>
    <xf numFmtId="4" fontId="13" fillId="0" borderId="20" xfId="0" applyNumberFormat="1" applyFont="1" applyBorder="1" applyAlignment="1">
      <alignment horizontal="right" vertical="center"/>
    </xf>
    <xf numFmtId="4" fontId="15" fillId="0" borderId="23" xfId="0" applyNumberFormat="1" applyFont="1" applyBorder="1" applyAlignment="1" applyProtection="1">
      <alignment horizontal="left" vertical="top"/>
      <protection locked="0"/>
    </xf>
    <xf numFmtId="4" fontId="7" fillId="0" borderId="18" xfId="0" applyNumberFormat="1" applyFont="1" applyBorder="1" applyAlignment="1" applyProtection="1">
      <alignment horizontal="right" vertical="top"/>
      <protection locked="0"/>
    </xf>
    <xf numFmtId="4" fontId="7" fillId="0" borderId="21" xfId="0" applyNumberFormat="1" applyFont="1" applyBorder="1" applyAlignment="1">
      <alignment horizontal="right" vertical="top"/>
    </xf>
    <xf numFmtId="4" fontId="7" fillId="0" borderId="18" xfId="0" applyNumberFormat="1" applyFont="1" applyBorder="1" applyAlignment="1">
      <alignment horizontal="right" vertical="top"/>
    </xf>
    <xf numFmtId="4" fontId="7" fillId="0" borderId="19" xfId="0" applyNumberFormat="1" applyFont="1" applyBorder="1" applyAlignment="1">
      <alignment horizontal="right" vertical="top"/>
    </xf>
    <xf numFmtId="4" fontId="13" fillId="0" borderId="20" xfId="0" applyNumberFormat="1" applyFont="1" applyBorder="1" applyAlignment="1" applyProtection="1">
      <alignment horizontal="right" vertical="center"/>
      <protection hidden="1"/>
    </xf>
    <xf numFmtId="4" fontId="13" fillId="0" borderId="0" xfId="0" applyNumberFormat="1" applyFont="1" applyAlignment="1">
      <alignment horizontal="right" vertical="center"/>
    </xf>
    <xf numFmtId="4" fontId="7" fillId="0" borderId="24" xfId="0" applyNumberFormat="1" applyFont="1" applyBorder="1" applyAlignment="1" applyProtection="1">
      <alignment horizontal="right" vertical="top"/>
      <protection hidden="1"/>
    </xf>
    <xf numFmtId="4" fontId="5" fillId="0" borderId="19" xfId="0" applyNumberFormat="1" applyFont="1" applyBorder="1" applyAlignment="1" applyProtection="1">
      <alignment horizontal="right" vertical="top"/>
      <protection hidden="1"/>
    </xf>
    <xf numFmtId="164" fontId="13" fillId="0" borderId="4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center" vertical="top"/>
    </xf>
    <xf numFmtId="2" fontId="5" fillId="0" borderId="24" xfId="0" applyNumberFormat="1" applyFont="1" applyBorder="1" applyAlignment="1" applyProtection="1">
      <alignment horizontal="right" vertical="center"/>
      <protection hidden="1"/>
    </xf>
    <xf numFmtId="166" fontId="7" fillId="0" borderId="24" xfId="0" applyNumberFormat="1" applyFont="1" applyBorder="1" applyAlignment="1" applyProtection="1">
      <alignment horizontal="right" vertical="top"/>
      <protection locked="0"/>
    </xf>
    <xf numFmtId="2" fontId="7" fillId="0" borderId="17" xfId="0" applyNumberFormat="1" applyFont="1" applyBorder="1" applyAlignment="1" applyProtection="1">
      <alignment horizontal="right" vertical="top"/>
      <protection hidden="1"/>
    </xf>
    <xf numFmtId="2" fontId="13" fillId="0" borderId="20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top"/>
    </xf>
    <xf numFmtId="165" fontId="4" fillId="0" borderId="24" xfId="0" applyNumberFormat="1" applyFont="1" applyBorder="1" applyAlignment="1" applyProtection="1">
      <alignment horizontal="right" vertical="top"/>
      <protection hidden="1"/>
    </xf>
    <xf numFmtId="0" fontId="35" fillId="2" borderId="0" xfId="0" applyFont="1" applyFill="1"/>
    <xf numFmtId="0" fontId="0" fillId="0" borderId="1" xfId="0" applyBorder="1" applyAlignment="1" applyProtection="1">
      <alignment horizontal="center" vertical="top" wrapText="1"/>
      <protection locked="0"/>
    </xf>
    <xf numFmtId="0" fontId="15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17" fontId="0" fillId="0" borderId="1" xfId="0" applyNumberForma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hidden="1"/>
    </xf>
    <xf numFmtId="0" fontId="38" fillId="2" borderId="0" xfId="0" applyFont="1" applyFill="1" applyAlignment="1">
      <alignment vertical="top"/>
    </xf>
    <xf numFmtId="0" fontId="38" fillId="2" borderId="0" xfId="0" applyFont="1" applyFill="1" applyAlignment="1">
      <alignment horizontal="center" vertical="top"/>
    </xf>
    <xf numFmtId="1" fontId="0" fillId="3" borderId="0" xfId="0" applyNumberFormat="1" applyFill="1"/>
    <xf numFmtId="0" fontId="36" fillId="2" borderId="11" xfId="0" applyFont="1" applyFill="1" applyBorder="1" applyAlignment="1">
      <alignment vertical="top"/>
    </xf>
    <xf numFmtId="0" fontId="7" fillId="2" borderId="11" xfId="0" applyFont="1" applyFill="1" applyBorder="1" applyAlignment="1">
      <alignment vertical="top"/>
    </xf>
    <xf numFmtId="1" fontId="0" fillId="0" borderId="1" xfId="0" applyNumberFormat="1" applyBorder="1" applyAlignment="1" applyProtection="1">
      <alignment vertical="center"/>
      <protection locked="0"/>
    </xf>
    <xf numFmtId="2" fontId="4" fillId="0" borderId="24" xfId="0" applyNumberFormat="1" applyFont="1" applyBorder="1" applyAlignment="1" applyProtection="1">
      <alignment horizontal="right" vertical="top"/>
      <protection hidden="1"/>
    </xf>
    <xf numFmtId="0" fontId="28" fillId="0" borderId="0" xfId="0" applyFont="1" applyAlignment="1">
      <alignment horizontal="left" vertical="top" indent="10"/>
    </xf>
    <xf numFmtId="0" fontId="19" fillId="2" borderId="0" xfId="0" applyFont="1" applyFill="1" applyAlignment="1">
      <alignment horizontal="center"/>
    </xf>
    <xf numFmtId="0" fontId="39" fillId="2" borderId="0" xfId="0" applyFont="1" applyFill="1" applyAlignment="1">
      <alignment horizontal="center"/>
    </xf>
    <xf numFmtId="0" fontId="36" fillId="2" borderId="0" xfId="0" applyFont="1" applyFill="1" applyProtection="1">
      <protection hidden="1"/>
    </xf>
    <xf numFmtId="0" fontId="43" fillId="2" borderId="0" xfId="0" applyFont="1" applyFill="1" applyProtection="1">
      <protection hidden="1"/>
    </xf>
    <xf numFmtId="1" fontId="5" fillId="0" borderId="1" xfId="0" applyNumberFormat="1" applyFont="1" applyBorder="1" applyAlignment="1">
      <alignment vertical="center" shrinkToFit="1"/>
    </xf>
    <xf numFmtId="0" fontId="7" fillId="0" borderId="22" xfId="0" applyFont="1" applyBorder="1" applyAlignment="1" applyProtection="1">
      <alignment horizontal="left" vertical="top" indent="2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1" fontId="4" fillId="0" borderId="1" xfId="0" applyNumberFormat="1" applyFont="1" applyBorder="1" applyAlignment="1">
      <alignment vertical="center" shrinkToFit="1"/>
    </xf>
    <xf numFmtId="1" fontId="2" fillId="0" borderId="1" xfId="0" applyNumberFormat="1" applyFont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1" fillId="2" borderId="0" xfId="0" applyFont="1" applyFill="1" applyAlignment="1">
      <alignment vertical="center"/>
    </xf>
    <xf numFmtId="0" fontId="0" fillId="4" borderId="0" xfId="0" applyFill="1"/>
    <xf numFmtId="0" fontId="15" fillId="4" borderId="0" xfId="0" applyFont="1" applyFill="1"/>
    <xf numFmtId="0" fontId="0" fillId="5" borderId="0" xfId="0" applyFill="1"/>
    <xf numFmtId="0" fontId="0" fillId="5" borderId="0" xfId="0" applyFill="1" applyProtection="1">
      <protection locked="0"/>
    </xf>
    <xf numFmtId="0" fontId="19" fillId="2" borderId="0" xfId="0" applyFont="1" applyFill="1" applyAlignment="1">
      <alignment vertical="top"/>
    </xf>
    <xf numFmtId="0" fontId="5" fillId="3" borderId="25" xfId="0" applyFont="1" applyFill="1" applyBorder="1" applyAlignment="1">
      <alignment vertical="top"/>
    </xf>
    <xf numFmtId="0" fontId="7" fillId="3" borderId="26" xfId="0" applyFont="1" applyFill="1" applyBorder="1" applyAlignment="1">
      <alignment vertical="top"/>
    </xf>
    <xf numFmtId="164" fontId="7" fillId="3" borderId="26" xfId="0" applyNumberFormat="1" applyFont="1" applyFill="1" applyBorder="1" applyAlignment="1">
      <alignment horizontal="center" vertical="top"/>
    </xf>
    <xf numFmtId="165" fontId="7" fillId="3" borderId="27" xfId="0" applyNumberFormat="1" applyFont="1" applyFill="1" applyBorder="1" applyAlignment="1" applyProtection="1">
      <alignment horizontal="right" vertical="top"/>
      <protection locked="0"/>
    </xf>
    <xf numFmtId="0" fontId="6" fillId="3" borderId="28" xfId="0" applyFont="1" applyFill="1" applyBorder="1" applyAlignment="1">
      <alignment horizontal="left" vertical="top" indent="2"/>
    </xf>
    <xf numFmtId="165" fontId="7" fillId="3" borderId="29" xfId="0" applyNumberFormat="1" applyFont="1" applyFill="1" applyBorder="1" applyAlignment="1" applyProtection="1">
      <alignment horizontal="right" vertical="top"/>
      <protection locked="0"/>
    </xf>
    <xf numFmtId="0" fontId="7" fillId="3" borderId="28" xfId="0" applyFont="1" applyFill="1" applyBorder="1" applyAlignment="1">
      <alignment horizontal="left" vertical="top" indent="2"/>
    </xf>
    <xf numFmtId="165" fontId="7" fillId="3" borderId="30" xfId="0" applyNumberFormat="1" applyFont="1" applyFill="1" applyBorder="1" applyAlignment="1" applyProtection="1">
      <alignment horizontal="right" vertical="top"/>
      <protection locked="0"/>
    </xf>
    <xf numFmtId="0" fontId="6" fillId="3" borderId="22" xfId="0" applyFont="1" applyFill="1" applyBorder="1" applyAlignment="1">
      <alignment horizontal="left" vertical="top" indent="2"/>
    </xf>
    <xf numFmtId="165" fontId="7" fillId="3" borderId="31" xfId="0" applyNumberFormat="1" applyFont="1" applyFill="1" applyBorder="1" applyAlignment="1" applyProtection="1">
      <alignment horizontal="right" vertical="top"/>
      <protection locked="0"/>
    </xf>
    <xf numFmtId="164" fontId="7" fillId="3" borderId="30" xfId="0" applyNumberFormat="1" applyFont="1" applyFill="1" applyBorder="1" applyAlignment="1">
      <alignment horizontal="center" vertical="top"/>
    </xf>
    <xf numFmtId="0" fontId="50" fillId="2" borderId="0" xfId="0" applyFont="1" applyFill="1" applyAlignment="1">
      <alignment vertical="top"/>
    </xf>
    <xf numFmtId="1" fontId="49" fillId="0" borderId="32" xfId="0" applyNumberFormat="1" applyFont="1" applyBorder="1" applyAlignment="1" applyProtection="1">
      <alignment vertical="top" shrinkToFit="1"/>
      <protection locked="0" hidden="1"/>
    </xf>
    <xf numFmtId="0" fontId="57" fillId="0" borderId="0" xfId="0" applyFont="1"/>
    <xf numFmtId="0" fontId="58" fillId="2" borderId="0" xfId="0" applyFont="1" applyFill="1" applyAlignment="1">
      <alignment vertical="top"/>
    </xf>
    <xf numFmtId="4" fontId="36" fillId="0" borderId="21" xfId="0" applyNumberFormat="1" applyFont="1" applyBorder="1" applyAlignment="1" applyProtection="1">
      <alignment horizontal="right" vertical="top"/>
      <protection locked="0"/>
    </xf>
    <xf numFmtId="9" fontId="0" fillId="3" borderId="31" xfId="0" applyNumberFormat="1" applyFill="1" applyBorder="1" applyAlignment="1">
      <alignment horizontal="center" vertical="top"/>
    </xf>
    <xf numFmtId="0" fontId="3" fillId="0" borderId="9" xfId="0" applyFont="1" applyBorder="1" applyAlignment="1">
      <alignment vertical="top"/>
    </xf>
    <xf numFmtId="0" fontId="0" fillId="0" borderId="14" xfId="0" applyBorder="1"/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vertical="top"/>
    </xf>
    <xf numFmtId="0" fontId="15" fillId="0" borderId="34" xfId="0" applyFont="1" applyBorder="1"/>
    <xf numFmtId="0" fontId="54" fillId="0" borderId="1" xfId="0" applyFont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>
      <alignment vertical="top"/>
    </xf>
    <xf numFmtId="0" fontId="15" fillId="3" borderId="7" xfId="0" applyFont="1" applyFill="1" applyBorder="1" applyAlignment="1">
      <alignment vertical="top"/>
    </xf>
    <xf numFmtId="0" fontId="0" fillId="3" borderId="11" xfId="0" applyFill="1" applyBorder="1" applyAlignment="1">
      <alignment vertical="top"/>
    </xf>
    <xf numFmtId="0" fontId="0" fillId="12" borderId="0" xfId="0" applyFill="1"/>
    <xf numFmtId="0" fontId="2" fillId="12" borderId="0" xfId="0" applyFont="1" applyFill="1"/>
    <xf numFmtId="0" fontId="0" fillId="12" borderId="0" xfId="0" applyFill="1" applyAlignment="1">
      <alignment horizontal="center"/>
    </xf>
    <xf numFmtId="0" fontId="2" fillId="12" borderId="0" xfId="0" applyFont="1" applyFill="1" applyAlignment="1">
      <alignment horizontal="center"/>
    </xf>
    <xf numFmtId="0" fontId="24" fillId="12" borderId="0" xfId="0" applyFont="1" applyFill="1"/>
    <xf numFmtId="0" fontId="0" fillId="12" borderId="0" xfId="0" applyFill="1" applyAlignment="1" applyProtection="1">
      <alignment horizontal="center"/>
      <protection hidden="1"/>
    </xf>
    <xf numFmtId="0" fontId="2" fillId="12" borderId="0" xfId="0" applyFont="1" applyFill="1" applyAlignment="1" applyProtection="1">
      <alignment horizontal="center"/>
      <protection hidden="1"/>
    </xf>
    <xf numFmtId="0" fontId="15" fillId="2" borderId="0" xfId="0" applyFont="1" applyFill="1" applyProtection="1">
      <protection hidden="1"/>
    </xf>
    <xf numFmtId="167" fontId="15" fillId="2" borderId="0" xfId="0" applyNumberFormat="1" applyFont="1" applyFill="1" applyProtection="1">
      <protection hidden="1"/>
    </xf>
    <xf numFmtId="0" fontId="15" fillId="2" borderId="0" xfId="0" applyFont="1" applyFill="1"/>
    <xf numFmtId="0" fontId="69" fillId="2" borderId="0" xfId="0" applyFont="1" applyFill="1"/>
    <xf numFmtId="0" fontId="24" fillId="12" borderId="0" xfId="0" applyFont="1" applyFill="1" applyAlignment="1" applyProtection="1">
      <alignment horizontal="center"/>
      <protection hidden="1"/>
    </xf>
    <xf numFmtId="0" fontId="66" fillId="12" borderId="0" xfId="0" applyFont="1" applyFill="1" applyAlignment="1" applyProtection="1">
      <alignment horizontal="center"/>
      <protection hidden="1"/>
    </xf>
    <xf numFmtId="4" fontId="7" fillId="0" borderId="24" xfId="0" applyNumberFormat="1" applyFont="1" applyBorder="1" applyAlignment="1" applyProtection="1">
      <alignment horizontal="right" vertical="top"/>
      <protection locked="0"/>
    </xf>
    <xf numFmtId="0" fontId="7" fillId="0" borderId="52" xfId="0" applyFont="1" applyBorder="1" applyAlignment="1">
      <alignment horizontal="center" vertical="top"/>
    </xf>
    <xf numFmtId="0" fontId="7" fillId="0" borderId="4" xfId="0" applyFont="1" applyBorder="1" applyAlignment="1">
      <alignment vertical="top"/>
    </xf>
    <xf numFmtId="164" fontId="7" fillId="0" borderId="4" xfId="0" applyNumberFormat="1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73" fillId="0" borderId="0" xfId="0" applyFont="1" applyAlignment="1">
      <alignment vertical="top" wrapText="1"/>
    </xf>
    <xf numFmtId="0" fontId="15" fillId="0" borderId="0" xfId="0" applyFont="1"/>
    <xf numFmtId="0" fontId="0" fillId="18" borderId="0" xfId="0" applyFill="1"/>
    <xf numFmtId="0" fontId="15" fillId="18" borderId="0" xfId="0" applyFont="1" applyFill="1"/>
    <xf numFmtId="0" fontId="62" fillId="18" borderId="0" xfId="0" applyFont="1" applyFill="1" applyAlignment="1">
      <alignment vertical="center" wrapText="1"/>
    </xf>
    <xf numFmtId="0" fontId="76" fillId="2" borderId="0" xfId="0" applyFont="1" applyFill="1" applyAlignment="1">
      <alignment vertical="top"/>
    </xf>
    <xf numFmtId="3" fontId="7" fillId="0" borderId="24" xfId="0" applyNumberFormat="1" applyFont="1" applyBorder="1" applyAlignment="1" applyProtection="1">
      <alignment horizontal="right" vertical="top"/>
      <protection hidden="1"/>
    </xf>
    <xf numFmtId="3" fontId="7" fillId="0" borderId="20" xfId="0" applyNumberFormat="1" applyFont="1" applyBorder="1" applyAlignment="1" applyProtection="1">
      <alignment vertical="top"/>
      <protection hidden="1"/>
    </xf>
    <xf numFmtId="0" fontId="7" fillId="0" borderId="0" xfId="0" applyFont="1" applyAlignment="1" applyProtection="1">
      <alignment vertical="top"/>
      <protection locked="0"/>
    </xf>
    <xf numFmtId="0" fontId="6" fillId="0" borderId="5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4" fontId="7" fillId="0" borderId="20" xfId="0" applyNumberFormat="1" applyFont="1" applyBorder="1" applyAlignment="1" applyProtection="1">
      <alignment horizontal="right" vertical="top"/>
      <protection hidden="1"/>
    </xf>
    <xf numFmtId="0" fontId="7" fillId="0" borderId="53" xfId="0" applyFont="1" applyBorder="1" applyAlignment="1">
      <alignment vertical="top"/>
    </xf>
    <xf numFmtId="4" fontId="7" fillId="0" borderId="20" xfId="0" applyNumberFormat="1" applyFont="1" applyBorder="1" applyAlignment="1" applyProtection="1">
      <alignment horizontal="right" vertical="top"/>
      <protection locked="0"/>
    </xf>
    <xf numFmtId="0" fontId="52" fillId="0" borderId="1" xfId="0" applyFont="1" applyBorder="1" applyAlignment="1">
      <alignment horizontal="center" vertical="center" wrapText="1"/>
    </xf>
    <xf numFmtId="0" fontId="78" fillId="19" borderId="1" xfId="0" applyFont="1" applyFill="1" applyBorder="1" applyAlignment="1">
      <alignment horizontal="center" vertical="center" wrapText="1"/>
    </xf>
    <xf numFmtId="9" fontId="78" fillId="19" borderId="1" xfId="0" applyNumberFormat="1" applyFont="1" applyFill="1" applyBorder="1" applyAlignment="1">
      <alignment horizontal="center" vertical="center" wrapText="1"/>
    </xf>
    <xf numFmtId="4" fontId="18" fillId="0" borderId="23" xfId="0" applyNumberFormat="1" applyFont="1" applyBorder="1" applyAlignment="1" applyProtection="1">
      <alignment horizontal="right" vertical="top"/>
      <protection locked="0"/>
    </xf>
    <xf numFmtId="4" fontId="6" fillId="0" borderId="18" xfId="0" applyNumberFormat="1" applyFont="1" applyBorder="1" applyAlignment="1" applyProtection="1">
      <alignment horizontal="right" vertical="top"/>
      <protection hidden="1"/>
    </xf>
    <xf numFmtId="0" fontId="79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horizontal="right"/>
      <protection locked="0"/>
    </xf>
    <xf numFmtId="4" fontId="6" fillId="0" borderId="19" xfId="0" applyNumberFormat="1" applyFont="1" applyBorder="1" applyAlignment="1" applyProtection="1">
      <alignment horizontal="right" vertical="top"/>
      <protection locked="0" hidden="1"/>
    </xf>
    <xf numFmtId="0" fontId="21" fillId="0" borderId="0" xfId="0" applyFont="1" applyProtection="1">
      <protection hidden="1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4" fontId="18" fillId="0" borderId="19" xfId="0" applyNumberFormat="1" applyFont="1" applyBorder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left" vertical="top" indent="2"/>
      <protection locked="0"/>
    </xf>
    <xf numFmtId="0" fontId="55" fillId="0" borderId="33" xfId="0" applyFont="1" applyBorder="1" applyAlignment="1" applyProtection="1">
      <alignment vertical="top" shrinkToFit="1"/>
      <protection locked="0"/>
    </xf>
    <xf numFmtId="4" fontId="7" fillId="0" borderId="18" xfId="0" applyNumberFormat="1" applyFont="1" applyBorder="1" applyAlignment="1" applyProtection="1">
      <alignment horizontal="right" vertical="top"/>
      <protection hidden="1"/>
    </xf>
    <xf numFmtId="0" fontId="32" fillId="6" borderId="7" xfId="0" applyFont="1" applyFill="1" applyBorder="1" applyAlignment="1">
      <alignment horizontal="center" vertical="top" wrapText="1"/>
    </xf>
    <xf numFmtId="0" fontId="32" fillId="6" borderId="3" xfId="0" applyFont="1" applyFill="1" applyBorder="1" applyAlignment="1">
      <alignment horizontal="center" vertical="top" wrapText="1"/>
    </xf>
    <xf numFmtId="0" fontId="32" fillId="6" borderId="11" xfId="0" applyFont="1" applyFill="1" applyBorder="1" applyAlignment="1">
      <alignment horizontal="center" vertical="top" wrapText="1"/>
    </xf>
    <xf numFmtId="0" fontId="40" fillId="7" borderId="34" xfId="0" applyFont="1" applyFill="1" applyBorder="1" applyAlignment="1" applyProtection="1">
      <alignment horizontal="left" vertical="center" shrinkToFit="1"/>
      <protection locked="0"/>
    </xf>
    <xf numFmtId="0" fontId="40" fillId="7" borderId="5" xfId="0" applyFont="1" applyFill="1" applyBorder="1" applyAlignment="1" applyProtection="1">
      <alignment horizontal="left" vertical="center" shrinkToFit="1"/>
      <protection locked="0"/>
    </xf>
    <xf numFmtId="0" fontId="40" fillId="7" borderId="12" xfId="0" applyFont="1" applyFill="1" applyBorder="1" applyAlignment="1" applyProtection="1">
      <alignment horizontal="left" vertical="center" shrinkToFit="1"/>
      <protection locked="0"/>
    </xf>
    <xf numFmtId="0" fontId="40" fillId="7" borderId="15" xfId="0" applyFont="1" applyFill="1" applyBorder="1" applyAlignment="1" applyProtection="1">
      <alignment horizontal="left" vertical="center" shrinkToFit="1"/>
      <protection locked="0"/>
    </xf>
    <xf numFmtId="0" fontId="40" fillId="7" borderId="4" xfId="0" applyFont="1" applyFill="1" applyBorder="1" applyAlignment="1" applyProtection="1">
      <alignment horizontal="left" vertical="center" shrinkToFit="1"/>
      <protection locked="0"/>
    </xf>
    <xf numFmtId="0" fontId="40" fillId="7" borderId="16" xfId="0" applyFont="1" applyFill="1" applyBorder="1" applyAlignment="1" applyProtection="1">
      <alignment horizontal="left" vertical="center" shrinkToFit="1"/>
      <protection locked="0"/>
    </xf>
    <xf numFmtId="0" fontId="31" fillId="6" borderId="0" xfId="0" applyFont="1" applyFill="1" applyAlignment="1">
      <alignment horizontal="left" vertical="center"/>
    </xf>
    <xf numFmtId="0" fontId="31" fillId="6" borderId="26" xfId="0" applyFont="1" applyFill="1" applyBorder="1" applyAlignment="1">
      <alignment horizontal="left" vertical="center" wrapText="1"/>
    </xf>
    <xf numFmtId="0" fontId="31" fillId="6" borderId="0" xfId="0" applyFont="1" applyFill="1" applyAlignment="1">
      <alignment horizontal="left" vertical="center" wrapText="1"/>
    </xf>
    <xf numFmtId="0" fontId="31" fillId="6" borderId="6" xfId="0" applyFont="1" applyFill="1" applyBorder="1" applyAlignment="1">
      <alignment horizontal="left" vertical="center" wrapText="1"/>
    </xf>
    <xf numFmtId="0" fontId="31" fillId="6" borderId="6" xfId="0" applyFont="1" applyFill="1" applyBorder="1" applyAlignment="1">
      <alignment horizontal="left" vertical="center"/>
    </xf>
    <xf numFmtId="0" fontId="40" fillId="7" borderId="34" xfId="0" applyFont="1" applyFill="1" applyBorder="1" applyAlignment="1" applyProtection="1">
      <alignment horizontal="left" vertical="center"/>
      <protection locked="0"/>
    </xf>
    <xf numFmtId="0" fontId="40" fillId="7" borderId="5" xfId="0" applyFont="1" applyFill="1" applyBorder="1" applyAlignment="1" applyProtection="1">
      <alignment horizontal="left" vertical="center"/>
      <protection locked="0"/>
    </xf>
    <xf numFmtId="0" fontId="40" fillId="7" borderId="12" xfId="0" applyFont="1" applyFill="1" applyBorder="1" applyAlignment="1" applyProtection="1">
      <alignment horizontal="left" vertical="center"/>
      <protection locked="0"/>
    </xf>
    <xf numFmtId="0" fontId="40" fillId="7" borderId="15" xfId="0" applyFont="1" applyFill="1" applyBorder="1" applyAlignment="1" applyProtection="1">
      <alignment horizontal="left" vertical="center"/>
      <protection locked="0"/>
    </xf>
    <xf numFmtId="0" fontId="40" fillId="7" borderId="4" xfId="0" applyFont="1" applyFill="1" applyBorder="1" applyAlignment="1" applyProtection="1">
      <alignment horizontal="left" vertical="center"/>
      <protection locked="0"/>
    </xf>
    <xf numFmtId="0" fontId="40" fillId="7" borderId="16" xfId="0" applyFont="1" applyFill="1" applyBorder="1" applyAlignment="1" applyProtection="1">
      <alignment horizontal="left" vertical="center"/>
      <protection locked="0"/>
    </xf>
    <xf numFmtId="0" fontId="24" fillId="6" borderId="0" xfId="0" applyFont="1" applyFill="1" applyAlignment="1" applyProtection="1">
      <alignment vertical="top" wrapText="1"/>
      <protection hidden="1"/>
    </xf>
    <xf numFmtId="0" fontId="22" fillId="7" borderId="35" xfId="0" applyFont="1" applyFill="1" applyBorder="1" applyAlignment="1">
      <alignment horizontal="left" vertical="center"/>
    </xf>
    <xf numFmtId="0" fontId="22" fillId="7" borderId="36" xfId="0" applyFont="1" applyFill="1" applyBorder="1" applyAlignment="1">
      <alignment horizontal="left" vertical="center"/>
    </xf>
    <xf numFmtId="0" fontId="40" fillId="7" borderId="35" xfId="0" applyFont="1" applyFill="1" applyBorder="1" applyAlignment="1" applyProtection="1">
      <alignment horizontal="center" vertical="center"/>
      <protection locked="0"/>
    </xf>
    <xf numFmtId="0" fontId="40" fillId="7" borderId="36" xfId="0" applyFont="1" applyFill="1" applyBorder="1" applyAlignment="1" applyProtection="1">
      <alignment horizontal="center" vertical="center"/>
      <protection locked="0"/>
    </xf>
    <xf numFmtId="0" fontId="41" fillId="7" borderId="37" xfId="0" applyFont="1" applyFill="1" applyBorder="1" applyAlignment="1" applyProtection="1">
      <alignment horizontal="center" vertical="center"/>
      <protection locked="0"/>
    </xf>
    <xf numFmtId="0" fontId="41" fillId="7" borderId="36" xfId="0" applyFont="1" applyFill="1" applyBorder="1" applyAlignment="1" applyProtection="1">
      <alignment horizontal="center" vertical="center"/>
      <protection locked="0"/>
    </xf>
    <xf numFmtId="0" fontId="27" fillId="7" borderId="34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5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74" fillId="16" borderId="0" xfId="0" applyFont="1" applyFill="1" applyAlignment="1">
      <alignment horizontal="center" vertical="center"/>
    </xf>
    <xf numFmtId="0" fontId="51" fillId="9" borderId="35" xfId="0" applyFont="1" applyFill="1" applyBorder="1" applyAlignment="1">
      <alignment horizontal="left" vertical="center"/>
    </xf>
    <xf numFmtId="0" fontId="51" fillId="9" borderId="36" xfId="0" applyFont="1" applyFill="1" applyBorder="1" applyAlignment="1">
      <alignment horizontal="left" vertical="center"/>
    </xf>
    <xf numFmtId="0" fontId="59" fillId="9" borderId="35" xfId="0" applyFont="1" applyFill="1" applyBorder="1" applyAlignment="1" applyProtection="1">
      <alignment horizontal="center" vertical="center"/>
      <protection locked="0"/>
    </xf>
    <xf numFmtId="0" fontId="59" fillId="9" borderId="36" xfId="0" applyFont="1" applyFill="1" applyBorder="1" applyAlignment="1" applyProtection="1">
      <alignment horizontal="center" vertical="center"/>
      <protection locked="0"/>
    </xf>
    <xf numFmtId="0" fontId="60" fillId="9" borderId="35" xfId="0" applyFont="1" applyFill="1" applyBorder="1" applyAlignment="1" applyProtection="1">
      <alignment horizontal="center" vertical="center"/>
      <protection locked="0"/>
    </xf>
    <xf numFmtId="0" fontId="60" fillId="9" borderId="36" xfId="0" applyFont="1" applyFill="1" applyBorder="1" applyAlignment="1" applyProtection="1">
      <alignment horizontal="center" vertical="center"/>
      <protection locked="0"/>
    </xf>
    <xf numFmtId="0" fontId="60" fillId="9" borderId="34" xfId="0" applyFont="1" applyFill="1" applyBorder="1" applyAlignment="1" applyProtection="1">
      <alignment horizontal="left" vertical="center"/>
      <protection locked="0"/>
    </xf>
    <xf numFmtId="0" fontId="60" fillId="9" borderId="0" xfId="0" applyFont="1" applyFill="1" applyAlignment="1" applyProtection="1">
      <alignment horizontal="left" vertical="center"/>
      <protection locked="0"/>
    </xf>
    <xf numFmtId="0" fontId="60" fillId="9" borderId="13" xfId="0" applyFont="1" applyFill="1" applyBorder="1" applyAlignment="1" applyProtection="1">
      <alignment horizontal="left" vertical="center"/>
      <protection locked="0"/>
    </xf>
    <xf numFmtId="0" fontId="60" fillId="9" borderId="15" xfId="0" applyFont="1" applyFill="1" applyBorder="1" applyAlignment="1" applyProtection="1">
      <alignment horizontal="left" vertical="center"/>
      <protection locked="0"/>
    </xf>
    <xf numFmtId="0" fontId="60" fillId="9" borderId="4" xfId="0" applyFont="1" applyFill="1" applyBorder="1" applyAlignment="1" applyProtection="1">
      <alignment horizontal="left" vertical="center"/>
      <protection locked="0"/>
    </xf>
    <xf numFmtId="0" fontId="60" fillId="9" borderId="16" xfId="0" applyFont="1" applyFill="1" applyBorder="1" applyAlignment="1" applyProtection="1">
      <alignment horizontal="left" vertical="center"/>
      <protection locked="0"/>
    </xf>
    <xf numFmtId="0" fontId="73" fillId="0" borderId="0" xfId="0" applyFont="1" applyAlignment="1">
      <alignment horizontal="center" vertical="top" wrapText="1"/>
    </xf>
    <xf numFmtId="168" fontId="75" fillId="0" borderId="0" xfId="2" applyNumberFormat="1" applyFont="1" applyFill="1" applyAlignment="1" applyProtection="1">
      <alignment horizontal="center" vertical="top"/>
      <protection locked="0"/>
    </xf>
    <xf numFmtId="0" fontId="60" fillId="9" borderId="5" xfId="0" applyFont="1" applyFill="1" applyBorder="1" applyAlignment="1" applyProtection="1">
      <alignment horizontal="left" vertical="center"/>
      <protection locked="0"/>
    </xf>
    <xf numFmtId="0" fontId="60" fillId="9" borderId="12" xfId="0" applyFont="1" applyFill="1" applyBorder="1" applyAlignment="1" applyProtection="1">
      <alignment horizontal="left" vertical="center"/>
      <protection locked="0"/>
    </xf>
    <xf numFmtId="0" fontId="60" fillId="9" borderId="14" xfId="0" applyFont="1" applyFill="1" applyBorder="1" applyAlignment="1" applyProtection="1">
      <alignment horizontal="left" vertical="center"/>
      <protection locked="0"/>
    </xf>
    <xf numFmtId="0" fontId="61" fillId="9" borderId="34" xfId="0" applyFont="1" applyFill="1" applyBorder="1" applyAlignment="1" applyProtection="1">
      <alignment horizontal="left" vertical="center" shrinkToFit="1"/>
      <protection locked="0"/>
    </xf>
    <xf numFmtId="0" fontId="61" fillId="9" borderId="5" xfId="0" applyFont="1" applyFill="1" applyBorder="1" applyAlignment="1" applyProtection="1">
      <alignment horizontal="left" vertical="center" shrinkToFit="1"/>
      <protection locked="0"/>
    </xf>
    <xf numFmtId="0" fontId="61" fillId="9" borderId="12" xfId="0" applyFont="1" applyFill="1" applyBorder="1" applyAlignment="1" applyProtection="1">
      <alignment horizontal="left" vertical="center" shrinkToFit="1"/>
      <protection locked="0"/>
    </xf>
    <xf numFmtId="0" fontId="61" fillId="9" borderId="15" xfId="0" applyFont="1" applyFill="1" applyBorder="1" applyAlignment="1" applyProtection="1">
      <alignment horizontal="left" vertical="center" shrinkToFit="1"/>
      <protection locked="0"/>
    </xf>
    <xf numFmtId="0" fontId="61" fillId="9" borderId="4" xfId="0" applyFont="1" applyFill="1" applyBorder="1" applyAlignment="1" applyProtection="1">
      <alignment horizontal="left" vertical="center" shrinkToFit="1"/>
      <protection locked="0"/>
    </xf>
    <xf numFmtId="0" fontId="61" fillId="9" borderId="16" xfId="0" applyFont="1" applyFill="1" applyBorder="1" applyAlignment="1" applyProtection="1">
      <alignment horizontal="left" vertical="center" shrinkToFit="1"/>
      <protection locked="0"/>
    </xf>
    <xf numFmtId="0" fontId="24" fillId="18" borderId="0" xfId="0" applyFont="1" applyFill="1" applyAlignment="1" applyProtection="1">
      <alignment vertical="top" wrapText="1"/>
      <protection hidden="1"/>
    </xf>
    <xf numFmtId="0" fontId="63" fillId="18" borderId="0" xfId="0" applyFont="1" applyFill="1" applyAlignment="1">
      <alignment horizontal="left" vertical="center" wrapText="1"/>
    </xf>
    <xf numFmtId="0" fontId="72" fillId="18" borderId="0" xfId="0" applyFont="1" applyFill="1" applyAlignment="1">
      <alignment horizontal="center"/>
    </xf>
    <xf numFmtId="0" fontId="56" fillId="18" borderId="0" xfId="0" applyFont="1" applyFill="1" applyAlignment="1">
      <alignment horizontal="center"/>
    </xf>
    <xf numFmtId="0" fontId="0" fillId="17" borderId="0" xfId="0" applyFill="1" applyAlignment="1">
      <alignment horizontal="center"/>
    </xf>
    <xf numFmtId="0" fontId="44" fillId="0" borderId="25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top"/>
    </xf>
    <xf numFmtId="0" fontId="0" fillId="0" borderId="45" xfId="0" applyBorder="1" applyAlignment="1">
      <alignment horizontal="left" vertical="top"/>
    </xf>
    <xf numFmtId="0" fontId="15" fillId="0" borderId="7" xfId="0" applyFont="1" applyBorder="1" applyAlignment="1">
      <alignment horizontal="left" vertical="top"/>
    </xf>
    <xf numFmtId="0" fontId="15" fillId="0" borderId="11" xfId="0" applyFont="1" applyBorder="1" applyAlignment="1">
      <alignment horizontal="left" vertical="top"/>
    </xf>
    <xf numFmtId="0" fontId="77" fillId="19" borderId="7" xfId="0" applyFont="1" applyFill="1" applyBorder="1" applyAlignment="1">
      <alignment horizontal="left" vertical="center" wrapText="1"/>
    </xf>
    <xf numFmtId="0" fontId="77" fillId="19" borderId="11" xfId="0" applyFont="1" applyFill="1" applyBorder="1" applyAlignment="1">
      <alignment horizontal="left" vertical="center" wrapText="1"/>
    </xf>
    <xf numFmtId="0" fontId="4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left" vertical="top"/>
      <protection hidden="1"/>
    </xf>
    <xf numFmtId="0" fontId="20" fillId="0" borderId="0" xfId="0" applyFont="1" applyAlignment="1" applyProtection="1">
      <alignment horizontal="center" vertical="top" shrinkToFit="1"/>
      <protection hidden="1"/>
    </xf>
    <xf numFmtId="0" fontId="7" fillId="0" borderId="39" xfId="0" applyFont="1" applyBorder="1" applyAlignment="1">
      <alignment horizontal="center" vertical="top"/>
    </xf>
    <xf numFmtId="0" fontId="7" fillId="0" borderId="40" xfId="0" applyFont="1" applyBorder="1" applyAlignment="1">
      <alignment horizontal="center" vertical="top"/>
    </xf>
    <xf numFmtId="0" fontId="7" fillId="0" borderId="41" xfId="0" applyFont="1" applyBorder="1" applyAlignment="1">
      <alignment horizontal="center" vertical="top"/>
    </xf>
    <xf numFmtId="0" fontId="7" fillId="0" borderId="42" xfId="0" applyFont="1" applyBorder="1" applyAlignment="1">
      <alignment horizontal="center" vertical="top"/>
    </xf>
    <xf numFmtId="0" fontId="6" fillId="0" borderId="43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45" fillId="0" borderId="0" xfId="0" applyFont="1" applyAlignment="1">
      <alignment horizontal="center" vertical="top"/>
    </xf>
    <xf numFmtId="0" fontId="6" fillId="0" borderId="7" xfId="0" applyFont="1" applyBorder="1" applyAlignment="1">
      <alignment horizontal="left" vertical="top" indent="2"/>
    </xf>
    <xf numFmtId="0" fontId="6" fillId="0" borderId="3" xfId="0" applyFont="1" applyBorder="1" applyAlignment="1">
      <alignment horizontal="left" vertical="top" indent="2"/>
    </xf>
    <xf numFmtId="0" fontId="13" fillId="0" borderId="4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top" indent="2"/>
      <protection locked="0"/>
    </xf>
    <xf numFmtId="0" fontId="6" fillId="0" borderId="3" xfId="0" applyFont="1" applyBorder="1" applyAlignment="1" applyProtection="1">
      <alignment horizontal="left" vertical="top" indent="2"/>
      <protection locked="0"/>
    </xf>
    <xf numFmtId="0" fontId="7" fillId="0" borderId="44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6" fillId="0" borderId="7" xfId="0" applyFont="1" applyBorder="1" applyAlignment="1">
      <alignment horizontal="left" vertical="top" indent="2" shrinkToFit="1"/>
    </xf>
    <xf numFmtId="0" fontId="6" fillId="0" borderId="3" xfId="0" applyFont="1" applyBorder="1" applyAlignment="1">
      <alignment horizontal="left" vertical="top" indent="2" shrinkToFit="1"/>
    </xf>
    <xf numFmtId="0" fontId="6" fillId="0" borderId="7" xfId="0" applyFont="1" applyBorder="1" applyAlignment="1">
      <alignment horizontal="left" vertical="top" shrinkToFit="1"/>
    </xf>
    <xf numFmtId="0" fontId="6" fillId="0" borderId="3" xfId="0" applyFont="1" applyBorder="1" applyAlignment="1">
      <alignment horizontal="left" vertical="top" shrinkToFit="1"/>
    </xf>
    <xf numFmtId="167" fontId="6" fillId="2" borderId="0" xfId="0" applyNumberFormat="1" applyFont="1" applyFill="1" applyAlignment="1" applyProtection="1">
      <alignment horizontal="center"/>
      <protection hidden="1"/>
    </xf>
    <xf numFmtId="0" fontId="15" fillId="2" borderId="5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70" fillId="2" borderId="51" xfId="0" applyFont="1" applyFill="1" applyBorder="1" applyAlignment="1">
      <alignment horizontal="center"/>
    </xf>
    <xf numFmtId="0" fontId="70" fillId="2" borderId="0" xfId="0" applyFont="1" applyFill="1" applyAlignment="1">
      <alignment horizontal="center"/>
    </xf>
    <xf numFmtId="0" fontId="67" fillId="10" borderId="48" xfId="1" applyFont="1" applyBorder="1" applyAlignment="1">
      <alignment horizontal="center" vertical="center"/>
    </xf>
    <xf numFmtId="0" fontId="67" fillId="10" borderId="49" xfId="1" applyFont="1" applyBorder="1" applyAlignment="1">
      <alignment horizontal="center" vertical="center"/>
    </xf>
    <xf numFmtId="0" fontId="67" fillId="10" borderId="50" xfId="1" applyFont="1" applyBorder="1" applyAlignment="1">
      <alignment horizontal="center" vertical="center"/>
    </xf>
    <xf numFmtId="0" fontId="68" fillId="10" borderId="47" xfId="1" applyFont="1" applyAlignment="1">
      <alignment horizontal="right" vertical="center"/>
    </xf>
    <xf numFmtId="167" fontId="68" fillId="10" borderId="47" xfId="1" applyNumberFormat="1" applyFont="1" applyAlignment="1" applyProtection="1">
      <alignment horizontal="center" vertical="center"/>
      <protection locked="0" hidden="1"/>
    </xf>
    <xf numFmtId="167" fontId="15" fillId="2" borderId="0" xfId="0" applyNumberFormat="1" applyFont="1" applyFill="1" applyAlignment="1" applyProtection="1">
      <alignment horizontal="center"/>
      <protection hidden="1"/>
    </xf>
    <xf numFmtId="0" fontId="67" fillId="10" borderId="47" xfId="1" applyFont="1" applyAlignment="1">
      <alignment horizontal="right" vertical="center"/>
    </xf>
    <xf numFmtId="167" fontId="67" fillId="14" borderId="47" xfId="1" applyNumberFormat="1" applyFont="1" applyFill="1" applyAlignment="1" applyProtection="1">
      <alignment horizontal="center" vertical="center"/>
      <protection hidden="1"/>
    </xf>
    <xf numFmtId="0" fontId="67" fillId="13" borderId="48" xfId="1" applyFont="1" applyFill="1" applyBorder="1" applyAlignment="1">
      <alignment horizontal="center" vertical="center"/>
    </xf>
    <xf numFmtId="0" fontId="67" fillId="13" borderId="49" xfId="1" applyFont="1" applyFill="1" applyBorder="1" applyAlignment="1">
      <alignment horizontal="center" vertical="center"/>
    </xf>
    <xf numFmtId="0" fontId="67" fillId="13" borderId="50" xfId="1" applyFont="1" applyFill="1" applyBorder="1" applyAlignment="1">
      <alignment horizontal="center" vertical="center"/>
    </xf>
    <xf numFmtId="167" fontId="67" fillId="11" borderId="47" xfId="1" applyNumberFormat="1" applyFont="1" applyFill="1" applyAlignment="1" applyProtection="1">
      <alignment horizontal="center" vertical="center"/>
      <protection hidden="1"/>
    </xf>
    <xf numFmtId="9" fontId="68" fillId="10" borderId="47" xfId="1" applyNumberFormat="1" applyFont="1" applyAlignment="1">
      <alignment horizontal="right" vertical="center"/>
    </xf>
    <xf numFmtId="167" fontId="68" fillId="10" borderId="47" xfId="1" applyNumberFormat="1" applyFont="1" applyAlignment="1" applyProtection="1">
      <alignment horizontal="center" vertical="center"/>
      <protection hidden="1"/>
    </xf>
    <xf numFmtId="167" fontId="68" fillId="15" borderId="47" xfId="1" applyNumberFormat="1" applyFont="1" applyFill="1" applyAlignment="1" applyProtection="1">
      <alignment horizontal="center" vertical="center"/>
      <protection locked="0" hidden="1"/>
    </xf>
    <xf numFmtId="0" fontId="65" fillId="12" borderId="34" xfId="0" applyFont="1" applyFill="1" applyBorder="1" applyAlignment="1">
      <alignment horizontal="center" vertical="center"/>
    </xf>
    <xf numFmtId="0" fontId="65" fillId="12" borderId="5" xfId="0" applyFont="1" applyFill="1" applyBorder="1" applyAlignment="1">
      <alignment horizontal="center" vertical="center"/>
    </xf>
    <xf numFmtId="0" fontId="65" fillId="12" borderId="12" xfId="0" applyFont="1" applyFill="1" applyBorder="1" applyAlignment="1">
      <alignment horizontal="center" vertical="center"/>
    </xf>
    <xf numFmtId="0" fontId="65" fillId="12" borderId="14" xfId="0" applyFont="1" applyFill="1" applyBorder="1" applyAlignment="1">
      <alignment horizontal="center" vertical="center"/>
    </xf>
    <xf numFmtId="0" fontId="65" fillId="12" borderId="0" xfId="0" applyFont="1" applyFill="1" applyAlignment="1">
      <alignment horizontal="center" vertical="center"/>
    </xf>
    <xf numFmtId="0" fontId="65" fillId="12" borderId="13" xfId="0" applyFont="1" applyFill="1" applyBorder="1" applyAlignment="1">
      <alignment horizontal="center" vertical="center"/>
    </xf>
    <xf numFmtId="0" fontId="65" fillId="12" borderId="15" xfId="0" applyFont="1" applyFill="1" applyBorder="1" applyAlignment="1">
      <alignment horizontal="center" vertical="center"/>
    </xf>
    <xf numFmtId="0" fontId="65" fillId="12" borderId="4" xfId="0" applyFont="1" applyFill="1" applyBorder="1" applyAlignment="1">
      <alignment horizontal="center" vertical="center"/>
    </xf>
    <xf numFmtId="0" fontId="65" fillId="12" borderId="16" xfId="0" applyFont="1" applyFill="1" applyBorder="1" applyAlignment="1">
      <alignment horizontal="center" vertical="center"/>
    </xf>
    <xf numFmtId="2" fontId="39" fillId="8" borderId="0" xfId="0" applyNumberFormat="1" applyFont="1" applyFill="1" applyAlignment="1" applyProtection="1">
      <alignment horizontal="right"/>
      <protection hidden="1"/>
    </xf>
    <xf numFmtId="2" fontId="36" fillId="2" borderId="0" xfId="0" applyNumberFormat="1" applyFont="1" applyFill="1" applyAlignment="1" applyProtection="1">
      <alignment horizontal="right"/>
      <protection hidden="1"/>
    </xf>
    <xf numFmtId="0" fontId="42" fillId="8" borderId="0" xfId="0" applyFont="1" applyFill="1" applyAlignment="1">
      <alignment horizontal="center"/>
    </xf>
    <xf numFmtId="0" fontId="39" fillId="8" borderId="0" xfId="0" applyFont="1" applyFill="1" applyAlignment="1" applyProtection="1">
      <alignment horizontal="right"/>
      <protection hidden="1"/>
    </xf>
    <xf numFmtId="2" fontId="43" fillId="2" borderId="0" xfId="0" applyNumberFormat="1" applyFont="1" applyFill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" fontId="4" fillId="0" borderId="11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top" wrapText="1"/>
      <protection locked="0"/>
    </xf>
    <xf numFmtId="0" fontId="38" fillId="2" borderId="0" xfId="0" applyFont="1" applyFill="1" applyAlignment="1">
      <alignment horizontal="center" vertical="top"/>
    </xf>
    <xf numFmtId="0" fontId="2" fillId="3" borderId="0" xfId="0" applyFont="1" applyFill="1" applyAlignment="1" applyProtection="1">
      <alignment horizontal="center"/>
      <protection hidden="1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6" fillId="3" borderId="43" xfId="0" applyFont="1" applyFill="1" applyBorder="1" applyAlignment="1">
      <alignment horizontal="left" vertical="top"/>
    </xf>
    <xf numFmtId="0" fontId="6" fillId="3" borderId="9" xfId="0" applyFont="1" applyFill="1" applyBorder="1" applyAlignment="1">
      <alignment horizontal="left" vertical="top"/>
    </xf>
    <xf numFmtId="0" fontId="54" fillId="0" borderId="1" xfId="0" applyFont="1" applyBorder="1" applyAlignment="1" applyProtection="1">
      <alignment horizontal="left" vertical="center" wrapText="1"/>
      <protection locked="0"/>
    </xf>
    <xf numFmtId="0" fontId="9" fillId="3" borderId="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53" fillId="0" borderId="1" xfId="0" applyFont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top"/>
    </xf>
    <xf numFmtId="0" fontId="7" fillId="3" borderId="40" xfId="0" applyFont="1" applyFill="1" applyBorder="1" applyAlignment="1">
      <alignment horizontal="center" vertical="top"/>
    </xf>
    <xf numFmtId="0" fontId="7" fillId="3" borderId="46" xfId="0" applyFont="1" applyFill="1" applyBorder="1" applyAlignment="1">
      <alignment horizontal="center" vertical="top"/>
    </xf>
    <xf numFmtId="0" fontId="7" fillId="3" borderId="41" xfId="0" applyFont="1" applyFill="1" applyBorder="1" applyAlignment="1">
      <alignment horizontal="center" vertical="top"/>
    </xf>
    <xf numFmtId="0" fontId="8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5" fillId="3" borderId="0" xfId="0" applyFont="1" applyFill="1" applyAlignment="1">
      <alignment horizontal="right" vertical="top"/>
    </xf>
    <xf numFmtId="0" fontId="5" fillId="3" borderId="0" xfId="0" applyFont="1" applyFill="1" applyAlignment="1">
      <alignment horizontal="left" vertical="top" indent="7"/>
    </xf>
    <xf numFmtId="0" fontId="13" fillId="3" borderId="7" xfId="0" applyFont="1" applyFill="1" applyBorder="1" applyAlignment="1">
      <alignment horizontal="center" vertical="top"/>
    </xf>
    <xf numFmtId="0" fontId="13" fillId="3" borderId="3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left" vertical="top" indent="2"/>
    </xf>
    <xf numFmtId="0" fontId="6" fillId="3" borderId="3" xfId="0" applyFont="1" applyFill="1" applyBorder="1" applyAlignment="1">
      <alignment horizontal="left" vertical="top" indent="2"/>
    </xf>
    <xf numFmtId="0" fontId="7" fillId="3" borderId="44" xfId="0" applyFont="1" applyFill="1" applyBorder="1" applyAlignment="1">
      <alignment horizontal="center" vertical="top"/>
    </xf>
  </cellXfs>
  <cellStyles count="3">
    <cellStyle name="Check Cell" xfId="1" builtinId="2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FF0066"/>
      <color rgb="FFFF0000"/>
      <color rgb="FFB50B54"/>
      <color rgb="FFF52B78"/>
      <color rgb="FFFC2A14"/>
      <color rgb="FFF84B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Statement!A1"/><Relationship Id="rId1" Type="http://schemas.openxmlformats.org/officeDocument/2006/relationships/hyperlink" Target="#Sheet1!B2"/><Relationship Id="rId6" Type="http://schemas.openxmlformats.org/officeDocument/2006/relationships/image" Target="../media/image3.png"/><Relationship Id="rId5" Type="http://schemas.openxmlformats.org/officeDocument/2006/relationships/hyperlink" Target="#Sheet2!A1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Statement!C11"/><Relationship Id="rId2" Type="http://schemas.openxmlformats.org/officeDocument/2006/relationships/image" Target="../media/image2.jpeg"/><Relationship Id="rId1" Type="http://schemas.openxmlformats.org/officeDocument/2006/relationships/image" Target="../media/image3.png"/><Relationship Id="rId5" Type="http://schemas.openxmlformats.org/officeDocument/2006/relationships/image" Target="../media/image5.jpeg"/><Relationship Id="rId4" Type="http://schemas.openxmlformats.org/officeDocument/2006/relationships/hyperlink" Target="#Sheet1!C1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tatement!C11"/><Relationship Id="rId1" Type="http://schemas.openxmlformats.org/officeDocument/2006/relationships/hyperlink" Target="#main!F4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Sheet1!E5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15</xdr:row>
      <xdr:rowOff>95249</xdr:rowOff>
    </xdr:from>
    <xdr:to>
      <xdr:col>7</xdr:col>
      <xdr:colOff>257175</xdr:colOff>
      <xdr:row>18</xdr:row>
      <xdr:rowOff>57149</xdr:rowOff>
    </xdr:to>
    <xdr:sp macro="" textlink="">
      <xdr:nvSpPr>
        <xdr:cNvPr id="1025" name="Rectangle 1">
          <a:hlinkClick xmlns:r="http://schemas.openxmlformats.org/officeDocument/2006/relationships" r:id="rId1" tooltip="Go to computation of total Income"/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095500" y="3543299"/>
          <a:ext cx="1933575" cy="447675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0C0C0">
              <a:gamma/>
              <a:shade val="60000"/>
              <a:invGamma/>
            </a:srgbClr>
          </a:prstShdw>
        </a:effectLst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80"/>
              </a:solidFill>
              <a:latin typeface="Arial"/>
              <a:cs typeface="Arial"/>
            </a:rPr>
            <a:t>Income Tax Calculations for the year 2009-10 - Form</a:t>
          </a:r>
        </a:p>
      </xdr:txBody>
    </xdr:sp>
    <xdr:clientData/>
  </xdr:twoCellAnchor>
  <xdr:twoCellAnchor>
    <xdr:from>
      <xdr:col>4</xdr:col>
      <xdr:colOff>38100</xdr:colOff>
      <xdr:row>13</xdr:row>
      <xdr:rowOff>219075</xdr:rowOff>
    </xdr:from>
    <xdr:to>
      <xdr:col>7</xdr:col>
      <xdr:colOff>257175</xdr:colOff>
      <xdr:row>14</xdr:row>
      <xdr:rowOff>19050</xdr:rowOff>
    </xdr:to>
    <xdr:sp macro="" textlink="">
      <xdr:nvSpPr>
        <xdr:cNvPr id="1991" name="Rectangle 2">
          <a:hlinkClick xmlns:r="http://schemas.openxmlformats.org/officeDocument/2006/relationships" r:id="rId2" tooltip="Go to Statement feeding"/>
          <a:extLst>
            <a:ext uri="{FF2B5EF4-FFF2-40B4-BE49-F238E27FC236}">
              <a16:creationId xmlns="" xmlns:a16="http://schemas.microsoft.com/office/drawing/2014/main" id="{00000000-0008-0000-0000-0000C7070000}"/>
            </a:ext>
          </a:extLst>
        </xdr:cNvPr>
        <xdr:cNvSpPr>
          <a:spLocks noChangeArrowheads="1"/>
        </xdr:cNvSpPr>
      </xdr:nvSpPr>
      <xdr:spPr bwMode="auto">
        <a:xfrm>
          <a:off x="2095500" y="2867025"/>
          <a:ext cx="1933575" cy="504825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737373"/>
          </a:prstShdw>
        </a:effectLst>
      </xdr:spPr>
      <xdr:txBody>
        <a:bodyPr vertOverflow="clip" wrap="square" lIns="27432" tIns="22860" rIns="27432" bIns="0" anchor="ctr" upright="1"/>
        <a:lstStyle/>
        <a:p>
          <a:pPr algn="ctr" rtl="1">
            <a:defRPr sz="1000"/>
          </a:pPr>
          <a:r>
            <a:rPr lang="en-US" sz="1200" b="1" i="0" strike="noStrike">
              <a:solidFill>
                <a:srgbClr val="000080"/>
              </a:solidFill>
              <a:latin typeface="Arial"/>
              <a:cs typeface="Arial"/>
            </a:rPr>
            <a:t>Monthwise Statement               Data Feeding</a:t>
          </a:r>
        </a:p>
      </xdr:txBody>
    </xdr:sp>
    <xdr:clientData/>
  </xdr:twoCellAnchor>
  <xdr:twoCellAnchor>
    <xdr:from>
      <xdr:col>1</xdr:col>
      <xdr:colOff>180975</xdr:colOff>
      <xdr:row>0</xdr:row>
      <xdr:rowOff>0</xdr:rowOff>
    </xdr:from>
    <xdr:to>
      <xdr:col>2</xdr:col>
      <xdr:colOff>47625</xdr:colOff>
      <xdr:row>22</xdr:row>
      <xdr:rowOff>114300</xdr:rowOff>
    </xdr:to>
    <xdr:pic>
      <xdr:nvPicPr>
        <xdr:cNvPr id="10332" name="Picture 196" descr="BD21328_">
          <a:extLst>
            <a:ext uri="{FF2B5EF4-FFF2-40B4-BE49-F238E27FC236}">
              <a16:creationId xmlns="" xmlns:a16="http://schemas.microsoft.com/office/drawing/2014/main" id="{00000000-0008-0000-0000-00005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66725" y="0"/>
          <a:ext cx="190500" cy="4762500"/>
        </a:xfrm>
        <a:prstGeom prst="rect">
          <a:avLst/>
        </a:prstGeom>
        <a:blipFill dpi="0" rotWithShape="1">
          <a:blip xmlns:r="http://schemas.openxmlformats.org/officeDocument/2006/relationships" r:embed="rId4" cstate="print"/>
          <a:srcRect/>
          <a:tile tx="0" ty="0" sx="100000" sy="100000" flip="none" algn="tl"/>
        </a:blipFill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457200</xdr:colOff>
      <xdr:row>0</xdr:row>
      <xdr:rowOff>104775</xdr:rowOff>
    </xdr:from>
    <xdr:to>
      <xdr:col>9</xdr:col>
      <xdr:colOff>219075</xdr:colOff>
      <xdr:row>1</xdr:row>
      <xdr:rowOff>361950</xdr:rowOff>
    </xdr:to>
    <xdr:sp macro="" textlink="">
      <xdr:nvSpPr>
        <xdr:cNvPr id="1994" name="Rectangle 153">
          <a:extLst>
            <a:ext uri="{FF2B5EF4-FFF2-40B4-BE49-F238E27FC236}">
              <a16:creationId xmlns="" xmlns:a16="http://schemas.microsoft.com/office/drawing/2014/main" id="{00000000-0008-0000-0000-0000CA070000}"/>
            </a:ext>
          </a:extLst>
        </xdr:cNvPr>
        <xdr:cNvSpPr>
          <a:spLocks noChangeArrowheads="1"/>
        </xdr:cNvSpPr>
      </xdr:nvSpPr>
      <xdr:spPr bwMode="auto">
        <a:xfrm>
          <a:off x="1228725" y="104775"/>
          <a:ext cx="3981450" cy="419100"/>
        </a:xfrm>
        <a:prstGeom prst="rect">
          <a:avLst/>
        </a:prstGeom>
        <a:gradFill rotWithShape="1">
          <a:gsLst>
            <a:gs pos="0">
              <a:srgbClr val="CCCCFF"/>
            </a:gs>
            <a:gs pos="100000">
              <a:srgbClr val="000000"/>
            </a:gs>
          </a:gsLst>
          <a:path path="shape">
            <a:fillToRect l="50000" t="50000" r="50000" b="50000"/>
          </a:path>
        </a:gradFill>
        <a:ln w="57150" cmpd="thinThick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6600"/>
              </a:solidFill>
              <a:latin typeface="Arial Black"/>
            </a:rPr>
            <a:t>Income Tax Calculation 2010-11</a:t>
          </a:r>
        </a:p>
      </xdr:txBody>
    </xdr:sp>
    <xdr:clientData/>
  </xdr:twoCellAnchor>
  <xdr:twoCellAnchor>
    <xdr:from>
      <xdr:col>4</xdr:col>
      <xdr:colOff>19049</xdr:colOff>
      <xdr:row>19</xdr:row>
      <xdr:rowOff>95251</xdr:rowOff>
    </xdr:from>
    <xdr:to>
      <xdr:col>7</xdr:col>
      <xdr:colOff>276224</xdr:colOff>
      <xdr:row>22</xdr:row>
      <xdr:rowOff>9526</xdr:rowOff>
    </xdr:to>
    <xdr:sp macro="" textlink="">
      <xdr:nvSpPr>
        <xdr:cNvPr id="7" name="Rectangle 1">
          <a:hlinkClick xmlns:r="http://schemas.openxmlformats.org/officeDocument/2006/relationships" r:id="rId5" tooltip="Blank form for only print"/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2076449" y="4200526"/>
          <a:ext cx="1971675" cy="40005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0C0C0">
              <a:gamma/>
              <a:shade val="60000"/>
              <a:invGamma/>
            </a:srgbClr>
          </a:prstShdw>
        </a:effectLst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BLANK  FORM</a:t>
          </a:r>
          <a:r>
            <a:rPr lang="en-US" sz="1000" b="1" i="0" strike="noStrike">
              <a:solidFill>
                <a:srgbClr val="000000"/>
              </a:solidFill>
              <a:latin typeface="Calibri"/>
            </a:rPr>
            <a:t>                            </a:t>
          </a:r>
          <a:r>
            <a:rPr lang="en-US" sz="800" b="1" i="0" strike="noStrike">
              <a:solidFill>
                <a:srgbClr val="000080"/>
              </a:solidFill>
              <a:latin typeface="Arial"/>
              <a:cs typeface="Arial"/>
            </a:rPr>
            <a:t>Income Tax Calculations  2009-10   </a:t>
          </a:r>
        </a:p>
      </xdr:txBody>
    </xdr:sp>
    <xdr:clientData/>
  </xdr:twoCellAnchor>
  <xdr:twoCellAnchor>
    <xdr:from>
      <xdr:col>2</xdr:col>
      <xdr:colOff>19050</xdr:colOff>
      <xdr:row>0</xdr:row>
      <xdr:rowOff>0</xdr:rowOff>
    </xdr:from>
    <xdr:to>
      <xdr:col>14</xdr:col>
      <xdr:colOff>466725</xdr:colOff>
      <xdr:row>23</xdr:row>
      <xdr:rowOff>123825</xdr:rowOff>
    </xdr:to>
    <xdr:grpSp>
      <xdr:nvGrpSpPr>
        <xdr:cNvPr id="10335" name="Group 984">
          <a:extLst>
            <a:ext uri="{FF2B5EF4-FFF2-40B4-BE49-F238E27FC236}">
              <a16:creationId xmlns="" xmlns:a16="http://schemas.microsoft.com/office/drawing/2014/main" id="{00000000-0008-0000-0000-00005F280000}"/>
            </a:ext>
          </a:extLst>
        </xdr:cNvPr>
        <xdr:cNvGrpSpPr>
          <a:grpSpLocks/>
        </xdr:cNvGrpSpPr>
      </xdr:nvGrpSpPr>
      <xdr:grpSpPr bwMode="auto">
        <a:xfrm>
          <a:off x="631963" y="0"/>
          <a:ext cx="8117371" cy="5002282"/>
          <a:chOff x="48" y="0"/>
          <a:chExt cx="849" cy="518"/>
        </a:xfrm>
      </xdr:grpSpPr>
      <xdr:pic>
        <xdr:nvPicPr>
          <xdr:cNvPr id="10336" name="Picture 196" descr="BD21328_">
            <a:extLst>
              <a:ext uri="{FF2B5EF4-FFF2-40B4-BE49-F238E27FC236}">
                <a16:creationId xmlns="" xmlns:a16="http://schemas.microsoft.com/office/drawing/2014/main" id="{00000000-0008-0000-0000-0000602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/>
          <a:srcRect/>
          <a:stretch>
            <a:fillRect/>
          </a:stretch>
        </xdr:blipFill>
        <xdr:spPr bwMode="auto">
          <a:xfrm>
            <a:off x="48" y="499"/>
            <a:ext cx="550" cy="19"/>
          </a:xfrm>
          <a:prstGeom prst="rect">
            <a:avLst/>
          </a:prstGeom>
          <a:blipFill dpi="0" rotWithShape="1">
            <a:blip xmlns:r="http://schemas.openxmlformats.org/officeDocument/2006/relationships" r:embed="rId4" cstate="print"/>
            <a:srcRect/>
            <a:tile tx="0" ty="0" sx="100000" sy="100000" flip="none" algn="tl"/>
          </a:blipFill>
          <a:ln w="9525">
            <a:noFill/>
            <a:miter lim="800000"/>
            <a:headEnd/>
            <a:tailEnd/>
          </a:ln>
        </xdr:spPr>
      </xdr:pic>
      <xdr:pic>
        <xdr:nvPicPr>
          <xdr:cNvPr id="10337" name="Picture 196" descr="BD21328_">
            <a:extLst>
              <a:ext uri="{FF2B5EF4-FFF2-40B4-BE49-F238E27FC236}">
                <a16:creationId xmlns="" xmlns:a16="http://schemas.microsoft.com/office/drawing/2014/main" id="{00000000-0008-0000-0000-0000612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88" y="0"/>
            <a:ext cx="24" cy="516"/>
          </a:xfrm>
          <a:prstGeom prst="rect">
            <a:avLst/>
          </a:prstGeom>
          <a:blipFill dpi="0" rotWithShape="1">
            <a:blip xmlns:r="http://schemas.openxmlformats.org/officeDocument/2006/relationships" r:embed="rId4" cstate="print"/>
            <a:srcRect/>
            <a:tile tx="0" ty="0" sx="100000" sy="100000" flip="none" algn="tl"/>
          </a:blipFill>
          <a:ln w="9525">
            <a:noFill/>
            <a:miter lim="800000"/>
            <a:headEnd/>
            <a:tailEnd/>
          </a:ln>
        </xdr:spPr>
      </xdr:pic>
      <xdr:sp macro="" textlink="">
        <xdr:nvSpPr>
          <xdr:cNvPr id="1997" name="Rounded Rectangle 8" descr="Sunil Chikte">
            <a:extLst>
              <a:ext uri="{FF2B5EF4-FFF2-40B4-BE49-F238E27FC236}">
                <a16:creationId xmlns="" xmlns:a16="http://schemas.microsoft.com/office/drawing/2014/main" id="{00000000-0008-0000-0000-0000CD070000}"/>
              </a:ext>
            </a:extLst>
          </xdr:cNvPr>
          <xdr:cNvSpPr>
            <a:spLocks noChangeAspect="1"/>
          </xdr:cNvSpPr>
        </xdr:nvSpPr>
        <xdr:spPr bwMode="auto">
          <a:xfrm>
            <a:off x="705" y="138"/>
            <a:ext cx="192" cy="101"/>
          </a:xfrm>
          <a:prstGeom prst="roundRect">
            <a:avLst>
              <a:gd name="adj" fmla="val 9139"/>
            </a:avLst>
          </a:prstGeom>
          <a:gradFill rotWithShape="0">
            <a:gsLst>
              <a:gs pos="0">
                <a:srgbClr val="9AB5E4"/>
              </a:gs>
              <a:gs pos="50000">
                <a:srgbClr val="C2D1ED"/>
              </a:gs>
              <a:gs pos="100000">
                <a:srgbClr val="E1E8F5"/>
              </a:gs>
            </a:gsLst>
            <a:lin ang="5400000"/>
          </a:gradFill>
          <a:ln w="9525" algn="ctr">
            <a:solidFill>
              <a:srgbClr val="000000">
                <a:alpha val="0"/>
              </a:srgbClr>
            </a:solidFill>
            <a:round/>
            <a:headEnd/>
            <a:tailEnd/>
          </a:ln>
          <a:effectLst>
            <a:prstShdw prst="shdw17" dist="17961" dir="2700000">
              <a:srgbClr val="000000"/>
            </a:prstShdw>
          </a:effectLst>
        </xdr:spPr>
        <xdr:txBody>
          <a:bodyPr vertOverflow="clip" wrap="square" lIns="18288" tIns="0" rIns="0" bIns="0" anchor="ctr" upright="1"/>
          <a:lstStyle/>
          <a:p>
            <a:pPr algn="l" rtl="1">
              <a:defRPr sz="1000"/>
            </a:pPr>
            <a:r>
              <a:rPr lang="en-US" sz="1100" b="1" i="0" u="sng" strike="noStrike">
                <a:solidFill>
                  <a:srgbClr val="808080"/>
                </a:solidFill>
                <a:latin typeface="Arial"/>
                <a:cs typeface="Arial"/>
              </a:rPr>
              <a:t>Cotact : </a:t>
            </a:r>
          </a:p>
          <a:p>
            <a:pPr algn="l" rtl="1">
              <a:defRPr sz="1000"/>
            </a:pPr>
            <a:endParaRPr lang="en-US" sz="1100" b="1" i="0" strike="noStrike">
              <a:solidFill>
                <a:srgbClr val="FF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en-US" sz="1100" b="1" i="0" strike="noStrike">
                <a:solidFill>
                  <a:srgbClr val="FF0000"/>
                </a:solidFill>
                <a:latin typeface="Arial"/>
                <a:cs typeface="Arial"/>
              </a:rPr>
              <a:t>SUNIL CHIKTE</a:t>
            </a:r>
          </a:p>
          <a:p>
            <a:pPr algn="l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n-US" sz="900" b="0" i="0" strike="noStrike">
                <a:solidFill>
                  <a:srgbClr val="000000"/>
                </a:solidFill>
                <a:latin typeface="Arial"/>
                <a:cs typeface="Arial"/>
              </a:rPr>
              <a:t>GAD   ZP</a:t>
            </a:r>
            <a:r>
              <a:rPr lang="en-US" sz="9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CHANDRAPUR</a:t>
            </a:r>
            <a:r>
              <a:rPr lang="en-US" sz="900" b="0" i="0" strike="noStrike">
                <a:solidFill>
                  <a:srgbClr val="000000"/>
                </a:solidFill>
                <a:latin typeface="Arial"/>
                <a:cs typeface="Arial"/>
              </a:rPr>
              <a:t>              </a:t>
            </a:r>
            <a:r>
              <a:rPr lang="en-US" sz="1050" b="1" i="0" strike="noStrike">
                <a:solidFill>
                  <a:srgbClr val="000000"/>
                </a:solidFill>
                <a:latin typeface="Arial"/>
                <a:cs typeface="Arial"/>
              </a:rPr>
              <a:t>Cell No.9763721062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19</xdr:row>
      <xdr:rowOff>47625</xdr:rowOff>
    </xdr:from>
    <xdr:to>
      <xdr:col>10</xdr:col>
      <xdr:colOff>209550</xdr:colOff>
      <xdr:row>20</xdr:row>
      <xdr:rowOff>66675</xdr:rowOff>
    </xdr:to>
    <xdr:pic>
      <xdr:nvPicPr>
        <xdr:cNvPr id="6103" name="Picture 196" descr="BD21328_">
          <a:extLst>
            <a:ext uri="{FF2B5EF4-FFF2-40B4-BE49-F238E27FC236}">
              <a16:creationId xmlns="" xmlns:a16="http://schemas.microsoft.com/office/drawing/2014/main" id="{00000000-0008-0000-0100-0000D7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" y="4210050"/>
          <a:ext cx="5238750" cy="180975"/>
        </a:xfrm>
        <a:prstGeom prst="rect">
          <a:avLst/>
        </a:prstGeom>
        <a:blipFill dpi="0" rotWithShape="1">
          <a:blip xmlns:r="http://schemas.openxmlformats.org/officeDocument/2006/relationships" r:embed="rId2" cstate="print"/>
          <a:srcRect/>
          <a:tile tx="0" ty="0" sx="100000" sy="100000" flip="none" algn="tl"/>
        </a:blip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0</xdr:row>
      <xdr:rowOff>0</xdr:rowOff>
    </xdr:from>
    <xdr:to>
      <xdr:col>10</xdr:col>
      <xdr:colOff>142875</xdr:colOff>
      <xdr:row>1</xdr:row>
      <xdr:rowOff>19050</xdr:rowOff>
    </xdr:to>
    <xdr:pic>
      <xdr:nvPicPr>
        <xdr:cNvPr id="6105" name="Picture 196" descr="BD21328_">
          <a:extLst>
            <a:ext uri="{FF2B5EF4-FFF2-40B4-BE49-F238E27FC236}">
              <a16:creationId xmlns="" xmlns:a16="http://schemas.microsoft.com/office/drawing/2014/main" id="{00000000-0008-0000-0100-0000D9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6800" y="0"/>
          <a:ext cx="5238750" cy="180975"/>
        </a:xfrm>
        <a:prstGeom prst="rect">
          <a:avLst/>
        </a:prstGeom>
        <a:blipFill dpi="0" rotWithShape="1">
          <a:blip xmlns:r="http://schemas.openxmlformats.org/officeDocument/2006/relationships" r:embed="rId2" cstate="print"/>
          <a:srcRect/>
          <a:tile tx="0" ty="0" sx="100000" sy="100000" flip="none" algn="tl"/>
        </a:blipFill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249482</xdr:colOff>
      <xdr:row>2</xdr:row>
      <xdr:rowOff>131783</xdr:rowOff>
    </xdr:from>
    <xdr:to>
      <xdr:col>13</xdr:col>
      <xdr:colOff>318232</xdr:colOff>
      <xdr:row>5</xdr:row>
      <xdr:rowOff>31994</xdr:rowOff>
    </xdr:to>
    <xdr:sp macro="" textlink="">
      <xdr:nvSpPr>
        <xdr:cNvPr id="28" name="Rounded Rectangle 27">
          <a:hlinkClick xmlns:r="http://schemas.openxmlformats.org/officeDocument/2006/relationships" r:id="rId3" tooltip="Go to monthwise Statement proforma"/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7329732" y="944583"/>
          <a:ext cx="1440350" cy="389161"/>
        </a:xfrm>
        <a:prstGeom prst="roundRect">
          <a:avLst/>
        </a:prstGeom>
        <a:ln>
          <a:solidFill>
            <a:schemeClr val="accent1">
              <a:lumMod val="20000"/>
              <a:lumOff val="80000"/>
            </a:schemeClr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itchFamily="34" charset="0"/>
              <a:ea typeface="+mn-ea"/>
              <a:cs typeface="Arial" pitchFamily="34" charset="0"/>
            </a:rPr>
            <a:t>Payment Statement</a:t>
          </a:r>
          <a:endParaRPr lang="en-US" sz="1000" b="0" i="0">
            <a:solidFill>
              <a:schemeClr val="accent2">
                <a:lumMod val="50000"/>
              </a:schemeClr>
            </a:solidFill>
            <a:latin typeface="Arial Rounded MT Bold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267036</xdr:colOff>
      <xdr:row>6</xdr:row>
      <xdr:rowOff>116626</xdr:rowOff>
    </xdr:from>
    <xdr:to>
      <xdr:col>13</xdr:col>
      <xdr:colOff>286481</xdr:colOff>
      <xdr:row>9</xdr:row>
      <xdr:rowOff>26781</xdr:rowOff>
    </xdr:to>
    <xdr:sp macro="" textlink="">
      <xdr:nvSpPr>
        <xdr:cNvPr id="38" name="Rounded Rectangle 37">
          <a:hlinkClick xmlns:r="http://schemas.openxmlformats.org/officeDocument/2006/relationships" r:id="rId4" tooltip="Go to monthwise Statement proforma"/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SpPr/>
      </xdr:nvSpPr>
      <xdr:spPr bwMode="auto">
        <a:xfrm>
          <a:off x="7347286" y="1577126"/>
          <a:ext cx="1391045" cy="411805"/>
        </a:xfrm>
        <a:prstGeom prst="roundRect">
          <a:avLst/>
        </a:prstGeom>
        <a:ln>
          <a:solidFill>
            <a:schemeClr val="bg1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anchorCtr="0" upright="1"/>
        <a:lstStyle/>
        <a:p>
          <a:pPr marL="0" marR="0" indent="0" algn="ctr" defTabSz="914400" rtl="1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effectLst/>
              <a:latin typeface="Arial Rounded MT Bold" pitchFamily="34" charset="0"/>
              <a:ea typeface="+mn-ea"/>
              <a:cs typeface="Times New Roman" pitchFamily="18" charset="0"/>
            </a:rPr>
            <a:t>Calculations Form </a:t>
          </a:r>
          <a:endParaRPr lang="en-US" sz="1000" b="0">
            <a:effectLst/>
            <a:latin typeface="Arial Rounded MT Bold" pitchFamily="34" charset="0"/>
            <a:cs typeface="Times New Roman" pitchFamily="18" charset="0"/>
          </a:endParaRPr>
        </a:p>
      </xdr:txBody>
    </xdr:sp>
    <xdr:clientData/>
  </xdr:twoCellAnchor>
  <xdr:twoCellAnchor editAs="oneCell">
    <xdr:from>
      <xdr:col>11</xdr:col>
      <xdr:colOff>361950</xdr:colOff>
      <xdr:row>10</xdr:row>
      <xdr:rowOff>66675</xdr:rowOff>
    </xdr:from>
    <xdr:to>
      <xdr:col>13</xdr:col>
      <xdr:colOff>361950</xdr:colOff>
      <xdr:row>15</xdr:row>
      <xdr:rowOff>19051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2209800"/>
          <a:ext cx="1304925" cy="1323976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515178</xdr:colOff>
      <xdr:row>0</xdr:row>
      <xdr:rowOff>191742</xdr:rowOff>
    </xdr:from>
    <xdr:to>
      <xdr:col>2</xdr:col>
      <xdr:colOff>1766266</xdr:colOff>
      <xdr:row>0</xdr:row>
      <xdr:rowOff>581025</xdr:rowOff>
    </xdr:to>
    <xdr:sp macro="" textlink="">
      <xdr:nvSpPr>
        <xdr:cNvPr id="2049" name="Rectangle 1">
          <a:hlinkClick xmlns:r="http://schemas.openxmlformats.org/officeDocument/2006/relationships" r:id="rId1" tooltip="Go to computation of total Income"/>
          <a:extLst>
            <a:ext uri="{FF2B5EF4-FFF2-40B4-BE49-F238E27FC236}">
              <a16:creationId xmlns="" xmlns:a16="http://schemas.microsoft.com/office/drawing/2014/main" id="{00000000-0008-0000-0200-000001080000}"/>
            </a:ext>
          </a:extLst>
        </xdr:cNvPr>
        <xdr:cNvSpPr>
          <a:spLocks noChangeArrowheads="1"/>
        </xdr:cNvSpPr>
      </xdr:nvSpPr>
      <xdr:spPr bwMode="auto">
        <a:xfrm>
          <a:off x="2648778" y="191742"/>
          <a:ext cx="1251088" cy="389283"/>
        </a:xfrm>
        <a:prstGeom prst="rect">
          <a:avLst/>
        </a:prstGeom>
        <a:ln>
          <a:solidFill>
            <a:srgbClr val="FF0066"/>
          </a:solidFill>
          <a:headEnd/>
          <a:tailEnd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US" sz="1600" b="1" i="0" strike="noStrike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/>
              <a:cs typeface="Arial"/>
            </a:rPr>
            <a:t>Back</a:t>
          </a:r>
        </a:p>
      </xdr:txBody>
    </xdr:sp>
    <xdr:clientData/>
  </xdr:twoCellAnchor>
  <xdr:twoCellAnchor>
    <xdr:from>
      <xdr:col>3</xdr:col>
      <xdr:colOff>918541</xdr:colOff>
      <xdr:row>0</xdr:row>
      <xdr:rowOff>220317</xdr:rowOff>
    </xdr:from>
    <xdr:to>
      <xdr:col>4</xdr:col>
      <xdr:colOff>1</xdr:colOff>
      <xdr:row>0</xdr:row>
      <xdr:rowOff>634449</xdr:rowOff>
    </xdr:to>
    <xdr:sp macro="" textlink="">
      <xdr:nvSpPr>
        <xdr:cNvPr id="8" name="Rounded Rectangle 7">
          <a:hlinkClick xmlns:r="http://schemas.openxmlformats.org/officeDocument/2006/relationships" r:id="rId2" tooltip="Go to monthwise Statement proforma"/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/>
      </xdr:nvSpPr>
      <xdr:spPr bwMode="auto">
        <a:xfrm>
          <a:off x="4995241" y="220317"/>
          <a:ext cx="1138860" cy="414132"/>
        </a:xfrm>
        <a:prstGeom prst="roundRect">
          <a:avLst>
            <a:gd name="adj" fmla="val 2867"/>
          </a:avLst>
        </a:prstGeom>
        <a:ln>
          <a:solidFill>
            <a:srgbClr val="FF0066"/>
          </a:solidFill>
          <a:headEnd type="none" w="med" len="med"/>
          <a:tailEnd type="none" w="med" len="med"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i="0"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Monthwise</a:t>
          </a:r>
          <a:r>
            <a:rPr lang="en-US" sz="1200" b="1" i="0" baseline="0"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 Statement</a:t>
          </a:r>
          <a:endParaRPr lang="en-US" sz="1050" b="1" i="0">
            <a:solidFill>
              <a:schemeClr val="accent2">
                <a:lumMod val="50000"/>
              </a:schemeClr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0</xdr:row>
      <xdr:rowOff>171450</xdr:rowOff>
    </xdr:from>
    <xdr:to>
      <xdr:col>12</xdr:col>
      <xdr:colOff>304800</xdr:colOff>
      <xdr:row>0</xdr:row>
      <xdr:rowOff>542925</xdr:rowOff>
    </xdr:to>
    <xdr:sp macro="" textlink="">
      <xdr:nvSpPr>
        <xdr:cNvPr id="3256" name="Rectangle 1">
          <a:hlinkClick xmlns:r="http://schemas.openxmlformats.org/officeDocument/2006/relationships" r:id="rId1" tooltip="Back"/>
          <a:extLst>
            <a:ext uri="{FF2B5EF4-FFF2-40B4-BE49-F238E27FC236}">
              <a16:creationId xmlns="" xmlns:a16="http://schemas.microsoft.com/office/drawing/2014/main" id="{00000000-0008-0000-0400-0000B80C0000}"/>
            </a:ext>
          </a:extLst>
        </xdr:cNvPr>
        <xdr:cNvSpPr>
          <a:spLocks noChangeArrowheads="1"/>
        </xdr:cNvSpPr>
      </xdr:nvSpPr>
      <xdr:spPr bwMode="auto">
        <a:xfrm>
          <a:off x="5543550" y="171450"/>
          <a:ext cx="1323975" cy="371475"/>
        </a:xfrm>
        <a:prstGeom prst="rect">
          <a:avLst/>
        </a:prstGeom>
        <a:ln w="38100">
          <a:solidFill>
            <a:schemeClr val="accent1">
              <a:lumMod val="20000"/>
              <a:lumOff val="80000"/>
            </a:schemeClr>
          </a:solidFill>
          <a:headEnd/>
          <a:tailEnd/>
        </a:ln>
        <a:effectLst>
          <a:glow rad="101600">
            <a:schemeClr val="accent6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800" b="1" i="0" strike="noStrike">
              <a:solidFill>
                <a:srgbClr val="000080"/>
              </a:solidFill>
              <a:latin typeface="Arial"/>
              <a:cs typeface="Arial"/>
            </a:rPr>
            <a:t>Back</a:t>
          </a:r>
        </a:p>
      </xdr:txBody>
    </xdr:sp>
    <xdr:clientData/>
  </xdr:twoCellAnchor>
  <xdr:twoCellAnchor editAs="oneCell">
    <xdr:from>
      <xdr:col>12</xdr:col>
      <xdr:colOff>285750</xdr:colOff>
      <xdr:row>56</xdr:row>
      <xdr:rowOff>9525</xdr:rowOff>
    </xdr:from>
    <xdr:to>
      <xdr:col>13</xdr:col>
      <xdr:colOff>419099</xdr:colOff>
      <xdr:row>58</xdr:row>
      <xdr:rowOff>0</xdr:rowOff>
    </xdr:to>
    <xdr:pic>
      <xdr:nvPicPr>
        <xdr:cNvPr id="5" name="Picture 4" descr="C:\Documents and Settings\nakshtra\Local Settings\Temporary Internet Files\Content.IE5\9419RKS9\Keyboard_icon1[1].png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077450"/>
          <a:ext cx="742949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38100</xdr:colOff>
      <xdr:row>56</xdr:row>
      <xdr:rowOff>28575</xdr:rowOff>
    </xdr:from>
    <xdr:to>
      <xdr:col>12</xdr:col>
      <xdr:colOff>228600</xdr:colOff>
      <xdr:row>57</xdr:row>
      <xdr:rowOff>19050</xdr:rowOff>
    </xdr:to>
    <xdr:sp macro="" textlink="">
      <xdr:nvSpPr>
        <xdr:cNvPr id="2" name="Left Arrow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6600825" y="10096500"/>
          <a:ext cx="190500" cy="333375"/>
        </a:xfrm>
        <a:prstGeom prst="leftArrow">
          <a:avLst/>
        </a:prstGeom>
        <a:ln>
          <a:headEnd type="none" w="med" len="med"/>
          <a:tailEnd type="none" w="med" len="med"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180975</xdr:rowOff>
    </xdr:from>
    <xdr:to>
      <xdr:col>7</xdr:col>
      <xdr:colOff>276225</xdr:colOff>
      <xdr:row>2</xdr:row>
      <xdr:rowOff>57150</xdr:rowOff>
    </xdr:to>
    <xdr:sp macro="" textlink="">
      <xdr:nvSpPr>
        <xdr:cNvPr id="2" name="Rectangle 1">
          <a:hlinkClick xmlns:r="http://schemas.openxmlformats.org/officeDocument/2006/relationships" r:id="rId1" tooltip="Back"/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6096000" y="180975"/>
          <a:ext cx="1266825" cy="371475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0C0C0">
              <a:gamma/>
              <a:shade val="60000"/>
              <a:invGamma/>
            </a:srgbClr>
          </a:prstShdw>
        </a:effectLst>
        <a:scene3d>
          <a:camera prst="orthographicFront"/>
          <a:lightRig rig="threePt" dir="t"/>
        </a:scene3d>
        <a:sp3d>
          <a:bevelT w="114300" prst="artDeco"/>
        </a:sp3d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800" b="1" i="0" strike="noStrike">
              <a:solidFill>
                <a:srgbClr val="000080"/>
              </a:solidFill>
              <a:latin typeface="Arial"/>
              <a:cs typeface="Arial"/>
            </a:rPr>
            <a:t>Back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ncometaxindia.gov.in/pages/tools/income-tax-calculator.aspx" TargetMode="External"/><Relationship Id="rId4" Type="http://schemas.openxmlformats.org/officeDocument/2006/relationships/image" Target="../media/image4.png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3"/>
  <sheetViews>
    <sheetView showGridLines="0" topLeftCell="A161" zoomScale="115" zoomScaleNormal="115" workbookViewId="0">
      <selection activeCell="M310" sqref="M310"/>
    </sheetView>
  </sheetViews>
  <sheetFormatPr defaultColWidth="9.140625" defaultRowHeight="12.75"/>
  <cols>
    <col min="1" max="1" width="4.28515625" style="207" customWidth="1"/>
    <col min="2" max="2" width="4.85546875" style="207" customWidth="1"/>
    <col min="3" max="3" width="2.42578125" style="207" customWidth="1"/>
    <col min="4" max="4" width="19.28515625" style="207" customWidth="1"/>
    <col min="5" max="5" width="7.42578125" style="207" customWidth="1"/>
    <col min="6" max="13" width="9.140625" style="207"/>
    <col min="14" max="14" width="12.28515625" style="207" customWidth="1"/>
    <col min="15" max="16384" width="9.140625" style="207"/>
  </cols>
  <sheetData>
    <row r="1" spans="1:14">
      <c r="C1" s="209"/>
      <c r="D1" s="209"/>
      <c r="E1" s="209"/>
      <c r="F1" s="209"/>
      <c r="G1" s="209"/>
      <c r="H1" s="209"/>
      <c r="I1" s="209"/>
      <c r="J1" s="209"/>
    </row>
    <row r="2" spans="1:14" ht="51.75" customHeight="1">
      <c r="C2" s="209"/>
      <c r="D2" s="209"/>
      <c r="E2" s="209"/>
      <c r="F2" s="209"/>
      <c r="G2" s="209"/>
      <c r="H2" s="209"/>
      <c r="I2" s="209"/>
      <c r="J2" s="209"/>
    </row>
    <row r="3" spans="1:14" ht="13.5" customHeight="1" thickBot="1">
      <c r="C3" s="209"/>
      <c r="D3" s="209"/>
      <c r="E3" s="209"/>
      <c r="F3" s="209"/>
      <c r="G3" s="209"/>
      <c r="H3" s="209"/>
      <c r="I3" s="209"/>
      <c r="J3" s="209"/>
      <c r="L3" s="305" t="s">
        <v>86</v>
      </c>
      <c r="M3" s="305"/>
    </row>
    <row r="4" spans="1:14" ht="12.75" customHeight="1">
      <c r="C4" s="209"/>
      <c r="D4" s="306" t="s">
        <v>87</v>
      </c>
      <c r="E4" s="308" t="s">
        <v>58</v>
      </c>
      <c r="F4" s="288"/>
      <c r="G4" s="289"/>
      <c r="H4" s="289"/>
      <c r="I4" s="290"/>
      <c r="J4" s="209"/>
      <c r="L4" s="305"/>
      <c r="M4" s="305"/>
    </row>
    <row r="5" spans="1:14" ht="12.75" customHeight="1" thickBot="1">
      <c r="C5" s="209"/>
      <c r="D5" s="307"/>
      <c r="E5" s="309"/>
      <c r="F5" s="291"/>
      <c r="G5" s="292"/>
      <c r="H5" s="292"/>
      <c r="I5" s="293"/>
      <c r="J5" s="209"/>
      <c r="L5" s="305"/>
      <c r="M5" s="305"/>
    </row>
    <row r="6" spans="1:14" ht="12.75" customHeight="1">
      <c r="C6" s="209"/>
      <c r="D6" s="306" t="s">
        <v>88</v>
      </c>
      <c r="E6" s="299"/>
      <c r="F6" s="300"/>
      <c r="G6" s="300"/>
      <c r="H6" s="301"/>
      <c r="I6" s="210"/>
      <c r="J6" s="210"/>
      <c r="L6" s="305"/>
      <c r="M6" s="305"/>
    </row>
    <row r="7" spans="1:14" ht="13.5" customHeight="1" thickBot="1">
      <c r="C7" s="209"/>
      <c r="D7" s="307"/>
      <c r="E7" s="302"/>
      <c r="F7" s="303"/>
      <c r="G7" s="303"/>
      <c r="H7" s="304"/>
      <c r="I7" s="210"/>
      <c r="J7" s="210"/>
      <c r="L7" s="305"/>
      <c r="M7" s="305"/>
    </row>
    <row r="8" spans="1:14" ht="12.75" customHeight="1">
      <c r="C8" s="209"/>
      <c r="D8" s="306" t="s">
        <v>89</v>
      </c>
      <c r="E8" s="310" t="s">
        <v>74</v>
      </c>
      <c r="F8" s="312" t="s">
        <v>80</v>
      </c>
      <c r="G8" s="313"/>
      <c r="H8" s="209"/>
      <c r="I8" s="209"/>
      <c r="J8" s="209"/>
    </row>
    <row r="9" spans="1:14" ht="13.5" customHeight="1" thickBot="1">
      <c r="C9" s="209"/>
      <c r="D9" s="307"/>
      <c r="E9" s="311"/>
      <c r="F9" s="314"/>
      <c r="G9" s="315"/>
      <c r="H9" s="209"/>
      <c r="I9" s="209"/>
      <c r="J9" s="209"/>
    </row>
    <row r="10" spans="1:14" ht="12.75" customHeight="1">
      <c r="C10" s="209"/>
      <c r="D10" s="306" t="s">
        <v>90</v>
      </c>
      <c r="E10" s="299"/>
      <c r="F10" s="300"/>
      <c r="G10" s="300"/>
      <c r="H10" s="301"/>
      <c r="I10" s="209"/>
      <c r="J10" s="209"/>
    </row>
    <row r="11" spans="1:14" ht="13.5" customHeight="1" thickBot="1">
      <c r="C11" s="209"/>
      <c r="D11" s="307"/>
      <c r="E11" s="302"/>
      <c r="F11" s="303"/>
      <c r="G11" s="303"/>
      <c r="H11" s="304"/>
      <c r="I11" s="209"/>
      <c r="J11" s="209"/>
    </row>
    <row r="12" spans="1:14" ht="12.75" customHeight="1">
      <c r="C12" s="209"/>
      <c r="D12" s="306" t="s">
        <v>91</v>
      </c>
      <c r="E12" s="299" t="s">
        <v>107</v>
      </c>
      <c r="F12" s="300"/>
      <c r="G12" s="300"/>
      <c r="H12" s="301"/>
      <c r="I12" s="209"/>
      <c r="J12" s="209"/>
    </row>
    <row r="13" spans="1:14" ht="13.5" customHeight="1" thickBot="1">
      <c r="C13" s="209"/>
      <c r="D13" s="307"/>
      <c r="E13" s="302"/>
      <c r="F13" s="303"/>
      <c r="G13" s="303"/>
      <c r="H13" s="304"/>
      <c r="I13" s="209"/>
      <c r="J13" s="209"/>
    </row>
    <row r="14" spans="1:14" ht="55.5" customHeight="1">
      <c r="A14" s="208"/>
      <c r="C14" s="209"/>
      <c r="D14" s="209"/>
      <c r="E14" s="209"/>
      <c r="F14" s="209"/>
      <c r="G14" s="209"/>
      <c r="H14" s="209"/>
      <c r="I14" s="209"/>
      <c r="J14" s="209"/>
      <c r="L14" s="285" t="s">
        <v>93</v>
      </c>
      <c r="M14" s="286"/>
      <c r="N14" s="287"/>
    </row>
    <row r="15" spans="1:14">
      <c r="C15" s="209"/>
      <c r="D15" s="209"/>
      <c r="E15" s="209"/>
      <c r="F15" s="209"/>
      <c r="G15" s="209"/>
      <c r="H15" s="209"/>
      <c r="I15" s="209"/>
      <c r="J15" s="209"/>
      <c r="L15" s="298" t="s">
        <v>81</v>
      </c>
      <c r="M15" s="298"/>
      <c r="N15" s="298"/>
    </row>
    <row r="16" spans="1:14">
      <c r="C16" s="209"/>
      <c r="D16" s="209"/>
      <c r="E16" s="209"/>
      <c r="F16" s="209"/>
      <c r="G16" s="209"/>
      <c r="H16" s="209"/>
      <c r="I16" s="209"/>
      <c r="J16" s="209"/>
      <c r="L16" s="295" t="s">
        <v>92</v>
      </c>
      <c r="M16" s="295"/>
      <c r="N16" s="295"/>
    </row>
    <row r="17" spans="3:14">
      <c r="C17" s="209"/>
      <c r="D17" s="209"/>
      <c r="E17" s="209"/>
      <c r="F17" s="209"/>
      <c r="G17" s="209"/>
      <c r="H17" s="209"/>
      <c r="I17" s="209"/>
      <c r="J17" s="209"/>
      <c r="L17" s="296"/>
      <c r="M17" s="296"/>
      <c r="N17" s="296"/>
    </row>
    <row r="18" spans="3:14">
      <c r="C18" s="209"/>
      <c r="D18" s="209"/>
      <c r="E18" s="209"/>
      <c r="F18" s="209"/>
      <c r="G18" s="209"/>
      <c r="H18" s="209"/>
      <c r="I18" s="209"/>
      <c r="J18" s="209"/>
      <c r="L18" s="297"/>
      <c r="M18" s="297"/>
      <c r="N18" s="297"/>
    </row>
    <row r="19" spans="3:14">
      <c r="C19" s="209"/>
      <c r="D19" s="209"/>
      <c r="E19" s="209"/>
      <c r="F19" s="209"/>
      <c r="G19" s="209"/>
      <c r="H19" s="209"/>
      <c r="I19" s="209"/>
      <c r="J19" s="209"/>
      <c r="L19" s="294" t="s">
        <v>82</v>
      </c>
      <c r="M19" s="294"/>
      <c r="N19" s="294"/>
    </row>
    <row r="20" spans="3:14">
      <c r="C20" s="209"/>
      <c r="D20" s="209"/>
      <c r="E20" s="209"/>
      <c r="F20" s="209"/>
      <c r="G20" s="209"/>
      <c r="H20" s="209"/>
      <c r="I20" s="209"/>
      <c r="J20" s="209"/>
    </row>
    <row r="21" spans="3:14">
      <c r="C21" s="209"/>
      <c r="D21" s="209"/>
      <c r="E21" s="209"/>
      <c r="F21" s="209"/>
      <c r="G21" s="209"/>
      <c r="H21" s="209"/>
      <c r="I21" s="209"/>
      <c r="J21" s="209"/>
    </row>
    <row r="22" spans="3:14">
      <c r="C22" s="209"/>
      <c r="D22" s="209"/>
      <c r="E22" s="209"/>
      <c r="F22" s="209"/>
      <c r="G22" s="209"/>
      <c r="H22" s="209"/>
      <c r="I22" s="209"/>
      <c r="J22" s="209"/>
    </row>
    <row r="23" spans="3:14">
      <c r="C23" s="209"/>
      <c r="D23" s="209"/>
      <c r="E23" s="209"/>
      <c r="F23" s="209"/>
      <c r="G23" s="209"/>
      <c r="H23" s="209"/>
      <c r="I23" s="209"/>
      <c r="J23" s="209"/>
    </row>
  </sheetData>
  <sheetProtection password="E98D" sheet="1" formatCells="0" formatColumns="0" formatRows="0" insertColumns="0" insertRows="0" insertHyperlinks="0" deleteColumns="0" deleteRows="0"/>
  <mergeCells count="17">
    <mergeCell ref="D4:D5"/>
    <mergeCell ref="D6:D7"/>
    <mergeCell ref="E6:H7"/>
    <mergeCell ref="E4:E5"/>
    <mergeCell ref="D12:D13"/>
    <mergeCell ref="D8:D9"/>
    <mergeCell ref="E8:E9"/>
    <mergeCell ref="F8:G9"/>
    <mergeCell ref="D10:D11"/>
    <mergeCell ref="L14:N14"/>
    <mergeCell ref="F4:I5"/>
    <mergeCell ref="L19:N19"/>
    <mergeCell ref="L16:N18"/>
    <mergeCell ref="L15:N15"/>
    <mergeCell ref="E12:H13"/>
    <mergeCell ref="E10:H11"/>
    <mergeCell ref="L3:M7"/>
  </mergeCells>
  <phoneticPr fontId="3" type="noConversion"/>
  <dataValidations count="2">
    <dataValidation type="list" allowBlank="1" showInputMessage="1" showErrorMessage="1" errorTitle="Sunil Chikte" error="SelectOnly= For Mel- M &amp; Female- F" sqref="E8:E9">
      <formula1>"M,F"</formula1>
    </dataValidation>
    <dataValidation type="list" allowBlank="1" showInputMessage="1" showErrorMessage="1" errorTitle="Sunil Chikte" error="Select only cell list" sqref="E4:E5">
      <formula1>"Shri.,Smt.,Ku."</formula1>
    </dataValidation>
  </dataValidations>
  <pageMargins left="0.75" right="0.75" top="1" bottom="1" header="0.5" footer="0.5"/>
  <pageSetup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showRowColHeaders="0" tabSelected="1" workbookViewId="0">
      <selection activeCell="F4" sqref="F4:J5"/>
    </sheetView>
  </sheetViews>
  <sheetFormatPr defaultColWidth="0" defaultRowHeight="12.75" zeroHeight="1"/>
  <cols>
    <col min="1" max="1" width="12.7109375" style="207" customWidth="1"/>
    <col min="2" max="2" width="4.85546875" style="207" customWidth="1"/>
    <col min="3" max="3" width="2.42578125" style="207" customWidth="1"/>
    <col min="4" max="4" width="19.28515625" style="207" customWidth="1"/>
    <col min="5" max="5" width="7.42578125" style="207" customWidth="1"/>
    <col min="6" max="10" width="9.140625" style="207" customWidth="1"/>
    <col min="11" max="11" width="8.7109375" style="207" customWidth="1"/>
    <col min="12" max="12" width="10.42578125" style="207" customWidth="1"/>
    <col min="13" max="13" width="9.140625" style="207" customWidth="1"/>
    <col min="14" max="14" width="12.28515625" style="207" customWidth="1"/>
    <col min="15" max="16384" width="0" style="207" hidden="1"/>
  </cols>
  <sheetData>
    <row r="1" spans="1:20">
      <c r="A1" s="258"/>
      <c r="B1" s="258"/>
      <c r="C1"/>
      <c r="D1"/>
      <c r="E1"/>
      <c r="F1"/>
      <c r="G1"/>
      <c r="H1"/>
      <c r="I1"/>
      <c r="J1"/>
      <c r="K1" s="258"/>
      <c r="L1" s="258"/>
      <c r="M1" s="258"/>
      <c r="N1" s="258"/>
      <c r="O1"/>
      <c r="P1"/>
      <c r="Q1"/>
      <c r="R1"/>
      <c r="S1"/>
      <c r="T1"/>
    </row>
    <row r="2" spans="1:20" ht="51.75" customHeight="1">
      <c r="A2" s="258"/>
      <c r="B2" s="258"/>
      <c r="C2" s="316" t="s">
        <v>169</v>
      </c>
      <c r="D2" s="316"/>
      <c r="E2" s="316"/>
      <c r="F2" s="316"/>
      <c r="G2" s="316"/>
      <c r="H2" s="316"/>
      <c r="I2" s="316"/>
      <c r="J2" s="316"/>
      <c r="K2" s="258"/>
      <c r="L2" s="258"/>
      <c r="M2" s="258"/>
      <c r="N2" s="258"/>
      <c r="O2"/>
      <c r="P2"/>
      <c r="Q2"/>
      <c r="R2"/>
      <c r="S2"/>
      <c r="T2"/>
    </row>
    <row r="3" spans="1:20" ht="13.5" customHeight="1" thickBot="1">
      <c r="A3" s="258"/>
      <c r="B3" s="258"/>
      <c r="C3"/>
      <c r="D3"/>
      <c r="E3"/>
      <c r="F3"/>
      <c r="G3"/>
      <c r="H3"/>
      <c r="I3"/>
      <c r="J3"/>
      <c r="K3" s="258"/>
      <c r="L3" s="340"/>
      <c r="M3" s="340"/>
      <c r="N3" s="258"/>
      <c r="O3"/>
      <c r="P3"/>
      <c r="Q3"/>
      <c r="R3"/>
      <c r="S3"/>
      <c r="T3"/>
    </row>
    <row r="4" spans="1:20" ht="12.75" customHeight="1">
      <c r="A4" s="258"/>
      <c r="B4" s="258"/>
      <c r="C4"/>
      <c r="D4" s="317" t="s">
        <v>87</v>
      </c>
      <c r="E4" s="321" t="s">
        <v>58</v>
      </c>
      <c r="F4" s="334"/>
      <c r="G4" s="335"/>
      <c r="H4" s="335"/>
      <c r="I4" s="335"/>
      <c r="J4" s="336"/>
      <c r="K4" s="258"/>
      <c r="L4" s="340"/>
      <c r="M4" s="340"/>
      <c r="N4" s="258"/>
      <c r="O4"/>
      <c r="P4"/>
      <c r="Q4"/>
      <c r="R4"/>
      <c r="S4"/>
      <c r="T4"/>
    </row>
    <row r="5" spans="1:20" ht="12.75" customHeight="1" thickBot="1">
      <c r="A5" s="258"/>
      <c r="B5" s="258"/>
      <c r="C5"/>
      <c r="D5" s="318"/>
      <c r="E5" s="322"/>
      <c r="F5" s="337"/>
      <c r="G5" s="338"/>
      <c r="H5" s="338"/>
      <c r="I5" s="338"/>
      <c r="J5" s="339"/>
      <c r="K5" s="258"/>
      <c r="L5" s="340"/>
      <c r="M5" s="340"/>
      <c r="N5" s="258"/>
      <c r="O5"/>
      <c r="P5"/>
      <c r="Q5"/>
      <c r="R5"/>
      <c r="S5"/>
      <c r="T5"/>
    </row>
    <row r="6" spans="1:20" ht="12.75" customHeight="1">
      <c r="A6" s="258"/>
      <c r="B6" s="258"/>
      <c r="C6"/>
      <c r="D6" s="317" t="s">
        <v>88</v>
      </c>
      <c r="E6" s="323"/>
      <c r="F6" s="324"/>
      <c r="G6" s="324"/>
      <c r="H6" s="325"/>
      <c r="I6" s="225"/>
      <c r="J6" s="225"/>
      <c r="K6" s="258"/>
      <c r="L6" s="340"/>
      <c r="M6" s="340"/>
      <c r="N6" s="258"/>
      <c r="O6"/>
      <c r="P6"/>
      <c r="Q6"/>
      <c r="R6"/>
      <c r="S6"/>
      <c r="T6"/>
    </row>
    <row r="7" spans="1:20" ht="13.5" customHeight="1" thickBot="1">
      <c r="A7" s="258"/>
      <c r="B7" s="258"/>
      <c r="C7"/>
      <c r="D7" s="318"/>
      <c r="E7" s="326"/>
      <c r="F7" s="327"/>
      <c r="G7" s="327"/>
      <c r="H7" s="328"/>
      <c r="I7" s="225"/>
      <c r="J7" s="225"/>
      <c r="K7" s="258"/>
      <c r="L7" s="340"/>
      <c r="M7" s="340"/>
      <c r="N7" s="258"/>
      <c r="O7"/>
      <c r="P7"/>
      <c r="Q7"/>
      <c r="R7"/>
      <c r="S7"/>
      <c r="T7"/>
    </row>
    <row r="8" spans="1:20" ht="12.75" customHeight="1">
      <c r="A8" s="258"/>
      <c r="B8" s="258"/>
      <c r="C8"/>
      <c r="D8" s="317" t="s">
        <v>89</v>
      </c>
      <c r="E8" s="319" t="s">
        <v>73</v>
      </c>
      <c r="F8" s="225"/>
      <c r="G8" s="225"/>
      <c r="H8" s="225"/>
      <c r="I8" s="225"/>
      <c r="J8" s="225"/>
      <c r="K8" s="258"/>
      <c r="L8" s="258"/>
      <c r="M8" s="258"/>
      <c r="N8" s="258"/>
      <c r="O8"/>
      <c r="P8"/>
      <c r="Q8"/>
      <c r="R8"/>
      <c r="S8"/>
      <c r="T8"/>
    </row>
    <row r="9" spans="1:20" ht="13.5" customHeight="1" thickBot="1">
      <c r="A9" s="258"/>
      <c r="B9" s="258"/>
      <c r="C9"/>
      <c r="D9" s="318"/>
      <c r="E9" s="320"/>
      <c r="F9" s="225"/>
      <c r="G9" s="225"/>
      <c r="H9" s="225"/>
      <c r="I9" s="225"/>
      <c r="J9" s="225"/>
      <c r="K9" s="258"/>
      <c r="L9" s="258"/>
      <c r="M9" s="258"/>
      <c r="N9" s="258"/>
      <c r="O9"/>
      <c r="P9"/>
      <c r="Q9"/>
      <c r="R9"/>
      <c r="S9"/>
      <c r="T9"/>
    </row>
    <row r="10" spans="1:20" ht="12.75" customHeight="1">
      <c r="A10" s="258"/>
      <c r="B10" s="258"/>
      <c r="C10"/>
      <c r="D10" s="317" t="s">
        <v>90</v>
      </c>
      <c r="E10" s="323"/>
      <c r="F10" s="331"/>
      <c r="G10" s="331"/>
      <c r="H10" s="332"/>
      <c r="I10" s="225"/>
      <c r="J10" s="225"/>
      <c r="K10" s="258"/>
      <c r="L10" s="258"/>
      <c r="M10" s="258"/>
      <c r="N10" s="258"/>
      <c r="O10"/>
      <c r="P10"/>
      <c r="Q10"/>
      <c r="R10"/>
      <c r="S10"/>
      <c r="T10"/>
    </row>
    <row r="11" spans="1:20" ht="13.5" customHeight="1" thickBot="1">
      <c r="A11" s="258"/>
      <c r="B11" s="258"/>
      <c r="C11"/>
      <c r="D11" s="318"/>
      <c r="E11" s="333"/>
      <c r="F11" s="324"/>
      <c r="G11" s="324"/>
      <c r="H11" s="325"/>
      <c r="I11" s="225"/>
      <c r="J11" s="225"/>
      <c r="K11" s="258"/>
      <c r="L11" s="258"/>
      <c r="M11" s="258"/>
      <c r="N11" s="258"/>
      <c r="O11"/>
      <c r="P11"/>
      <c r="Q11"/>
      <c r="R11"/>
      <c r="S11"/>
      <c r="T11"/>
    </row>
    <row r="12" spans="1:20" ht="12.75" customHeight="1">
      <c r="A12" s="258"/>
      <c r="B12" s="258"/>
      <c r="C12"/>
      <c r="D12" s="317" t="s">
        <v>91</v>
      </c>
      <c r="E12" s="323"/>
      <c r="F12" s="331"/>
      <c r="G12" s="331"/>
      <c r="H12" s="331"/>
      <c r="I12" s="331"/>
      <c r="J12" s="332"/>
      <c r="K12" s="258"/>
      <c r="L12" s="258"/>
      <c r="M12" s="258"/>
      <c r="N12" s="258"/>
      <c r="O12"/>
      <c r="P12"/>
      <c r="Q12"/>
      <c r="R12"/>
      <c r="S12"/>
      <c r="T12"/>
    </row>
    <row r="13" spans="1:20" ht="13.5" customHeight="1" thickBot="1">
      <c r="A13" s="258"/>
      <c r="B13" s="258"/>
      <c r="C13"/>
      <c r="D13" s="318"/>
      <c r="E13" s="326"/>
      <c r="F13" s="327"/>
      <c r="G13" s="327"/>
      <c r="H13" s="327"/>
      <c r="I13" s="327"/>
      <c r="J13" s="328"/>
      <c r="K13" s="258"/>
      <c r="L13" s="258"/>
      <c r="M13" s="258"/>
      <c r="N13" s="258"/>
      <c r="O13"/>
      <c r="P13"/>
      <c r="Q13"/>
      <c r="R13"/>
      <c r="S13"/>
      <c r="T13"/>
    </row>
    <row r="14" spans="1:20" ht="55.5" customHeight="1">
      <c r="A14" s="259"/>
      <c r="B14" s="258"/>
      <c r="C14"/>
      <c r="D14"/>
      <c r="E14"/>
      <c r="F14"/>
      <c r="G14"/>
      <c r="H14"/>
      <c r="I14"/>
      <c r="J14"/>
      <c r="K14" s="341"/>
      <c r="L14" s="341"/>
      <c r="M14" s="341"/>
      <c r="N14" s="260"/>
      <c r="O14"/>
      <c r="P14"/>
      <c r="Q14"/>
      <c r="R14"/>
      <c r="S14"/>
      <c r="T14"/>
    </row>
    <row r="15" spans="1:20">
      <c r="A15" s="258"/>
      <c r="B15" s="258"/>
      <c r="C15"/>
      <c r="D15"/>
      <c r="E15"/>
      <c r="F15"/>
      <c r="G15"/>
      <c r="H15"/>
      <c r="I15"/>
      <c r="J15"/>
      <c r="K15" s="258"/>
      <c r="L15" s="258"/>
      <c r="M15" s="258"/>
      <c r="N15" s="258"/>
      <c r="O15"/>
      <c r="P15"/>
      <c r="Q15"/>
      <c r="R15"/>
      <c r="S15"/>
      <c r="T15"/>
    </row>
    <row r="16" spans="1:20" ht="12.75" customHeight="1">
      <c r="A16" s="258"/>
      <c r="B16" s="258"/>
      <c r="C16"/>
      <c r="D16"/>
      <c r="E16"/>
      <c r="F16"/>
      <c r="G16"/>
      <c r="H16"/>
      <c r="I16"/>
      <c r="J16"/>
      <c r="K16" s="258"/>
      <c r="L16" s="342" t="s">
        <v>126</v>
      </c>
      <c r="M16" s="342"/>
      <c r="N16" s="342"/>
      <c r="O16"/>
      <c r="P16"/>
      <c r="Q16"/>
      <c r="R16"/>
      <c r="S16"/>
      <c r="T16"/>
    </row>
    <row r="17" spans="1:20" ht="12.75" customHeight="1">
      <c r="A17" s="258"/>
      <c r="B17" s="258"/>
      <c r="C17" s="344"/>
      <c r="D17" s="344"/>
      <c r="E17" s="344"/>
      <c r="F17" s="344"/>
      <c r="G17" s="344"/>
      <c r="H17" s="344"/>
      <c r="I17" s="344"/>
      <c r="J17" s="344"/>
      <c r="K17" s="258"/>
      <c r="L17" s="342"/>
      <c r="M17" s="342"/>
      <c r="N17" s="342"/>
      <c r="O17"/>
      <c r="P17"/>
      <c r="Q17"/>
      <c r="R17"/>
      <c r="S17"/>
      <c r="T17"/>
    </row>
    <row r="18" spans="1:20">
      <c r="A18" s="258"/>
      <c r="B18" s="258"/>
      <c r="C18" s="344"/>
      <c r="D18" s="344"/>
      <c r="E18" s="344"/>
      <c r="F18" s="344"/>
      <c r="G18" s="344"/>
      <c r="H18" s="344"/>
      <c r="I18" s="344"/>
      <c r="J18" s="344"/>
      <c r="K18" s="258"/>
      <c r="L18" s="343">
        <v>7588806874</v>
      </c>
      <c r="M18" s="343"/>
      <c r="N18" s="343"/>
      <c r="O18"/>
      <c r="P18"/>
      <c r="Q18"/>
      <c r="R18"/>
      <c r="S18"/>
      <c r="T18"/>
    </row>
    <row r="19" spans="1:20">
      <c r="A19" s="258"/>
      <c r="B19" s="258"/>
      <c r="C19" s="344"/>
      <c r="D19" s="344"/>
      <c r="E19" s="344"/>
      <c r="F19" s="344"/>
      <c r="G19" s="344"/>
      <c r="H19" s="344"/>
      <c r="I19" s="344"/>
      <c r="J19" s="344"/>
      <c r="K19" s="258"/>
      <c r="L19" s="258"/>
      <c r="M19" s="258"/>
      <c r="N19" s="258"/>
      <c r="O19"/>
      <c r="P19"/>
      <c r="Q19"/>
      <c r="R19"/>
      <c r="S19"/>
      <c r="T19"/>
    </row>
    <row r="20" spans="1:20">
      <c r="A20" s="258"/>
      <c r="B20" s="258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51" customHeight="1">
      <c r="A22" s="257"/>
      <c r="B22"/>
      <c r="C22"/>
      <c r="D22"/>
      <c r="E22"/>
      <c r="F22"/>
      <c r="G22"/>
      <c r="H22"/>
      <c r="I22"/>
      <c r="J22"/>
      <c r="K22"/>
      <c r="L22" s="256"/>
      <c r="M22" s="256"/>
      <c r="N22" s="256"/>
      <c r="O22"/>
      <c r="P22"/>
      <c r="Q22"/>
      <c r="R22"/>
      <c r="S22"/>
      <c r="T22"/>
    </row>
    <row r="23" spans="1:20" ht="6" customHeight="1">
      <c r="A23" s="329" t="s">
        <v>143</v>
      </c>
      <c r="B23" s="329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/>
      <c r="P23"/>
      <c r="Q23"/>
      <c r="R23"/>
      <c r="S23"/>
      <c r="T23"/>
    </row>
    <row r="24" spans="1:20" ht="2.25" customHeight="1">
      <c r="A24" s="329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/>
      <c r="P24"/>
      <c r="Q24"/>
      <c r="R24"/>
      <c r="S24"/>
      <c r="T24"/>
    </row>
    <row r="25" spans="1:20" ht="12.75" hidden="1" customHeight="1">
      <c r="A25" s="329"/>
      <c r="B25" s="329"/>
      <c r="C25" s="329"/>
      <c r="D25" s="329"/>
      <c r="E25" s="329"/>
      <c r="F25" s="329"/>
      <c r="G25" s="329"/>
      <c r="H25" s="329"/>
      <c r="I25" s="329"/>
      <c r="J25" s="329"/>
      <c r="K25" s="329"/>
      <c r="L25" s="329"/>
      <c r="M25" s="329"/>
      <c r="N25" s="329"/>
      <c r="O25"/>
      <c r="P25"/>
      <c r="Q25"/>
      <c r="R25"/>
      <c r="S25"/>
      <c r="T25"/>
    </row>
    <row r="26" spans="1:20" ht="12.75" hidden="1" customHeight="1">
      <c r="A26" s="329"/>
      <c r="B26" s="329"/>
      <c r="C26" s="329"/>
      <c r="D26" s="329"/>
      <c r="E26" s="329"/>
      <c r="F26" s="329"/>
      <c r="G26" s="329"/>
      <c r="H26" s="329"/>
      <c r="I26" s="329"/>
      <c r="J26" s="329"/>
      <c r="K26" s="329"/>
      <c r="L26" s="329"/>
      <c r="M26" s="329"/>
      <c r="N26" s="329"/>
      <c r="O26"/>
      <c r="P26"/>
      <c r="Q26"/>
      <c r="R26"/>
      <c r="S26"/>
      <c r="T26"/>
    </row>
    <row r="27" spans="1:20" ht="12.75" hidden="1" customHeight="1">
      <c r="A27" s="329"/>
      <c r="B27" s="329"/>
      <c r="C27" s="329"/>
      <c r="D27" s="329"/>
      <c r="E27" s="329"/>
      <c r="F27" s="329"/>
      <c r="G27" s="329"/>
      <c r="H27" s="329"/>
      <c r="I27" s="329"/>
      <c r="J27" s="329"/>
      <c r="K27" s="329"/>
      <c r="L27" s="329"/>
      <c r="M27" s="329"/>
      <c r="N27" s="329"/>
      <c r="O27"/>
      <c r="P27"/>
      <c r="Q27"/>
      <c r="R27"/>
      <c r="S27"/>
      <c r="T27"/>
    </row>
    <row r="28" spans="1:20" ht="12.75" hidden="1" customHeight="1">
      <c r="A28" s="329"/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  <c r="O28"/>
      <c r="P28"/>
      <c r="Q28"/>
      <c r="R28"/>
      <c r="S28"/>
      <c r="T28"/>
    </row>
    <row r="29" spans="1:20" ht="12.75" hidden="1" customHeight="1">
      <c r="A29" s="329"/>
      <c r="B29" s="329"/>
      <c r="C29" s="329"/>
      <c r="D29" s="329"/>
      <c r="E29" s="329"/>
      <c r="F29" s="329"/>
      <c r="G29" s="329"/>
      <c r="H29" s="329"/>
      <c r="I29" s="329"/>
      <c r="J29" s="329"/>
      <c r="K29" s="329"/>
      <c r="L29" s="329"/>
      <c r="M29" s="329"/>
      <c r="N29" s="329"/>
      <c r="O29"/>
      <c r="P29"/>
      <c r="Q29"/>
      <c r="R29"/>
      <c r="S29"/>
      <c r="T29"/>
    </row>
    <row r="30" spans="1:20" ht="12.75" hidden="1" customHeight="1">
      <c r="A30" s="329"/>
      <c r="B30" s="329"/>
      <c r="C30" s="329"/>
      <c r="D30" s="329"/>
      <c r="E30" s="329"/>
      <c r="F30" s="329"/>
      <c r="G30" s="329"/>
      <c r="H30" s="329"/>
      <c r="I30" s="329"/>
      <c r="J30" s="329"/>
      <c r="K30" s="329"/>
      <c r="L30" s="329"/>
      <c r="M30" s="329"/>
      <c r="N30" s="329"/>
      <c r="O30"/>
      <c r="P30"/>
      <c r="Q30"/>
      <c r="R30"/>
      <c r="S30"/>
      <c r="T30"/>
    </row>
    <row r="31" spans="1:20" ht="12.75" hidden="1" customHeight="1">
      <c r="A31" s="329"/>
      <c r="B31" s="329"/>
      <c r="C31" s="329"/>
      <c r="D31" s="329"/>
      <c r="E31" s="329"/>
      <c r="F31" s="329"/>
      <c r="G31" s="329"/>
      <c r="H31" s="329"/>
      <c r="I31" s="329"/>
      <c r="J31" s="329"/>
      <c r="K31" s="329"/>
      <c r="L31" s="329"/>
      <c r="M31" s="329"/>
      <c r="N31" s="329"/>
      <c r="O31"/>
      <c r="P31"/>
      <c r="Q31"/>
      <c r="R31"/>
      <c r="S31"/>
      <c r="T31"/>
    </row>
    <row r="32" spans="1:20" ht="12.75" hidden="1" customHeight="1">
      <c r="A32" s="329"/>
      <c r="B32" s="329"/>
      <c r="C32" s="329"/>
      <c r="D32" s="329"/>
      <c r="E32" s="329"/>
      <c r="F32" s="329"/>
      <c r="G32" s="329"/>
      <c r="H32" s="329"/>
      <c r="I32" s="329"/>
      <c r="J32" s="329"/>
      <c r="K32" s="329"/>
      <c r="L32" s="329"/>
      <c r="M32" s="329"/>
      <c r="N32" s="329"/>
      <c r="O32"/>
      <c r="P32"/>
      <c r="Q32"/>
      <c r="R32"/>
      <c r="S32"/>
      <c r="T32"/>
    </row>
    <row r="33" spans="1:20" ht="12.75" hidden="1" customHeight="1">
      <c r="A33" s="329"/>
      <c r="B33" s="329"/>
      <c r="C33" s="329"/>
      <c r="D33" s="329"/>
      <c r="E33" s="329"/>
      <c r="F33" s="329"/>
      <c r="G33" s="329"/>
      <c r="H33" s="329"/>
      <c r="I33" s="329"/>
      <c r="J33" s="329"/>
      <c r="K33" s="329"/>
      <c r="L33" s="329"/>
      <c r="M33" s="329"/>
      <c r="N33" s="329"/>
      <c r="O33"/>
      <c r="P33"/>
      <c r="Q33"/>
      <c r="R33"/>
      <c r="S33"/>
      <c r="T33"/>
    </row>
    <row r="34" spans="1:20" ht="12.75" hidden="1" customHeight="1">
      <c r="A34" s="329"/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/>
      <c r="P34"/>
      <c r="Q34"/>
      <c r="R34"/>
      <c r="S34"/>
      <c r="T34"/>
    </row>
    <row r="35" spans="1:20" ht="12.75" hidden="1" customHeight="1">
      <c r="A35" s="329"/>
      <c r="B35" s="329"/>
      <c r="C35" s="329"/>
      <c r="D35" s="329"/>
      <c r="E35" s="329"/>
      <c r="F35" s="329"/>
      <c r="G35" s="329"/>
      <c r="H35" s="329"/>
      <c r="I35" s="329"/>
      <c r="J35" s="329"/>
      <c r="K35" s="329"/>
      <c r="L35" s="329"/>
      <c r="M35" s="329"/>
      <c r="N35" s="329"/>
      <c r="O35"/>
      <c r="P35"/>
      <c r="Q35"/>
      <c r="R35"/>
      <c r="S35"/>
      <c r="T35"/>
    </row>
    <row r="36" spans="1:20" ht="12.75" hidden="1" customHeight="1">
      <c r="A36" s="329"/>
      <c r="B36" s="329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/>
      <c r="P36"/>
      <c r="Q36"/>
      <c r="R36"/>
      <c r="S36"/>
      <c r="T36"/>
    </row>
    <row r="37" spans="1:20" ht="12.75" hidden="1" customHeight="1">
      <c r="A37" s="329"/>
      <c r="B37" s="329"/>
      <c r="C37" s="329"/>
      <c r="D37" s="329"/>
      <c r="E37" s="329"/>
      <c r="F37" s="329"/>
      <c r="G37" s="329"/>
      <c r="H37" s="329"/>
      <c r="I37" s="329"/>
      <c r="J37" s="329"/>
      <c r="K37" s="329"/>
      <c r="L37" s="329"/>
      <c r="M37" s="329"/>
      <c r="N37" s="329"/>
      <c r="O37"/>
      <c r="P37"/>
      <c r="Q37"/>
      <c r="R37"/>
      <c r="S37"/>
      <c r="T37"/>
    </row>
    <row r="38" spans="1:20" ht="12.75" hidden="1" customHeight="1">
      <c r="A38" s="329"/>
      <c r="B38" s="329"/>
      <c r="C38" s="329"/>
      <c r="D38" s="329"/>
      <c r="E38" s="329"/>
      <c r="F38" s="329"/>
      <c r="G38" s="329"/>
      <c r="H38" s="329"/>
      <c r="I38" s="329"/>
      <c r="J38" s="329"/>
      <c r="K38" s="329"/>
      <c r="L38" s="329"/>
      <c r="M38" s="329"/>
      <c r="N38" s="329"/>
      <c r="O38"/>
      <c r="P38"/>
      <c r="Q38"/>
      <c r="R38"/>
      <c r="S38"/>
      <c r="T38"/>
    </row>
    <row r="39" spans="1:20" ht="12.75" hidden="1" customHeight="1">
      <c r="A39" s="329"/>
      <c r="B39" s="329"/>
      <c r="C39" s="329"/>
      <c r="D39" s="329"/>
      <c r="E39" s="329"/>
      <c r="F39" s="329"/>
      <c r="G39" s="329"/>
      <c r="H39" s="329"/>
      <c r="I39" s="329"/>
      <c r="J39" s="329"/>
      <c r="K39" s="329"/>
      <c r="L39" s="329"/>
      <c r="M39" s="329"/>
      <c r="N39" s="329"/>
      <c r="O39"/>
      <c r="P39"/>
      <c r="Q39"/>
      <c r="R39"/>
      <c r="S39"/>
      <c r="T39"/>
    </row>
    <row r="40" spans="1:20" ht="12.75" hidden="1" customHeight="1">
      <c r="A40" s="329"/>
      <c r="B40" s="329"/>
      <c r="C40" s="329"/>
      <c r="D40" s="329"/>
      <c r="E40" s="329"/>
      <c r="F40" s="329"/>
      <c r="G40" s="329"/>
      <c r="H40" s="329"/>
      <c r="I40" s="329"/>
      <c r="J40" s="329"/>
      <c r="K40" s="329"/>
      <c r="L40" s="329"/>
      <c r="M40" s="329"/>
      <c r="N40" s="329"/>
      <c r="O40"/>
      <c r="P40"/>
      <c r="Q40"/>
      <c r="R40"/>
      <c r="S40"/>
      <c r="T40"/>
    </row>
    <row r="41" spans="1:20" ht="12.75" customHeight="1">
      <c r="A41" s="329"/>
      <c r="B41" s="329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</row>
    <row r="42" spans="1:20" ht="12.75" customHeight="1">
      <c r="A42"/>
      <c r="B42"/>
      <c r="C42"/>
      <c r="D42"/>
      <c r="E42"/>
      <c r="F42"/>
      <c r="G42"/>
      <c r="H42"/>
      <c r="I42"/>
      <c r="J42"/>
      <c r="K42"/>
      <c r="L42" s="256"/>
      <c r="M42" s="256"/>
      <c r="N42" s="256"/>
    </row>
    <row r="43" spans="1:20">
      <c r="A43" s="330" t="s">
        <v>144</v>
      </c>
      <c r="B43" s="330"/>
      <c r="C43" s="330"/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</row>
    <row r="44" spans="1:20">
      <c r="A44" s="330"/>
      <c r="B44" s="330"/>
      <c r="C44" s="330"/>
      <c r="D44" s="330"/>
      <c r="E44" s="330"/>
      <c r="F44" s="330"/>
      <c r="G44" s="330"/>
      <c r="H44" s="330"/>
      <c r="I44" s="330"/>
      <c r="J44" s="330"/>
      <c r="K44" s="330"/>
      <c r="L44" s="330"/>
      <c r="M44" s="330"/>
      <c r="N44" s="330"/>
    </row>
  </sheetData>
  <sheetProtection password="CCC5" sheet="1" objects="1" scenarios="1" selectLockedCells="1"/>
  <mergeCells count="19">
    <mergeCell ref="A23:N41"/>
    <mergeCell ref="A43:N44"/>
    <mergeCell ref="E10:H11"/>
    <mergeCell ref="F4:J5"/>
    <mergeCell ref="E12:J13"/>
    <mergeCell ref="L3:M7"/>
    <mergeCell ref="K14:M14"/>
    <mergeCell ref="L16:N17"/>
    <mergeCell ref="L18:N18"/>
    <mergeCell ref="C17:J19"/>
    <mergeCell ref="C2:J2"/>
    <mergeCell ref="D12:D13"/>
    <mergeCell ref="D8:D9"/>
    <mergeCell ref="E8:E9"/>
    <mergeCell ref="D10:D11"/>
    <mergeCell ref="D4:D5"/>
    <mergeCell ref="E4:E5"/>
    <mergeCell ref="D6:D7"/>
    <mergeCell ref="E6:H7"/>
  </mergeCells>
  <phoneticPr fontId="3" type="noConversion"/>
  <dataValidations count="2">
    <dataValidation type="list" allowBlank="1" showInputMessage="1" showErrorMessage="1" errorTitle="Sunil Chikte" error="Select only cell list" sqref="E4:E5">
      <formula1>"Shri.,Smt.,Ku."</formula1>
    </dataValidation>
    <dataValidation type="list" allowBlank="1" showInputMessage="1" showErrorMessage="1" errorTitle="Sunil Chikte" error="SelectOnly= For Mel- M &amp; Female- F" sqref="E8:E9">
      <formula1>"M,F"</formula1>
    </dataValidation>
  </dataValidations>
  <hyperlinks>
    <hyperlink ref="A43" r:id="rId1"/>
  </hyperlinks>
  <pageMargins left="0.75" right="0.75" top="1" bottom="1" header="0.5" footer="0.5"/>
  <pageSetup orientation="portrait" r:id="rId2"/>
  <headerFooter alignWithMargins="0"/>
  <drawing r:id="rId3"/>
  <picture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V106"/>
  <sheetViews>
    <sheetView workbookViewId="0">
      <pane ySplit="1" topLeftCell="A2" activePane="bottomLeft" state="frozen"/>
      <selection pane="bottomLeft" activeCell="F9" sqref="F9"/>
    </sheetView>
  </sheetViews>
  <sheetFormatPr defaultColWidth="0" defaultRowHeight="12.75" zeroHeight="1"/>
  <cols>
    <col min="1" max="1" width="26.5703125" style="1" customWidth="1"/>
    <col min="2" max="2" width="5.42578125" style="3" customWidth="1"/>
    <col min="3" max="3" width="29.140625" style="1" customWidth="1"/>
    <col min="4" max="4" width="30.85546875" style="1" customWidth="1"/>
    <col min="5" max="5" width="7.140625" style="1" customWidth="1"/>
    <col min="6" max="6" width="16.5703125" style="1" customWidth="1"/>
    <col min="7" max="7" width="5.140625" style="1" customWidth="1"/>
    <col min="8" max="10" width="9.140625" style="1" hidden="1" customWidth="1"/>
    <col min="11" max="11" width="17.42578125" style="1" hidden="1" customWidth="1"/>
    <col min="12" max="12" width="12.7109375" style="1" hidden="1" customWidth="1"/>
    <col min="13" max="13" width="3.85546875" style="1" hidden="1" customWidth="1"/>
    <col min="14" max="14" width="16.28515625" style="1" hidden="1" customWidth="1"/>
    <col min="15" max="15" width="16.5703125" style="1" hidden="1" customWidth="1"/>
    <col min="16" max="16" width="3.42578125" style="1" hidden="1" customWidth="1"/>
    <col min="17" max="17" width="16.5703125" style="1" hidden="1" customWidth="1"/>
    <col min="18" max="19" width="9.140625" style="1" hidden="1" customWidth="1"/>
    <col min="20" max="20" width="12.42578125" style="1" hidden="1" customWidth="1"/>
    <col min="21" max="21" width="13.7109375" style="1" hidden="1" customWidth="1"/>
    <col min="22" max="22" width="0" style="1" hidden="1" customWidth="1"/>
    <col min="23" max="16384" width="9.140625" style="1" hidden="1"/>
  </cols>
  <sheetData>
    <row r="1" spans="2:15" ht="81" customHeight="1">
      <c r="F1" s="1" t="s">
        <v>111</v>
      </c>
    </row>
    <row r="2" spans="2:15" ht="20.25">
      <c r="B2" s="354" t="s">
        <v>174</v>
      </c>
      <c r="C2" s="354"/>
      <c r="D2" s="354"/>
      <c r="E2" s="354"/>
      <c r="F2" s="354"/>
    </row>
    <row r="3" spans="2:15" ht="19.5">
      <c r="B3" s="355" t="s">
        <v>175</v>
      </c>
      <c r="C3" s="355"/>
      <c r="D3" s="355"/>
      <c r="E3" s="355"/>
      <c r="F3" s="355"/>
    </row>
    <row r="4" spans="2:15" ht="15.75">
      <c r="B4" s="356" t="s">
        <v>0</v>
      </c>
      <c r="C4" s="356"/>
      <c r="D4" s="356"/>
      <c r="E4" s="356"/>
      <c r="F4" s="356"/>
    </row>
    <row r="5" spans="2:15" ht="21" customHeight="1">
      <c r="B5" s="358" t="str">
        <f>O5</f>
        <v>Shri.0, 0, 0</v>
      </c>
      <c r="C5" s="358"/>
      <c r="D5" s="358"/>
      <c r="E5" s="358"/>
      <c r="F5" s="358"/>
      <c r="L5" s="61" t="str">
        <f>main!E4</f>
        <v>Shri.</v>
      </c>
      <c r="M5" s="61">
        <f>main!F4</f>
        <v>0</v>
      </c>
      <c r="O5" s="152" t="str">
        <f>CONCATENATE(L5,M5,K7,L7,K7,L6)</f>
        <v>Shri.0, 0, 0</v>
      </c>
    </row>
    <row r="6" spans="2:15" ht="15">
      <c r="B6" s="357" t="str">
        <f>O8</f>
        <v>Permanent Account Number : 0</v>
      </c>
      <c r="C6" s="357"/>
      <c r="D6" s="357"/>
      <c r="E6" s="357"/>
      <c r="F6" s="357"/>
      <c r="L6" s="61">
        <f>main!E12</f>
        <v>0</v>
      </c>
      <c r="O6" s="152"/>
    </row>
    <row r="7" spans="2:15" ht="7.5" customHeight="1" thickBot="1">
      <c r="B7" s="15"/>
      <c r="C7" s="16"/>
      <c r="D7" s="16"/>
      <c r="E7" s="17"/>
      <c r="F7" s="17"/>
      <c r="K7" s="153" t="s">
        <v>77</v>
      </c>
      <c r="L7" s="61">
        <f>main!E6</f>
        <v>0</v>
      </c>
      <c r="O7" s="152"/>
    </row>
    <row r="8" spans="2:15" s="2" customFormat="1" ht="17.25" customHeight="1">
      <c r="B8" s="359" t="s">
        <v>1</v>
      </c>
      <c r="C8" s="18" t="s">
        <v>39</v>
      </c>
      <c r="D8" s="19"/>
      <c r="E8" s="20" t="s">
        <v>45</v>
      </c>
      <c r="F8" s="176">
        <f>Statement!$L$25</f>
        <v>0</v>
      </c>
      <c r="K8" s="83" t="s">
        <v>78</v>
      </c>
      <c r="L8" s="61">
        <f>main!E10</f>
        <v>0</v>
      </c>
      <c r="O8" s="152" t="str">
        <f>CONCATENATE(K8,L8)</f>
        <v>Permanent Account Number : 0</v>
      </c>
    </row>
    <row r="9" spans="2:15" s="2" customFormat="1" ht="17.25" customHeight="1">
      <c r="B9" s="360"/>
      <c r="C9" s="21" t="s">
        <v>40</v>
      </c>
      <c r="D9" s="22"/>
      <c r="E9" s="23" t="s">
        <v>45</v>
      </c>
      <c r="F9" s="160"/>
    </row>
    <row r="10" spans="2:15" s="2" customFormat="1" ht="17.25" customHeight="1">
      <c r="B10" s="360"/>
      <c r="C10" s="24" t="s">
        <v>41</v>
      </c>
      <c r="D10" s="25"/>
      <c r="E10" s="26" t="s">
        <v>45</v>
      </c>
      <c r="F10" s="161">
        <v>0</v>
      </c>
    </row>
    <row r="11" spans="2:15" s="2" customFormat="1" ht="16.5" customHeight="1" thickBot="1">
      <c r="B11" s="361"/>
      <c r="C11" s="27" t="s">
        <v>2</v>
      </c>
      <c r="D11" s="28"/>
      <c r="E11" s="29" t="s">
        <v>45</v>
      </c>
      <c r="F11" s="177">
        <f>SUM(F8:F10)</f>
        <v>0</v>
      </c>
    </row>
    <row r="12" spans="2:15" s="2" customFormat="1" ht="15" customHeight="1">
      <c r="B12" s="359" t="s">
        <v>3</v>
      </c>
      <c r="C12" s="30" t="s">
        <v>115</v>
      </c>
      <c r="D12" s="31"/>
      <c r="E12" s="32" t="s">
        <v>45</v>
      </c>
      <c r="F12" s="227">
        <v>0</v>
      </c>
      <c r="G12" s="191"/>
    </row>
    <row r="13" spans="2:15" s="2" customFormat="1" ht="15" customHeight="1">
      <c r="B13" s="362"/>
      <c r="C13" s="60" t="s">
        <v>4</v>
      </c>
      <c r="D13" s="22"/>
      <c r="E13" s="23"/>
      <c r="F13" s="160"/>
      <c r="G13" s="192">
        <f>Statement!C25+Statement!D25+Statement!E25</f>
        <v>0</v>
      </c>
    </row>
    <row r="14" spans="2:15" s="2" customFormat="1" ht="9.75" customHeight="1">
      <c r="B14" s="360"/>
      <c r="C14" s="159"/>
      <c r="D14" s="33"/>
      <c r="E14" s="34"/>
      <c r="F14" s="163"/>
      <c r="G14" s="192"/>
    </row>
    <row r="15" spans="2:15" s="2" customFormat="1" ht="15">
      <c r="B15" s="360"/>
      <c r="C15" s="21" t="s">
        <v>154</v>
      </c>
      <c r="D15" s="22"/>
      <c r="E15" s="23" t="s">
        <v>45</v>
      </c>
      <c r="F15" s="164"/>
    </row>
    <row r="16" spans="2:15" s="2" customFormat="1" ht="16.5" customHeight="1">
      <c r="B16" s="360"/>
      <c r="C16" s="55" t="s">
        <v>147</v>
      </c>
      <c r="D16" s="275">
        <v>50000</v>
      </c>
      <c r="E16" s="23" t="s">
        <v>45</v>
      </c>
      <c r="F16" s="274">
        <f>IF(F11=0,0,D16)</f>
        <v>0</v>
      </c>
    </row>
    <row r="17" spans="2:14" s="2" customFormat="1" ht="16.5" customHeight="1">
      <c r="B17" s="360"/>
      <c r="C17" s="55" t="s">
        <v>5</v>
      </c>
      <c r="D17" s="22"/>
      <c r="E17" s="23" t="s">
        <v>45</v>
      </c>
      <c r="F17" s="274">
        <f>Statement!$Q$25</f>
        <v>300</v>
      </c>
    </row>
    <row r="18" spans="2:14" s="2" customFormat="1" ht="16.5" customHeight="1">
      <c r="B18" s="360"/>
      <c r="C18" s="201"/>
      <c r="D18" s="33"/>
      <c r="E18" s="34" t="s">
        <v>45</v>
      </c>
      <c r="F18" s="273">
        <f>Statement!$S$25</f>
        <v>0</v>
      </c>
    </row>
    <row r="19" spans="2:14" s="2" customFormat="1" ht="17.25" customHeight="1">
      <c r="B19" s="360"/>
      <c r="C19" s="36" t="s">
        <v>141</v>
      </c>
      <c r="D19" s="25"/>
      <c r="E19" s="26" t="s">
        <v>45</v>
      </c>
      <c r="F19" s="161">
        <v>0</v>
      </c>
    </row>
    <row r="20" spans="2:14" s="2" customFormat="1" ht="18" customHeight="1" thickBot="1">
      <c r="B20" s="361"/>
      <c r="C20" s="37" t="s">
        <v>2</v>
      </c>
      <c r="D20" s="38"/>
      <c r="E20" s="29" t="s">
        <v>45</v>
      </c>
      <c r="F20" s="162">
        <f>SUM(F12:F19)</f>
        <v>300</v>
      </c>
    </row>
    <row r="21" spans="2:14" s="2" customFormat="1" ht="19.5" customHeight="1" thickBot="1">
      <c r="B21" s="39" t="s">
        <v>6</v>
      </c>
      <c r="C21" s="178" t="s">
        <v>7</v>
      </c>
      <c r="D21" s="40"/>
      <c r="E21" s="41" t="s">
        <v>45</v>
      </c>
      <c r="F21" s="174">
        <f>SUM(F11-F20)</f>
        <v>-300</v>
      </c>
    </row>
    <row r="22" spans="2:14" s="2" customFormat="1" ht="14.25" customHeight="1">
      <c r="B22" s="359" t="s">
        <v>8</v>
      </c>
      <c r="C22" s="56" t="s">
        <v>9</v>
      </c>
      <c r="D22" s="31"/>
      <c r="E22" s="32" t="s">
        <v>45</v>
      </c>
      <c r="F22" s="165"/>
    </row>
    <row r="23" spans="2:14" s="2" customFormat="1" ht="15">
      <c r="B23" s="360"/>
      <c r="C23" s="21" t="s">
        <v>44</v>
      </c>
      <c r="D23" s="22"/>
      <c r="E23" s="23" t="s">
        <v>45</v>
      </c>
      <c r="F23" s="166"/>
    </row>
    <row r="24" spans="2:14" s="2" customFormat="1" ht="15.75" customHeight="1">
      <c r="B24" s="360"/>
      <c r="C24" s="374" t="s">
        <v>153</v>
      </c>
      <c r="D24" s="375"/>
      <c r="E24" s="26" t="s">
        <v>45</v>
      </c>
      <c r="F24" s="277">
        <f>Statement!$M$26</f>
        <v>0</v>
      </c>
    </row>
    <row r="25" spans="2:14" s="2" customFormat="1" ht="15.75" customHeight="1">
      <c r="B25" s="360"/>
      <c r="C25" s="35" t="s">
        <v>11</v>
      </c>
      <c r="D25" s="22"/>
      <c r="E25" s="23" t="s">
        <v>45</v>
      </c>
      <c r="F25" s="167">
        <f>Statement!$P$25</f>
        <v>0</v>
      </c>
    </row>
    <row r="26" spans="2:14" s="2" customFormat="1" ht="15.75" customHeight="1">
      <c r="B26" s="360"/>
      <c r="C26" s="59" t="s">
        <v>69</v>
      </c>
      <c r="D26" s="25"/>
      <c r="E26" s="26" t="s">
        <v>45</v>
      </c>
      <c r="F26" s="167">
        <f>Statement!$N$26</f>
        <v>0</v>
      </c>
    </row>
    <row r="27" spans="2:14" s="2" customFormat="1" ht="15.75" customHeight="1">
      <c r="B27" s="360"/>
      <c r="C27" s="35" t="s">
        <v>12</v>
      </c>
      <c r="D27" s="22"/>
      <c r="E27" s="23" t="s">
        <v>45</v>
      </c>
      <c r="F27" s="160">
        <v>0</v>
      </c>
    </row>
    <row r="28" spans="2:14" s="2" customFormat="1" ht="15.75" customHeight="1">
      <c r="B28" s="360"/>
      <c r="C28" s="58" t="s">
        <v>13</v>
      </c>
      <c r="D28" s="25"/>
      <c r="E28" s="26" t="s">
        <v>45</v>
      </c>
      <c r="F28" s="167">
        <f>Statement!$T$25</f>
        <v>0</v>
      </c>
    </row>
    <row r="29" spans="2:14" s="2" customFormat="1" ht="15.75" customHeight="1">
      <c r="B29" s="360"/>
      <c r="C29" s="35" t="s">
        <v>14</v>
      </c>
      <c r="D29" s="22"/>
      <c r="E29" s="23" t="s">
        <v>45</v>
      </c>
      <c r="F29" s="160">
        <v>0</v>
      </c>
    </row>
    <row r="30" spans="2:14" s="2" customFormat="1" ht="15.75" customHeight="1">
      <c r="B30" s="360"/>
      <c r="C30" s="58" t="s">
        <v>15</v>
      </c>
      <c r="D30" s="25"/>
      <c r="E30" s="26" t="s">
        <v>45</v>
      </c>
      <c r="F30" s="161">
        <v>0</v>
      </c>
      <c r="K30" s="53"/>
      <c r="L30" s="53"/>
      <c r="M30" s="53"/>
      <c r="N30" s="53"/>
    </row>
    <row r="31" spans="2:14" s="2" customFormat="1" ht="15.75" customHeight="1">
      <c r="B31" s="360"/>
      <c r="C31" s="55" t="s">
        <v>84</v>
      </c>
      <c r="D31" s="22"/>
      <c r="E31" s="23" t="s">
        <v>45</v>
      </c>
      <c r="F31" s="160">
        <v>0</v>
      </c>
      <c r="K31" s="53"/>
      <c r="L31" s="53"/>
      <c r="M31" s="53"/>
      <c r="N31" s="53"/>
    </row>
    <row r="32" spans="2:14" s="2" customFormat="1" ht="15.75" customHeight="1">
      <c r="B32" s="360"/>
      <c r="C32" s="58" t="s">
        <v>17</v>
      </c>
      <c r="D32" s="25"/>
      <c r="E32" s="26" t="s">
        <v>45</v>
      </c>
      <c r="F32" s="161">
        <v>0</v>
      </c>
      <c r="K32" s="53"/>
      <c r="L32" s="53"/>
      <c r="M32" s="53"/>
      <c r="N32" s="53"/>
    </row>
    <row r="33" spans="2:22" s="2" customFormat="1" ht="15.75" customHeight="1">
      <c r="B33" s="360"/>
      <c r="C33" s="282" t="s">
        <v>167</v>
      </c>
      <c r="D33" s="264"/>
      <c r="E33" s="23" t="s">
        <v>45</v>
      </c>
      <c r="F33" s="160">
        <v>0</v>
      </c>
      <c r="I33" s="53"/>
      <c r="J33" s="53"/>
      <c r="K33" s="53"/>
      <c r="L33" s="53"/>
      <c r="M33" s="53"/>
      <c r="N33" s="53"/>
    </row>
    <row r="34" spans="2:22" s="2" customFormat="1" ht="21" customHeight="1">
      <c r="B34" s="360"/>
      <c r="C34" s="372" t="s">
        <v>125</v>
      </c>
      <c r="D34" s="373"/>
      <c r="E34" s="42" t="s">
        <v>45</v>
      </c>
      <c r="F34" s="171">
        <f>IF(SUM(F24:F33)&gt;150000,150000,SUM(F24:F33))</f>
        <v>0</v>
      </c>
      <c r="K34" s="53"/>
      <c r="L34" s="53"/>
      <c r="M34" s="53"/>
      <c r="N34" s="53"/>
    </row>
    <row r="35" spans="2:22" s="2" customFormat="1" ht="16.5" customHeight="1">
      <c r="B35" s="360"/>
      <c r="C35" s="376" t="s">
        <v>156</v>
      </c>
      <c r="D35" s="377"/>
      <c r="E35" s="42" t="s">
        <v>45</v>
      </c>
      <c r="F35" s="160">
        <v>0</v>
      </c>
      <c r="K35" s="53"/>
      <c r="L35" s="53"/>
      <c r="M35" s="53"/>
      <c r="N35" s="53"/>
    </row>
    <row r="36" spans="2:22" s="2" customFormat="1" ht="15.75" customHeight="1">
      <c r="B36" s="360"/>
      <c r="C36" s="36" t="s">
        <v>155</v>
      </c>
      <c r="D36" s="25"/>
      <c r="E36" s="26"/>
      <c r="F36" s="167"/>
      <c r="K36" s="53"/>
      <c r="L36" s="53"/>
      <c r="M36" s="53"/>
      <c r="N36" s="53"/>
    </row>
    <row r="37" spans="2:22" s="2" customFormat="1" ht="15.75" customHeight="1">
      <c r="B37" s="371"/>
      <c r="C37" s="369" t="s">
        <v>145</v>
      </c>
      <c r="D37" s="370"/>
      <c r="E37" s="26" t="s">
        <v>45</v>
      </c>
      <c r="F37" s="161">
        <v>0</v>
      </c>
      <c r="K37" s="53"/>
      <c r="L37" s="53"/>
      <c r="M37" s="53"/>
      <c r="N37" s="53"/>
    </row>
    <row r="38" spans="2:22" s="2" customFormat="1" ht="15.75" customHeight="1">
      <c r="B38" s="371"/>
      <c r="C38" s="366" t="s">
        <v>97</v>
      </c>
      <c r="D38" s="367"/>
      <c r="E38" s="57" t="s">
        <v>45</v>
      </c>
      <c r="F38" s="167">
        <f>Statement!$U$25</f>
        <v>0</v>
      </c>
      <c r="K38" s="53"/>
      <c r="L38" s="53"/>
      <c r="M38" s="53"/>
      <c r="N38" s="53"/>
    </row>
    <row r="39" spans="2:22" s="2" customFormat="1" ht="15.75" customHeight="1">
      <c r="B39" s="371"/>
      <c r="C39" s="369" t="s">
        <v>164</v>
      </c>
      <c r="D39" s="370"/>
      <c r="E39" s="57" t="s">
        <v>45</v>
      </c>
      <c r="F39" s="281">
        <f>Statement!$M$27</f>
        <v>0</v>
      </c>
      <c r="K39" s="53"/>
      <c r="L39" s="53"/>
      <c r="M39" s="53"/>
      <c r="N39" s="53"/>
    </row>
    <row r="40" spans="2:22" s="2" customFormat="1" ht="21" customHeight="1" thickBot="1">
      <c r="B40" s="361"/>
      <c r="C40" s="368" t="s">
        <v>19</v>
      </c>
      <c r="D40" s="368"/>
      <c r="E40" s="172" t="s">
        <v>85</v>
      </c>
      <c r="F40" s="168">
        <f>SUM(F34:F39)</f>
        <v>0</v>
      </c>
      <c r="K40" s="53"/>
      <c r="L40" s="53"/>
      <c r="M40" s="53"/>
      <c r="N40" s="53"/>
    </row>
    <row r="41" spans="2:22" s="2" customFormat="1" ht="28.5" hidden="1" customHeight="1">
      <c r="B41" s="43"/>
      <c r="C41" s="44"/>
      <c r="D41" s="44"/>
      <c r="E41" s="45"/>
      <c r="F41" s="169"/>
      <c r="K41" s="53"/>
      <c r="L41" s="54"/>
      <c r="M41" s="53"/>
      <c r="N41" s="53"/>
    </row>
    <row r="42" spans="2:22" s="2" customFormat="1" ht="28.5" hidden="1" customHeight="1" thickBot="1">
      <c r="B42" s="43"/>
      <c r="C42" s="44"/>
      <c r="D42" s="44"/>
      <c r="E42" s="45"/>
      <c r="F42" s="169"/>
      <c r="K42" s="53"/>
      <c r="L42" s="53"/>
      <c r="M42" s="53"/>
      <c r="N42" s="53"/>
    </row>
    <row r="43" spans="2:22" s="2" customFormat="1" ht="19.5" customHeight="1" thickBot="1">
      <c r="B43" s="39" t="s">
        <v>33</v>
      </c>
      <c r="C43" s="40" t="s">
        <v>20</v>
      </c>
      <c r="D43" s="40"/>
      <c r="E43" s="173" t="s">
        <v>45</v>
      </c>
      <c r="F43" s="194">
        <f>F21-F40</f>
        <v>-300</v>
      </c>
      <c r="I43" s="52"/>
      <c r="J43" s="52"/>
      <c r="K43" s="233" t="s">
        <v>124</v>
      </c>
      <c r="L43" s="64">
        <v>0.05</v>
      </c>
      <c r="M43" s="65" t="s">
        <v>67</v>
      </c>
      <c r="N43" s="66">
        <f>IF(F43&lt;=250000,0,IF(F43&lt;=500001,(F43-250000)*L43,12500))</f>
        <v>0</v>
      </c>
      <c r="O43" s="67"/>
      <c r="P43"/>
      <c r="Q43" s="75" t="s">
        <v>110</v>
      </c>
      <c r="R43" s="76">
        <v>0.05</v>
      </c>
      <c r="S43" s="62" t="s">
        <v>67</v>
      </c>
      <c r="T43" s="66">
        <f>IF(F43&lt;=250000,0,IF(F43&lt;=500001,(F43-250000)*R43,12500))</f>
        <v>0</v>
      </c>
      <c r="U43"/>
      <c r="V43" s="78"/>
    </row>
    <row r="44" spans="2:22" s="2" customFormat="1" ht="19.5" customHeight="1" thickBot="1">
      <c r="B44" s="39" t="s">
        <v>34</v>
      </c>
      <c r="C44" s="40" t="s">
        <v>21</v>
      </c>
      <c r="D44" s="232"/>
      <c r="E44" s="173" t="s">
        <v>45</v>
      </c>
      <c r="F44" s="170">
        <f>S51</f>
        <v>0</v>
      </c>
      <c r="G44" s="261"/>
      <c r="I44" s="52"/>
      <c r="J44" s="52"/>
      <c r="K44" s="230"/>
      <c r="L44" s="68"/>
      <c r="M44" s="62"/>
      <c r="N44" s="63"/>
      <c r="O44" s="70"/>
      <c r="P44"/>
      <c r="Q44" s="75"/>
      <c r="R44" s="76"/>
      <c r="S44" s="62"/>
      <c r="T44" s="63"/>
      <c r="U44"/>
      <c r="V44" s="78"/>
    </row>
    <row r="45" spans="2:22" s="2" customFormat="1" ht="17.25" customHeight="1" thickBot="1">
      <c r="B45" s="47" t="s">
        <v>35</v>
      </c>
      <c r="C45" s="232" t="s">
        <v>157</v>
      </c>
      <c r="D45" s="229"/>
      <c r="E45" s="46" t="s">
        <v>45</v>
      </c>
      <c r="F45" s="262">
        <f>IF(N51&gt;1,N51,0)</f>
        <v>0</v>
      </c>
      <c r="G45" s="261"/>
      <c r="H45" s="53"/>
      <c r="I45" s="53"/>
      <c r="J45" s="53"/>
      <c r="K45" s="71" t="s">
        <v>113</v>
      </c>
      <c r="L45" s="68">
        <v>0.2</v>
      </c>
      <c r="M45" s="62" t="s">
        <v>67</v>
      </c>
      <c r="N45" s="69">
        <f>IF(F43&lt;=500000,0,IF(F43&lt;=1000000,(F43-500000)*L45,100000))</f>
        <v>0</v>
      </c>
      <c r="O45" s="70"/>
      <c r="P45"/>
      <c r="Q45" s="77" t="s">
        <v>108</v>
      </c>
      <c r="R45" s="76">
        <v>0.2</v>
      </c>
      <c r="S45" s="62" t="s">
        <v>67</v>
      </c>
      <c r="T45" s="69">
        <f>IF(F43&lt;=500000,0,IF(F43&lt;=1000000,(F43-500000)*L45,100000))</f>
        <v>0</v>
      </c>
      <c r="U45"/>
      <c r="V45" s="78"/>
    </row>
    <row r="46" spans="2:22" s="2" customFormat="1" ht="17.25" customHeight="1" thickBot="1">
      <c r="B46" s="39" t="s">
        <v>36</v>
      </c>
      <c r="C46" s="40" t="s">
        <v>22</v>
      </c>
      <c r="D46" s="40"/>
      <c r="E46" s="46" t="s">
        <v>45</v>
      </c>
      <c r="F46" s="251">
        <v>0</v>
      </c>
      <c r="H46" s="53"/>
      <c r="I46" s="53"/>
      <c r="J46" s="53"/>
      <c r="K46" s="71" t="s">
        <v>114</v>
      </c>
      <c r="L46" s="68">
        <v>0.3</v>
      </c>
      <c r="M46" s="62" t="s">
        <v>67</v>
      </c>
      <c r="N46">
        <f>IF(F43&lt;=1000000,0,(F43-1000000)*L46)</f>
        <v>0</v>
      </c>
      <c r="O46" s="70"/>
      <c r="P46"/>
      <c r="Q46" s="75" t="s">
        <v>109</v>
      </c>
      <c r="R46" s="76">
        <v>0.3</v>
      </c>
      <c r="S46" s="62" t="s">
        <v>67</v>
      </c>
      <c r="T46">
        <f>IF(F43&lt;=1000000,0,(F43-1000000)*L46)</f>
        <v>0</v>
      </c>
      <c r="U46"/>
      <c r="V46" s="79"/>
    </row>
    <row r="47" spans="2:22" s="2" customFormat="1" ht="15" thickBot="1">
      <c r="B47" s="47" t="s">
        <v>37</v>
      </c>
      <c r="C47" s="268" t="s">
        <v>23</v>
      </c>
      <c r="D47" s="253"/>
      <c r="E47" s="254" t="s">
        <v>45</v>
      </c>
      <c r="F47" s="269" t="s">
        <v>59</v>
      </c>
      <c r="H47" s="53"/>
      <c r="I47" s="53"/>
      <c r="J47" s="53"/>
      <c r="K47" s="72"/>
      <c r="L47" s="73"/>
      <c r="M47" s="73"/>
      <c r="N47" s="73"/>
      <c r="O47" s="74">
        <f>SUM(N43:N46)</f>
        <v>0</v>
      </c>
      <c r="U47" s="63">
        <f>SUM(T43:T46)</f>
        <v>0</v>
      </c>
    </row>
    <row r="48" spans="2:22" s="2" customFormat="1" ht="15" thickBot="1">
      <c r="B48" s="252" t="s">
        <v>30</v>
      </c>
      <c r="C48" s="265" t="s">
        <v>150</v>
      </c>
      <c r="D48" s="266"/>
      <c r="E48" s="254" t="s">
        <v>45</v>
      </c>
      <c r="F48" s="267">
        <f>ROUND(F45*4%,0)</f>
        <v>0</v>
      </c>
      <c r="H48" s="53"/>
      <c r="I48" s="53"/>
      <c r="J48" s="53"/>
      <c r="L48" s="53"/>
      <c r="Q48" s="80">
        <f>O47</f>
        <v>0</v>
      </c>
      <c r="R48" s="81" t="s">
        <v>73</v>
      </c>
    </row>
    <row r="49" spans="2:20" s="2" customFormat="1" ht="15" hidden="1" thickBot="1">
      <c r="B49" s="231"/>
      <c r="C49" s="232"/>
      <c r="D49" s="232"/>
      <c r="E49" s="46"/>
      <c r="F49" s="170"/>
      <c r="H49" s="53"/>
      <c r="I49" s="53"/>
      <c r="J49" s="53"/>
      <c r="L49" s="53"/>
      <c r="Q49" s="80"/>
      <c r="R49" s="81"/>
    </row>
    <row r="50" spans="2:20" s="2" customFormat="1" ht="16.5" customHeight="1" thickBot="1">
      <c r="B50" s="231" t="s">
        <v>31</v>
      </c>
      <c r="C50" s="253" t="s">
        <v>24</v>
      </c>
      <c r="D50" s="253"/>
      <c r="E50" s="254" t="s">
        <v>45</v>
      </c>
      <c r="F50" s="263">
        <f>F45+F48+F49</f>
        <v>0</v>
      </c>
      <c r="Q50" s="80">
        <f>O47</f>
        <v>0</v>
      </c>
      <c r="R50" s="82" t="s">
        <v>74</v>
      </c>
    </row>
    <row r="51" spans="2:20" s="2" customFormat="1" ht="15.75" thickBot="1">
      <c r="B51" s="255" t="s">
        <v>32</v>
      </c>
      <c r="C51" s="363" t="s">
        <v>172</v>
      </c>
      <c r="D51" s="364"/>
      <c r="E51" s="23" t="s">
        <v>45</v>
      </c>
      <c r="F51" s="284">
        <f>Statement!$R$25</f>
        <v>0</v>
      </c>
      <c r="N51" s="223">
        <f>IF(F43&lt;500000.1,S51-12500,S51)</f>
        <v>-12500</v>
      </c>
      <c r="R51" s="83" t="str">
        <f>main!$E$8</f>
        <v>M</v>
      </c>
      <c r="S51" s="84">
        <f>IF(R51="M",Q48,IF(R51="F",Q50))</f>
        <v>0</v>
      </c>
    </row>
    <row r="52" spans="2:20" s="2" customFormat="1" ht="15" thickBot="1">
      <c r="B52" s="231" t="s">
        <v>61</v>
      </c>
      <c r="C52" s="40" t="s">
        <v>60</v>
      </c>
      <c r="D52" s="40"/>
      <c r="E52" s="46"/>
      <c r="F52" s="175">
        <f>Statement!$U$25</f>
        <v>0</v>
      </c>
      <c r="L52" s="51">
        <f>F50-F51-F52</f>
        <v>0</v>
      </c>
    </row>
    <row r="53" spans="2:20" s="2" customFormat="1" ht="20.25" customHeight="1" thickBot="1">
      <c r="B53" s="231" t="s">
        <v>119</v>
      </c>
      <c r="C53" s="363" t="s">
        <v>173</v>
      </c>
      <c r="D53" s="364"/>
      <c r="E53" s="46" t="s">
        <v>45</v>
      </c>
      <c r="F53" s="179" t="str">
        <f>IF(L52&lt;=1,"Nil",IF(L52&gt;=1,L52))</f>
        <v>Nil</v>
      </c>
      <c r="N53" s="226"/>
      <c r="P53" s="53"/>
      <c r="Q53" s="53"/>
      <c r="R53" s="53"/>
      <c r="S53" s="53"/>
      <c r="T53" s="53"/>
    </row>
    <row r="54" spans="2:20" s="2" customFormat="1" ht="6.75" customHeight="1">
      <c r="B54" s="43"/>
      <c r="C54" s="22"/>
      <c r="D54" s="22"/>
      <c r="E54" s="22"/>
      <c r="F54" s="22"/>
      <c r="N54" s="226"/>
      <c r="P54" s="53"/>
      <c r="Q54" s="53"/>
      <c r="R54" s="53"/>
      <c r="S54" s="53"/>
      <c r="T54" s="53"/>
    </row>
    <row r="55" spans="2:20" s="2" customFormat="1" ht="2.25" customHeight="1">
      <c r="B55" s="43"/>
      <c r="C55" s="22"/>
      <c r="D55" s="22"/>
      <c r="E55" s="22"/>
      <c r="F55" s="22"/>
      <c r="N55" s="226"/>
      <c r="P55" s="53"/>
      <c r="Q55" s="53"/>
      <c r="R55" s="53"/>
      <c r="S55" s="53"/>
      <c r="T55" s="53"/>
    </row>
    <row r="56" spans="2:20" s="2" customFormat="1" ht="14.25">
      <c r="B56" s="43"/>
      <c r="C56" s="22" t="s">
        <v>25</v>
      </c>
      <c r="D56" s="22"/>
      <c r="E56" s="22"/>
      <c r="F56" s="22"/>
      <c r="N56" s="226"/>
      <c r="P56" s="53"/>
      <c r="Q56" s="53"/>
      <c r="R56" s="53"/>
      <c r="S56" s="53"/>
      <c r="T56" s="53"/>
    </row>
    <row r="57" spans="2:20" s="2" customFormat="1" ht="3.75" customHeight="1">
      <c r="B57" s="43"/>
      <c r="C57" s="22"/>
      <c r="D57" s="22"/>
      <c r="E57" s="22"/>
      <c r="F57" s="22"/>
      <c r="N57" s="226"/>
      <c r="P57" s="53"/>
      <c r="Q57" s="53"/>
      <c r="R57" s="53"/>
      <c r="S57" s="53"/>
      <c r="T57" s="53"/>
    </row>
    <row r="58" spans="2:20" s="2" customFormat="1" ht="14.25" customHeight="1">
      <c r="B58" s="43"/>
      <c r="C58" s="22"/>
      <c r="D58" s="365" t="str">
        <f>Statement!O31</f>
        <v>()</v>
      </c>
      <c r="E58" s="365"/>
      <c r="F58" s="365"/>
      <c r="N58" s="226"/>
      <c r="P58" s="53"/>
      <c r="Q58" s="53"/>
      <c r="R58" s="53"/>
      <c r="S58" s="53"/>
      <c r="T58" s="53"/>
    </row>
    <row r="59" spans="2:20" s="2" customFormat="1" ht="14.25" customHeight="1">
      <c r="B59" s="43"/>
      <c r="C59" s="22"/>
      <c r="D59" s="365">
        <f>Statement!O32</f>
        <v>0</v>
      </c>
      <c r="E59" s="365"/>
      <c r="F59" s="365"/>
      <c r="P59" s="53"/>
      <c r="Q59" s="53"/>
      <c r="R59" s="53"/>
      <c r="S59" s="53"/>
      <c r="T59" s="53"/>
    </row>
    <row r="60" spans="2:20" s="2" customFormat="1" ht="14.25" customHeight="1">
      <c r="B60" s="43"/>
      <c r="C60" s="22"/>
      <c r="D60" s="365">
        <f>Statement!O33</f>
        <v>0</v>
      </c>
      <c r="E60" s="365"/>
      <c r="F60" s="365"/>
      <c r="P60" s="53"/>
      <c r="Q60" s="53"/>
      <c r="R60" s="53"/>
      <c r="S60" s="53"/>
      <c r="T60" s="53"/>
    </row>
    <row r="61" spans="2:20" s="2" customFormat="1" ht="6" customHeight="1">
      <c r="B61" s="43"/>
      <c r="C61" s="22"/>
      <c r="D61" s="22"/>
      <c r="E61" s="22"/>
      <c r="F61" s="22"/>
      <c r="P61" s="53"/>
      <c r="Q61" s="53"/>
      <c r="R61" s="53"/>
      <c r="S61" s="53"/>
      <c r="T61" s="53"/>
    </row>
    <row r="62" spans="2:20">
      <c r="B62" s="49"/>
      <c r="C62" s="16"/>
      <c r="D62" s="16"/>
      <c r="E62" s="16"/>
      <c r="F62" s="16"/>
      <c r="P62" s="211"/>
      <c r="Q62" s="211"/>
      <c r="R62" s="211"/>
      <c r="S62" s="211"/>
      <c r="T62" s="211"/>
    </row>
    <row r="63" spans="2:20">
      <c r="B63" s="49"/>
      <c r="C63" s="16"/>
      <c r="D63" s="195" t="s">
        <v>27</v>
      </c>
      <c r="E63" s="16"/>
      <c r="F63" s="16"/>
    </row>
    <row r="64" spans="2:20">
      <c r="B64" s="49"/>
      <c r="C64" s="16"/>
      <c r="D64" s="195" t="s">
        <v>98</v>
      </c>
      <c r="E64" s="16"/>
      <c r="F64" s="16"/>
    </row>
    <row r="65" spans="1:6" ht="4.5" customHeight="1">
      <c r="B65" s="49"/>
      <c r="C65" s="16"/>
      <c r="D65" s="48"/>
      <c r="E65" s="16"/>
      <c r="F65" s="16"/>
    </row>
    <row r="66" spans="1:6" ht="4.5" customHeight="1">
      <c r="B66" s="49"/>
      <c r="C66" s="16"/>
      <c r="D66" s="48"/>
      <c r="E66" s="16"/>
      <c r="F66" s="16"/>
    </row>
    <row r="67" spans="1:6" ht="4.5" customHeight="1">
      <c r="B67" s="49"/>
      <c r="C67" s="16"/>
      <c r="D67" s="48"/>
      <c r="E67" s="16"/>
      <c r="F67" s="16"/>
    </row>
    <row r="68" spans="1:6" ht="18">
      <c r="B68" s="345" t="s">
        <v>29</v>
      </c>
      <c r="C68" s="346"/>
      <c r="D68" s="346"/>
      <c r="E68" s="346"/>
      <c r="F68" s="347"/>
    </row>
    <row r="69" spans="1:6" ht="15.75">
      <c r="B69" s="270">
        <v>1</v>
      </c>
      <c r="C69" s="352" t="s">
        <v>159</v>
      </c>
      <c r="D69" s="353"/>
      <c r="E69" s="271" t="s">
        <v>116</v>
      </c>
      <c r="F69" s="50"/>
    </row>
    <row r="70" spans="1:6" ht="15.75">
      <c r="B70" s="270">
        <v>2</v>
      </c>
      <c r="C70" s="352" t="s">
        <v>160</v>
      </c>
      <c r="D70" s="353"/>
      <c r="E70" s="272">
        <v>0.05</v>
      </c>
      <c r="F70" s="50"/>
    </row>
    <row r="71" spans="1:6" ht="15.75">
      <c r="B71" s="270">
        <v>3</v>
      </c>
      <c r="C71" s="352" t="s">
        <v>161</v>
      </c>
      <c r="D71" s="353"/>
      <c r="E71" s="272">
        <v>0.2</v>
      </c>
      <c r="F71" s="50"/>
    </row>
    <row r="72" spans="1:6" ht="15.75">
      <c r="B72" s="270">
        <v>4</v>
      </c>
      <c r="C72" s="352" t="s">
        <v>162</v>
      </c>
      <c r="D72" s="353"/>
      <c r="E72" s="272">
        <v>0.3</v>
      </c>
      <c r="F72" s="50"/>
    </row>
    <row r="73" spans="1:6" ht="12.75" hidden="1" customHeight="1">
      <c r="B73" s="348"/>
      <c r="C73" s="349"/>
      <c r="D73" s="350"/>
      <c r="E73" s="351"/>
      <c r="F73" s="228"/>
    </row>
    <row r="74" spans="1:6">
      <c r="A74" s="1" t="s">
        <v>111</v>
      </c>
    </row>
    <row r="75" spans="1:6"/>
    <row r="94" spans="3:6" hidden="1">
      <c r="C94" s="61"/>
      <c r="D94" s="61"/>
      <c r="E94" s="61"/>
      <c r="F94" s="61"/>
    </row>
    <row r="95" spans="3:6" hidden="1">
      <c r="C95" s="61"/>
      <c r="D95" s="61"/>
      <c r="E95" s="61"/>
      <c r="F95" s="61"/>
    </row>
    <row r="96" spans="3:6" hidden="1">
      <c r="C96" s="61"/>
      <c r="D96" s="61"/>
      <c r="E96" s="61"/>
      <c r="F96" s="61"/>
    </row>
    <row r="97" spans="3:6" hidden="1">
      <c r="C97" s="61"/>
      <c r="D97" s="61"/>
      <c r="E97" s="61"/>
      <c r="F97" s="61"/>
    </row>
    <row r="98" spans="3:6" hidden="1">
      <c r="C98" s="61"/>
      <c r="D98" s="61"/>
      <c r="E98" s="61"/>
      <c r="F98" s="61"/>
    </row>
    <row r="99" spans="3:6" hidden="1">
      <c r="C99" s="61"/>
      <c r="D99" s="61"/>
      <c r="E99" s="61"/>
      <c r="F99" s="61"/>
    </row>
    <row r="100" spans="3:6" hidden="1">
      <c r="C100" s="61"/>
      <c r="D100" s="61"/>
      <c r="E100" s="61"/>
      <c r="F100" s="61"/>
    </row>
    <row r="101" spans="3:6" hidden="1">
      <c r="C101" s="61"/>
      <c r="D101" s="61"/>
      <c r="E101" s="61"/>
      <c r="F101" s="61"/>
    </row>
    <row r="102" spans="3:6" hidden="1">
      <c r="C102" s="61"/>
      <c r="D102" s="61"/>
      <c r="E102" s="61"/>
      <c r="F102" s="61"/>
    </row>
    <row r="103" spans="3:6" hidden="1">
      <c r="C103" s="61"/>
      <c r="D103" s="61"/>
      <c r="E103" s="61"/>
      <c r="F103" s="61"/>
    </row>
    <row r="104" spans="3:6" hidden="1">
      <c r="C104" s="61"/>
      <c r="D104" s="61"/>
      <c r="E104" s="61"/>
      <c r="F104" s="61"/>
    </row>
    <row r="106" spans="3:6"/>
  </sheetData>
  <sheetProtection password="CCC5" sheet="1" objects="1" scenarios="1" selectLockedCells="1"/>
  <protectedRanges>
    <protectedRange sqref="O47 U47 K43:P46 S43:U46" name="Range1_2"/>
    <protectedRange sqref="Q43:R46" name="Range1"/>
    <protectedRange sqref="V43:V45" name="Range1_1"/>
    <protectedRange sqref="V46" name="Range1_1_1"/>
  </protectedRanges>
  <mergeCells count="27">
    <mergeCell ref="B8:B11"/>
    <mergeCell ref="B12:B20"/>
    <mergeCell ref="C53:D53"/>
    <mergeCell ref="D59:F59"/>
    <mergeCell ref="D60:F60"/>
    <mergeCell ref="C38:D38"/>
    <mergeCell ref="D58:F58"/>
    <mergeCell ref="C40:D40"/>
    <mergeCell ref="C37:D37"/>
    <mergeCell ref="B22:B40"/>
    <mergeCell ref="C39:D39"/>
    <mergeCell ref="C34:D34"/>
    <mergeCell ref="C51:D51"/>
    <mergeCell ref="C24:D24"/>
    <mergeCell ref="C35:D35"/>
    <mergeCell ref="B2:F2"/>
    <mergeCell ref="B3:F3"/>
    <mergeCell ref="B4:F4"/>
    <mergeCell ref="B6:F6"/>
    <mergeCell ref="B5:F5"/>
    <mergeCell ref="B68:F68"/>
    <mergeCell ref="B73:C73"/>
    <mergeCell ref="D73:E73"/>
    <mergeCell ref="C69:D69"/>
    <mergeCell ref="C70:D70"/>
    <mergeCell ref="C71:D71"/>
    <mergeCell ref="C72:D72"/>
  </mergeCells>
  <phoneticPr fontId="3" type="noConversion"/>
  <dataValidations count="2">
    <dataValidation type="whole" allowBlank="1" showInputMessage="1" showErrorMessage="1" errorTitle="Sunil Chikate" error="Amount Lmt. Rs.200000/- only" sqref="F19">
      <formula1>0</formula1>
      <formula2>200000</formula2>
    </dataValidation>
    <dataValidation type="whole" allowBlank="1" showInputMessage="1" showErrorMessage="1" errorTitle="Sunil Chikate" error="Amount Lmt.Rs.50000/- only" sqref="F35">
      <formula1>0</formula1>
      <formula2>50000</formula2>
    </dataValidation>
  </dataValidations>
  <printOptions horizontalCentered="1"/>
  <pageMargins left="0.75" right="0.75" top="0.25" bottom="1" header="0.5" footer="0.5"/>
  <pageSetup paperSize="5" scale="93" orientation="portrait" horizontalDpi="4294967295" verticalDpi="300" r:id="rId1"/>
  <headerFooter alignWithMargins="0">
    <oddHeader>Page &amp;P of &amp;N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5" sqref="F35"/>
    </sheetView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indexed="19"/>
    <pageSetUpPr fitToPage="1"/>
  </sheetPr>
  <dimension ref="A1:AG74"/>
  <sheetViews>
    <sheetView showGridLines="0" workbookViewId="0">
      <pane ySplit="10" topLeftCell="A11" activePane="bottomLeft" state="frozen"/>
      <selection activeCell="C1" sqref="C1"/>
      <selection pane="bottomLeft" activeCell="L12" sqref="L12"/>
    </sheetView>
  </sheetViews>
  <sheetFormatPr defaultColWidth="0" defaultRowHeight="12.75" zeroHeight="1"/>
  <cols>
    <col min="1" max="1" width="10.140625" style="5" customWidth="1"/>
    <col min="2" max="2" width="9.85546875" style="5" customWidth="1"/>
    <col min="3" max="3" width="9" style="5" customWidth="1"/>
    <col min="4" max="4" width="7.85546875" style="5" customWidth="1"/>
    <col min="5" max="5" width="8.140625" style="5" customWidth="1"/>
    <col min="6" max="7" width="7.5703125" style="5" customWidth="1"/>
    <col min="8" max="8" width="5.5703125" style="5" customWidth="1"/>
    <col min="9" max="9" width="7.5703125" style="5" customWidth="1"/>
    <col min="10" max="10" width="6.7109375" style="5" customWidth="1"/>
    <col min="11" max="11" width="8" style="5" customWidth="1"/>
    <col min="12" max="12" width="10.42578125" style="8" customWidth="1"/>
    <col min="13" max="13" width="9.140625" style="5" customWidth="1"/>
    <col min="14" max="14" width="7.140625" style="5" customWidth="1"/>
    <col min="15" max="15" width="8" style="5" customWidth="1"/>
    <col min="16" max="16" width="6.7109375" style="5" customWidth="1"/>
    <col min="17" max="17" width="6.42578125" style="5" customWidth="1"/>
    <col min="18" max="18" width="7" style="5" bestFit="1" customWidth="1"/>
    <col min="19" max="19" width="7" style="5" customWidth="1"/>
    <col min="20" max="20" width="6" style="5" customWidth="1"/>
    <col min="21" max="21" width="7.42578125" style="5" customWidth="1"/>
    <col min="22" max="22" width="6.42578125" style="5" customWidth="1"/>
    <col min="23" max="23" width="9.140625" style="5" customWidth="1"/>
    <col min="24" max="32" width="0" style="5" hidden="1" customWidth="1"/>
    <col min="33" max="33" width="17.42578125" style="5" hidden="1" customWidth="1"/>
    <col min="34" max="16384" width="0" style="5" hidden="1"/>
  </cols>
  <sheetData>
    <row r="1" spans="1:33" ht="51.75" customHeight="1"/>
    <row r="2" spans="1:33"/>
    <row r="3" spans="1:33" ht="15.75">
      <c r="B3" s="413" t="s">
        <v>46</v>
      </c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</row>
    <row r="4" spans="1:33" s="6" customFormat="1" ht="15">
      <c r="B4" s="414" t="s">
        <v>170</v>
      </c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</row>
    <row r="5" spans="1:33" ht="15">
      <c r="B5" s="414" t="s">
        <v>171</v>
      </c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</row>
    <row r="6" spans="1:33" s="7" customFormat="1" ht="15.75">
      <c r="B6" s="11" t="s">
        <v>56</v>
      </c>
      <c r="C6" s="11"/>
      <c r="D6" s="11"/>
      <c r="E6" s="278">
        <f>main!F4</f>
        <v>0</v>
      </c>
      <c r="F6" s="11"/>
      <c r="G6" s="11"/>
      <c r="H6" s="11"/>
      <c r="I6" s="11"/>
      <c r="J6" s="11"/>
      <c r="K6" s="12"/>
      <c r="L6" s="11" t="s">
        <v>65</v>
      </c>
      <c r="M6" s="12"/>
      <c r="N6" s="278">
        <f>main!E6</f>
        <v>0</v>
      </c>
      <c r="O6" s="13"/>
      <c r="P6" s="12"/>
      <c r="Q6" s="12"/>
      <c r="R6" s="12"/>
      <c r="S6" s="12"/>
      <c r="T6" s="12"/>
      <c r="U6" s="12"/>
      <c r="V6" s="12"/>
    </row>
    <row r="7" spans="1:33">
      <c r="B7"/>
      <c r="C7"/>
      <c r="D7"/>
      <c r="E7"/>
      <c r="F7"/>
      <c r="G7"/>
      <c r="H7"/>
      <c r="I7"/>
      <c r="J7"/>
      <c r="K7"/>
      <c r="L7" s="14"/>
      <c r="M7"/>
      <c r="N7"/>
      <c r="O7"/>
      <c r="P7"/>
      <c r="Q7"/>
      <c r="R7"/>
      <c r="S7"/>
      <c r="T7"/>
      <c r="U7"/>
      <c r="V7"/>
      <c r="AG7" s="5" t="str">
        <f>CONCATENATE(E6,N6)</f>
        <v>00</v>
      </c>
    </row>
    <row r="8" spans="1:33">
      <c r="B8" s="419" t="s">
        <v>47</v>
      </c>
      <c r="C8" s="412" t="s">
        <v>52</v>
      </c>
      <c r="D8" s="412"/>
      <c r="E8" s="412"/>
      <c r="F8" s="412"/>
      <c r="G8" s="412"/>
      <c r="H8" s="412"/>
      <c r="I8" s="412"/>
      <c r="J8" s="412"/>
      <c r="K8" s="412"/>
      <c r="L8" s="412"/>
      <c r="M8" s="412" t="s">
        <v>53</v>
      </c>
      <c r="N8" s="412"/>
      <c r="O8" s="412"/>
      <c r="P8" s="412"/>
      <c r="Q8" s="412"/>
      <c r="R8" s="412"/>
      <c r="S8" s="412"/>
      <c r="T8" s="412"/>
      <c r="U8" s="412"/>
      <c r="V8" s="412"/>
    </row>
    <row r="9" spans="1:33" s="9" customFormat="1" ht="39" customHeight="1">
      <c r="B9" s="419"/>
      <c r="C9" s="181" t="s">
        <v>48</v>
      </c>
      <c r="D9" s="279" t="s">
        <v>163</v>
      </c>
      <c r="E9" s="181" t="s">
        <v>49</v>
      </c>
      <c r="F9" s="181" t="s">
        <v>50</v>
      </c>
      <c r="G9" s="182" t="s">
        <v>103</v>
      </c>
      <c r="H9" s="182" t="s">
        <v>83</v>
      </c>
      <c r="I9" s="181" t="s">
        <v>57</v>
      </c>
      <c r="J9" s="279" t="s">
        <v>168</v>
      </c>
      <c r="K9" s="181" t="s">
        <v>79</v>
      </c>
      <c r="L9" s="183" t="s">
        <v>51</v>
      </c>
      <c r="M9" s="279" t="s">
        <v>166</v>
      </c>
      <c r="N9" s="182" t="s">
        <v>75</v>
      </c>
      <c r="O9" s="182" t="s">
        <v>76</v>
      </c>
      <c r="P9" s="181" t="s">
        <v>54</v>
      </c>
      <c r="Q9" s="181" t="s">
        <v>62</v>
      </c>
      <c r="R9" s="181" t="s">
        <v>63</v>
      </c>
      <c r="S9" s="181" t="s">
        <v>106</v>
      </c>
      <c r="T9" s="181" t="s">
        <v>64</v>
      </c>
      <c r="U9" s="181" t="s">
        <v>105</v>
      </c>
      <c r="V9" s="181" t="s">
        <v>55</v>
      </c>
    </row>
    <row r="10" spans="1:33">
      <c r="B10" s="184">
        <v>1</v>
      </c>
      <c r="C10" s="184">
        <v>2</v>
      </c>
      <c r="D10" s="184">
        <v>3</v>
      </c>
      <c r="E10" s="184">
        <v>4</v>
      </c>
      <c r="F10" s="184">
        <v>5</v>
      </c>
      <c r="G10" s="184">
        <v>6</v>
      </c>
      <c r="H10" s="184">
        <v>7</v>
      </c>
      <c r="I10" s="184">
        <v>8</v>
      </c>
      <c r="J10" s="184">
        <v>9</v>
      </c>
      <c r="K10" s="184">
        <v>10</v>
      </c>
      <c r="L10" s="184">
        <v>11</v>
      </c>
      <c r="M10" s="184">
        <v>12</v>
      </c>
      <c r="N10" s="417">
        <v>13</v>
      </c>
      <c r="O10" s="418"/>
      <c r="P10" s="184">
        <v>14</v>
      </c>
      <c r="Q10" s="184">
        <v>15</v>
      </c>
      <c r="R10" s="184">
        <v>16</v>
      </c>
      <c r="S10" s="184">
        <v>17</v>
      </c>
      <c r="T10" s="184">
        <v>18</v>
      </c>
      <c r="U10" s="184">
        <v>19</v>
      </c>
      <c r="V10" s="184">
        <v>20</v>
      </c>
    </row>
    <row r="11" spans="1:33" s="10" customFormat="1" ht="21.75" customHeight="1">
      <c r="B11" s="185">
        <v>45352</v>
      </c>
      <c r="C11" s="283">
        <v>0</v>
      </c>
      <c r="D11" s="224">
        <v>0</v>
      </c>
      <c r="E11" s="193">
        <f>ROUND(SUM(C11)/100*50,0)</f>
        <v>0</v>
      </c>
      <c r="F11" s="157">
        <f>ROUND(SUM($C11+$D11)*9%,0)</f>
        <v>0</v>
      </c>
      <c r="G11" s="157">
        <v>0</v>
      </c>
      <c r="H11" s="157">
        <v>0</v>
      </c>
      <c r="I11" s="157">
        <v>0</v>
      </c>
      <c r="J11" s="193">
        <f>(C11+E11)*14%</f>
        <v>0</v>
      </c>
      <c r="K11" s="157"/>
      <c r="L11" s="200">
        <f>SUM(C11:K11)</f>
        <v>0</v>
      </c>
      <c r="M11" s="193">
        <f t="shared" ref="M11:M22" si="0">J11+(C11+E11)*10%</f>
        <v>0</v>
      </c>
      <c r="N11" s="157">
        <v>0</v>
      </c>
      <c r="O11" s="158"/>
      <c r="P11" s="157">
        <v>0</v>
      </c>
      <c r="Q11" s="157">
        <v>0</v>
      </c>
      <c r="R11" s="157">
        <v>0</v>
      </c>
      <c r="S11" s="157"/>
      <c r="T11" s="157"/>
      <c r="U11" s="157"/>
      <c r="V11" s="157"/>
    </row>
    <row r="12" spans="1:33" s="10" customFormat="1" ht="21.75" customHeight="1">
      <c r="B12" s="185">
        <v>45383</v>
      </c>
      <c r="C12" s="283">
        <f>C11</f>
        <v>0</v>
      </c>
      <c r="D12" s="193">
        <f>D11</f>
        <v>0</v>
      </c>
      <c r="E12" s="193">
        <f t="shared" ref="E12:E22" si="1">ROUND(SUM(C12)/100*50,0)</f>
        <v>0</v>
      </c>
      <c r="F12" s="157">
        <f t="shared" ref="F12:F15" si="2">ROUND(SUM($C12+$D12)*9%,0)</f>
        <v>0</v>
      </c>
      <c r="G12" s="157">
        <f>G11</f>
        <v>0</v>
      </c>
      <c r="H12" s="157">
        <f>H11</f>
        <v>0</v>
      </c>
      <c r="I12" s="157">
        <f>I11</f>
        <v>0</v>
      </c>
      <c r="J12" s="193">
        <f t="shared" ref="J12:J22" si="3">(C12+E12)*14%</f>
        <v>0</v>
      </c>
      <c r="K12" s="157"/>
      <c r="L12" s="200">
        <f t="shared" ref="L12:L24" si="4">SUM(C12:K12)</f>
        <v>0</v>
      </c>
      <c r="M12" s="193">
        <f t="shared" si="0"/>
        <v>0</v>
      </c>
      <c r="N12" s="157">
        <v>0</v>
      </c>
      <c r="O12" s="157"/>
      <c r="P12" s="157">
        <f>P11</f>
        <v>0</v>
      </c>
      <c r="Q12" s="157">
        <f t="shared" ref="Q12:R12" si="5">Q11</f>
        <v>0</v>
      </c>
      <c r="R12" s="157">
        <f t="shared" si="5"/>
        <v>0</v>
      </c>
      <c r="S12" s="157"/>
      <c r="T12" s="157"/>
      <c r="U12" s="157">
        <v>0</v>
      </c>
      <c r="V12" s="157"/>
    </row>
    <row r="13" spans="1:33" s="10" customFormat="1" ht="21.75" customHeight="1">
      <c r="B13" s="185">
        <v>45413</v>
      </c>
      <c r="C13" s="283">
        <f t="shared" ref="C13:C22" si="6">C12</f>
        <v>0</v>
      </c>
      <c r="D13" s="193">
        <f t="shared" ref="D13:D22" si="7">D12</f>
        <v>0</v>
      </c>
      <c r="E13" s="193">
        <f t="shared" si="1"/>
        <v>0</v>
      </c>
      <c r="F13" s="157">
        <f t="shared" si="2"/>
        <v>0</v>
      </c>
      <c r="G13" s="157">
        <f t="shared" ref="G13:G22" si="8">G12</f>
        <v>0</v>
      </c>
      <c r="H13" s="157">
        <f t="shared" ref="H13:H22" si="9">H12</f>
        <v>0</v>
      </c>
      <c r="I13" s="157">
        <f t="shared" ref="I13:I22" si="10">I12</f>
        <v>0</v>
      </c>
      <c r="J13" s="193">
        <f t="shared" si="3"/>
        <v>0</v>
      </c>
      <c r="K13" s="157"/>
      <c r="L13" s="200">
        <f t="shared" si="4"/>
        <v>0</v>
      </c>
      <c r="M13" s="193">
        <f t="shared" si="0"/>
        <v>0</v>
      </c>
      <c r="N13" s="157">
        <v>0</v>
      </c>
      <c r="O13" s="157"/>
      <c r="P13" s="157">
        <f t="shared" ref="P13:P22" si="11">P12</f>
        <v>0</v>
      </c>
      <c r="Q13" s="157">
        <f t="shared" ref="Q13:Q21" si="12">Q12</f>
        <v>0</v>
      </c>
      <c r="R13" s="157">
        <f t="shared" ref="R13:R21" si="13">R12</f>
        <v>0</v>
      </c>
      <c r="S13" s="157"/>
      <c r="T13" s="157"/>
      <c r="U13" s="157">
        <v>0</v>
      </c>
      <c r="V13" s="157"/>
    </row>
    <row r="14" spans="1:33" s="10" customFormat="1" ht="21.75" customHeight="1">
      <c r="B14" s="185">
        <v>45444</v>
      </c>
      <c r="C14" s="283">
        <f t="shared" si="6"/>
        <v>0</v>
      </c>
      <c r="D14" s="193">
        <v>0</v>
      </c>
      <c r="E14" s="193">
        <f t="shared" si="1"/>
        <v>0</v>
      </c>
      <c r="F14" s="157">
        <f t="shared" si="2"/>
        <v>0</v>
      </c>
      <c r="G14" s="157">
        <f t="shared" si="8"/>
        <v>0</v>
      </c>
      <c r="H14" s="157">
        <f t="shared" si="9"/>
        <v>0</v>
      </c>
      <c r="I14" s="157">
        <f t="shared" si="10"/>
        <v>0</v>
      </c>
      <c r="J14" s="193">
        <f t="shared" si="3"/>
        <v>0</v>
      </c>
      <c r="K14" s="157"/>
      <c r="L14" s="200">
        <f t="shared" si="4"/>
        <v>0</v>
      </c>
      <c r="M14" s="193">
        <f t="shared" si="0"/>
        <v>0</v>
      </c>
      <c r="N14" s="157">
        <v>0</v>
      </c>
      <c r="O14" s="157"/>
      <c r="P14" s="157">
        <f t="shared" si="11"/>
        <v>0</v>
      </c>
      <c r="Q14" s="157">
        <f t="shared" si="12"/>
        <v>0</v>
      </c>
      <c r="R14" s="157">
        <f t="shared" si="13"/>
        <v>0</v>
      </c>
      <c r="S14" s="157"/>
      <c r="T14" s="157"/>
      <c r="U14" s="157"/>
      <c r="V14" s="157"/>
    </row>
    <row r="15" spans="1:33" s="10" customFormat="1" ht="21.75" customHeight="1">
      <c r="A15" s="206">
        <f>C14+D14</f>
        <v>0</v>
      </c>
      <c r="B15" s="185">
        <v>45474</v>
      </c>
      <c r="C15" s="283">
        <f t="shared" si="6"/>
        <v>0</v>
      </c>
      <c r="D15" s="193">
        <f t="shared" si="7"/>
        <v>0</v>
      </c>
      <c r="E15" s="193">
        <f t="shared" si="1"/>
        <v>0</v>
      </c>
      <c r="F15" s="157">
        <f t="shared" si="2"/>
        <v>0</v>
      </c>
      <c r="G15" s="157">
        <f t="shared" si="8"/>
        <v>0</v>
      </c>
      <c r="H15" s="157">
        <f t="shared" si="9"/>
        <v>0</v>
      </c>
      <c r="I15" s="157">
        <f t="shared" si="10"/>
        <v>0</v>
      </c>
      <c r="J15" s="193">
        <f t="shared" si="3"/>
        <v>0</v>
      </c>
      <c r="K15" s="157"/>
      <c r="L15" s="200">
        <f t="shared" si="4"/>
        <v>0</v>
      </c>
      <c r="M15" s="193">
        <f t="shared" si="0"/>
        <v>0</v>
      </c>
      <c r="N15" s="157">
        <v>0</v>
      </c>
      <c r="O15" s="157"/>
      <c r="P15" s="157">
        <f t="shared" si="11"/>
        <v>0</v>
      </c>
      <c r="Q15" s="157">
        <f t="shared" si="12"/>
        <v>0</v>
      </c>
      <c r="R15" s="157">
        <f t="shared" si="13"/>
        <v>0</v>
      </c>
      <c r="S15" s="157"/>
      <c r="T15" s="157"/>
      <c r="U15" s="157"/>
      <c r="V15" s="157"/>
    </row>
    <row r="16" spans="1:33" s="10" customFormat="1" ht="21.75" customHeight="1">
      <c r="A16" s="206">
        <f>CEILING($C$14+INT((C14+$D$14)*3/100+0.5),10)</f>
        <v>0</v>
      </c>
      <c r="B16" s="185">
        <v>45505</v>
      </c>
      <c r="C16" s="283">
        <f t="shared" si="6"/>
        <v>0</v>
      </c>
      <c r="D16" s="193">
        <f t="shared" si="7"/>
        <v>0</v>
      </c>
      <c r="E16" s="193">
        <f t="shared" si="1"/>
        <v>0</v>
      </c>
      <c r="F16" s="157">
        <f>ROUND(SUM($C16+$D16)*9%,0)</f>
        <v>0</v>
      </c>
      <c r="G16" s="157">
        <f t="shared" si="8"/>
        <v>0</v>
      </c>
      <c r="H16" s="157">
        <f t="shared" si="9"/>
        <v>0</v>
      </c>
      <c r="I16" s="157">
        <f t="shared" si="10"/>
        <v>0</v>
      </c>
      <c r="J16" s="193">
        <f t="shared" si="3"/>
        <v>0</v>
      </c>
      <c r="K16" s="157"/>
      <c r="L16" s="200">
        <f t="shared" si="4"/>
        <v>0</v>
      </c>
      <c r="M16" s="193">
        <f t="shared" si="0"/>
        <v>0</v>
      </c>
      <c r="N16" s="157">
        <v>0</v>
      </c>
      <c r="O16" s="157"/>
      <c r="P16" s="157">
        <f t="shared" si="11"/>
        <v>0</v>
      </c>
      <c r="Q16" s="157">
        <f t="shared" si="12"/>
        <v>0</v>
      </c>
      <c r="R16" s="157">
        <f t="shared" si="13"/>
        <v>0</v>
      </c>
      <c r="S16" s="157"/>
      <c r="T16" s="157"/>
      <c r="U16" s="157"/>
      <c r="V16" s="157"/>
    </row>
    <row r="17" spans="2:22" s="10" customFormat="1" ht="21.75" customHeight="1">
      <c r="B17" s="185">
        <v>45536</v>
      </c>
      <c r="C17" s="283">
        <f t="shared" si="6"/>
        <v>0</v>
      </c>
      <c r="D17" s="193">
        <f t="shared" si="7"/>
        <v>0</v>
      </c>
      <c r="E17" s="193">
        <f t="shared" si="1"/>
        <v>0</v>
      </c>
      <c r="F17" s="157">
        <f t="shared" ref="F17:F22" si="14">ROUND(SUM($C17+$D17)*9%,0)</f>
        <v>0</v>
      </c>
      <c r="G17" s="157">
        <f t="shared" si="8"/>
        <v>0</v>
      </c>
      <c r="H17" s="157">
        <f t="shared" si="9"/>
        <v>0</v>
      </c>
      <c r="I17" s="157">
        <f t="shared" si="10"/>
        <v>0</v>
      </c>
      <c r="J17" s="193">
        <f t="shared" si="3"/>
        <v>0</v>
      </c>
      <c r="K17" s="157"/>
      <c r="L17" s="200">
        <f t="shared" si="4"/>
        <v>0</v>
      </c>
      <c r="M17" s="193">
        <f t="shared" si="0"/>
        <v>0</v>
      </c>
      <c r="N17" s="157">
        <v>0</v>
      </c>
      <c r="O17" s="157"/>
      <c r="P17" s="157">
        <f t="shared" si="11"/>
        <v>0</v>
      </c>
      <c r="Q17" s="157">
        <f t="shared" si="12"/>
        <v>0</v>
      </c>
      <c r="R17" s="157">
        <f t="shared" si="13"/>
        <v>0</v>
      </c>
      <c r="S17" s="157"/>
      <c r="T17" s="157"/>
      <c r="U17" s="157"/>
      <c r="V17" s="157"/>
    </row>
    <row r="18" spans="2:22" s="10" customFormat="1" ht="21.75" customHeight="1">
      <c r="B18" s="185">
        <v>45566</v>
      </c>
      <c r="C18" s="283">
        <f t="shared" si="6"/>
        <v>0</v>
      </c>
      <c r="D18" s="193">
        <f t="shared" si="7"/>
        <v>0</v>
      </c>
      <c r="E18" s="193">
        <f t="shared" si="1"/>
        <v>0</v>
      </c>
      <c r="F18" s="157">
        <f t="shared" si="14"/>
        <v>0</v>
      </c>
      <c r="G18" s="157">
        <f t="shared" si="8"/>
        <v>0</v>
      </c>
      <c r="H18" s="157">
        <f t="shared" si="9"/>
        <v>0</v>
      </c>
      <c r="I18" s="157">
        <f t="shared" si="10"/>
        <v>0</v>
      </c>
      <c r="J18" s="193">
        <f t="shared" si="3"/>
        <v>0</v>
      </c>
      <c r="K18" s="157"/>
      <c r="L18" s="200">
        <f t="shared" si="4"/>
        <v>0</v>
      </c>
      <c r="M18" s="193">
        <f t="shared" si="0"/>
        <v>0</v>
      </c>
      <c r="N18" s="157">
        <v>0</v>
      </c>
      <c r="O18" s="157"/>
      <c r="P18" s="157">
        <f t="shared" si="11"/>
        <v>0</v>
      </c>
      <c r="Q18" s="157">
        <f t="shared" si="12"/>
        <v>0</v>
      </c>
      <c r="R18" s="157">
        <f t="shared" si="13"/>
        <v>0</v>
      </c>
      <c r="S18" s="157"/>
      <c r="T18" s="157"/>
      <c r="U18" s="157"/>
      <c r="V18" s="157"/>
    </row>
    <row r="19" spans="2:22" s="10" customFormat="1" ht="21.75" customHeight="1">
      <c r="B19" s="185">
        <v>45597</v>
      </c>
      <c r="C19" s="283">
        <f t="shared" si="6"/>
        <v>0</v>
      </c>
      <c r="D19" s="193">
        <f t="shared" si="7"/>
        <v>0</v>
      </c>
      <c r="E19" s="193">
        <f t="shared" si="1"/>
        <v>0</v>
      </c>
      <c r="F19" s="157">
        <f t="shared" si="14"/>
        <v>0</v>
      </c>
      <c r="G19" s="157">
        <f t="shared" si="8"/>
        <v>0</v>
      </c>
      <c r="H19" s="157">
        <f t="shared" si="9"/>
        <v>0</v>
      </c>
      <c r="I19" s="157">
        <f t="shared" si="10"/>
        <v>0</v>
      </c>
      <c r="J19" s="193">
        <f t="shared" si="3"/>
        <v>0</v>
      </c>
      <c r="K19" s="157"/>
      <c r="L19" s="200">
        <f t="shared" si="4"/>
        <v>0</v>
      </c>
      <c r="M19" s="193">
        <f t="shared" si="0"/>
        <v>0</v>
      </c>
      <c r="N19" s="157">
        <v>0</v>
      </c>
      <c r="O19" s="157"/>
      <c r="P19" s="157">
        <f t="shared" si="11"/>
        <v>0</v>
      </c>
      <c r="Q19" s="157">
        <f t="shared" si="12"/>
        <v>0</v>
      </c>
      <c r="R19" s="157">
        <f t="shared" si="13"/>
        <v>0</v>
      </c>
      <c r="S19" s="157"/>
      <c r="T19" s="157"/>
      <c r="U19" s="157">
        <v>0</v>
      </c>
      <c r="V19" s="157"/>
    </row>
    <row r="20" spans="2:22" s="10" customFormat="1" ht="21.75" customHeight="1">
      <c r="B20" s="185">
        <v>45627</v>
      </c>
      <c r="C20" s="283">
        <f t="shared" si="6"/>
        <v>0</v>
      </c>
      <c r="D20" s="193">
        <f t="shared" si="7"/>
        <v>0</v>
      </c>
      <c r="E20" s="193">
        <f t="shared" si="1"/>
        <v>0</v>
      </c>
      <c r="F20" s="157">
        <f t="shared" si="14"/>
        <v>0</v>
      </c>
      <c r="G20" s="157">
        <f t="shared" si="8"/>
        <v>0</v>
      </c>
      <c r="H20" s="157">
        <f t="shared" si="9"/>
        <v>0</v>
      </c>
      <c r="I20" s="157">
        <f t="shared" si="10"/>
        <v>0</v>
      </c>
      <c r="J20" s="193">
        <f t="shared" si="3"/>
        <v>0</v>
      </c>
      <c r="K20" s="157"/>
      <c r="L20" s="200">
        <f t="shared" si="4"/>
        <v>0</v>
      </c>
      <c r="M20" s="193">
        <f t="shared" si="0"/>
        <v>0</v>
      </c>
      <c r="N20" s="157">
        <v>0</v>
      </c>
      <c r="O20" s="157"/>
      <c r="P20" s="157">
        <f t="shared" si="11"/>
        <v>0</v>
      </c>
      <c r="Q20" s="157">
        <f t="shared" si="12"/>
        <v>0</v>
      </c>
      <c r="R20" s="157">
        <f t="shared" si="13"/>
        <v>0</v>
      </c>
      <c r="S20" s="157"/>
      <c r="T20" s="157"/>
      <c r="U20" s="157"/>
      <c r="V20" s="157"/>
    </row>
    <row r="21" spans="2:22" s="10" customFormat="1" ht="21.75" customHeight="1">
      <c r="B21" s="185">
        <v>45658</v>
      </c>
      <c r="C21" s="283">
        <f t="shared" si="6"/>
        <v>0</v>
      </c>
      <c r="D21" s="193">
        <f t="shared" si="7"/>
        <v>0</v>
      </c>
      <c r="E21" s="193">
        <f t="shared" si="1"/>
        <v>0</v>
      </c>
      <c r="F21" s="157">
        <f t="shared" si="14"/>
        <v>0</v>
      </c>
      <c r="G21" s="157">
        <f t="shared" si="8"/>
        <v>0</v>
      </c>
      <c r="H21" s="157">
        <f t="shared" si="9"/>
        <v>0</v>
      </c>
      <c r="I21" s="157">
        <f t="shared" si="10"/>
        <v>0</v>
      </c>
      <c r="J21" s="193">
        <f t="shared" si="3"/>
        <v>0</v>
      </c>
      <c r="K21" s="157"/>
      <c r="L21" s="200">
        <f>SUM(C21:K21)</f>
        <v>0</v>
      </c>
      <c r="M21" s="193">
        <f t="shared" si="0"/>
        <v>0</v>
      </c>
      <c r="N21" s="157">
        <v>0</v>
      </c>
      <c r="O21" s="157"/>
      <c r="P21" s="157">
        <f t="shared" si="11"/>
        <v>0</v>
      </c>
      <c r="Q21" s="157">
        <f t="shared" si="12"/>
        <v>0</v>
      </c>
      <c r="R21" s="157">
        <f t="shared" si="13"/>
        <v>0</v>
      </c>
      <c r="S21" s="157"/>
      <c r="T21" s="157"/>
      <c r="U21" s="157"/>
      <c r="V21" s="157"/>
    </row>
    <row r="22" spans="2:22" s="10" customFormat="1" ht="21.75" customHeight="1">
      <c r="B22" s="185">
        <v>45689</v>
      </c>
      <c r="C22" s="283">
        <f t="shared" si="6"/>
        <v>0</v>
      </c>
      <c r="D22" s="193">
        <f t="shared" si="7"/>
        <v>0</v>
      </c>
      <c r="E22" s="193">
        <f t="shared" si="1"/>
        <v>0</v>
      </c>
      <c r="F22" s="157">
        <f t="shared" si="14"/>
        <v>0</v>
      </c>
      <c r="G22" s="157">
        <f t="shared" si="8"/>
        <v>0</v>
      </c>
      <c r="H22" s="157">
        <f t="shared" si="9"/>
        <v>0</v>
      </c>
      <c r="I22" s="157">
        <f t="shared" si="10"/>
        <v>0</v>
      </c>
      <c r="J22" s="193">
        <f t="shared" si="3"/>
        <v>0</v>
      </c>
      <c r="K22" s="157"/>
      <c r="L22" s="200">
        <f t="shared" si="4"/>
        <v>0</v>
      </c>
      <c r="M22" s="193">
        <f t="shared" si="0"/>
        <v>0</v>
      </c>
      <c r="N22" s="157">
        <v>0</v>
      </c>
      <c r="O22" s="157"/>
      <c r="P22" s="157">
        <f t="shared" si="11"/>
        <v>0</v>
      </c>
      <c r="Q22" s="157">
        <v>300</v>
      </c>
      <c r="R22" s="157">
        <v>0</v>
      </c>
      <c r="S22" s="157"/>
      <c r="T22" s="157"/>
      <c r="U22" s="157"/>
      <c r="V22" s="157"/>
    </row>
    <row r="23" spans="2:22" s="10" customFormat="1" ht="20.25" customHeight="1">
      <c r="B23" s="185"/>
      <c r="C23" s="157"/>
      <c r="D23" s="157"/>
      <c r="E23" s="157"/>
      <c r="F23" s="157"/>
      <c r="G23" s="157"/>
      <c r="H23" s="157"/>
      <c r="I23" s="157"/>
      <c r="J23" s="157"/>
      <c r="K23" s="157"/>
      <c r="L23" s="200">
        <f t="shared" si="4"/>
        <v>0</v>
      </c>
      <c r="M23" s="157">
        <v>0</v>
      </c>
      <c r="N23" s="157"/>
      <c r="O23" s="157"/>
      <c r="P23" s="157"/>
      <c r="Q23" s="157"/>
      <c r="R23" s="157"/>
      <c r="S23" s="157"/>
      <c r="T23" s="157"/>
      <c r="U23" s="157">
        <v>0</v>
      </c>
      <c r="V23" s="157"/>
    </row>
    <row r="24" spans="2:22" s="10" customFormat="1" ht="20.25" customHeight="1">
      <c r="B24" s="185"/>
      <c r="C24" s="157"/>
      <c r="D24" s="157"/>
      <c r="E24" s="157"/>
      <c r="F24" s="157"/>
      <c r="G24" s="157"/>
      <c r="H24" s="157"/>
      <c r="I24" s="157"/>
      <c r="J24" s="157"/>
      <c r="K24" s="157"/>
      <c r="L24" s="200">
        <f t="shared" si="4"/>
        <v>0</v>
      </c>
      <c r="M24" s="157"/>
      <c r="N24" s="157"/>
      <c r="O24" s="157"/>
      <c r="P24" s="157"/>
      <c r="Q24" s="157"/>
      <c r="R24" s="157"/>
      <c r="S24" s="157"/>
      <c r="T24" s="157"/>
      <c r="U24" s="157"/>
      <c r="V24" s="157"/>
    </row>
    <row r="25" spans="2:22" s="205" customFormat="1" ht="29.25" customHeight="1">
      <c r="B25" s="202" t="s">
        <v>51</v>
      </c>
      <c r="C25" s="203">
        <f t="shared" ref="C25:V25" si="15">ROUND(C11+C12+C13+C14+C15+C16+C17+C18+C19+C20+C21+C22+C23+C24,0)</f>
        <v>0</v>
      </c>
      <c r="D25" s="203">
        <f t="shared" si="15"/>
        <v>0</v>
      </c>
      <c r="E25" s="203">
        <f t="shared" si="15"/>
        <v>0</v>
      </c>
      <c r="F25" s="203">
        <f t="shared" si="15"/>
        <v>0</v>
      </c>
      <c r="G25" s="203">
        <f t="shared" si="15"/>
        <v>0</v>
      </c>
      <c r="H25" s="203">
        <f t="shared" si="15"/>
        <v>0</v>
      </c>
      <c r="I25" s="203">
        <f t="shared" si="15"/>
        <v>0</v>
      </c>
      <c r="J25" s="203">
        <f t="shared" si="15"/>
        <v>0</v>
      </c>
      <c r="K25" s="203">
        <f t="shared" si="15"/>
        <v>0</v>
      </c>
      <c r="L25" s="203">
        <f t="shared" si="15"/>
        <v>0</v>
      </c>
      <c r="M25" s="203">
        <f t="shared" si="15"/>
        <v>0</v>
      </c>
      <c r="N25" s="204">
        <f t="shared" si="15"/>
        <v>0</v>
      </c>
      <c r="O25" s="204">
        <f t="shared" si="15"/>
        <v>0</v>
      </c>
      <c r="P25" s="203">
        <f t="shared" si="15"/>
        <v>0</v>
      </c>
      <c r="Q25" s="203">
        <f t="shared" si="15"/>
        <v>300</v>
      </c>
      <c r="R25" s="203">
        <f t="shared" si="15"/>
        <v>0</v>
      </c>
      <c r="S25" s="203">
        <f t="shared" si="15"/>
        <v>0</v>
      </c>
      <c r="T25" s="203">
        <f t="shared" si="15"/>
        <v>0</v>
      </c>
      <c r="U25" s="203">
        <f t="shared" si="15"/>
        <v>0</v>
      </c>
      <c r="V25" s="203">
        <f t="shared" si="15"/>
        <v>0</v>
      </c>
    </row>
    <row r="26" spans="2:22" ht="15.75"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276" t="s">
        <v>165</v>
      </c>
      <c r="M26" s="280">
        <f>M25-J25</f>
        <v>0</v>
      </c>
      <c r="N26" s="415">
        <f>ROUND(N25+O25,0)</f>
        <v>0</v>
      </c>
      <c r="O26" s="416"/>
      <c r="P26" s="186"/>
      <c r="Q26" s="186"/>
      <c r="R26" s="186"/>
      <c r="S26" s="186"/>
      <c r="T26" s="186"/>
      <c r="U26" s="186"/>
      <c r="V26" s="186"/>
    </row>
    <row r="27" spans="2:22" ht="6.75" customHeight="1">
      <c r="B27" s="154"/>
      <c r="C27" s="154"/>
      <c r="D27" s="154"/>
      <c r="E27" s="154"/>
      <c r="F27" s="155"/>
      <c r="G27" s="155"/>
      <c r="H27" s="155"/>
      <c r="I27" s="154"/>
      <c r="J27" s="154"/>
      <c r="K27" s="154"/>
      <c r="L27" s="156"/>
      <c r="M27" s="422">
        <f>J25</f>
        <v>0</v>
      </c>
      <c r="N27" s="154"/>
      <c r="O27" s="154"/>
      <c r="P27" s="154"/>
      <c r="Q27" s="154"/>
      <c r="R27" s="154"/>
      <c r="S27" s="154"/>
      <c r="T27" s="154"/>
      <c r="U27" s="154"/>
      <c r="V27" s="154"/>
    </row>
    <row r="28" spans="2:22" ht="6.75" customHeight="1">
      <c r="B28" s="154"/>
      <c r="C28" s="154"/>
      <c r="D28" s="154"/>
      <c r="E28" s="154"/>
      <c r="F28" s="155"/>
      <c r="G28" s="155"/>
      <c r="H28" s="155"/>
      <c r="I28" s="154"/>
      <c r="J28" s="154"/>
      <c r="K28" s="154"/>
      <c r="L28" s="156"/>
      <c r="M28" s="423"/>
      <c r="N28" s="154"/>
      <c r="O28" s="154"/>
      <c r="P28" s="154"/>
      <c r="Q28" s="154"/>
      <c r="R28" s="154"/>
      <c r="S28" s="154"/>
      <c r="T28" s="154"/>
      <c r="U28" s="154"/>
      <c r="V28" s="154"/>
    </row>
    <row r="29" spans="2:22" ht="6.75" customHeight="1">
      <c r="B29" s="154"/>
      <c r="C29" s="154"/>
      <c r="D29" s="154"/>
      <c r="E29" s="154"/>
      <c r="F29" s="155"/>
      <c r="G29" s="155"/>
      <c r="H29" s="155"/>
      <c r="I29" s="154"/>
      <c r="J29" s="154"/>
      <c r="K29" s="154"/>
      <c r="L29" s="156"/>
      <c r="M29" s="154"/>
      <c r="N29" s="154"/>
      <c r="O29" s="154"/>
      <c r="P29" s="154"/>
      <c r="Q29" s="154"/>
      <c r="R29" s="154"/>
      <c r="S29" s="154"/>
      <c r="T29" s="154"/>
      <c r="U29" s="154"/>
      <c r="V29" s="154"/>
    </row>
    <row r="30" spans="2:22" ht="9" customHeight="1">
      <c r="B30" s="154"/>
      <c r="C30" s="154"/>
      <c r="D30" s="154"/>
      <c r="E30" s="154"/>
      <c r="F30" s="155"/>
      <c r="G30" s="155"/>
      <c r="H30" s="155"/>
      <c r="I30" s="154"/>
      <c r="J30" s="154"/>
      <c r="K30" s="154"/>
      <c r="L30" s="156"/>
      <c r="M30" s="154"/>
      <c r="N30" s="154"/>
      <c r="O30" s="154"/>
      <c r="P30" s="154"/>
      <c r="Q30" s="154"/>
      <c r="R30" s="154"/>
      <c r="S30" s="154"/>
      <c r="T30" s="154"/>
      <c r="U30" s="154"/>
      <c r="V30" s="154"/>
    </row>
    <row r="31" spans="2:22">
      <c r="B31" s="154"/>
      <c r="C31" s="190"/>
      <c r="D31" s="190"/>
      <c r="E31" s="190"/>
      <c r="F31" s="190"/>
      <c r="G31" s="190"/>
      <c r="H31" s="190"/>
      <c r="I31" s="190"/>
      <c r="J31" s="154"/>
      <c r="K31" s="154"/>
      <c r="L31" s="156"/>
      <c r="M31" s="154"/>
      <c r="N31" s="187"/>
      <c r="O31" s="421" t="str">
        <f>CONCATENATE("(",main!F4,")")</f>
        <v>()</v>
      </c>
      <c r="P31" s="421"/>
      <c r="Q31" s="421"/>
      <c r="R31" s="421"/>
      <c r="S31" s="421"/>
      <c r="T31" s="421"/>
      <c r="U31" s="421"/>
      <c r="V31" s="154"/>
    </row>
    <row r="32" spans="2:22"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6"/>
      <c r="M32" s="154"/>
      <c r="N32" s="187"/>
      <c r="O32" s="421">
        <f>main!E6</f>
        <v>0</v>
      </c>
      <c r="P32" s="421"/>
      <c r="Q32" s="421"/>
      <c r="R32" s="421"/>
      <c r="S32" s="421"/>
      <c r="T32" s="421"/>
      <c r="U32" s="421"/>
      <c r="V32" s="154"/>
    </row>
    <row r="33" spans="2:22"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6"/>
      <c r="M33" s="154"/>
      <c r="N33" s="187"/>
      <c r="O33" s="421">
        <f>main!E12</f>
        <v>0</v>
      </c>
      <c r="P33" s="421"/>
      <c r="Q33" s="421"/>
      <c r="R33" s="421"/>
      <c r="S33" s="421"/>
      <c r="T33" s="421"/>
      <c r="U33" s="421"/>
      <c r="V33" s="154"/>
    </row>
    <row r="34" spans="2:22"/>
    <row r="40" spans="2:22" hidden="1">
      <c r="C40" s="409" t="s">
        <v>96</v>
      </c>
      <c r="D40" s="409"/>
      <c r="E40" s="409"/>
      <c r="F40" s="409"/>
      <c r="G40" s="409"/>
      <c r="H40" s="409"/>
      <c r="I40" s="180"/>
      <c r="J40" s="180"/>
      <c r="K40" s="180"/>
    </row>
    <row r="41" spans="2:22" ht="18" hidden="1" customHeight="1">
      <c r="B41" s="196" t="s">
        <v>99</v>
      </c>
      <c r="C41" s="198" t="s">
        <v>102</v>
      </c>
      <c r="D41" s="198"/>
      <c r="E41" s="408">
        <f>C25+D25+E25</f>
        <v>0</v>
      </c>
      <c r="F41" s="408"/>
      <c r="G41" s="408">
        <f>ROUND(E41*40%,0)</f>
        <v>0</v>
      </c>
      <c r="H41" s="408"/>
      <c r="I41" s="189"/>
      <c r="J41" s="420"/>
      <c r="K41" s="420"/>
    </row>
    <row r="42" spans="2:22" ht="18" hidden="1" customHeight="1">
      <c r="B42" s="197" t="s">
        <v>100</v>
      </c>
      <c r="C42" s="199" t="s">
        <v>94</v>
      </c>
      <c r="D42" s="198"/>
      <c r="E42" s="411">
        <v>40000</v>
      </c>
      <c r="F42" s="411"/>
      <c r="G42" s="408">
        <f>ROUND(E42-E41*10%,0)</f>
        <v>40000</v>
      </c>
      <c r="H42" s="408"/>
      <c r="I42" s="189"/>
      <c r="J42" s="420"/>
      <c r="K42" s="420"/>
    </row>
    <row r="43" spans="2:22" ht="18" hidden="1" customHeight="1">
      <c r="B43" s="196" t="s">
        <v>101</v>
      </c>
      <c r="C43" s="198" t="s">
        <v>95</v>
      </c>
      <c r="D43" s="198"/>
      <c r="E43" s="408">
        <f>F25+G25</f>
        <v>0</v>
      </c>
      <c r="F43" s="408"/>
      <c r="G43" s="408">
        <f>ROUND(E43,0)</f>
        <v>0</v>
      </c>
      <c r="H43" s="408"/>
      <c r="I43" s="189"/>
      <c r="J43" s="189"/>
      <c r="K43" s="180"/>
    </row>
    <row r="44" spans="2:22" ht="18" hidden="1" customHeight="1">
      <c r="C44" s="410" t="s">
        <v>104</v>
      </c>
      <c r="D44" s="410"/>
      <c r="E44" s="410"/>
      <c r="F44" s="410"/>
      <c r="G44" s="407">
        <f>MIN(G41,G42,G43)</f>
        <v>0</v>
      </c>
      <c r="H44" s="407"/>
      <c r="I44" s="188"/>
      <c r="J44" s="188"/>
      <c r="K44" s="180"/>
    </row>
    <row r="45" spans="2:22" hidden="1">
      <c r="C45" s="180"/>
      <c r="D45" s="180"/>
      <c r="E45" s="180"/>
      <c r="F45" s="180"/>
      <c r="G45" s="180"/>
      <c r="H45" s="180"/>
      <c r="I45" s="180"/>
      <c r="J45" s="180"/>
      <c r="K45" s="180"/>
    </row>
    <row r="46" spans="2:22" ht="13.5" thickBot="1">
      <c r="C46" s="180"/>
      <c r="D46" s="180"/>
      <c r="E46" s="180"/>
      <c r="F46" s="180"/>
      <c r="G46" s="180"/>
      <c r="H46" s="180"/>
      <c r="I46" s="180"/>
      <c r="J46" s="180"/>
      <c r="K46" s="180"/>
    </row>
    <row r="47" spans="2:22">
      <c r="B47" s="398" t="s">
        <v>127</v>
      </c>
      <c r="C47" s="399"/>
      <c r="D47" s="399"/>
      <c r="E47" s="399"/>
      <c r="F47" s="399"/>
      <c r="G47" s="399"/>
      <c r="H47" s="399"/>
      <c r="I47" s="399"/>
      <c r="J47" s="399"/>
      <c r="K47" s="399"/>
      <c r="L47" s="400"/>
    </row>
    <row r="48" spans="2:22">
      <c r="B48" s="401"/>
      <c r="C48" s="402"/>
      <c r="D48" s="402"/>
      <c r="E48" s="402"/>
      <c r="F48" s="402"/>
      <c r="G48" s="402"/>
      <c r="H48" s="402"/>
      <c r="I48" s="402"/>
      <c r="J48" s="402"/>
      <c r="K48" s="402"/>
      <c r="L48" s="403"/>
    </row>
    <row r="49" spans="2:21" ht="13.5" thickBot="1">
      <c r="B49" s="404"/>
      <c r="C49" s="405"/>
      <c r="D49" s="405"/>
      <c r="E49" s="405"/>
      <c r="F49" s="405"/>
      <c r="G49" s="405"/>
      <c r="H49" s="405"/>
      <c r="I49" s="405"/>
      <c r="J49" s="405"/>
      <c r="K49" s="405"/>
      <c r="L49" s="406"/>
      <c r="N49" s="247"/>
      <c r="O49" s="247"/>
      <c r="P49" s="247"/>
      <c r="Q49" s="247"/>
      <c r="R49" s="247"/>
      <c r="S49" s="247"/>
      <c r="T49" s="247"/>
      <c r="U49" s="248"/>
    </row>
    <row r="50" spans="2:21" ht="13.5" thickBot="1">
      <c r="B50" s="238"/>
      <c r="C50" s="238"/>
      <c r="D50" s="238"/>
      <c r="E50" s="238"/>
      <c r="F50" s="238"/>
      <c r="G50" s="238"/>
      <c r="H50" s="238"/>
      <c r="I50" s="238"/>
      <c r="J50" s="238"/>
      <c r="K50" s="238"/>
      <c r="L50" s="239" t="s">
        <v>133</v>
      </c>
      <c r="N50" s="247"/>
      <c r="O50" s="247"/>
      <c r="P50" s="247"/>
      <c r="Q50" s="247"/>
      <c r="R50" s="247"/>
      <c r="S50" s="247"/>
      <c r="T50" s="247"/>
      <c r="U50" s="248"/>
    </row>
    <row r="51" spans="2:21" ht="27" customHeight="1" thickTop="1" thickBot="1">
      <c r="B51" s="386" t="s">
        <v>129</v>
      </c>
      <c r="C51" s="386"/>
      <c r="D51" s="386"/>
      <c r="E51" s="386"/>
      <c r="F51" s="386"/>
      <c r="G51" s="386"/>
      <c r="H51" s="396">
        <f>P51</f>
        <v>0</v>
      </c>
      <c r="I51" s="396"/>
      <c r="J51" s="396"/>
      <c r="K51" s="396"/>
      <c r="L51" s="396"/>
      <c r="N51" s="247"/>
      <c r="O51" s="247"/>
      <c r="P51" s="378">
        <f>C25+D25</f>
        <v>0</v>
      </c>
      <c r="Q51" s="378"/>
      <c r="R51" s="378"/>
      <c r="S51" s="378"/>
      <c r="T51" s="247"/>
      <c r="U51" s="248"/>
    </row>
    <row r="52" spans="2:21" ht="5.25" customHeight="1" thickTop="1" thickBot="1">
      <c r="B52" s="238"/>
      <c r="C52" s="238"/>
      <c r="D52" s="238"/>
      <c r="E52" s="238"/>
      <c r="F52" s="238"/>
      <c r="G52" s="238"/>
      <c r="H52" s="249"/>
      <c r="I52" s="249"/>
      <c r="J52" s="249"/>
      <c r="K52" s="249"/>
      <c r="L52" s="250"/>
      <c r="N52" s="245"/>
      <c r="O52" s="245"/>
      <c r="P52" s="245"/>
      <c r="Q52" s="245"/>
      <c r="R52" s="245"/>
      <c r="S52" s="245"/>
      <c r="T52" s="245"/>
      <c r="U52" s="248"/>
    </row>
    <row r="53" spans="2:21" ht="27" customHeight="1" thickTop="1" thickBot="1">
      <c r="B53" s="386" t="s">
        <v>128</v>
      </c>
      <c r="C53" s="386"/>
      <c r="D53" s="386"/>
      <c r="E53" s="386"/>
      <c r="F53" s="386"/>
      <c r="G53" s="386"/>
      <c r="H53" s="396">
        <f>E25</f>
        <v>0</v>
      </c>
      <c r="I53" s="396"/>
      <c r="J53" s="396"/>
      <c r="K53" s="396"/>
      <c r="L53" s="396"/>
      <c r="N53" s="245"/>
      <c r="O53" s="378">
        <f>H51+H53</f>
        <v>0</v>
      </c>
      <c r="P53" s="378"/>
      <c r="Q53" s="378"/>
      <c r="R53" s="378"/>
      <c r="S53" s="245"/>
      <c r="T53" s="245"/>
      <c r="U53" s="248"/>
    </row>
    <row r="54" spans="2:21" ht="5.25" customHeight="1" thickTop="1" thickBot="1">
      <c r="B54" s="238"/>
      <c r="C54" s="238"/>
      <c r="D54" s="238"/>
      <c r="E54" s="238"/>
      <c r="F54" s="238"/>
      <c r="G54" s="238"/>
      <c r="H54" s="249"/>
      <c r="I54" s="249"/>
      <c r="J54" s="249"/>
      <c r="K54" s="249"/>
      <c r="L54" s="250"/>
      <c r="N54" s="245"/>
      <c r="O54" s="245"/>
      <c r="P54" s="245"/>
      <c r="Q54" s="245"/>
      <c r="R54" s="245"/>
      <c r="S54" s="245"/>
      <c r="T54" s="245"/>
      <c r="U54" s="248"/>
    </row>
    <row r="55" spans="2:21" ht="27" customHeight="1" thickTop="1" thickBot="1">
      <c r="B55" s="386" t="s">
        <v>135</v>
      </c>
      <c r="C55" s="386"/>
      <c r="D55" s="386"/>
      <c r="E55" s="386"/>
      <c r="F55" s="386"/>
      <c r="G55" s="386"/>
      <c r="H55" s="396">
        <f>F25</f>
        <v>0</v>
      </c>
      <c r="I55" s="396"/>
      <c r="J55" s="396"/>
      <c r="K55" s="396"/>
      <c r="L55" s="396"/>
      <c r="N55" s="245"/>
      <c r="O55" s="245"/>
      <c r="P55" s="245">
        <f>ROUND(H57-O53*10%,0)</f>
        <v>96000</v>
      </c>
      <c r="Q55" s="245"/>
      <c r="R55" s="245"/>
      <c r="S55" s="245"/>
      <c r="T55" s="245"/>
      <c r="U55" s="248"/>
    </row>
    <row r="56" spans="2:21" ht="5.25" customHeight="1" thickTop="1" thickBot="1">
      <c r="B56" s="238"/>
      <c r="C56" s="238"/>
      <c r="D56" s="238"/>
      <c r="E56" s="238"/>
      <c r="F56" s="238"/>
      <c r="G56" s="238"/>
      <c r="H56" s="249"/>
      <c r="I56" s="249"/>
      <c r="J56" s="249"/>
      <c r="K56" s="249"/>
      <c r="L56" s="250"/>
      <c r="N56" s="245"/>
      <c r="O56" s="245"/>
      <c r="P56" s="245"/>
      <c r="Q56" s="245"/>
      <c r="R56" s="245"/>
      <c r="S56" s="245"/>
      <c r="T56" s="245"/>
      <c r="U56" s="248"/>
    </row>
    <row r="57" spans="2:21" ht="27" customHeight="1" thickTop="1" thickBot="1">
      <c r="B57" s="386" t="s">
        <v>130</v>
      </c>
      <c r="C57" s="386"/>
      <c r="D57" s="386"/>
      <c r="E57" s="386"/>
      <c r="F57" s="386"/>
      <c r="G57" s="386"/>
      <c r="H57" s="397">
        <v>96000</v>
      </c>
      <c r="I57" s="397"/>
      <c r="J57" s="397"/>
      <c r="K57" s="397"/>
      <c r="L57" s="397"/>
      <c r="M57" s="379"/>
      <c r="N57" s="380"/>
      <c r="O57" s="380"/>
      <c r="P57" s="388">
        <f>MIN(H63,H65,H67)</f>
        <v>0</v>
      </c>
      <c r="Q57" s="388"/>
      <c r="R57" s="388"/>
      <c r="S57" s="388"/>
      <c r="T57" s="245"/>
      <c r="U57" s="248"/>
    </row>
    <row r="58" spans="2:21" ht="5.25" customHeight="1" thickTop="1" thickBot="1">
      <c r="B58" s="238"/>
      <c r="C58" s="238"/>
      <c r="D58" s="238"/>
      <c r="E58" s="238"/>
      <c r="F58" s="238"/>
      <c r="G58" s="238"/>
      <c r="H58" s="249"/>
      <c r="I58" s="249"/>
      <c r="J58" s="249"/>
      <c r="K58" s="249"/>
      <c r="L58" s="250"/>
      <c r="N58" s="245"/>
      <c r="O58" s="245"/>
      <c r="P58" s="246"/>
      <c r="Q58" s="246"/>
      <c r="R58" s="246"/>
      <c r="S58" s="246"/>
      <c r="T58" s="245"/>
      <c r="U58" s="248"/>
    </row>
    <row r="59" spans="2:21" ht="27" customHeight="1" thickTop="1" thickBot="1">
      <c r="B59" s="386" t="s">
        <v>139</v>
      </c>
      <c r="C59" s="386"/>
      <c r="D59" s="386"/>
      <c r="E59" s="386"/>
      <c r="F59" s="386"/>
      <c r="G59" s="386"/>
      <c r="H59" s="387" t="s">
        <v>137</v>
      </c>
      <c r="I59" s="387"/>
      <c r="J59" s="387"/>
      <c r="K59" s="387"/>
      <c r="L59" s="387"/>
      <c r="N59" s="245"/>
      <c r="O59" s="245"/>
      <c r="P59" s="246"/>
      <c r="Q59" s="388">
        <f>ROUND(O53*40%,0)</f>
        <v>0</v>
      </c>
      <c r="R59" s="388"/>
      <c r="S59" s="388"/>
      <c r="T59" s="388"/>
      <c r="U59" s="248"/>
    </row>
    <row r="60" spans="2:21" ht="5.25" customHeight="1" thickTop="1" thickBot="1"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9"/>
      <c r="N60" s="245"/>
      <c r="O60" s="245"/>
      <c r="P60" s="246"/>
      <c r="Q60" s="388"/>
      <c r="R60" s="388"/>
      <c r="S60" s="388"/>
      <c r="T60" s="388"/>
      <c r="U60" s="248"/>
    </row>
    <row r="61" spans="2:21" ht="27" customHeight="1" thickTop="1" thickBot="1">
      <c r="B61" s="391" t="s">
        <v>132</v>
      </c>
      <c r="C61" s="392"/>
      <c r="D61" s="392"/>
      <c r="E61" s="392"/>
      <c r="F61" s="392"/>
      <c r="G61" s="392"/>
      <c r="H61" s="392"/>
      <c r="I61" s="392"/>
      <c r="J61" s="392"/>
      <c r="K61" s="392"/>
      <c r="L61" s="393"/>
      <c r="N61" s="245"/>
      <c r="O61" s="245"/>
      <c r="P61" s="245"/>
      <c r="Q61" s="388">
        <f>ROUND(O53*50%,0)</f>
        <v>0</v>
      </c>
      <c r="R61" s="388"/>
      <c r="S61" s="388"/>
      <c r="T61" s="388"/>
      <c r="U61" s="248"/>
    </row>
    <row r="62" spans="2:21" ht="5.25" customHeight="1" thickTop="1" thickBot="1">
      <c r="B62" s="242"/>
      <c r="C62" s="242"/>
      <c r="D62" s="242"/>
      <c r="E62" s="242"/>
      <c r="F62" s="242"/>
      <c r="G62" s="242"/>
      <c r="H62" s="238"/>
      <c r="I62" s="238"/>
      <c r="J62" s="238"/>
      <c r="K62" s="238"/>
      <c r="L62" s="239"/>
      <c r="N62" s="247"/>
      <c r="O62" s="247"/>
      <c r="P62" s="247"/>
      <c r="Q62" s="247"/>
      <c r="R62" s="247"/>
      <c r="S62" s="247"/>
      <c r="T62" s="247"/>
      <c r="U62" s="248"/>
    </row>
    <row r="63" spans="2:21" ht="27" customHeight="1" thickTop="1" thickBot="1">
      <c r="B63" s="386" t="s">
        <v>131</v>
      </c>
      <c r="C63" s="386"/>
      <c r="D63" s="386"/>
      <c r="E63" s="386"/>
      <c r="F63" s="386"/>
      <c r="G63" s="386"/>
      <c r="H63" s="394">
        <f>H55</f>
        <v>0</v>
      </c>
      <c r="I63" s="394"/>
      <c r="J63" s="394"/>
      <c r="K63" s="394"/>
      <c r="L63" s="394"/>
      <c r="N63" s="247"/>
      <c r="O63" s="247"/>
      <c r="P63" s="247"/>
      <c r="Q63" s="247"/>
      <c r="R63" s="247"/>
      <c r="S63" s="247"/>
      <c r="T63" s="247"/>
      <c r="U63" s="248"/>
    </row>
    <row r="64" spans="2:21" ht="5.25" customHeight="1" thickTop="1" thickBot="1">
      <c r="B64" s="242"/>
      <c r="C64" s="242"/>
      <c r="D64" s="242"/>
      <c r="E64" s="242"/>
      <c r="F64" s="242"/>
      <c r="G64" s="242"/>
      <c r="H64" s="243"/>
      <c r="I64" s="243"/>
      <c r="J64" s="243"/>
      <c r="K64" s="243"/>
      <c r="L64" s="244"/>
      <c r="N64" s="248"/>
      <c r="O64" s="248"/>
      <c r="P64" s="248"/>
      <c r="Q64" s="248"/>
      <c r="R64" s="248"/>
      <c r="S64" s="248"/>
      <c r="T64" s="248"/>
      <c r="U64" s="248"/>
    </row>
    <row r="65" spans="2:21" ht="27" customHeight="1" thickTop="1" thickBot="1">
      <c r="B65" s="395" t="s">
        <v>138</v>
      </c>
      <c r="C65" s="386"/>
      <c r="D65" s="386"/>
      <c r="E65" s="386"/>
      <c r="F65" s="386"/>
      <c r="G65" s="386"/>
      <c r="H65" s="394">
        <f>IF(H59="Yes",Q59,Q61)</f>
        <v>0</v>
      </c>
      <c r="I65" s="394"/>
      <c r="J65" s="394"/>
      <c r="K65" s="394"/>
      <c r="L65" s="394"/>
      <c r="N65" s="248"/>
      <c r="O65" s="248"/>
      <c r="P65" s="248"/>
      <c r="Q65" s="248"/>
      <c r="R65" s="248"/>
      <c r="S65" s="248"/>
      <c r="T65" s="248"/>
      <c r="U65" s="248"/>
    </row>
    <row r="66" spans="2:21" ht="5.25" customHeight="1" thickTop="1" thickBot="1">
      <c r="B66" s="238"/>
      <c r="C66" s="238"/>
      <c r="D66" s="238"/>
      <c r="E66" s="238"/>
      <c r="F66" s="238"/>
      <c r="G66" s="238"/>
      <c r="H66" s="243"/>
      <c r="I66" s="243"/>
      <c r="J66" s="243"/>
      <c r="K66" s="243"/>
      <c r="L66" s="244"/>
      <c r="N66" s="248"/>
      <c r="O66" s="248"/>
      <c r="P66" s="248"/>
      <c r="Q66" s="248"/>
      <c r="R66" s="248"/>
      <c r="S66" s="248"/>
      <c r="T66" s="248"/>
      <c r="U66" s="248"/>
    </row>
    <row r="67" spans="2:21" ht="27" customHeight="1" thickTop="1" thickBot="1">
      <c r="B67" s="386" t="s">
        <v>134</v>
      </c>
      <c r="C67" s="386"/>
      <c r="D67" s="386"/>
      <c r="E67" s="386"/>
      <c r="F67" s="386"/>
      <c r="G67" s="386"/>
      <c r="H67" s="394">
        <f>P55</f>
        <v>96000</v>
      </c>
      <c r="I67" s="394"/>
      <c r="J67" s="394"/>
      <c r="K67" s="394"/>
      <c r="L67" s="394"/>
    </row>
    <row r="68" spans="2:21" ht="5.25" customHeight="1" thickTop="1" thickBot="1">
      <c r="B68" s="238"/>
      <c r="C68" s="238"/>
      <c r="D68" s="238"/>
      <c r="E68" s="238"/>
      <c r="F68" s="238"/>
      <c r="G68" s="238"/>
      <c r="H68" s="243"/>
      <c r="I68" s="243"/>
      <c r="J68" s="243"/>
      <c r="K68" s="243"/>
      <c r="L68" s="244"/>
    </row>
    <row r="69" spans="2:21" ht="27" customHeight="1" thickTop="1" thickBot="1">
      <c r="B69" s="389" t="s">
        <v>136</v>
      </c>
      <c r="C69" s="389"/>
      <c r="D69" s="389"/>
      <c r="E69" s="389"/>
      <c r="F69" s="389"/>
      <c r="G69" s="389"/>
      <c r="H69" s="390">
        <f>P57</f>
        <v>0</v>
      </c>
      <c r="I69" s="390"/>
      <c r="J69" s="390"/>
      <c r="K69" s="390"/>
      <c r="L69" s="390"/>
      <c r="M69" s="381" t="s">
        <v>140</v>
      </c>
      <c r="N69" s="382"/>
    </row>
    <row r="70" spans="2:21" ht="5.25" customHeight="1" thickTop="1" thickBot="1">
      <c r="B70" s="238"/>
      <c r="C70" s="238"/>
      <c r="D70" s="238"/>
      <c r="E70" s="238"/>
      <c r="F70" s="238"/>
      <c r="G70" s="238"/>
      <c r="H70" s="240"/>
      <c r="I70" s="240"/>
      <c r="J70" s="240"/>
      <c r="K70" s="240"/>
      <c r="L70" s="241"/>
    </row>
    <row r="71" spans="2:21" ht="21" customHeight="1" thickTop="1" thickBot="1">
      <c r="B71" s="383"/>
      <c r="C71" s="384"/>
      <c r="D71" s="384"/>
      <c r="E71" s="384"/>
      <c r="F71" s="384"/>
      <c r="G71" s="384"/>
      <c r="H71" s="384"/>
      <c r="I71" s="384"/>
      <c r="J71" s="384"/>
      <c r="K71" s="384"/>
      <c r="L71" s="385"/>
    </row>
    <row r="72" spans="2:21" ht="13.5" thickTop="1">
      <c r="B72" s="238"/>
      <c r="C72" s="238"/>
      <c r="D72" s="238"/>
      <c r="E72" s="238"/>
      <c r="F72" s="238"/>
      <c r="G72" s="238"/>
      <c r="H72" s="238"/>
      <c r="I72" s="238"/>
      <c r="J72" s="238"/>
      <c r="K72" s="238"/>
      <c r="L72" s="239"/>
    </row>
    <row r="73" spans="2:21">
      <c r="B73" s="238"/>
      <c r="C73" s="238"/>
      <c r="D73" s="238"/>
      <c r="E73" s="238"/>
      <c r="F73" s="238"/>
      <c r="G73" s="238"/>
      <c r="H73" s="238"/>
      <c r="I73" s="238"/>
      <c r="J73" s="238"/>
      <c r="K73" s="238"/>
      <c r="L73" s="239"/>
    </row>
    <row r="74" spans="2:21"/>
  </sheetData>
  <sheetProtection password="CCC5" sheet="1" objects="1" scenarios="1" formatCells="0" formatColumns="0" formatRows="0" insertColumns="0" insertRows="0" deleteColumns="0" deleteRows="0"/>
  <dataConsolidate/>
  <mergeCells count="51">
    <mergeCell ref="C8:L8"/>
    <mergeCell ref="E41:F41"/>
    <mergeCell ref="B3:V3"/>
    <mergeCell ref="B4:V4"/>
    <mergeCell ref="B5:V5"/>
    <mergeCell ref="N26:O26"/>
    <mergeCell ref="N10:O10"/>
    <mergeCell ref="M8:V8"/>
    <mergeCell ref="B8:B9"/>
    <mergeCell ref="J41:K42"/>
    <mergeCell ref="O31:U31"/>
    <mergeCell ref="G42:H42"/>
    <mergeCell ref="O33:U33"/>
    <mergeCell ref="O32:U32"/>
    <mergeCell ref="M27:M28"/>
    <mergeCell ref="G44:H44"/>
    <mergeCell ref="G43:H43"/>
    <mergeCell ref="C40:H40"/>
    <mergeCell ref="C44:F44"/>
    <mergeCell ref="G41:H41"/>
    <mergeCell ref="E43:F43"/>
    <mergeCell ref="E42:F42"/>
    <mergeCell ref="B47:L49"/>
    <mergeCell ref="B51:G51"/>
    <mergeCell ref="H51:L51"/>
    <mergeCell ref="B53:G53"/>
    <mergeCell ref="H53:L53"/>
    <mergeCell ref="B65:G65"/>
    <mergeCell ref="H65:L65"/>
    <mergeCell ref="B67:G67"/>
    <mergeCell ref="H67:L67"/>
    <mergeCell ref="B55:G55"/>
    <mergeCell ref="H55:L55"/>
    <mergeCell ref="B57:G57"/>
    <mergeCell ref="H57:L57"/>
    <mergeCell ref="P51:S51"/>
    <mergeCell ref="M57:O57"/>
    <mergeCell ref="M69:N69"/>
    <mergeCell ref="O53:R53"/>
    <mergeCell ref="B71:L71"/>
    <mergeCell ref="B59:G59"/>
    <mergeCell ref="H59:L59"/>
    <mergeCell ref="P57:S57"/>
    <mergeCell ref="Q59:T59"/>
    <mergeCell ref="Q60:T60"/>
    <mergeCell ref="Q61:T61"/>
    <mergeCell ref="B69:G69"/>
    <mergeCell ref="H69:L69"/>
    <mergeCell ref="B61:L61"/>
    <mergeCell ref="B63:G63"/>
    <mergeCell ref="H63:L63"/>
  </mergeCells>
  <phoneticPr fontId="3" type="noConversion"/>
  <dataValidations count="1">
    <dataValidation type="list" allowBlank="1" showInputMessage="1" showErrorMessage="1" sqref="H59:L59">
      <formula1>"Yes,No"</formula1>
    </dataValidation>
  </dataValidations>
  <printOptions horizontalCentered="1"/>
  <pageMargins left="0.5" right="0.75" top="0.5" bottom="0.5" header="0.5" footer="0.5"/>
  <pageSetup paperSize="5" orientation="landscape" horizontalDpi="4294967295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68"/>
  <sheetViews>
    <sheetView showGridLines="0" workbookViewId="0">
      <pane xSplit="8" ySplit="3" topLeftCell="I7" activePane="bottomRight" state="frozen"/>
      <selection pane="topRight" activeCell="I1" sqref="I1"/>
      <selection pane="bottomLeft" activeCell="A4" sqref="A4"/>
      <selection pane="bottomRight" activeCell="A2" sqref="A2:E2"/>
    </sheetView>
  </sheetViews>
  <sheetFormatPr defaultColWidth="0" defaultRowHeight="12.75"/>
  <cols>
    <col min="1" max="1" width="5.42578125" style="3" customWidth="1"/>
    <col min="2" max="2" width="29.140625" style="1" customWidth="1"/>
    <col min="3" max="3" width="31.28515625" style="1" customWidth="1"/>
    <col min="4" max="4" width="5.5703125" style="1" customWidth="1"/>
    <col min="5" max="5" width="16.5703125" style="1" customWidth="1"/>
    <col min="6" max="7" width="9.140625" style="1" customWidth="1"/>
    <col min="8" max="8" width="12.7109375" style="1" customWidth="1"/>
    <col min="9" max="16384" width="0" style="1" hidden="1"/>
  </cols>
  <sheetData>
    <row r="1" spans="1:10" ht="19.5">
      <c r="A1" s="436" t="s">
        <v>158</v>
      </c>
      <c r="B1" s="436"/>
      <c r="C1" s="436"/>
      <c r="D1" s="436"/>
      <c r="E1" s="436"/>
    </row>
    <row r="2" spans="1:10" ht="19.5">
      <c r="A2" s="436" t="s">
        <v>146</v>
      </c>
      <c r="B2" s="436"/>
      <c r="C2" s="436"/>
      <c r="D2" s="436"/>
      <c r="E2" s="436"/>
    </row>
    <row r="3" spans="1:10" ht="15.75">
      <c r="A3" s="437" t="s">
        <v>0</v>
      </c>
      <c r="B3" s="437"/>
      <c r="C3" s="437"/>
      <c r="D3" s="437"/>
      <c r="E3" s="437"/>
    </row>
    <row r="4" spans="1:10" ht="21" customHeight="1">
      <c r="A4" s="438" t="s">
        <v>58</v>
      </c>
      <c r="B4" s="438"/>
      <c r="C4" s="85"/>
      <c r="D4" s="86"/>
      <c r="E4" s="86"/>
    </row>
    <row r="5" spans="1:10" ht="15">
      <c r="A5" s="439" t="s">
        <v>71</v>
      </c>
      <c r="B5" s="439"/>
      <c r="C5" s="439"/>
      <c r="D5" s="439"/>
      <c r="E5" s="439"/>
    </row>
    <row r="6" spans="1:10" ht="3.75" customHeight="1" thickBot="1">
      <c r="A6" s="87"/>
      <c r="B6" s="88"/>
      <c r="C6" s="88"/>
      <c r="D6" s="89"/>
      <c r="E6" s="89"/>
    </row>
    <row r="7" spans="1:10" s="2" customFormat="1" ht="18" customHeight="1">
      <c r="A7" s="432" t="s">
        <v>1</v>
      </c>
      <c r="B7" s="90" t="s">
        <v>39</v>
      </c>
      <c r="C7" s="91"/>
      <c r="D7" s="92" t="s">
        <v>45</v>
      </c>
      <c r="E7" s="93"/>
      <c r="J7" s="83"/>
    </row>
    <row r="8" spans="1:10" s="2" customFormat="1" ht="18" customHeight="1">
      <c r="A8" s="433"/>
      <c r="B8" s="86" t="s">
        <v>40</v>
      </c>
      <c r="C8" s="94"/>
      <c r="D8" s="95" t="s">
        <v>45</v>
      </c>
      <c r="E8" s="96"/>
      <c r="J8" s="83"/>
    </row>
    <row r="9" spans="1:10" s="2" customFormat="1" ht="18" customHeight="1">
      <c r="A9" s="433"/>
      <c r="B9" s="97" t="s">
        <v>41</v>
      </c>
      <c r="C9" s="98"/>
      <c r="D9" s="99" t="s">
        <v>45</v>
      </c>
      <c r="E9" s="100"/>
      <c r="J9" s="83"/>
    </row>
    <row r="10" spans="1:10" s="2" customFormat="1" ht="21" customHeight="1" thickBot="1">
      <c r="A10" s="435"/>
      <c r="B10" s="101" t="s">
        <v>2</v>
      </c>
      <c r="C10" s="102"/>
      <c r="D10" s="103" t="s">
        <v>45</v>
      </c>
      <c r="E10" s="104"/>
      <c r="I10" s="83"/>
      <c r="J10" s="83"/>
    </row>
    <row r="11" spans="1:10" s="2" customFormat="1" ht="15">
      <c r="A11" s="432" t="s">
        <v>3</v>
      </c>
      <c r="B11" s="105" t="s">
        <v>42</v>
      </c>
      <c r="C11" s="106"/>
      <c r="D11" s="107" t="s">
        <v>45</v>
      </c>
      <c r="E11" s="108"/>
      <c r="F11" s="83"/>
      <c r="G11" s="83"/>
      <c r="H11" s="83"/>
      <c r="I11" s="83"/>
      <c r="J11" s="83"/>
    </row>
    <row r="12" spans="1:10" s="2" customFormat="1" ht="18" customHeight="1">
      <c r="A12" s="433"/>
      <c r="B12" s="109" t="s">
        <v>4</v>
      </c>
      <c r="C12" s="110"/>
      <c r="D12" s="111"/>
      <c r="E12" s="112"/>
      <c r="F12" s="83"/>
      <c r="G12" s="83"/>
      <c r="H12" s="83"/>
      <c r="I12" s="83"/>
      <c r="J12" s="83"/>
    </row>
    <row r="13" spans="1:10" s="2" customFormat="1" ht="18" customHeight="1">
      <c r="A13" s="434"/>
      <c r="B13" s="212" t="s">
        <v>152</v>
      </c>
      <c r="C13" s="213"/>
      <c r="D13" s="214" t="s">
        <v>45</v>
      </c>
      <c r="E13" s="215"/>
      <c r="F13" s="83"/>
      <c r="G13" s="83"/>
      <c r="H13" s="83"/>
      <c r="I13" s="83"/>
      <c r="J13" s="83"/>
    </row>
    <row r="14" spans="1:10" s="2" customFormat="1" ht="18" customHeight="1">
      <c r="A14" s="434"/>
      <c r="B14" s="216" t="s">
        <v>151</v>
      </c>
      <c r="C14" s="94"/>
      <c r="D14" s="95" t="s">
        <v>45</v>
      </c>
      <c r="E14" s="217"/>
      <c r="F14" s="83"/>
      <c r="G14" s="83"/>
      <c r="H14" s="83"/>
      <c r="I14" s="83"/>
      <c r="J14" s="83"/>
    </row>
    <row r="15" spans="1:10" s="2" customFormat="1" ht="18" customHeight="1">
      <c r="A15" s="434"/>
      <c r="B15" s="218" t="s">
        <v>5</v>
      </c>
      <c r="C15" s="94"/>
      <c r="D15" s="222" t="s">
        <v>45</v>
      </c>
      <c r="E15" s="219"/>
    </row>
    <row r="16" spans="1:10" s="2" customFormat="1" ht="18" customHeight="1">
      <c r="A16" s="434"/>
      <c r="B16" s="220" t="s">
        <v>112</v>
      </c>
      <c r="C16" s="110"/>
      <c r="D16" s="111" t="s">
        <v>45</v>
      </c>
      <c r="E16" s="221"/>
    </row>
    <row r="17" spans="1:5" s="2" customFormat="1" ht="18" customHeight="1">
      <c r="A17" s="433"/>
      <c r="B17" s="114" t="s">
        <v>43</v>
      </c>
      <c r="C17" s="98"/>
      <c r="D17" s="99" t="s">
        <v>45</v>
      </c>
      <c r="E17" s="115"/>
    </row>
    <row r="18" spans="1:5" s="2" customFormat="1" ht="28.5" customHeight="1" thickBot="1">
      <c r="A18" s="435"/>
      <c r="B18" s="116" t="s">
        <v>2</v>
      </c>
      <c r="C18" s="117"/>
      <c r="D18" s="103" t="s">
        <v>45</v>
      </c>
      <c r="E18" s="104"/>
    </row>
    <row r="19" spans="1:5" s="2" customFormat="1" ht="24" customHeight="1" thickBot="1">
      <c r="A19" s="118" t="s">
        <v>6</v>
      </c>
      <c r="B19" s="119" t="s">
        <v>7</v>
      </c>
      <c r="C19" s="120"/>
      <c r="D19" s="121" t="s">
        <v>45</v>
      </c>
      <c r="E19" s="122"/>
    </row>
    <row r="20" spans="1:5" s="2" customFormat="1" ht="18" customHeight="1">
      <c r="A20" s="432" t="s">
        <v>8</v>
      </c>
      <c r="B20" s="123" t="s">
        <v>9</v>
      </c>
      <c r="C20" s="106"/>
      <c r="D20" s="107" t="s">
        <v>45</v>
      </c>
      <c r="E20" s="124"/>
    </row>
    <row r="21" spans="1:5" s="2" customFormat="1" ht="18" customHeight="1">
      <c r="A21" s="433"/>
      <c r="B21" s="86" t="s">
        <v>44</v>
      </c>
      <c r="C21" s="94"/>
      <c r="D21" s="95" t="s">
        <v>45</v>
      </c>
      <c r="E21" s="125"/>
    </row>
    <row r="22" spans="1:5" s="2" customFormat="1" ht="18" customHeight="1">
      <c r="A22" s="433"/>
      <c r="B22" s="126" t="s">
        <v>10</v>
      </c>
      <c r="C22" s="98"/>
      <c r="D22" s="99" t="s">
        <v>45</v>
      </c>
      <c r="E22" s="127"/>
    </row>
    <row r="23" spans="1:5" s="2" customFormat="1" ht="18" customHeight="1">
      <c r="A23" s="433"/>
      <c r="B23" s="128" t="s">
        <v>11</v>
      </c>
      <c r="C23" s="94"/>
      <c r="D23" s="95" t="s">
        <v>45</v>
      </c>
      <c r="E23" s="127"/>
    </row>
    <row r="24" spans="1:5" s="2" customFormat="1" ht="18" customHeight="1">
      <c r="A24" s="433"/>
      <c r="B24" s="129" t="s">
        <v>69</v>
      </c>
      <c r="C24" s="98"/>
      <c r="D24" s="99" t="s">
        <v>45</v>
      </c>
      <c r="E24" s="127"/>
    </row>
    <row r="25" spans="1:5" s="2" customFormat="1" ht="18" customHeight="1">
      <c r="A25" s="433"/>
      <c r="B25" s="128" t="s">
        <v>12</v>
      </c>
      <c r="C25" s="94"/>
      <c r="D25" s="95" t="s">
        <v>45</v>
      </c>
      <c r="E25" s="130"/>
    </row>
    <row r="26" spans="1:5" s="2" customFormat="1" ht="18" customHeight="1">
      <c r="A26" s="433"/>
      <c r="B26" s="126" t="s">
        <v>13</v>
      </c>
      <c r="C26" s="98"/>
      <c r="D26" s="99" t="s">
        <v>45</v>
      </c>
      <c r="E26" s="127"/>
    </row>
    <row r="27" spans="1:5" s="2" customFormat="1" ht="18" customHeight="1">
      <c r="A27" s="433"/>
      <c r="B27" s="128" t="s">
        <v>14</v>
      </c>
      <c r="C27" s="94"/>
      <c r="D27" s="95" t="s">
        <v>45</v>
      </c>
      <c r="E27" s="113"/>
    </row>
    <row r="28" spans="1:5" s="2" customFormat="1" ht="18" customHeight="1">
      <c r="A28" s="433"/>
      <c r="B28" s="126" t="s">
        <v>15</v>
      </c>
      <c r="C28" s="98"/>
      <c r="D28" s="99" t="s">
        <v>45</v>
      </c>
      <c r="E28" s="131"/>
    </row>
    <row r="29" spans="1:5" s="2" customFormat="1" ht="18" customHeight="1">
      <c r="A29" s="433"/>
      <c r="B29" s="128" t="s">
        <v>16</v>
      </c>
      <c r="C29" s="94"/>
      <c r="D29" s="95" t="s">
        <v>45</v>
      </c>
      <c r="E29" s="113"/>
    </row>
    <row r="30" spans="1:5" s="2" customFormat="1" ht="18" customHeight="1">
      <c r="A30" s="433"/>
      <c r="B30" s="126" t="s">
        <v>17</v>
      </c>
      <c r="C30" s="98"/>
      <c r="D30" s="99" t="s">
        <v>45</v>
      </c>
      <c r="E30" s="131"/>
    </row>
    <row r="31" spans="1:5" s="2" customFormat="1" ht="18" customHeight="1">
      <c r="A31" s="433"/>
      <c r="B31" s="128" t="s">
        <v>18</v>
      </c>
      <c r="C31" s="94"/>
      <c r="D31" s="95" t="s">
        <v>45</v>
      </c>
      <c r="E31" s="113"/>
    </row>
    <row r="32" spans="1:5" s="2" customFormat="1" ht="24" customHeight="1">
      <c r="A32" s="433"/>
      <c r="B32" s="440" t="s">
        <v>125</v>
      </c>
      <c r="C32" s="441"/>
      <c r="D32" s="132" t="s">
        <v>45</v>
      </c>
      <c r="E32" s="133"/>
    </row>
    <row r="33" spans="1:5" s="2" customFormat="1" ht="18" customHeight="1">
      <c r="A33" s="433"/>
      <c r="B33" s="114" t="s">
        <v>38</v>
      </c>
      <c r="C33" s="98"/>
      <c r="D33" s="99"/>
      <c r="E33" s="134"/>
    </row>
    <row r="34" spans="1:5" s="2" customFormat="1" ht="14.25">
      <c r="A34" s="444"/>
      <c r="B34" s="442" t="s">
        <v>68</v>
      </c>
      <c r="C34" s="443"/>
      <c r="D34" s="99" t="s">
        <v>45</v>
      </c>
      <c r="E34" s="131"/>
    </row>
    <row r="35" spans="1:5" s="2" customFormat="1" ht="14.25">
      <c r="A35" s="444"/>
      <c r="B35" s="442" t="s">
        <v>72</v>
      </c>
      <c r="C35" s="443"/>
      <c r="D35" s="135" t="s">
        <v>45</v>
      </c>
      <c r="E35" s="131"/>
    </row>
    <row r="36" spans="1:5" s="2" customFormat="1" ht="14.25">
      <c r="A36" s="444"/>
      <c r="B36" s="442" t="s">
        <v>70</v>
      </c>
      <c r="C36" s="443"/>
      <c r="D36" s="135" t="s">
        <v>45</v>
      </c>
      <c r="E36" s="131"/>
    </row>
    <row r="37" spans="1:5" s="2" customFormat="1" ht="15" thickBot="1">
      <c r="A37" s="435"/>
      <c r="B37" s="431" t="s">
        <v>19</v>
      </c>
      <c r="C37" s="431"/>
      <c r="D37" s="103" t="s">
        <v>45</v>
      </c>
      <c r="E37" s="136"/>
    </row>
    <row r="38" spans="1:5" s="2" customFormat="1" ht="28.5" hidden="1" customHeight="1">
      <c r="A38" s="137"/>
      <c r="B38" s="138"/>
      <c r="C38" s="138"/>
      <c r="D38" s="139"/>
      <c r="E38" s="140"/>
    </row>
    <row r="39" spans="1:5" s="2" customFormat="1" ht="28.5" hidden="1" customHeight="1">
      <c r="A39" s="137"/>
      <c r="B39" s="138"/>
      <c r="C39" s="138"/>
      <c r="D39" s="139"/>
      <c r="E39" s="140"/>
    </row>
    <row r="40" spans="1:5" s="2" customFormat="1" ht="28.5" hidden="1" customHeight="1">
      <c r="A40" s="137"/>
      <c r="B40" s="138"/>
      <c r="C40" s="138"/>
      <c r="D40" s="139"/>
      <c r="E40" s="140"/>
    </row>
    <row r="41" spans="1:5" s="2" customFormat="1" ht="28.5" hidden="1" customHeight="1">
      <c r="A41" s="137"/>
      <c r="B41" s="138"/>
      <c r="C41" s="138"/>
      <c r="D41" s="139"/>
      <c r="E41" s="140"/>
    </row>
    <row r="42" spans="1:5" s="2" customFormat="1" ht="15" thickBot="1">
      <c r="A42" s="137"/>
      <c r="B42" s="138"/>
      <c r="C42" s="138"/>
      <c r="D42" s="139"/>
      <c r="E42" s="140"/>
    </row>
    <row r="43" spans="1:5" s="2" customFormat="1" ht="15.75" thickBot="1">
      <c r="A43" s="118" t="s">
        <v>33</v>
      </c>
      <c r="B43" s="120" t="s">
        <v>20</v>
      </c>
      <c r="C43" s="120"/>
      <c r="D43" s="141" t="s">
        <v>45</v>
      </c>
      <c r="E43" s="142"/>
    </row>
    <row r="44" spans="1:5" s="2" customFormat="1" ht="15" thickBot="1">
      <c r="A44" s="118" t="s">
        <v>34</v>
      </c>
      <c r="B44" s="120" t="s">
        <v>21</v>
      </c>
      <c r="C44" s="120"/>
      <c r="D44" s="141" t="s">
        <v>45</v>
      </c>
      <c r="E44" s="143"/>
    </row>
    <row r="45" spans="1:5" s="2" customFormat="1" ht="15" thickBot="1">
      <c r="A45" s="144" t="s">
        <v>35</v>
      </c>
      <c r="B45" s="94" t="s">
        <v>22</v>
      </c>
      <c r="C45" s="94"/>
      <c r="D45" s="95" t="s">
        <v>45</v>
      </c>
      <c r="E45" s="96"/>
    </row>
    <row r="46" spans="1:5" s="2" customFormat="1" ht="15" thickBot="1">
      <c r="A46" s="118" t="s">
        <v>36</v>
      </c>
      <c r="B46" s="120" t="s">
        <v>23</v>
      </c>
      <c r="C46" s="120"/>
      <c r="D46" s="141" t="s">
        <v>45</v>
      </c>
      <c r="E46" s="145"/>
    </row>
    <row r="47" spans="1:5" s="2" customFormat="1" ht="15" thickBot="1">
      <c r="A47" s="144" t="s">
        <v>37</v>
      </c>
      <c r="B47" s="94" t="s">
        <v>66</v>
      </c>
      <c r="C47" s="94"/>
      <c r="D47" s="95" t="s">
        <v>45</v>
      </c>
      <c r="E47" s="130"/>
    </row>
    <row r="48" spans="1:5" s="2" customFormat="1" ht="15" thickBot="1">
      <c r="A48" s="118" t="s">
        <v>30</v>
      </c>
      <c r="B48" s="120" t="s">
        <v>24</v>
      </c>
      <c r="C48" s="120"/>
      <c r="D48" s="141" t="s">
        <v>45</v>
      </c>
      <c r="E48" s="146"/>
    </row>
    <row r="49" spans="1:5" s="2" customFormat="1" ht="15" thickBot="1">
      <c r="A49" s="144" t="s">
        <v>31</v>
      </c>
      <c r="B49" s="424" t="s">
        <v>148</v>
      </c>
      <c r="C49" s="425"/>
      <c r="D49" s="95" t="s">
        <v>45</v>
      </c>
      <c r="E49" s="125"/>
    </row>
    <row r="50" spans="1:5" s="2" customFormat="1" ht="15" thickBot="1">
      <c r="A50" s="118" t="s">
        <v>32</v>
      </c>
      <c r="B50" s="120" t="s">
        <v>60</v>
      </c>
      <c r="C50" s="120"/>
      <c r="D50" s="141"/>
      <c r="E50" s="147"/>
    </row>
    <row r="51" spans="1:5" s="2" customFormat="1" ht="15.75" thickBot="1">
      <c r="A51" s="118" t="s">
        <v>61</v>
      </c>
      <c r="B51" s="119" t="s">
        <v>149</v>
      </c>
      <c r="C51" s="120"/>
      <c r="D51" s="141" t="s">
        <v>45</v>
      </c>
      <c r="E51" s="148"/>
    </row>
    <row r="52" spans="1:5" s="2" customFormat="1" ht="6.75" customHeight="1">
      <c r="A52" s="137"/>
      <c r="B52" s="94"/>
      <c r="C52" s="94"/>
      <c r="D52" s="94"/>
      <c r="E52" s="94"/>
    </row>
    <row r="53" spans="1:5" s="2" customFormat="1" ht="14.25">
      <c r="A53" s="137"/>
      <c r="B53" s="94"/>
      <c r="C53" s="94"/>
      <c r="D53" s="94"/>
      <c r="E53" s="94"/>
    </row>
    <row r="54" spans="1:5" ht="14.25">
      <c r="A54" s="137"/>
      <c r="B54" s="94" t="s">
        <v>25</v>
      </c>
      <c r="C54" s="94"/>
      <c r="D54" s="94"/>
      <c r="E54" s="94"/>
    </row>
    <row r="55" spans="1:5" ht="18.75" customHeight="1">
      <c r="A55" s="137"/>
      <c r="B55" s="94"/>
      <c r="C55" s="94"/>
      <c r="D55" s="94"/>
      <c r="E55" s="94"/>
    </row>
    <row r="56" spans="1:5" ht="14.25">
      <c r="A56" s="137"/>
      <c r="B56" s="94"/>
      <c r="C56" s="149" t="s">
        <v>26</v>
      </c>
      <c r="D56" s="94"/>
      <c r="E56" s="94"/>
    </row>
    <row r="57" spans="1:5" ht="14.25">
      <c r="A57" s="137"/>
      <c r="B57" s="94"/>
      <c r="C57" s="149"/>
      <c r="D57" s="94"/>
      <c r="E57" s="94"/>
    </row>
    <row r="58" spans="1:5" ht="14.25">
      <c r="A58" s="137"/>
      <c r="B58" s="94"/>
      <c r="C58" s="149" t="s">
        <v>27</v>
      </c>
      <c r="D58" s="94"/>
      <c r="E58" s="94"/>
    </row>
    <row r="59" spans="1:5" ht="14.25">
      <c r="A59" s="137"/>
      <c r="B59" s="94"/>
      <c r="C59" s="149" t="s">
        <v>28</v>
      </c>
      <c r="D59" s="94"/>
      <c r="E59" s="94"/>
    </row>
    <row r="60" spans="1:5">
      <c r="A60" s="150"/>
      <c r="B60" s="88"/>
      <c r="C60" s="88"/>
      <c r="D60" s="88"/>
      <c r="E60" s="88"/>
    </row>
    <row r="61" spans="1:5" ht="18">
      <c r="A61" s="427" t="s">
        <v>29</v>
      </c>
      <c r="B61" s="428"/>
      <c r="C61" s="428"/>
      <c r="D61" s="428"/>
      <c r="E61" s="429"/>
    </row>
    <row r="62" spans="1:5" ht="15">
      <c r="A62" s="235">
        <v>1</v>
      </c>
      <c r="B62" s="234" t="s">
        <v>120</v>
      </c>
      <c r="C62" s="430" t="s">
        <v>116</v>
      </c>
      <c r="D62" s="430"/>
      <c r="E62" s="151"/>
    </row>
    <row r="63" spans="1:5" ht="15">
      <c r="A63" s="236">
        <v>2</v>
      </c>
      <c r="B63" s="234" t="s">
        <v>121</v>
      </c>
      <c r="C63" s="426" t="s">
        <v>142</v>
      </c>
      <c r="D63" s="426"/>
      <c r="E63" s="4"/>
    </row>
    <row r="64" spans="1:5" ht="15">
      <c r="A64" s="236">
        <v>3</v>
      </c>
      <c r="B64" s="234" t="s">
        <v>117</v>
      </c>
      <c r="C64" s="426" t="s">
        <v>122</v>
      </c>
      <c r="D64" s="426"/>
      <c r="E64" s="4"/>
    </row>
    <row r="65" spans="1:5" ht="15">
      <c r="A65" s="236">
        <v>4</v>
      </c>
      <c r="B65" s="234" t="s">
        <v>118</v>
      </c>
      <c r="C65" s="426" t="s">
        <v>123</v>
      </c>
      <c r="D65" s="426"/>
      <c r="E65" s="4"/>
    </row>
    <row r="66" spans="1:5" ht="12.75" hidden="1" customHeight="1">
      <c r="A66" s="236"/>
      <c r="B66" s="237"/>
      <c r="C66" s="236"/>
      <c r="D66" s="237"/>
      <c r="E66" s="4"/>
    </row>
    <row r="67" spans="1:5">
      <c r="A67" s="236"/>
      <c r="B67" s="237"/>
      <c r="C67" s="236"/>
      <c r="D67" s="237"/>
      <c r="E67" s="4"/>
    </row>
    <row r="68" spans="1:5">
      <c r="A68" s="150"/>
      <c r="B68" s="88"/>
      <c r="C68" s="88"/>
      <c r="D68" s="88"/>
      <c r="E68" s="88"/>
    </row>
  </sheetData>
  <mergeCells count="19">
    <mergeCell ref="B37:C37"/>
    <mergeCell ref="A11:A18"/>
    <mergeCell ref="A1:E1"/>
    <mergeCell ref="A2:E2"/>
    <mergeCell ref="A3:E3"/>
    <mergeCell ref="A4:B4"/>
    <mergeCell ref="A5:E5"/>
    <mergeCell ref="A7:A10"/>
    <mergeCell ref="B32:C32"/>
    <mergeCell ref="B34:C34"/>
    <mergeCell ref="A20:A37"/>
    <mergeCell ref="B35:C35"/>
    <mergeCell ref="B36:C36"/>
    <mergeCell ref="B49:C49"/>
    <mergeCell ref="C64:D64"/>
    <mergeCell ref="C65:D65"/>
    <mergeCell ref="A61:E61"/>
    <mergeCell ref="C62:D62"/>
    <mergeCell ref="C63:D63"/>
  </mergeCells>
  <phoneticPr fontId="3" type="noConversion"/>
  <printOptions horizontalCentered="1"/>
  <pageMargins left="0.74803149606299213" right="0.74803149606299213" top="0.19685039370078741" bottom="0.59055118110236227" header="0.51181102362204722" footer="0.51181102362204722"/>
  <pageSetup paperSize="5" scale="9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raha</vt:lpstr>
      <vt:lpstr>main</vt:lpstr>
      <vt:lpstr>Sheet1</vt:lpstr>
      <vt:lpstr>Sheet3</vt:lpstr>
      <vt:lpstr>Statement</vt:lpstr>
      <vt:lpstr>Sheet2</vt:lpstr>
      <vt:lpstr>Sheet1!Print_Area</vt:lpstr>
      <vt:lpstr>Sheet2!Print_Area</vt:lpstr>
      <vt:lpstr>Statement!Print_Area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tax calculator</dc:title>
  <dc:creator>sunil chikate</dc:creator>
  <cp:lastModifiedBy>HP</cp:lastModifiedBy>
  <cp:lastPrinted>2023-02-24T11:54:17Z</cp:lastPrinted>
  <dcterms:created xsi:type="dcterms:W3CDTF">1996-10-14T23:33:28Z</dcterms:created>
  <dcterms:modified xsi:type="dcterms:W3CDTF">2025-02-11T12:50:15Z</dcterms:modified>
</cp:coreProperties>
</file>