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onal Monthly Budget" sheetId="1" r:id="rId4"/>
    <sheet state="visible" name="Expenses" sheetId="2" r:id="rId5"/>
    <sheet state="hidden" name="MASTERLIST" sheetId="3" r:id="rId6"/>
    <sheet state="hidden" name="LIST1" sheetId="4" r:id="rId7"/>
  </sheets>
  <definedNames/>
  <calcPr/>
  <extLst>
    <ext uri="GoogleSheetsCustomDataVersion2">
      <go:sheetsCustomData xmlns:go="http://customooxmlschemas.google.com/" r:id="rId8" roundtripDataChecksum="CfDnR1mj8YIILW30YZ3cK6KOYEJNHdCCZ84TCr6eEss="/>
    </ext>
  </extLst>
</workbook>
</file>

<file path=xl/sharedStrings.xml><?xml version="1.0" encoding="utf-8"?>
<sst xmlns="http://schemas.openxmlformats.org/spreadsheetml/2006/main" count="348" uniqueCount="106">
  <si>
    <t>Zoom Out for Complete View</t>
  </si>
  <si>
    <t>April 2026 Budget</t>
  </si>
  <si>
    <r>
      <rPr>
        <rFont val="Arial"/>
        <b/>
        <color rgb="FF548135"/>
        <sz val="17.0"/>
      </rPr>
      <t>Projected</t>
    </r>
    <r>
      <rPr>
        <rFont val="Calibri"/>
        <b/>
        <color rgb="FF4472C4"/>
        <sz val="17.0"/>
      </rPr>
      <t xml:space="preserve"> Monthly Income</t>
    </r>
  </si>
  <si>
    <t>Total Projected Expenses</t>
  </si>
  <si>
    <t>Paycheck</t>
  </si>
  <si>
    <t>Current Balance</t>
  </si>
  <si>
    <t>Other</t>
  </si>
  <si>
    <t>Total Actual Expenses</t>
  </si>
  <si>
    <t>Total monthly income</t>
  </si>
  <si>
    <t>Total difference</t>
  </si>
  <si>
    <r>
      <rPr>
        <rFont val="Arial"/>
        <b/>
        <color rgb="FFC55A11"/>
        <sz val="17.0"/>
      </rPr>
      <t>Actual</t>
    </r>
    <r>
      <rPr>
        <rFont val="Calibri"/>
        <b/>
        <color rgb="FF4472C4"/>
        <sz val="17.0"/>
      </rPr>
      <t xml:space="preserve"> Monthly Income</t>
    </r>
  </si>
  <si>
    <r>
      <rPr>
        <rFont val="Arial"/>
        <b/>
        <color rgb="FF548135"/>
        <sz val="23.0"/>
      </rPr>
      <t>Projected balance</t>
    </r>
    <r>
      <rPr>
        <rFont val="Calibri"/>
        <b/>
        <color theme="1"/>
        <sz val="14.0"/>
      </rPr>
      <t xml:space="preserve">
</t>
    </r>
    <r>
      <rPr>
        <rFont val="Calibri"/>
        <b val="0"/>
        <color theme="1"/>
        <sz val="14.0"/>
      </rPr>
      <t>(Projected Income - Projected Expenses)</t>
    </r>
  </si>
  <si>
    <r>
      <rPr>
        <rFont val="Arial"/>
        <b/>
        <color rgb="FFC55A11"/>
        <sz val="23.0"/>
      </rPr>
      <t>Actual balance</t>
    </r>
    <r>
      <rPr>
        <rFont val="Calibri"/>
        <b/>
        <color rgb="FF3F3F3F"/>
        <sz val="14.0"/>
      </rPr>
      <t xml:space="preserve">
</t>
    </r>
    <r>
      <rPr>
        <rFont val="Calibri"/>
        <b val="0"/>
        <color rgb="FF3F3F3F"/>
        <sz val="14.0"/>
      </rPr>
      <t>(Actual Income - Actual Expenses)</t>
    </r>
  </si>
  <si>
    <t xml:space="preserve"> </t>
  </si>
  <si>
    <t>Projected</t>
  </si>
  <si>
    <t>Actual</t>
  </si>
  <si>
    <t>20% (Savings/Debt)</t>
  </si>
  <si>
    <t xml:space="preserve">50% (Needs) </t>
  </si>
  <si>
    <t>30% (Wants)</t>
  </si>
  <si>
    <t>Total</t>
  </si>
  <si>
    <t>HOUSING</t>
  </si>
  <si>
    <t>ENTERTAINMENT</t>
  </si>
  <si>
    <t>Category</t>
  </si>
  <si>
    <t>Projected
cost</t>
  </si>
  <si>
    <t>Actual 
cost</t>
  </si>
  <si>
    <t>Difference</t>
  </si>
  <si>
    <t>Projected 
cost</t>
  </si>
  <si>
    <t>Mortgage/Rent</t>
  </si>
  <si>
    <t>Movies</t>
  </si>
  <si>
    <t>Phone</t>
  </si>
  <si>
    <t>Concerts</t>
  </si>
  <si>
    <t>Electricity</t>
  </si>
  <si>
    <t>Hobbies</t>
  </si>
  <si>
    <t>Gas/Propane</t>
  </si>
  <si>
    <t>Night Out</t>
  </si>
  <si>
    <t>Water and sewer</t>
  </si>
  <si>
    <t>Ankihub</t>
  </si>
  <si>
    <t>Cable</t>
  </si>
  <si>
    <t>GoDaddy Web</t>
  </si>
  <si>
    <t>Waste removal</t>
  </si>
  <si>
    <t>GoDaddy Email Yrly</t>
  </si>
  <si>
    <t>Maintenance or repairs</t>
  </si>
  <si>
    <t>GoDaddy Domain Yrly</t>
  </si>
  <si>
    <t>Supplies</t>
  </si>
  <si>
    <t>Canva</t>
  </si>
  <si>
    <t>Moving Costs</t>
  </si>
  <si>
    <t>Apple</t>
  </si>
  <si>
    <t>Subtotal</t>
  </si>
  <si>
    <t>$0.00</t>
  </si>
  <si>
    <t>LOANS</t>
  </si>
  <si>
    <t>TRANSPORTATION</t>
  </si>
  <si>
    <t>Affirm</t>
  </si>
  <si>
    <t>Car Payment</t>
  </si>
  <si>
    <t>Capital One</t>
  </si>
  <si>
    <t>Car Insurance</t>
  </si>
  <si>
    <t>Tolls</t>
  </si>
  <si>
    <t>Gas</t>
  </si>
  <si>
    <t>Maintenance</t>
  </si>
  <si>
    <t>Car Wash</t>
  </si>
  <si>
    <t>TAXES</t>
  </si>
  <si>
    <t>INSURANCE</t>
  </si>
  <si>
    <t>Federal</t>
  </si>
  <si>
    <t>Vision</t>
  </si>
  <si>
    <t>State</t>
  </si>
  <si>
    <t>Dental</t>
  </si>
  <si>
    <t>FICA</t>
  </si>
  <si>
    <t>Health</t>
  </si>
  <si>
    <t>Medicare</t>
  </si>
  <si>
    <t>SAVINGS &amp; INVESTMENTS</t>
  </si>
  <si>
    <t xml:space="preserve">Retirement account </t>
  </si>
  <si>
    <t>FOOD</t>
  </si>
  <si>
    <t xml:space="preserve">Emergency Fund </t>
  </si>
  <si>
    <t xml:space="preserve">Future Home Savings </t>
  </si>
  <si>
    <t>Groceries</t>
  </si>
  <si>
    <t>Accessible Savings</t>
  </si>
  <si>
    <t>Dining out</t>
  </si>
  <si>
    <t>Student Debt Savings</t>
  </si>
  <si>
    <t>HSA</t>
  </si>
  <si>
    <t>PERSONAL CARE</t>
  </si>
  <si>
    <t>Medical</t>
  </si>
  <si>
    <t>Gym Membership</t>
  </si>
  <si>
    <t>GIFTS &amp; DONATIONS</t>
  </si>
  <si>
    <t>Beauty</t>
  </si>
  <si>
    <t>Yoga</t>
  </si>
  <si>
    <t>Gifts</t>
  </si>
  <si>
    <t xml:space="preserve">Charity  </t>
  </si>
  <si>
    <t>Diezmo</t>
  </si>
  <si>
    <t>EDUCATION</t>
  </si>
  <si>
    <t>Tuition</t>
  </si>
  <si>
    <t>App Fees</t>
  </si>
  <si>
    <t>Transcript Requests</t>
  </si>
  <si>
    <t>Description</t>
  </si>
  <si>
    <t>Subcategory</t>
  </si>
  <si>
    <t>Date</t>
  </si>
  <si>
    <t>Amount</t>
  </si>
  <si>
    <t>Housing</t>
  </si>
  <si>
    <t>Entertainment</t>
  </si>
  <si>
    <t>Transportation</t>
  </si>
  <si>
    <t>Loans</t>
  </si>
  <si>
    <t>Insurance</t>
  </si>
  <si>
    <t>Taxes</t>
  </si>
  <si>
    <t>Food</t>
  </si>
  <si>
    <t>Savings &amp; Investments</t>
  </si>
  <si>
    <t>Personal Care</t>
  </si>
  <si>
    <t>Gifts &amp; Donations</t>
  </si>
  <si>
    <t>Education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</si>
</sst>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&quot;$&quot;#,##0.00_);[Red]\(&quot;$&quot;#,##0.00\)"/>
    <numFmt numFmtId="166" formatCode="M/d/yyyy"/>
  </numFmts>
  <fonts count="48">
    <font>
      <sz val="10.0"/>
      <color rgb="FF3F3F3F"/>
      <name val="Calibri"/>
      <scheme val="minor"/>
    </font>
    <font>
      <sz val="11.0"/>
      <color theme="0"/>
      <name val="Calibri"/>
    </font>
    <font>
      <sz val="11.0"/>
      <color theme="1"/>
      <name val="Calibri"/>
    </font>
    <font>
      <b/>
      <sz val="14.0"/>
      <color theme="1"/>
      <name val="Calibri"/>
    </font>
    <font>
      <b/>
      <sz val="40.0"/>
      <color rgb="FF4472C4"/>
      <name val="Calibri"/>
    </font>
    <font>
      <sz val="22.0"/>
      <color rgb="FF657C9C"/>
      <name val="Calibri"/>
    </font>
    <font>
      <b/>
      <sz val="17.0"/>
      <color theme="4"/>
      <name val="Calibri"/>
    </font>
    <font>
      <sz val="17.0"/>
      <color theme="4"/>
      <name val="Calibri"/>
    </font>
    <font>
      <b/>
      <sz val="40.0"/>
      <color theme="4"/>
      <name val="Calibri"/>
    </font>
    <font>
      <b/>
      <sz val="23.0"/>
      <color rgb="FF548135"/>
      <name val="Calibri"/>
    </font>
    <font/>
    <font>
      <sz val="16.0"/>
      <color theme="1"/>
      <name val="Calibri"/>
    </font>
    <font>
      <sz val="17.0"/>
      <color rgb="FF595959"/>
      <name val="Calibri"/>
    </font>
    <font>
      <b/>
      <sz val="18.0"/>
      <color rgb="FF548135"/>
      <name val="Calibri"/>
    </font>
    <font>
      <sz val="16.0"/>
      <color rgb="FF3F3F3F"/>
      <name val="Calibri"/>
    </font>
    <font>
      <b/>
      <sz val="23.0"/>
      <color rgb="FFC55A11"/>
      <name val="Calibri"/>
    </font>
    <font>
      <b/>
      <sz val="17.0"/>
      <color rgb="FF595959"/>
      <name val="Calibri"/>
    </font>
    <font>
      <sz val="17.0"/>
      <color theme="1"/>
      <name val="Calibri"/>
    </font>
    <font>
      <b/>
      <sz val="18.0"/>
      <color rgb="FF3F3F3F"/>
      <name val="Calibri"/>
    </font>
    <font>
      <sz val="10.0"/>
      <color theme="0"/>
      <name val="Calibri"/>
    </font>
    <font>
      <sz val="10.0"/>
      <color rgb="FF3F3F3F"/>
      <name val="Calibri"/>
    </font>
    <font>
      <sz val="14.0"/>
      <color theme="1"/>
      <name val="Calibri"/>
    </font>
    <font>
      <b/>
      <sz val="14.0"/>
      <color rgb="FF3F3F3F"/>
      <name val="Calibri"/>
    </font>
    <font>
      <b/>
      <sz val="14.0"/>
      <color rgb="FF00B050"/>
      <name val="Calibri"/>
    </font>
    <font>
      <b/>
      <sz val="16.0"/>
      <color theme="1"/>
      <name val="Calibri"/>
    </font>
    <font>
      <b/>
      <sz val="16.0"/>
      <color rgb="FF548135"/>
      <name val="Calibri"/>
    </font>
    <font>
      <b/>
      <sz val="16.0"/>
      <color rgb="FFC55A11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7.0"/>
      <color theme="1"/>
      <name val="Calibri"/>
    </font>
    <font>
      <b/>
      <sz val="20.0"/>
      <color rgb="FF595959"/>
      <name val="Calibri"/>
    </font>
    <font>
      <b/>
      <sz val="23.0"/>
      <color rgb="FF4472C4"/>
      <name val="Calibri"/>
    </font>
    <font>
      <b/>
      <sz val="17.0"/>
      <color theme="8"/>
      <name val="Calibri"/>
    </font>
    <font>
      <sz val="17.0"/>
      <color theme="8"/>
      <name val="Calibri"/>
    </font>
    <font>
      <sz val="17.0"/>
      <color rgb="FF3F3F3F"/>
      <name val="Calibri"/>
    </font>
    <font>
      <b/>
      <sz val="20.0"/>
      <color theme="8"/>
      <name val="Calibri"/>
    </font>
    <font>
      <b/>
      <sz val="17.0"/>
      <color rgb="FF548135"/>
      <name val="Calibri"/>
    </font>
    <font>
      <b/>
      <sz val="17.0"/>
      <color rgb="FFC55A11"/>
      <name val="Calibri"/>
    </font>
    <font>
      <b/>
      <sz val="14.0"/>
      <color rgb="FF595959"/>
      <name val="Calibri"/>
    </font>
    <font>
      <sz val="12.0"/>
      <color rgb="FF595959"/>
      <name val="Calibri"/>
    </font>
    <font>
      <b/>
      <sz val="12.0"/>
      <color rgb="FF595959"/>
      <name val="Calibri"/>
    </font>
    <font>
      <sz val="12.0"/>
      <color rgb="FF3F3F3F"/>
      <name val="Calibri"/>
    </font>
    <font>
      <b/>
      <sz val="20.0"/>
      <color theme="4"/>
      <name val="Calibri"/>
    </font>
    <font>
      <b/>
      <sz val="17.0"/>
      <color rgb="FF3F3F3F"/>
      <name val="Calibri"/>
    </font>
    <font>
      <b/>
      <sz val="12.0"/>
      <color rgb="FFFFFFFF"/>
      <name val="Calibri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</fills>
  <borders count="17">
    <border/>
    <border>
      <left/>
      <right/>
      <top/>
      <bottom/>
    </border>
    <border>
      <left/>
      <right style="thin">
        <color rgb="FF7F7F7F"/>
      </right>
      <top/>
      <bottom style="thin">
        <color theme="8"/>
      </bottom>
    </border>
    <border>
      <left style="thin">
        <color rgb="FF7F7F7F"/>
      </left>
      <right/>
      <top/>
      <bottom style="thin">
        <color theme="8"/>
      </bottom>
    </border>
    <border>
      <left/>
      <top/>
    </border>
    <border>
      <top/>
    </border>
    <border>
      <left/>
      <right/>
      <top/>
    </border>
    <border>
      <left/>
      <right style="thin">
        <color rgb="FFD8D8D8"/>
      </right>
      <top/>
      <bottom style="thin">
        <color rgb="FFD8D8D8"/>
      </bottom>
    </border>
    <border>
      <left style="thin">
        <color rgb="FFD8D8D8"/>
      </left>
      <right/>
      <top/>
      <bottom style="thin">
        <color rgb="FFD8D8D8"/>
      </bottom>
    </border>
    <border>
      <left/>
    </border>
    <border>
      <left/>
      <right/>
    </border>
    <border>
      <left/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/>
      <top style="thin">
        <color rgb="FFD8D8D8"/>
      </top>
      <bottom style="thin">
        <color rgb="FFD8D8D8"/>
      </bottom>
    </border>
    <border>
      <left/>
      <top/>
      <bottom style="thin">
        <color theme="8"/>
      </bottom>
    </border>
    <border>
      <top/>
      <bottom style="thin">
        <color theme="8"/>
      </bottom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Border="1" applyFill="1" applyFont="1"/>
    <xf borderId="0" fillId="0" fontId="3" numFmtId="0" xfId="0" applyFont="1"/>
    <xf borderId="0" fillId="0" fontId="1" numFmtId="0" xfId="0" applyAlignment="1" applyFont="1">
      <alignment shrinkToFit="0" wrapText="1"/>
    </xf>
    <xf borderId="0" fillId="0" fontId="4" numFmtId="0" xfId="0" applyAlignment="1" applyFont="1">
      <alignment horizontal="left" vertical="center"/>
    </xf>
    <xf borderId="1" fillId="3" fontId="5" numFmtId="0" xfId="0" applyBorder="1" applyFill="1" applyFont="1"/>
    <xf borderId="2" fillId="3" fontId="6" numFmtId="0" xfId="0" applyAlignment="1" applyBorder="1" applyFont="1">
      <alignment horizontal="left" vertical="center"/>
    </xf>
    <xf borderId="3" fillId="3" fontId="7" numFmtId="0" xfId="0" applyAlignment="1" applyBorder="1" applyFont="1">
      <alignment horizontal="left" vertical="center"/>
    </xf>
    <xf borderId="0" fillId="0" fontId="8" numFmtId="0" xfId="0" applyAlignment="1" applyFont="1">
      <alignment horizontal="left" vertical="center"/>
    </xf>
    <xf borderId="4" fillId="4" fontId="9" numFmtId="0" xfId="0" applyAlignment="1" applyBorder="1" applyFill="1" applyFont="1">
      <alignment horizontal="left" shrinkToFit="0" vertical="center" wrapText="1"/>
    </xf>
    <xf borderId="5" fillId="0" fontId="10" numFmtId="0" xfId="0" applyBorder="1" applyFont="1"/>
    <xf borderId="6" fillId="4" fontId="11" numFmtId="164" xfId="0" applyAlignment="1" applyBorder="1" applyFont="1" applyNumberFormat="1">
      <alignment horizontal="center" vertical="center"/>
    </xf>
    <xf borderId="7" fillId="3" fontId="12" numFmtId="0" xfId="0" applyAlignment="1" applyBorder="1" applyFont="1">
      <alignment horizontal="left" vertical="center"/>
    </xf>
    <xf borderId="8" fillId="3" fontId="12" numFmtId="165" xfId="0" applyAlignment="1" applyBorder="1" applyFont="1" applyNumberFormat="1">
      <alignment horizontal="center" readingOrder="0" vertical="center"/>
    </xf>
    <xf borderId="9" fillId="0" fontId="10" numFmtId="0" xfId="0" applyBorder="1" applyFont="1"/>
    <xf borderId="10" fillId="0" fontId="10" numFmtId="0" xfId="0" applyBorder="1" applyFont="1"/>
    <xf borderId="1" fillId="4" fontId="13" numFmtId="0" xfId="0" applyAlignment="1" applyBorder="1" applyFont="1">
      <alignment horizontal="left" shrinkToFit="0" vertical="center" wrapText="1"/>
    </xf>
    <xf borderId="1" fillId="4" fontId="14" numFmtId="164" xfId="0" applyAlignment="1" applyBorder="1" applyFont="1" applyNumberFormat="1">
      <alignment horizontal="center" vertical="center"/>
    </xf>
    <xf borderId="8" fillId="3" fontId="12" numFmtId="165" xfId="0" applyAlignment="1" applyBorder="1" applyFont="1" applyNumberFormat="1">
      <alignment horizontal="center" vertical="center"/>
    </xf>
    <xf borderId="4" fillId="5" fontId="15" numFmtId="0" xfId="0" applyAlignment="1" applyBorder="1" applyFill="1" applyFont="1">
      <alignment horizontal="left" shrinkToFit="0" vertical="center" wrapText="1"/>
    </xf>
    <xf borderId="6" fillId="5" fontId="11" numFmtId="164" xfId="0" applyAlignment="1" applyBorder="1" applyFont="1" applyNumberFormat="1">
      <alignment horizontal="center" vertical="center"/>
    </xf>
    <xf borderId="11" fillId="6" fontId="16" numFmtId="0" xfId="0" applyAlignment="1" applyBorder="1" applyFill="1" applyFont="1">
      <alignment horizontal="left" vertical="center"/>
    </xf>
    <xf borderId="12" fillId="6" fontId="16" numFmtId="165" xfId="0" applyAlignment="1" applyBorder="1" applyFont="1" applyNumberFormat="1">
      <alignment horizontal="center" vertical="center"/>
    </xf>
    <xf borderId="0" fillId="0" fontId="17" numFmtId="0" xfId="0" applyFont="1"/>
    <xf borderId="4" fillId="7" fontId="18" numFmtId="0" xfId="0" applyAlignment="1" applyBorder="1" applyFill="1" applyFont="1">
      <alignment horizontal="left" shrinkToFit="0" vertical="center" wrapText="1"/>
    </xf>
    <xf borderId="6" fillId="7" fontId="14" numFmtId="164" xfId="0" applyAlignment="1" applyBorder="1" applyFont="1" applyNumberFormat="1">
      <alignment horizontal="center" vertical="center"/>
    </xf>
    <xf borderId="13" fillId="3" fontId="6" numFmtId="0" xfId="0" applyAlignment="1" applyBorder="1" applyFont="1">
      <alignment horizontal="left" vertical="center"/>
    </xf>
    <xf borderId="14" fillId="0" fontId="10" numFmtId="0" xfId="0" applyBorder="1" applyFont="1"/>
    <xf borderId="0" fillId="0" fontId="19" numFmtId="0" xfId="0" applyFont="1"/>
    <xf borderId="11" fillId="3" fontId="12" numFmtId="0" xfId="0" applyAlignment="1" applyBorder="1" applyFont="1">
      <alignment horizontal="left" vertical="center"/>
    </xf>
    <xf borderId="12" fillId="3" fontId="12" numFmtId="165" xfId="0" applyAlignment="1" applyBorder="1" applyFont="1" applyNumberFormat="1">
      <alignment horizontal="center" vertical="center"/>
    </xf>
    <xf borderId="0" fillId="0" fontId="20" numFmtId="0" xfId="0" applyAlignment="1" applyFont="1">
      <alignment shrinkToFit="0" vertical="center" wrapText="1"/>
    </xf>
    <xf borderId="4" fillId="4" fontId="3" numFmtId="0" xfId="0" applyAlignment="1" applyBorder="1" applyFont="1">
      <alignment horizontal="left" shrinkToFit="0" vertical="center" wrapText="1"/>
    </xf>
    <xf borderId="6" fillId="4" fontId="21" numFmtId="165" xfId="0" applyAlignment="1" applyBorder="1" applyFont="1" applyNumberFormat="1">
      <alignment horizontal="center" vertical="center"/>
    </xf>
    <xf borderId="1" fillId="2" fontId="20" numFmtId="0" xfId="0" applyBorder="1" applyFont="1"/>
    <xf borderId="0" fillId="0" fontId="20" numFmtId="0" xfId="0" applyAlignment="1" applyFont="1">
      <alignment vertical="center"/>
    </xf>
    <xf borderId="4" fillId="5" fontId="22" numFmtId="0" xfId="0" applyAlignment="1" applyBorder="1" applyFont="1">
      <alignment horizontal="left" shrinkToFit="0" vertical="center" wrapText="1"/>
    </xf>
    <xf borderId="6" fillId="5" fontId="21" numFmtId="165" xfId="0" applyAlignment="1" applyBorder="1" applyFont="1" applyNumberFormat="1">
      <alignment horizontal="center" vertical="center"/>
    </xf>
    <xf borderId="0" fillId="0" fontId="22" numFmtId="0" xfId="0" applyAlignment="1" applyFont="1">
      <alignment shrinkToFit="0" vertical="center" wrapText="1"/>
    </xf>
    <xf borderId="0" fillId="0" fontId="23" numFmtId="165" xfId="0" applyAlignment="1" applyFont="1" applyNumberFormat="1">
      <alignment vertical="center"/>
    </xf>
    <xf borderId="1" fillId="8" fontId="24" numFmtId="0" xfId="0" applyAlignment="1" applyBorder="1" applyFill="1" applyFont="1">
      <alignment vertical="center"/>
    </xf>
    <xf borderId="1" fillId="8" fontId="25" numFmtId="0" xfId="0" applyAlignment="1" applyBorder="1" applyFont="1">
      <alignment vertical="center"/>
    </xf>
    <xf borderId="1" fillId="8" fontId="25" numFmtId="0" xfId="0" applyAlignment="1" applyBorder="1" applyFont="1">
      <alignment horizontal="right" vertical="center"/>
    </xf>
    <xf borderId="1" fillId="8" fontId="26" numFmtId="165" xfId="0" applyAlignment="1" applyBorder="1" applyFont="1" applyNumberFormat="1">
      <alignment horizontal="right" vertical="center"/>
    </xf>
    <xf borderId="0" fillId="0" fontId="20" numFmtId="0" xfId="0" applyAlignment="1" applyFont="1">
      <alignment horizontal="left" vertical="center"/>
    </xf>
    <xf borderId="1" fillId="9" fontId="24" numFmtId="0" xfId="0" applyAlignment="1" applyBorder="1" applyFill="1" applyFont="1">
      <alignment vertical="center"/>
    </xf>
    <xf borderId="1" fillId="9" fontId="25" numFmtId="0" xfId="0" applyAlignment="1" applyBorder="1" applyFont="1">
      <alignment vertical="center"/>
    </xf>
    <xf borderId="1" fillId="9" fontId="11" numFmtId="164" xfId="0" applyAlignment="1" applyBorder="1" applyFont="1" applyNumberFormat="1">
      <alignment vertical="center"/>
    </xf>
    <xf borderId="1" fillId="10" fontId="24" numFmtId="0" xfId="0" applyAlignment="1" applyBorder="1" applyFill="1" applyFont="1">
      <alignment vertical="center"/>
    </xf>
    <xf borderId="1" fillId="10" fontId="11" numFmtId="164" xfId="0" applyAlignment="1" applyBorder="1" applyFont="1" applyNumberFormat="1">
      <alignment vertical="center"/>
    </xf>
    <xf borderId="1" fillId="9" fontId="27" numFmtId="0" xfId="0" applyAlignment="1" applyBorder="1" applyFont="1">
      <alignment vertical="center"/>
    </xf>
    <xf borderId="0" fillId="0" fontId="11" numFmtId="164" xfId="0" applyAlignment="1" applyFont="1" applyNumberFormat="1">
      <alignment vertical="center"/>
    </xf>
    <xf borderId="0" fillId="0" fontId="11" numFmtId="9" xfId="0" applyAlignment="1" applyFont="1" applyNumberFormat="1">
      <alignment vertical="center"/>
    </xf>
    <xf borderId="1" fillId="2" fontId="28" numFmtId="0" xfId="0" applyBorder="1" applyFont="1"/>
    <xf borderId="1" fillId="8" fontId="20" numFmtId="0" xfId="0" applyBorder="1" applyFont="1"/>
    <xf borderId="1" fillId="8" fontId="24" numFmtId="0" xfId="0" applyAlignment="1" applyBorder="1" applyFont="1">
      <alignment horizontal="right"/>
    </xf>
    <xf borderId="1" fillId="8" fontId="11" numFmtId="164" xfId="0" applyBorder="1" applyFont="1" applyNumberFormat="1"/>
    <xf borderId="1" fillId="8" fontId="11" numFmtId="164" xfId="0" applyAlignment="1" applyBorder="1" applyFont="1" applyNumberFormat="1">
      <alignment vertical="center"/>
    </xf>
    <xf borderId="1" fillId="3" fontId="29" numFmtId="0" xfId="0" applyAlignment="1" applyBorder="1" applyFont="1">
      <alignment vertical="center"/>
    </xf>
    <xf borderId="1" fillId="3" fontId="30" numFmtId="165" xfId="0" applyAlignment="1" applyBorder="1" applyFont="1" applyNumberFormat="1">
      <alignment vertical="center"/>
    </xf>
    <xf borderId="1" fillId="3" fontId="17" numFmtId="0" xfId="0" applyAlignment="1" applyBorder="1" applyFont="1">
      <alignment vertical="center"/>
    </xf>
    <xf borderId="1" fillId="3" fontId="31" numFmtId="165" xfId="0" applyAlignment="1" applyBorder="1" applyFont="1" applyNumberFormat="1">
      <alignment vertical="center"/>
    </xf>
    <xf borderId="0" fillId="0" fontId="17" numFmtId="164" xfId="0" applyAlignment="1" applyFont="1" applyNumberFormat="1">
      <alignment vertical="center"/>
    </xf>
    <xf borderId="0" fillId="0" fontId="31" numFmtId="0" xfId="0" applyFont="1"/>
    <xf borderId="0" fillId="0" fontId="17" numFmtId="164" xfId="0" applyFont="1" applyNumberFormat="1"/>
    <xf borderId="0" fillId="0" fontId="32" numFmtId="0" xfId="0" applyFont="1"/>
    <xf borderId="1" fillId="3" fontId="33" numFmtId="0" xfId="0" applyAlignment="1" applyBorder="1" applyFont="1">
      <alignment horizontal="left" vertical="center"/>
    </xf>
    <xf borderId="0" fillId="0" fontId="34" numFmtId="0" xfId="0" applyAlignment="1" applyFont="1">
      <alignment horizontal="left" vertical="center"/>
    </xf>
    <xf borderId="0" fillId="0" fontId="35" numFmtId="0" xfId="0" applyAlignment="1" applyFont="1">
      <alignment horizontal="left" vertical="center"/>
    </xf>
    <xf borderId="0" fillId="0" fontId="36" numFmtId="0" xfId="0" applyFont="1"/>
    <xf borderId="0" fillId="0" fontId="33" numFmtId="0" xfId="0" applyAlignment="1" applyFont="1">
      <alignment horizontal="left" vertical="center"/>
    </xf>
    <xf borderId="0" fillId="0" fontId="37" numFmtId="0" xfId="0" applyAlignment="1" applyFont="1">
      <alignment horizontal="left" vertical="center"/>
    </xf>
    <xf borderId="0" fillId="0" fontId="20" numFmtId="0" xfId="0" applyFont="1"/>
    <xf borderId="0" fillId="0" fontId="16" numFmtId="0" xfId="0" applyAlignment="1" applyFont="1">
      <alignment horizontal="left" shrinkToFit="0" vertical="center" wrapText="1"/>
    </xf>
    <xf borderId="0" fillId="0" fontId="38" numFmtId="0" xfId="0" applyAlignment="1" applyFont="1">
      <alignment horizontal="center" shrinkToFit="0" vertical="center" wrapText="1"/>
    </xf>
    <xf borderId="0" fillId="0" fontId="39" numFmtId="0" xfId="0" applyAlignment="1" applyFont="1">
      <alignment horizontal="center" shrinkToFit="0" vertical="center" wrapText="1"/>
    </xf>
    <xf borderId="0" fillId="0" fontId="16" numFmtId="0" xfId="0" applyAlignment="1" applyFont="1">
      <alignment horizontal="center" vertical="center"/>
    </xf>
    <xf borderId="1" fillId="3" fontId="38" numFmtId="0" xfId="0" applyAlignment="1" applyBorder="1" applyFont="1">
      <alignment horizontal="center" shrinkToFit="0" vertical="center" wrapText="1"/>
    </xf>
    <xf borderId="1" fillId="3" fontId="39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" fillId="3" fontId="40" numFmtId="0" xfId="0" applyAlignment="1" applyBorder="1" applyFont="1">
      <alignment horizontal="center" vertical="center"/>
    </xf>
    <xf borderId="0" fillId="0" fontId="12" numFmtId="0" xfId="0" applyAlignment="1" applyFont="1">
      <alignment horizontal="left" vertical="center"/>
    </xf>
    <xf borderId="0" fillId="0" fontId="12" numFmtId="164" xfId="0" applyAlignment="1" applyFont="1" applyNumberFormat="1">
      <alignment horizontal="center" vertical="center"/>
    </xf>
    <xf borderId="1" fillId="3" fontId="12" numFmtId="0" xfId="0" applyAlignment="1" applyBorder="1" applyFont="1">
      <alignment horizontal="left" vertical="center"/>
    </xf>
    <xf borderId="1" fillId="3" fontId="12" numFmtId="164" xfId="0" applyAlignment="1" applyBorder="1" applyFont="1" applyNumberFormat="1">
      <alignment horizontal="center" vertical="center"/>
    </xf>
    <xf borderId="1" fillId="3" fontId="41" numFmtId="164" xfId="0" applyAlignment="1" applyBorder="1" applyFont="1" applyNumberFormat="1">
      <alignment horizontal="center" vertical="center"/>
    </xf>
    <xf borderId="1" fillId="3" fontId="12" numFmtId="164" xfId="0" applyAlignment="1" applyBorder="1" applyFont="1" applyNumberFormat="1">
      <alignment horizontal="center" readingOrder="0" vertical="center"/>
    </xf>
    <xf borderId="1" fillId="6" fontId="12" numFmtId="0" xfId="0" applyAlignment="1" applyBorder="1" applyFont="1">
      <alignment horizontal="left" vertical="center"/>
    </xf>
    <xf borderId="0" fillId="0" fontId="42" numFmtId="164" xfId="0" applyAlignment="1" applyFont="1" applyNumberFormat="1">
      <alignment horizontal="center" vertical="center"/>
    </xf>
    <xf borderId="1" fillId="6" fontId="16" numFmtId="0" xfId="0" applyAlignment="1" applyBorder="1" applyFont="1">
      <alignment horizontal="left" vertical="center"/>
    </xf>
    <xf borderId="1" fillId="6" fontId="17" numFmtId="164" xfId="0" applyAlignment="1" applyBorder="1" applyFont="1" applyNumberFormat="1">
      <alignment horizontal="center" vertical="center"/>
    </xf>
    <xf borderId="1" fillId="6" fontId="16" numFmtId="164" xfId="0" applyAlignment="1" applyBorder="1" applyFont="1" applyNumberFormat="1">
      <alignment horizontal="center" vertical="center"/>
    </xf>
    <xf borderId="1" fillId="6" fontId="42" numFmtId="164" xfId="0" applyAlignment="1" applyBorder="1" applyFont="1" applyNumberFormat="1">
      <alignment horizontal="center" vertical="center"/>
    </xf>
    <xf borderId="0" fillId="0" fontId="16" numFmtId="0" xfId="0" applyAlignment="1" applyFont="1">
      <alignment horizontal="left" vertical="center"/>
    </xf>
    <xf borderId="0" fillId="0" fontId="17" numFmtId="164" xfId="0" applyAlignment="1" applyFont="1" applyNumberFormat="1">
      <alignment horizontal="center" vertical="center"/>
    </xf>
    <xf borderId="0" fillId="0" fontId="36" numFmtId="0" xfId="0" applyAlignment="1" applyFont="1">
      <alignment horizontal="center"/>
    </xf>
    <xf borderId="0" fillId="0" fontId="43" numFmtId="0" xfId="0" applyAlignment="1" applyFont="1">
      <alignment horizontal="center"/>
    </xf>
    <xf borderId="1" fillId="3" fontId="34" numFmtId="0" xfId="0" applyAlignment="1" applyBorder="1" applyFont="1">
      <alignment horizontal="left" vertical="center"/>
    </xf>
    <xf borderId="1" fillId="3" fontId="36" numFmtId="164" xfId="0" applyAlignment="1" applyBorder="1" applyFont="1" applyNumberFormat="1">
      <alignment horizontal="center" vertical="center"/>
    </xf>
    <xf borderId="0" fillId="0" fontId="44" numFmtId="0" xfId="0" applyAlignment="1" applyFont="1">
      <alignment horizontal="left" vertical="center"/>
    </xf>
    <xf borderId="15" fillId="3" fontId="33" numFmtId="0" xfId="0" applyAlignment="1" applyBorder="1" applyFont="1">
      <alignment horizontal="left" vertical="center"/>
    </xf>
    <xf borderId="16" fillId="0" fontId="10" numFmtId="0" xfId="0" applyBorder="1" applyFont="1"/>
    <xf borderId="0" fillId="0" fontId="16" numFmtId="0" xfId="0" applyAlignment="1" applyFont="1">
      <alignment horizontal="left" shrinkToFit="0" vertical="center" wrapText="1"/>
    </xf>
    <xf borderId="1" fillId="3" fontId="38" numFmtId="0" xfId="0" applyAlignment="1" applyBorder="1" applyFont="1">
      <alignment horizontal="center" shrinkToFit="0" vertical="center" wrapText="1"/>
    </xf>
    <xf borderId="1" fillId="3" fontId="39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" fillId="3" fontId="12" numFmtId="0" xfId="0" applyAlignment="1" applyBorder="1" applyFont="1">
      <alignment horizontal="left" vertical="center"/>
    </xf>
    <xf borderId="1" fillId="3" fontId="12" numFmtId="164" xfId="0" applyAlignment="1" applyBorder="1" applyFont="1" applyNumberFormat="1">
      <alignment horizontal="center" readingOrder="0" vertical="center"/>
    </xf>
    <xf borderId="1" fillId="3" fontId="12" numFmtId="164" xfId="0" applyAlignment="1" applyBorder="1" applyFont="1" applyNumberFormat="1">
      <alignment horizontal="center" vertical="center"/>
    </xf>
    <xf borderId="1" fillId="6" fontId="16" numFmtId="0" xfId="0" applyAlignment="1" applyBorder="1" applyFont="1">
      <alignment horizontal="left" vertical="center"/>
    </xf>
    <xf borderId="1" fillId="6" fontId="36" numFmtId="164" xfId="0" applyAlignment="1" applyBorder="1" applyFont="1" applyNumberFormat="1">
      <alignment horizontal="center" vertical="center"/>
    </xf>
    <xf borderId="1" fillId="6" fontId="16" numFmtId="164" xfId="0" applyAlignment="1" applyBorder="1" applyFont="1" applyNumberFormat="1">
      <alignment horizontal="center" vertical="center"/>
    </xf>
    <xf borderId="1" fillId="6" fontId="36" numFmtId="164" xfId="0" applyAlignment="1" applyBorder="1" applyFont="1" applyNumberFormat="1">
      <alignment horizontal="center" vertical="center"/>
    </xf>
    <xf borderId="1" fillId="3" fontId="36" numFmtId="164" xfId="0" applyAlignment="1" applyBorder="1" applyFont="1" applyNumberFormat="1">
      <alignment horizontal="left" vertical="center"/>
    </xf>
    <xf borderId="1" fillId="3" fontId="43" numFmtId="164" xfId="0" applyAlignment="1" applyBorder="1" applyFont="1" applyNumberFormat="1">
      <alignment horizontal="left" vertical="center"/>
    </xf>
    <xf borderId="1" fillId="3" fontId="34" numFmtId="0" xfId="0" applyAlignment="1" applyBorder="1" applyFont="1">
      <alignment vertical="center"/>
    </xf>
    <xf borderId="1" fillId="3" fontId="36" numFmtId="164" xfId="0" applyAlignment="1" applyBorder="1" applyFont="1" applyNumberFormat="1">
      <alignment vertical="center"/>
    </xf>
    <xf borderId="1" fillId="6" fontId="12" numFmtId="164" xfId="0" applyAlignment="1" applyBorder="1" applyFont="1" applyNumberFormat="1">
      <alignment horizontal="center" vertical="center"/>
    </xf>
    <xf borderId="1" fillId="3" fontId="16" numFmtId="0" xfId="0" applyAlignment="1" applyBorder="1" applyFont="1">
      <alignment horizontal="left" vertical="center"/>
    </xf>
    <xf borderId="1" fillId="3" fontId="12" numFmtId="164" xfId="0" applyAlignment="1" applyBorder="1" applyFont="1" applyNumberFormat="1">
      <alignment horizontal="left" vertical="center"/>
    </xf>
    <xf borderId="0" fillId="0" fontId="16" numFmtId="0" xfId="0" applyAlignment="1" applyFont="1">
      <alignment horizontal="left" vertical="center"/>
    </xf>
    <xf borderId="0" fillId="0" fontId="12" numFmtId="164" xfId="0" applyAlignment="1" applyFont="1" applyNumberFormat="1">
      <alignment horizontal="center" vertical="center"/>
    </xf>
    <xf borderId="0" fillId="0" fontId="16" numFmtId="164" xfId="0" applyAlignment="1" applyFont="1" applyNumberFormat="1">
      <alignment horizontal="center" vertical="center"/>
    </xf>
    <xf borderId="15" fillId="3" fontId="33" numFmtId="0" xfId="0" applyAlignment="1" applyBorder="1" applyFont="1">
      <alignment vertical="center"/>
    </xf>
    <xf borderId="0" fillId="0" fontId="45" numFmtId="0" xfId="0" applyAlignment="1" applyFont="1">
      <alignment vertical="center"/>
    </xf>
    <xf borderId="0" fillId="0" fontId="36" numFmtId="164" xfId="0" applyAlignment="1" applyFont="1" applyNumberFormat="1">
      <alignment vertical="center"/>
    </xf>
    <xf borderId="0" fillId="0" fontId="43" numFmtId="164" xfId="0" applyAlignment="1" applyFont="1" applyNumberFormat="1">
      <alignment vertical="center"/>
    </xf>
    <xf borderId="1" fillId="3" fontId="43" numFmtId="164" xfId="0" applyAlignment="1" applyBorder="1" applyFont="1" applyNumberFormat="1">
      <alignment horizontal="center" vertical="center"/>
    </xf>
    <xf borderId="0" fillId="0" fontId="43" numFmtId="0" xfId="0" applyFont="1"/>
    <xf borderId="0" fillId="0" fontId="46" numFmtId="0" xfId="0" applyAlignment="1" applyFont="1">
      <alignment horizontal="center" vertical="center"/>
    </xf>
    <xf borderId="0" fillId="0" fontId="46" numFmtId="166" xfId="0" applyAlignment="1" applyFont="1" applyNumberFormat="1">
      <alignment horizontal="center" vertical="center"/>
    </xf>
    <xf borderId="0" fillId="0" fontId="46" numFmtId="164" xfId="0" applyAlignment="1" applyFont="1" applyNumberFormat="1">
      <alignment horizontal="center" vertical="center"/>
    </xf>
    <xf borderId="0" fillId="0" fontId="20" numFmtId="0" xfId="0" applyAlignment="1" applyFont="1">
      <alignment horizontal="left" vertical="center"/>
    </xf>
    <xf borderId="0" fillId="0" fontId="20" numFmtId="0" xfId="0" applyAlignment="1" applyFont="1">
      <alignment horizontal="center" vertical="center"/>
    </xf>
    <xf borderId="0" fillId="0" fontId="20" numFmtId="0" xfId="0" applyAlignment="1" applyFont="1">
      <alignment horizontal="center" readingOrder="0" vertical="center"/>
    </xf>
    <xf borderId="0" fillId="0" fontId="20" numFmtId="166" xfId="0" applyAlignment="1" applyFont="1" applyNumberFormat="1">
      <alignment horizontal="center" vertical="center"/>
    </xf>
    <xf borderId="0" fillId="0" fontId="20" numFmtId="164" xfId="0" applyAlignment="1" applyFont="1" applyNumberFormat="1">
      <alignment horizontal="right" vertical="center"/>
    </xf>
    <xf borderId="0" fillId="0" fontId="20" numFmtId="0" xfId="0" applyAlignment="1" applyFont="1">
      <alignment horizontal="left"/>
    </xf>
    <xf borderId="0" fillId="0" fontId="28" numFmtId="0" xfId="0" applyFont="1"/>
    <xf borderId="0" fillId="0" fontId="20" numFmtId="166" xfId="0" applyFont="1" applyNumberFormat="1"/>
    <xf borderId="0" fillId="0" fontId="20" numFmtId="164" xfId="0" applyAlignment="1" applyFont="1" applyNumberFormat="1">
      <alignment horizontal="right"/>
    </xf>
    <xf borderId="0" fillId="0" fontId="28" numFmtId="166" xfId="0" applyFont="1" applyNumberFormat="1"/>
    <xf borderId="0" fillId="0" fontId="28" numFmtId="164" xfId="0" applyFont="1" applyNumberFormat="1"/>
    <xf borderId="0" fillId="0" fontId="30" numFmtId="0" xfId="0" applyAlignment="1" applyFont="1">
      <alignment horizontal="center"/>
    </xf>
    <xf borderId="0" fillId="0" fontId="47" numFmtId="0" xfId="0" applyAlignment="1" applyFont="1">
      <alignment horizontal="center"/>
    </xf>
    <xf borderId="0" fillId="0" fontId="47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2F2F2"/>
          <bgColor rgb="FFF2F2F2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1">
    <tableStyle count="4" pivot="0" name="Personal Monthly Budget-style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2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3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4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5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6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7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8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9">
      <tableStyleElement dxfId="1" type="headerRow"/>
      <tableStyleElement dxfId="1" type="firstRowStripe"/>
      <tableStyleElement dxfId="1" type="secondRowStripe"/>
      <tableStyleElement dxfId="2" type="totalRow"/>
    </tableStyle>
    <tableStyle count="4" pivot="0" name="Personal Monthly Budget-style 10">
      <tableStyleElement dxfId="1" type="headerRow"/>
      <tableStyleElement dxfId="1" type="firstRowStripe"/>
      <tableStyleElement dxfId="1" type="secondRowStripe"/>
      <tableStyleElement dxfId="2" type="totalRow"/>
    </tableStyle>
    <tableStyle count="3" pivot="0" name="Expenses-style">
      <tableStyleElement dxfId="3" type="headerRow"/>
      <tableStyleElement dxfId="4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1552575</xdr:colOff>
      <xdr:row>79</xdr:row>
      <xdr:rowOff>304800</xdr:rowOff>
    </xdr:from>
    <xdr:ext cx="66675" cy="200025"/>
    <xdr:sp>
      <xdr:nvSpPr>
        <xdr:cNvPr id="3" name="Shape 3"/>
        <xdr:cNvSpPr txBox="1"/>
      </xdr:nvSpPr>
      <xdr:spPr>
        <a:xfrm>
          <a:off x="5317425" y="3684750"/>
          <a:ext cx="57150" cy="190500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704850</xdr:colOff>
      <xdr:row>0</xdr:row>
      <xdr:rowOff>123825</xdr:rowOff>
    </xdr:from>
    <xdr:ext cx="3219450" cy="971550"/>
    <xdr:sp>
      <xdr:nvSpPr>
        <xdr:cNvPr id="4" name="Shape 4"/>
        <xdr:cNvSpPr/>
      </xdr:nvSpPr>
      <xdr:spPr>
        <a:xfrm>
          <a:off x="3741038" y="3298988"/>
          <a:ext cx="3209925" cy="9620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5400"/>
            <a:buFont typeface="Arial"/>
            <a:buNone/>
          </a:pPr>
          <a:r>
            <a:rPr b="0" lang="en-US" sz="5400" cap="none">
              <a:solidFill>
                <a:schemeClr val="dk1"/>
              </a:solidFill>
            </a:rPr>
            <a:t>Side Notes</a:t>
          </a:r>
          <a:endParaRPr sz="1400"/>
        </a:p>
      </xdr:txBody>
    </xdr:sp>
    <xdr:clientData fLocksWithSheet="0"/>
  </xdr:oneCellAnchor>
  <xdr:oneCellAnchor>
    <xdr:from>
      <xdr:col>12</xdr:col>
      <xdr:colOff>390525</xdr:colOff>
      <xdr:row>10</xdr:row>
      <xdr:rowOff>276225</xdr:rowOff>
    </xdr:from>
    <xdr:ext cx="3762375" cy="3962400"/>
    <xdr:sp>
      <xdr:nvSpPr>
        <xdr:cNvPr id="5" name="Shape 5"/>
        <xdr:cNvSpPr txBox="1"/>
      </xdr:nvSpPr>
      <xdr:spPr>
        <a:xfrm>
          <a:off x="3474338" y="1789275"/>
          <a:ext cx="3743400" cy="3940500"/>
        </a:xfrm>
        <a:prstGeom prst="rect">
          <a:avLst/>
        </a:prstGeom>
        <a:solidFill>
          <a:srgbClr val="A8D08C"/>
        </a:solidFill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600"/>
            <a:buFont typeface="Calibri"/>
            <a:buNone/>
          </a:pPr>
          <a:r>
            <a:rPr b="1" lang="en-US" sz="26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Organizing Your Paycheck:</a:t>
          </a:r>
          <a:endParaRPr sz="22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 u="sng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b="1"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20% = Savings/Debt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(Loans, Taxes, Insurance, Savings/Investments)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 u="none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b="1"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50% = Needs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(Housing, Transportation, Food, Personal Care, Education)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 u="none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b="1"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30% = Wants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lang="en-US" sz="18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(Entertainment, Gifts/Donations) </a:t>
          </a:r>
          <a:endParaRPr sz="1600" u="none"/>
        </a:p>
      </xdr:txBody>
    </xdr:sp>
    <xdr:clientData fLocksWithSheet="0"/>
  </xdr:oneCellAnchor>
  <xdr:oneCellAnchor>
    <xdr:from>
      <xdr:col>12</xdr:col>
      <xdr:colOff>390525</xdr:colOff>
      <xdr:row>22</xdr:row>
      <xdr:rowOff>180975</xdr:rowOff>
    </xdr:from>
    <xdr:ext cx="3771900" cy="7143750"/>
    <xdr:sp>
      <xdr:nvSpPr>
        <xdr:cNvPr id="6" name="Shape 6"/>
        <xdr:cNvSpPr txBox="1"/>
      </xdr:nvSpPr>
      <xdr:spPr>
        <a:xfrm>
          <a:off x="3469575" y="217650"/>
          <a:ext cx="3752850" cy="7124700"/>
        </a:xfrm>
        <a:prstGeom prst="rect">
          <a:avLst/>
        </a:prstGeom>
        <a:solidFill>
          <a:srgbClr val="A8D08C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600"/>
            <a:buFont typeface="Calibri"/>
            <a:buNone/>
          </a:pPr>
          <a:r>
            <a:rPr b="1" lang="en-US" sz="26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Accounts:</a:t>
          </a:r>
          <a:endParaRPr sz="22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b="1" sz="1800" u="sng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b="1" lang="en-US" sz="1800"/>
            <a:t>Name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lang="en-US" sz="1800"/>
            <a:t>Purpose</a:t>
          </a:r>
          <a:endParaRPr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b="1" lang="en-US" sz="1800"/>
            <a:t>Name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lang="en-US" sz="1800"/>
            <a:t>Purpose</a:t>
          </a:r>
          <a:endParaRPr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b="1" lang="en-US" sz="1800"/>
            <a:t>Name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lang="en-US" sz="1800"/>
            <a:t>Purpose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b="1" lang="en-US" sz="1800"/>
            <a:t>Name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rPr lang="en-US" sz="1800"/>
            <a:t>Purpose</a:t>
          </a:r>
          <a:endParaRPr b="1" sz="18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/>
        </a:p>
      </xdr:txBody>
    </xdr:sp>
    <xdr:clientData fLocksWithSheet="0"/>
  </xdr:oneCellAnchor>
  <xdr:oneCellAnchor>
    <xdr:from>
      <xdr:col>12</xdr:col>
      <xdr:colOff>38100</xdr:colOff>
      <xdr:row>3</xdr:row>
      <xdr:rowOff>123825</xdr:rowOff>
    </xdr:from>
    <xdr:ext cx="4429125" cy="971550"/>
    <xdr:sp>
      <xdr:nvSpPr>
        <xdr:cNvPr id="7" name="Shape 7"/>
        <xdr:cNvSpPr txBox="1"/>
      </xdr:nvSpPr>
      <xdr:spPr>
        <a:xfrm>
          <a:off x="3136200" y="3298988"/>
          <a:ext cx="4419600" cy="962025"/>
        </a:xfrm>
        <a:prstGeom prst="rect">
          <a:avLst/>
        </a:prstGeom>
        <a:solidFill>
          <a:srgbClr val="A8D08C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548135"/>
            </a:buClr>
            <a:buSzPts val="1800"/>
            <a:buFont typeface="Calibri"/>
            <a:buNone/>
          </a:pPr>
          <a:r>
            <a:rPr b="1" lang="en-US" sz="1800">
              <a:solidFill>
                <a:srgbClr val="548135"/>
              </a:solidFill>
              <a:latin typeface="Calibri"/>
              <a:ea typeface="Calibri"/>
              <a:cs typeface="Calibri"/>
              <a:sym typeface="Calibri"/>
            </a:rPr>
            <a:t>Projected - Fill in on first day of the month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C55A11"/>
            </a:buClr>
            <a:buSzPts val="1800"/>
            <a:buFont typeface="Calibri"/>
            <a:buNone/>
          </a:pPr>
          <a:r>
            <a:rPr b="1" lang="en-US" sz="1800">
              <a:solidFill>
                <a:srgbClr val="C55A11"/>
              </a:solidFill>
              <a:latin typeface="Calibri"/>
              <a:ea typeface="Calibri"/>
              <a:cs typeface="Calibri"/>
              <a:sym typeface="Calibri"/>
            </a:rPr>
            <a:t>Actual - Fill in on last day of the month</a:t>
          </a:r>
          <a:endParaRPr sz="1400"/>
        </a:p>
      </xdr:txBody>
    </xdr:sp>
    <xdr:clientData fLocksWithSheet="0"/>
  </xdr:oneCellAnchor>
  <xdr:oneCellAnchor>
    <xdr:from>
      <xdr:col>12</xdr:col>
      <xdr:colOff>361950</xdr:colOff>
      <xdr:row>6</xdr:row>
      <xdr:rowOff>323850</xdr:rowOff>
    </xdr:from>
    <xdr:ext cx="3781425" cy="1143000"/>
    <xdr:sp>
      <xdr:nvSpPr>
        <xdr:cNvPr id="8" name="Shape 8"/>
        <xdr:cNvSpPr txBox="1"/>
      </xdr:nvSpPr>
      <xdr:spPr>
        <a:xfrm>
          <a:off x="3460050" y="3213263"/>
          <a:ext cx="3771900" cy="1133475"/>
        </a:xfrm>
        <a:prstGeom prst="rect">
          <a:avLst/>
        </a:prstGeom>
        <a:solidFill>
          <a:srgbClr val="A8D08C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rPr b="1" lang="en-US" sz="1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Highlighted categories are automatically removed from my paycheck</a:t>
          </a:r>
          <a:endParaRPr sz="1400"/>
        </a:p>
      </xdr:txBody>
    </xdr:sp>
    <xdr:clientData fLocksWithSheet="0"/>
  </xdr:oneCellAnchor>
  <xdr:oneCellAnchor>
    <xdr:from>
      <xdr:col>12</xdr:col>
      <xdr:colOff>400050</xdr:colOff>
      <xdr:row>37</xdr:row>
      <xdr:rowOff>228600</xdr:rowOff>
    </xdr:from>
    <xdr:ext cx="3762375" cy="6753225"/>
    <xdr:sp>
      <xdr:nvSpPr>
        <xdr:cNvPr id="9" name="Shape 9"/>
        <xdr:cNvSpPr txBox="1"/>
      </xdr:nvSpPr>
      <xdr:spPr>
        <a:xfrm>
          <a:off x="3474338" y="412913"/>
          <a:ext cx="3743325" cy="6734175"/>
        </a:xfrm>
        <a:prstGeom prst="rect">
          <a:avLst/>
        </a:prstGeom>
        <a:solidFill>
          <a:srgbClr val="A8D08C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dk1"/>
            </a:buClr>
            <a:buSzPts val="2600"/>
            <a:buFont typeface="Calibri"/>
            <a:buNone/>
          </a:pPr>
          <a:r>
            <a:rPr b="1" lang="en-US" sz="26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Loans</a:t>
          </a:r>
          <a:endParaRPr sz="2200"/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b="1" sz="1800" u="sng"/>
        </a:p>
        <a:p>
          <a:pPr indent="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SzPts val="1800"/>
            <a:buFont typeface="Calibri"/>
            <a:buNone/>
          </a:pPr>
          <a:r>
            <a:rPr lang="en-US" sz="1800">
              <a:latin typeface="Calibri"/>
              <a:ea typeface="Calibri"/>
              <a:cs typeface="Calibri"/>
              <a:sym typeface="Calibri"/>
            </a:rPr>
            <a:t>Account A</a:t>
          </a:r>
          <a:r>
            <a:rPr lang="en-US" sz="1800">
              <a:latin typeface="Calibri"/>
              <a:ea typeface="Calibri"/>
              <a:cs typeface="Calibri"/>
              <a:sym typeface="Calibri"/>
            </a:rPr>
            <a:t> = $0.00, APR 0.0%</a:t>
          </a:r>
          <a:endParaRPr sz="18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SzPts val="1800"/>
            <a:buFont typeface="Calibri"/>
            <a:buNone/>
          </a:pPr>
          <a:r>
            <a:rPr lang="en-US" sz="1800">
              <a:latin typeface="Calibri"/>
              <a:ea typeface="Calibri"/>
              <a:cs typeface="Calibri"/>
              <a:sym typeface="Calibri"/>
            </a:rPr>
            <a:t>Account B = $0.00, APR 0.0%</a:t>
          </a:r>
          <a:endParaRPr sz="18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SzPts val="1800"/>
            <a:buFont typeface="Calibri"/>
            <a:buNone/>
          </a:pPr>
          <a:r>
            <a:rPr lang="en-US" sz="1800">
              <a:latin typeface="Calibri"/>
              <a:ea typeface="Calibri"/>
              <a:cs typeface="Calibri"/>
              <a:sym typeface="Calibri"/>
            </a:rPr>
            <a:t>Account C = $0.0, APR 0.0%</a:t>
          </a:r>
          <a:endParaRPr sz="18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SzPts val="1800"/>
            <a:buFont typeface="Arial"/>
            <a:buNone/>
          </a:pPr>
          <a:r>
            <a:t/>
          </a:r>
          <a:endParaRPr sz="1800"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Calibri"/>
            <a:buNone/>
          </a:pPr>
          <a:r>
            <a:t/>
          </a:r>
          <a:endParaRPr sz="18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totalsRowCount="1" ref="B29:E41" displayName="Table_1" name="Table_1" id="1">
  <tableColumns count="4">
    <tableColumn totalsRowLabel="Subtotal" name="Category" id="1"/>
    <tableColumn totalsRowFunction="custom" name="Projected_x000a_cost" id="2"/>
    <tableColumn totalsRowLabel="$0.00" name="Actual _x000a_cost" id="3"/>
    <tableColumn totalsRowFunction="custom" name="Difference" id="4"/>
  </tableColumns>
  <tableStyleInfo name="Personal Monthly Budget-style" showColumnStripes="0" showFirstColumn="1" showLastColumn="1" showRowStripes="1"/>
</table>
</file>

<file path=xl/tables/table10.xml><?xml version="1.0" encoding="utf-8"?>
<table xmlns="http://schemas.openxmlformats.org/spreadsheetml/2006/main" totalsRowCount="1" ref="B82:E90" displayName="Table_10" name="Table_10" id="10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10" showColumnStripes="0" showFirstColumn="1" showLastColumn="1" showRowStripes="1"/>
</table>
</file>

<file path=xl/tables/table11.xml><?xml version="1.0" encoding="utf-8"?>
<table xmlns="http://schemas.openxmlformats.org/spreadsheetml/2006/main" ref="A1:E103" displayName="Table_11" name="Table_11" id="11">
  <tableColumns count="5">
    <tableColumn name="Description" id="1"/>
    <tableColumn name="Category" id="2"/>
    <tableColumn name="Subcategory" id="3"/>
    <tableColumn name="Date" id="4"/>
    <tableColumn name="Amount" id="5"/>
  </tableColumns>
  <tableStyleInfo name="Expenses-style" showColumnStripes="0" showFirstColumn="1" showLastColumn="1" showRowStripes="1"/>
</table>
</file>

<file path=xl/tables/table2.xml><?xml version="1.0" encoding="utf-8"?>
<table xmlns="http://schemas.openxmlformats.org/spreadsheetml/2006/main" totalsRowCount="1" ref="G29:J40" displayName="Table_2" name="Table_2" id="2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2" showColumnStripes="0" showFirstColumn="1" showLastColumn="1" showRowStripes="1"/>
</table>
</file>

<file path=xl/tables/table3.xml><?xml version="1.0" encoding="utf-8"?>
<table xmlns="http://schemas.openxmlformats.org/spreadsheetml/2006/main" totalsRowCount="1" ref="B44:E51" displayName="Table_3" name="Table_3" id="3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3" showColumnStripes="0" showFirstColumn="1" showLastColumn="1" showRowStripes="1"/>
</table>
</file>

<file path=xl/tables/table4.xml><?xml version="1.0" encoding="utf-8"?>
<table xmlns="http://schemas.openxmlformats.org/spreadsheetml/2006/main" totalsRowCount="1" ref="G53:J58" displayName="Table_4" name="Table_4" id="4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4" showColumnStripes="0" showFirstColumn="1" showLastColumn="1" showRowStripes="1"/>
</table>
</file>

<file path=xl/tables/table5.xml><?xml version="1.0" encoding="utf-8"?>
<table xmlns="http://schemas.openxmlformats.org/spreadsheetml/2006/main" totalsRowCount="1" ref="B54:E61" displayName="Table_5" name="Table_5" id="5">
  <tableColumns count="4">
    <tableColumn totalsRowLabel="Subtotal" name="Category" id="1"/>
    <tableColumn totalsRowFunction="custom" name="Projected_x000a_cost" id="2"/>
    <tableColumn totalsRowFunction="custom" name="Actual _x000a_cost" id="3"/>
    <tableColumn totalsRowFunction="custom" name="Difference" id="4"/>
  </tableColumns>
  <tableStyleInfo name="Personal Monthly Budget-style 5" showColumnStripes="0" showFirstColumn="1" showLastColumn="1" showRowStripes="1"/>
</table>
</file>

<file path=xl/tables/table6.xml><?xml version="1.0" encoding="utf-8"?>
<table xmlns="http://schemas.openxmlformats.org/spreadsheetml/2006/main" totalsRowCount="1" ref="G61:J71" displayName="Table_6" name="Table_6" id="6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6" showColumnStripes="0" showFirstColumn="1" showLastColumn="1" showRowStripes="1"/>
</table>
</file>

<file path=xl/tables/table7.xml><?xml version="1.0" encoding="utf-8"?>
<table xmlns="http://schemas.openxmlformats.org/spreadsheetml/2006/main" totalsRowCount="1" ref="B64:E68" displayName="Table_7" name="Table_7" id="7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7" showColumnStripes="0" showFirstColumn="1" showLastColumn="1" showRowStripes="1"/>
</table>
</file>

<file path=xl/tables/table8.xml><?xml version="1.0" encoding="utf-8"?>
<table xmlns="http://schemas.openxmlformats.org/spreadsheetml/2006/main" totalsRowCount="1" ref="B71:E79" displayName="Table_8" name="Table_8" id="8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8" showColumnStripes="0" showFirstColumn="1" showLastColumn="1" showRowStripes="1"/>
</table>
</file>

<file path=xl/tables/table9.xml><?xml version="1.0" encoding="utf-8"?>
<table xmlns="http://schemas.openxmlformats.org/spreadsheetml/2006/main" totalsRowCount="1" ref="G74:J79" displayName="Table_9" name="Table_9" id="9">
  <tableColumns count="4">
    <tableColumn totalsRowLabel="Subtotal" name="Category" id="1"/>
    <tableColumn totalsRowFunction="custom" name="Projected _x000a_cost" id="2"/>
    <tableColumn totalsRowFunction="custom" name="Actual _x000a_cost" id="3"/>
    <tableColumn totalsRowFunction="custom" name="Difference" id="4"/>
  </tableColumns>
  <tableStyleInfo name="Personal Monthly Budget-style 9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0" Type="http://schemas.openxmlformats.org/officeDocument/2006/relationships/table" Target="../tables/table9.xml"/><Relationship Id="rId21" Type="http://schemas.openxmlformats.org/officeDocument/2006/relationships/table" Target="../tables/table10.xml"/><Relationship Id="rId13" Type="http://schemas.openxmlformats.org/officeDocument/2006/relationships/table" Target="../tables/table2.xml"/><Relationship Id="rId12" Type="http://schemas.openxmlformats.org/officeDocument/2006/relationships/table" Target="../tables/table1.xml"/><Relationship Id="rId15" Type="http://schemas.openxmlformats.org/officeDocument/2006/relationships/table" Target="../tables/table4.xml"/><Relationship Id="rId14" Type="http://schemas.openxmlformats.org/officeDocument/2006/relationships/table" Target="../tables/table3.xml"/><Relationship Id="rId17" Type="http://schemas.openxmlformats.org/officeDocument/2006/relationships/table" Target="../tables/table6.xml"/><Relationship Id="rId16" Type="http://schemas.openxmlformats.org/officeDocument/2006/relationships/table" Target="../tables/table5.xml"/><Relationship Id="rId19" Type="http://schemas.openxmlformats.org/officeDocument/2006/relationships/table" Target="../tables/table8.xml"/><Relationship Id="rId18" Type="http://schemas.openxmlformats.org/officeDocument/2006/relationships/table" Target="../tables/table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workbookViewId="0"/>
  </sheetViews>
  <sheetFormatPr customHeight="1" defaultColWidth="14.43" defaultRowHeight="15.0"/>
  <cols>
    <col customWidth="1" min="1" max="1" width="1.43"/>
    <col customWidth="1" min="2" max="2" width="30.57"/>
    <col customWidth="1" min="3" max="5" width="20.57"/>
    <col customWidth="1" min="6" max="6" width="15.57"/>
    <col customWidth="1" min="7" max="7" width="30.0"/>
    <col customWidth="1" min="8" max="9" width="20.57"/>
    <col customWidth="1" min="10" max="11" width="20.43"/>
    <col customWidth="1" min="12" max="12" width="12.14"/>
    <col customWidth="1" min="13" max="13" width="21.57"/>
    <col customWidth="1" min="14" max="14" width="28.0"/>
    <col customWidth="1" min="15" max="26" width="8.86"/>
  </cols>
  <sheetData>
    <row r="1" ht="19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4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</row>
    <row r="3" ht="90.0" customHeight="1">
      <c r="A3" s="5"/>
      <c r="B3" s="6" t="s">
        <v>1</v>
      </c>
      <c r="I3" s="7"/>
      <c r="J3" s="7"/>
      <c r="K3" s="7"/>
      <c r="L3" s="3"/>
      <c r="M3" s="3"/>
      <c r="N3" s="3"/>
      <c r="O3" s="3"/>
      <c r="P3" s="3"/>
      <c r="Q3" s="3"/>
      <c r="R3" s="3"/>
      <c r="S3" s="2"/>
      <c r="T3" s="2"/>
      <c r="U3" s="2"/>
      <c r="V3" s="2"/>
      <c r="W3" s="2"/>
      <c r="X3" s="2"/>
      <c r="Y3" s="2"/>
      <c r="Z3" s="2"/>
    </row>
    <row r="4" ht="31.5" customHeight="1">
      <c r="A4" s="5"/>
      <c r="B4" s="8" t="s">
        <v>2</v>
      </c>
      <c r="C4" s="9"/>
      <c r="D4" s="10"/>
      <c r="E4" s="11" t="s">
        <v>3</v>
      </c>
      <c r="F4" s="12"/>
      <c r="G4" s="12"/>
      <c r="H4" s="13">
        <f>SUM(C41,H40,C51,H58,C61,C68,H71,C79,H79,C90)</f>
        <v>0</v>
      </c>
      <c r="I4" s="7"/>
      <c r="J4" s="7"/>
      <c r="K4" s="7"/>
      <c r="L4" s="3"/>
      <c r="M4" s="3"/>
      <c r="N4" s="3"/>
      <c r="O4" s="3"/>
      <c r="P4" s="3"/>
      <c r="Q4" s="3"/>
      <c r="R4" s="3"/>
      <c r="S4" s="2"/>
      <c r="T4" s="2"/>
      <c r="U4" s="2"/>
      <c r="V4" s="2"/>
      <c r="W4" s="2"/>
      <c r="X4" s="2"/>
      <c r="Y4" s="2"/>
      <c r="Z4" s="2"/>
    </row>
    <row r="5" ht="31.5" customHeight="1">
      <c r="A5" s="5"/>
      <c r="B5" s="14" t="s">
        <v>4</v>
      </c>
      <c r="C5" s="15">
        <v>0.0</v>
      </c>
      <c r="D5" s="10"/>
      <c r="E5" s="16"/>
      <c r="H5" s="17"/>
      <c r="I5" s="7"/>
      <c r="J5" s="7"/>
      <c r="K5" s="7"/>
      <c r="L5" s="3"/>
      <c r="M5" s="3"/>
      <c r="N5" s="3"/>
      <c r="O5" s="3"/>
      <c r="P5" s="3"/>
      <c r="Q5" s="3"/>
      <c r="R5" s="3"/>
      <c r="S5" s="2"/>
      <c r="T5" s="2"/>
      <c r="U5" s="2"/>
      <c r="V5" s="2"/>
      <c r="W5" s="2"/>
      <c r="X5" s="2"/>
      <c r="Y5" s="2"/>
      <c r="Z5" s="2"/>
    </row>
    <row r="6" ht="31.5" customHeight="1">
      <c r="A6" s="5"/>
      <c r="B6" s="14" t="s">
        <v>5</v>
      </c>
      <c r="C6" s="15">
        <v>0.0</v>
      </c>
      <c r="D6" s="10"/>
      <c r="E6" s="18"/>
      <c r="F6" s="18"/>
      <c r="G6" s="18"/>
      <c r="H6" s="19"/>
      <c r="I6" s="7"/>
      <c r="J6" s="7"/>
      <c r="K6" s="7"/>
      <c r="L6" s="3"/>
      <c r="M6" s="3"/>
      <c r="N6" s="3"/>
      <c r="O6" s="3"/>
      <c r="P6" s="3"/>
      <c r="Q6" s="3"/>
      <c r="R6" s="3"/>
      <c r="S6" s="2"/>
      <c r="T6" s="2"/>
      <c r="U6" s="2"/>
      <c r="V6" s="2"/>
      <c r="W6" s="2"/>
      <c r="X6" s="2"/>
      <c r="Y6" s="2"/>
      <c r="Z6" s="2"/>
    </row>
    <row r="7" ht="31.5" customHeight="1">
      <c r="A7" s="5"/>
      <c r="B7" s="14" t="s">
        <v>6</v>
      </c>
      <c r="C7" s="20">
        <v>0.0</v>
      </c>
      <c r="D7" s="10"/>
      <c r="E7" s="18"/>
      <c r="F7" s="18"/>
      <c r="G7" s="18"/>
      <c r="H7" s="19"/>
      <c r="I7" s="7"/>
      <c r="J7" s="7"/>
      <c r="K7" s="7"/>
      <c r="L7" s="3"/>
      <c r="M7" s="3"/>
      <c r="N7" s="3"/>
      <c r="O7" s="3"/>
      <c r="P7" s="3"/>
      <c r="Q7" s="3"/>
      <c r="R7" s="3"/>
      <c r="S7" s="2"/>
      <c r="T7" s="2"/>
      <c r="U7" s="2"/>
      <c r="V7" s="2"/>
      <c r="W7" s="2"/>
      <c r="X7" s="2"/>
      <c r="Y7" s="2"/>
      <c r="Z7" s="2"/>
    </row>
    <row r="8" ht="31.5" customHeight="1">
      <c r="A8" s="5"/>
      <c r="B8" s="14" t="s">
        <v>6</v>
      </c>
      <c r="C8" s="20">
        <v>0.0</v>
      </c>
      <c r="D8" s="10"/>
      <c r="E8" s="21" t="s">
        <v>7</v>
      </c>
      <c r="F8" s="12"/>
      <c r="G8" s="12"/>
      <c r="H8" s="22">
        <f>SUM(D41,I40,D51,I50,D61,I58,D68,I71,D79,I79,D90)</f>
        <v>0</v>
      </c>
      <c r="I8" s="7"/>
      <c r="J8" s="7"/>
      <c r="K8" s="7"/>
      <c r="L8" s="3"/>
      <c r="M8" s="3"/>
      <c r="N8" s="3"/>
      <c r="O8" s="3"/>
      <c r="P8" s="3"/>
      <c r="Q8" s="3"/>
      <c r="R8" s="3"/>
      <c r="S8" s="2"/>
      <c r="T8" s="2"/>
      <c r="U8" s="2"/>
      <c r="V8" s="2"/>
      <c r="W8" s="2"/>
      <c r="X8" s="2"/>
      <c r="Y8" s="2"/>
      <c r="Z8" s="2"/>
    </row>
    <row r="9" ht="34.5" customHeight="1">
      <c r="A9" s="5"/>
      <c r="B9" s="23" t="s">
        <v>8</v>
      </c>
      <c r="C9" s="24">
        <f>SUM(C5:C8)</f>
        <v>0</v>
      </c>
      <c r="D9" s="10"/>
      <c r="E9" s="16"/>
      <c r="H9" s="17"/>
      <c r="I9" s="7"/>
      <c r="J9" s="7"/>
      <c r="K9" s="7"/>
      <c r="L9" s="3"/>
      <c r="M9" s="3"/>
      <c r="N9" s="3"/>
      <c r="O9" s="3"/>
      <c r="P9" s="3"/>
      <c r="Q9" s="3"/>
      <c r="R9" s="3"/>
      <c r="S9" s="2"/>
      <c r="T9" s="2"/>
      <c r="U9" s="2"/>
      <c r="V9" s="2"/>
      <c r="W9" s="2"/>
      <c r="X9" s="2"/>
      <c r="Y9" s="2"/>
      <c r="Z9" s="2"/>
    </row>
    <row r="10" ht="30.0" customHeight="1">
      <c r="A10" s="5"/>
      <c r="B10" s="25"/>
      <c r="C10" s="25"/>
      <c r="D10" s="10"/>
      <c r="E10" s="26" t="s">
        <v>9</v>
      </c>
      <c r="F10" s="12"/>
      <c r="G10" s="12"/>
      <c r="H10" s="27">
        <f>H4-H8</f>
        <v>0</v>
      </c>
      <c r="I10" s="7"/>
      <c r="J10" s="7"/>
      <c r="K10" s="7"/>
      <c r="L10" s="3"/>
      <c r="M10" s="3"/>
      <c r="N10" s="3"/>
      <c r="O10" s="3"/>
      <c r="P10" s="3"/>
      <c r="Q10" s="3"/>
      <c r="R10" s="3"/>
      <c r="S10" s="2"/>
      <c r="T10" s="2"/>
      <c r="U10" s="2"/>
      <c r="V10" s="2"/>
      <c r="W10" s="2"/>
      <c r="X10" s="2"/>
      <c r="Y10" s="2"/>
      <c r="Z10" s="2"/>
    </row>
    <row r="11" ht="30.0" customHeight="1">
      <c r="A11" s="5"/>
      <c r="B11" s="28" t="s">
        <v>10</v>
      </c>
      <c r="C11" s="29"/>
      <c r="D11" s="10"/>
      <c r="E11" s="16"/>
      <c r="H11" s="17"/>
      <c r="I11" s="7"/>
      <c r="J11" s="7"/>
      <c r="K11" s="7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  <c r="Z11" s="2"/>
    </row>
    <row r="12" ht="30.0" customHeight="1">
      <c r="A12" s="5"/>
      <c r="B12" s="14" t="s">
        <v>4</v>
      </c>
      <c r="C12" s="20">
        <v>0.0</v>
      </c>
      <c r="D12" s="10"/>
      <c r="E12" s="10"/>
      <c r="F12" s="10"/>
      <c r="G12" s="10"/>
      <c r="H12" s="10"/>
      <c r="I12" s="7"/>
      <c r="J12" s="7"/>
      <c r="K12" s="7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  <c r="Z12" s="2"/>
    </row>
    <row r="13" ht="30.0" customHeight="1">
      <c r="A13" s="5"/>
      <c r="B13" s="14" t="s">
        <v>5</v>
      </c>
      <c r="C13" s="20">
        <v>0.0</v>
      </c>
      <c r="D13" s="10"/>
      <c r="E13" s="10"/>
      <c r="F13" s="10"/>
      <c r="G13" s="10"/>
      <c r="H13" s="10"/>
      <c r="I13" s="7"/>
      <c r="J13" s="7"/>
      <c r="K13" s="7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  <c r="Z13" s="2"/>
    </row>
    <row r="14" ht="30.0" customHeight="1">
      <c r="A14" s="5"/>
      <c r="B14" s="14" t="s">
        <v>6</v>
      </c>
      <c r="C14" s="20">
        <v>0.0</v>
      </c>
      <c r="D14" s="10"/>
      <c r="E14" s="10"/>
      <c r="F14" s="10"/>
      <c r="G14" s="10"/>
      <c r="H14" s="10"/>
      <c r="I14" s="7"/>
      <c r="J14" s="7"/>
      <c r="K14" s="7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  <c r="Z14" s="2"/>
    </row>
    <row r="15" ht="30.0" customHeight="1">
      <c r="A15" s="30"/>
      <c r="B15" s="31" t="s">
        <v>6</v>
      </c>
      <c r="C15" s="32">
        <v>0.0</v>
      </c>
      <c r="D15" s="33"/>
      <c r="E15" s="34" t="s">
        <v>11</v>
      </c>
      <c r="F15" s="12"/>
      <c r="G15" s="12"/>
      <c r="H15" s="35">
        <f>C9-H4</f>
        <v>0</v>
      </c>
      <c r="L15" s="36"/>
      <c r="M15" s="36"/>
      <c r="N15" s="36"/>
      <c r="O15" s="36"/>
      <c r="P15" s="36"/>
      <c r="Q15" s="36"/>
      <c r="R15" s="36"/>
    </row>
    <row r="16" ht="30.0" customHeight="1">
      <c r="A16" s="30"/>
      <c r="B16" s="23" t="s">
        <v>8</v>
      </c>
      <c r="C16" s="24">
        <f>SUM(C12:C15)</f>
        <v>0</v>
      </c>
      <c r="E16" s="16"/>
      <c r="H16" s="17"/>
      <c r="I16" s="37"/>
      <c r="L16" s="36"/>
      <c r="M16" s="36"/>
      <c r="N16" s="36"/>
      <c r="O16" s="36"/>
      <c r="P16" s="36"/>
      <c r="Q16" s="36"/>
      <c r="R16" s="36"/>
    </row>
    <row r="17" ht="30.0" customHeight="1">
      <c r="A17" s="30"/>
      <c r="E17" s="38" t="s">
        <v>12</v>
      </c>
      <c r="F17" s="12"/>
      <c r="G17" s="12"/>
      <c r="H17" s="39">
        <f>C16-H8</f>
        <v>0</v>
      </c>
      <c r="I17" s="37"/>
      <c r="L17" s="36"/>
      <c r="M17" s="36"/>
      <c r="N17" s="36"/>
      <c r="O17" s="36"/>
      <c r="P17" s="36"/>
      <c r="Q17" s="36"/>
      <c r="R17" s="36"/>
    </row>
    <row r="18" ht="27.75" customHeight="1">
      <c r="A18" s="30"/>
      <c r="E18" s="16"/>
      <c r="H18" s="17"/>
      <c r="I18" s="37"/>
      <c r="L18" s="36"/>
      <c r="M18" s="36"/>
      <c r="N18" s="36"/>
      <c r="O18" s="36"/>
      <c r="P18" s="36"/>
      <c r="Q18" s="36"/>
      <c r="R18" s="36"/>
    </row>
    <row r="19" ht="30.0" customHeight="1">
      <c r="A19" s="30"/>
      <c r="E19" s="40"/>
      <c r="F19" s="40"/>
      <c r="G19" s="40"/>
      <c r="H19" s="41"/>
      <c r="I19" s="37"/>
      <c r="L19" s="36"/>
      <c r="M19" s="36"/>
      <c r="N19" s="36"/>
      <c r="O19" s="36"/>
      <c r="P19" s="36"/>
      <c r="Q19" s="36"/>
      <c r="R19" s="36"/>
    </row>
    <row r="20" ht="27.75" customHeight="1">
      <c r="A20" s="30"/>
      <c r="D20" s="33"/>
      <c r="E20" s="42" t="s">
        <v>13</v>
      </c>
      <c r="F20" s="43"/>
      <c r="G20" s="44" t="s">
        <v>14</v>
      </c>
      <c r="H20" s="45" t="s">
        <v>15</v>
      </c>
      <c r="I20" s="46"/>
      <c r="L20" s="36"/>
      <c r="M20" s="36"/>
      <c r="N20" s="36"/>
      <c r="O20" s="36"/>
      <c r="P20" s="36"/>
      <c r="Q20" s="36"/>
      <c r="R20" s="36"/>
    </row>
    <row r="21" ht="30.0" customHeight="1">
      <c r="A21" s="30"/>
      <c r="E21" s="47" t="s">
        <v>16</v>
      </c>
      <c r="F21" s="48"/>
      <c r="G21" s="49">
        <f>C9*0.2</f>
        <v>0</v>
      </c>
      <c r="H21" s="49">
        <f>SUM(I50,I58,D61,I71)</f>
        <v>0</v>
      </c>
      <c r="I21" s="37"/>
      <c r="L21" s="36"/>
      <c r="M21" s="36"/>
      <c r="N21" s="36"/>
      <c r="O21" s="36"/>
      <c r="P21" s="36"/>
      <c r="Q21" s="36"/>
      <c r="R21" s="36"/>
    </row>
    <row r="22" ht="30.0" customHeight="1">
      <c r="A22" s="30"/>
      <c r="E22" s="50" t="s">
        <v>17</v>
      </c>
      <c r="F22" s="50"/>
      <c r="G22" s="51">
        <f>C9*0.5</f>
        <v>0</v>
      </c>
      <c r="H22" s="51">
        <f>SUM(D51,D41,D68,D79,D90)</f>
        <v>0</v>
      </c>
      <c r="I22" s="37"/>
      <c r="L22" s="36"/>
      <c r="M22" s="36"/>
      <c r="N22" s="36"/>
      <c r="O22" s="36"/>
      <c r="P22" s="36"/>
      <c r="Q22" s="36"/>
      <c r="R22" s="36"/>
    </row>
    <row r="23" ht="30.0" customHeight="1">
      <c r="A23" s="30"/>
      <c r="E23" s="47" t="s">
        <v>18</v>
      </c>
      <c r="F23" s="52"/>
      <c r="G23" s="49">
        <f>C9*0.3</f>
        <v>0</v>
      </c>
      <c r="H23" s="49">
        <f>SUM(I40,I79)</f>
        <v>0</v>
      </c>
      <c r="I23" s="53" t="s">
        <v>13</v>
      </c>
      <c r="J23" s="54" t="s">
        <v>13</v>
      </c>
      <c r="K23" s="54"/>
      <c r="L23" s="55"/>
      <c r="M23" s="36"/>
      <c r="N23" s="36"/>
      <c r="O23" s="36"/>
      <c r="P23" s="36"/>
      <c r="Q23" s="36"/>
      <c r="R23" s="36"/>
    </row>
    <row r="24" ht="30.0" customHeight="1">
      <c r="A24" s="30"/>
      <c r="E24" s="56"/>
      <c r="F24" s="57" t="s">
        <v>19</v>
      </c>
      <c r="G24" s="58">
        <f t="shared" ref="G24:H24" si="1">SUM(G21:G23)</f>
        <v>0</v>
      </c>
      <c r="H24" s="59">
        <f t="shared" si="1"/>
        <v>0</v>
      </c>
      <c r="I24" s="53" t="s">
        <v>13</v>
      </c>
      <c r="J24" s="54" t="s">
        <v>13</v>
      </c>
      <c r="K24" s="54"/>
      <c r="L24" s="36"/>
      <c r="M24" s="36"/>
      <c r="N24" s="36"/>
      <c r="O24" s="36"/>
      <c r="P24" s="36"/>
      <c r="Q24" s="36"/>
      <c r="R24" s="36"/>
    </row>
    <row r="25" ht="30.0" customHeight="1">
      <c r="A25" s="30"/>
      <c r="B25" s="60"/>
      <c r="C25" s="61"/>
      <c r="I25" s="53" t="s">
        <v>13</v>
      </c>
      <c r="J25" s="54" t="s">
        <v>13</v>
      </c>
      <c r="K25" s="54"/>
      <c r="L25" s="36"/>
      <c r="M25" s="36"/>
      <c r="N25" s="36"/>
      <c r="O25" s="36"/>
      <c r="P25" s="36"/>
      <c r="Q25" s="36"/>
      <c r="R25" s="36"/>
    </row>
    <row r="26" ht="30.0" customHeight="1">
      <c r="A26" s="30"/>
      <c r="B26" s="62"/>
      <c r="C26" s="63"/>
      <c r="D26" s="25"/>
      <c r="E26" s="25"/>
      <c r="F26" s="25"/>
      <c r="G26" s="25"/>
      <c r="H26" s="25"/>
      <c r="I26" s="64" t="s">
        <v>13</v>
      </c>
      <c r="J26" s="25"/>
      <c r="L26" s="36"/>
      <c r="M26" s="36"/>
      <c r="N26" s="36"/>
      <c r="O26" s="36"/>
      <c r="P26" s="36"/>
      <c r="Q26" s="36"/>
      <c r="R26" s="36"/>
    </row>
    <row r="27" ht="30.0" customHeight="1">
      <c r="A27" s="30"/>
      <c r="B27" s="62"/>
      <c r="C27" s="63"/>
      <c r="D27" s="25"/>
      <c r="E27" s="25"/>
      <c r="F27" s="65"/>
      <c r="G27" s="66"/>
      <c r="H27" s="64"/>
      <c r="I27" s="64"/>
      <c r="J27" s="25"/>
      <c r="L27" s="36"/>
      <c r="M27" s="36"/>
      <c r="N27" s="36"/>
      <c r="O27" s="36"/>
      <c r="P27" s="36"/>
      <c r="Q27" s="36"/>
      <c r="R27" s="36"/>
    </row>
    <row r="28" ht="42.75" customHeight="1">
      <c r="A28" s="67"/>
      <c r="B28" s="68" t="s">
        <v>20</v>
      </c>
      <c r="C28" s="69"/>
      <c r="D28" s="70"/>
      <c r="E28" s="70"/>
      <c r="F28" s="71"/>
      <c r="G28" s="72" t="s">
        <v>21</v>
      </c>
      <c r="I28" s="69"/>
      <c r="J28" s="69"/>
      <c r="K28" s="73"/>
      <c r="L28" s="36"/>
      <c r="M28" s="36"/>
      <c r="N28" s="36"/>
      <c r="O28" s="36"/>
      <c r="P28" s="36"/>
      <c r="Q28" s="36"/>
      <c r="R28" s="36"/>
      <c r="S28" s="74"/>
      <c r="T28" s="74"/>
      <c r="U28" s="74"/>
      <c r="V28" s="74"/>
      <c r="W28" s="74"/>
      <c r="X28" s="74"/>
      <c r="Y28" s="74"/>
      <c r="Z28" s="74"/>
    </row>
    <row r="29" ht="42.75" customHeight="1">
      <c r="A29" s="30"/>
      <c r="B29" s="75" t="s">
        <v>22</v>
      </c>
      <c r="C29" s="76" t="s">
        <v>23</v>
      </c>
      <c r="D29" s="77" t="s">
        <v>24</v>
      </c>
      <c r="E29" s="78" t="s">
        <v>25</v>
      </c>
      <c r="F29" s="71"/>
      <c r="G29" s="75" t="s">
        <v>22</v>
      </c>
      <c r="H29" s="79" t="s">
        <v>26</v>
      </c>
      <c r="I29" s="80" t="s">
        <v>24</v>
      </c>
      <c r="J29" s="81" t="s">
        <v>25</v>
      </c>
      <c r="K29" s="82"/>
      <c r="L29" s="36"/>
      <c r="M29" s="36"/>
      <c r="N29" s="36"/>
      <c r="O29" s="36"/>
      <c r="P29" s="36"/>
      <c r="Q29" s="36"/>
      <c r="R29" s="36"/>
    </row>
    <row r="30" ht="42.75" customHeight="1">
      <c r="A30" s="30"/>
      <c r="B30" s="83" t="s">
        <v>27</v>
      </c>
      <c r="C30" s="84">
        <v>0.0</v>
      </c>
      <c r="D30" s="84">
        <f>sumifs(Expenses!E:E,Expenses!C:C, MASTERLIST!B2)</f>
        <v>0</v>
      </c>
      <c r="E30" s="84">
        <f>'Personal Monthly Budget'!$C30-'Personal Monthly Budget'!$D30</f>
        <v>0</v>
      </c>
      <c r="F30" s="71"/>
      <c r="G30" s="85" t="s">
        <v>28</v>
      </c>
      <c r="H30" s="86">
        <v>0.0</v>
      </c>
      <c r="I30" s="86">
        <f>SUMIFS(Expenses!E:E, Expenses!C:C, MASTERLIST!B13)</f>
        <v>0</v>
      </c>
      <c r="J30" s="86">
        <f>'Personal Monthly Budget'!$H30-'Personal Monthly Budget'!$I30</f>
        <v>0</v>
      </c>
      <c r="K30" s="87"/>
      <c r="L30" s="36"/>
      <c r="M30" s="36"/>
      <c r="N30" s="36"/>
      <c r="O30" s="36"/>
      <c r="P30" s="36"/>
      <c r="Q30" s="36"/>
      <c r="R30" s="36"/>
    </row>
    <row r="31" ht="42.75" customHeight="1">
      <c r="A31" s="30"/>
      <c r="B31" s="83" t="s">
        <v>29</v>
      </c>
      <c r="C31" s="84">
        <v>0.0</v>
      </c>
      <c r="D31" s="84">
        <f>sumifs(Expenses!E:E, Expenses!C:C, MASTERLIST!B3)</f>
        <v>0</v>
      </c>
      <c r="E31" s="84">
        <f>'Personal Monthly Budget'!$C31-'Personal Monthly Budget'!$D31</f>
        <v>0</v>
      </c>
      <c r="F31" s="71"/>
      <c r="G31" s="85" t="s">
        <v>30</v>
      </c>
      <c r="H31" s="86">
        <v>0.0</v>
      </c>
      <c r="I31" s="86">
        <f>SUMIFS(Expenses!E:E, Expenses!C:C, MASTERLIST!B14)</f>
        <v>0</v>
      </c>
      <c r="J31" s="86">
        <f>'Personal Monthly Budget'!$H31-'Personal Monthly Budget'!$I31</f>
        <v>0</v>
      </c>
      <c r="K31" s="87"/>
      <c r="L31" s="36"/>
      <c r="M31" s="36"/>
      <c r="N31" s="36"/>
      <c r="O31" s="36"/>
      <c r="P31" s="36"/>
      <c r="Q31" s="36"/>
      <c r="R31" s="36"/>
    </row>
    <row r="32" ht="42.75" customHeight="1">
      <c r="A32" s="30"/>
      <c r="B32" s="83" t="s">
        <v>31</v>
      </c>
      <c r="C32" s="84">
        <v>0.0</v>
      </c>
      <c r="D32" s="84">
        <f>sumifs(Expenses!E:E, Expenses!C:C, MASTERLIST!B4)</f>
        <v>0</v>
      </c>
      <c r="E32" s="84">
        <f>'Personal Monthly Budget'!$C32-'Personal Monthly Budget'!$D32</f>
        <v>0</v>
      </c>
      <c r="F32" s="71"/>
      <c r="G32" s="85" t="s">
        <v>32</v>
      </c>
      <c r="H32" s="86">
        <v>0.0</v>
      </c>
      <c r="I32" s="86">
        <f>SUMIFS(Expenses!E:E, Expenses!C:C, MASTERLIST!B15)</f>
        <v>0</v>
      </c>
      <c r="J32" s="86">
        <f>'Personal Monthly Budget'!$H32-'Personal Monthly Budget'!$I32</f>
        <v>0</v>
      </c>
      <c r="K32" s="87"/>
      <c r="L32" s="36"/>
      <c r="M32" s="36"/>
      <c r="N32" s="36"/>
      <c r="O32" s="36"/>
      <c r="P32" s="36"/>
      <c r="Q32" s="36"/>
      <c r="R32" s="36"/>
    </row>
    <row r="33" ht="42.75" customHeight="1">
      <c r="A33" s="30"/>
      <c r="B33" s="83" t="s">
        <v>33</v>
      </c>
      <c r="C33" s="84">
        <v>0.0</v>
      </c>
      <c r="D33" s="84">
        <f>sumifs(Expenses!E:E, Expenses!C:C, MASTERLIST!B5)</f>
        <v>0</v>
      </c>
      <c r="E33" s="84">
        <f>'Personal Monthly Budget'!$C33-'Personal Monthly Budget'!$D33</f>
        <v>0</v>
      </c>
      <c r="F33" s="71"/>
      <c r="G33" s="85" t="s">
        <v>34</v>
      </c>
      <c r="H33" s="86">
        <v>0.0</v>
      </c>
      <c r="I33" s="86">
        <f>SUMIFS(Expenses!E:E, Expenses!C:C, MASTERLIST!B16)</f>
        <v>0</v>
      </c>
      <c r="J33" s="86">
        <f>'Personal Monthly Budget'!$H33-'Personal Monthly Budget'!$I33</f>
        <v>0</v>
      </c>
      <c r="K33" s="87"/>
      <c r="L33" s="36"/>
      <c r="M33" s="36"/>
      <c r="N33" s="36"/>
      <c r="O33" s="36"/>
      <c r="P33" s="36"/>
      <c r="Q33" s="36"/>
      <c r="R33" s="36"/>
    </row>
    <row r="34" ht="42.75" customHeight="1">
      <c r="A34" s="30"/>
      <c r="B34" s="83" t="s">
        <v>35</v>
      </c>
      <c r="C34" s="84">
        <v>0.0</v>
      </c>
      <c r="D34" s="84">
        <f>sumifs(Expenses!E:E, Expenses!C:C, MASTERLIST!B6)</f>
        <v>0</v>
      </c>
      <c r="E34" s="84">
        <f>'Personal Monthly Budget'!$C34-'Personal Monthly Budget'!$D34</f>
        <v>0</v>
      </c>
      <c r="F34" s="71"/>
      <c r="G34" s="85" t="s">
        <v>36</v>
      </c>
      <c r="H34" s="88">
        <v>0.0</v>
      </c>
      <c r="I34" s="86">
        <f>SUMIFS(Expenses!E:E, Expenses!C:C, MASTERLIST!B17)</f>
        <v>0</v>
      </c>
      <c r="J34" s="86">
        <f>'Personal Monthly Budget'!$H34-'Personal Monthly Budget'!$I34</f>
        <v>0</v>
      </c>
      <c r="K34" s="87"/>
      <c r="L34" s="36"/>
      <c r="M34" s="36"/>
      <c r="N34" s="36"/>
      <c r="O34" s="36"/>
      <c r="P34" s="36"/>
      <c r="Q34" s="36"/>
      <c r="R34" s="36"/>
    </row>
    <row r="35" ht="42.75" customHeight="1">
      <c r="A35" s="30"/>
      <c r="B35" s="83" t="s">
        <v>37</v>
      </c>
      <c r="C35" s="84">
        <v>0.0</v>
      </c>
      <c r="D35" s="84">
        <f>sumifs(Expenses!E:E, Expenses!C:C, MASTERLIST!B7)</f>
        <v>0</v>
      </c>
      <c r="E35" s="84">
        <f>'Personal Monthly Budget'!$C35-'Personal Monthly Budget'!$D35</f>
        <v>0</v>
      </c>
      <c r="F35" s="71"/>
      <c r="G35" s="85" t="s">
        <v>38</v>
      </c>
      <c r="H35" s="88">
        <v>0.0</v>
      </c>
      <c r="I35" s="86">
        <f>SUMIFS(Expenses!E:E, Expenses!C:C, MASTERLIST!B18)</f>
        <v>0</v>
      </c>
      <c r="J35" s="86">
        <f>'Personal Monthly Budget'!$H35-'Personal Monthly Budget'!$I35</f>
        <v>0</v>
      </c>
      <c r="K35" s="87"/>
      <c r="L35" s="36"/>
      <c r="M35" s="36"/>
      <c r="N35" s="36"/>
      <c r="O35" s="36"/>
      <c r="P35" s="36"/>
      <c r="Q35" s="36"/>
      <c r="R35" s="36"/>
    </row>
    <row r="36" ht="42.75" customHeight="1">
      <c r="A36" s="30"/>
      <c r="B36" s="83" t="s">
        <v>39</v>
      </c>
      <c r="C36" s="84">
        <v>0.0</v>
      </c>
      <c r="D36" s="84">
        <f>sumifs(Expenses!E:E, Expenses!C:C, MASTERLIST!B8)</f>
        <v>0</v>
      </c>
      <c r="E36" s="84">
        <f>'Personal Monthly Budget'!$C36-'Personal Monthly Budget'!$D36</f>
        <v>0</v>
      </c>
      <c r="F36" s="71"/>
      <c r="G36" s="85" t="s">
        <v>40</v>
      </c>
      <c r="H36" s="88">
        <v>0.0</v>
      </c>
      <c r="I36" s="86">
        <f>SUMIFS(Expenses!E:E, Expenses!C:C, MASTERLIST!B19)</f>
        <v>0</v>
      </c>
      <c r="J36" s="86">
        <f>'Personal Monthly Budget'!$H36-'Personal Monthly Budget'!$I36</f>
        <v>0</v>
      </c>
      <c r="K36" s="87"/>
      <c r="L36" s="36"/>
      <c r="M36" s="36"/>
      <c r="N36" s="36"/>
      <c r="O36" s="36"/>
      <c r="P36" s="36"/>
      <c r="Q36" s="36"/>
      <c r="R36" s="36"/>
    </row>
    <row r="37" ht="42.75" customHeight="1">
      <c r="A37" s="30"/>
      <c r="B37" s="83" t="s">
        <v>41</v>
      </c>
      <c r="C37" s="84">
        <v>0.0</v>
      </c>
      <c r="D37" s="84">
        <f>sumifs(Expenses!E:E, Expenses!C:C, MASTERLIST!B9)</f>
        <v>0</v>
      </c>
      <c r="E37" s="84">
        <f>'Personal Monthly Budget'!$C37-'Personal Monthly Budget'!$D37</f>
        <v>0</v>
      </c>
      <c r="F37" s="71"/>
      <c r="G37" s="85" t="s">
        <v>42</v>
      </c>
      <c r="H37" s="88">
        <v>0.0</v>
      </c>
      <c r="I37" s="86">
        <f>SUMIFS(Expenses!E:E, Expenses!C:C, MASTERLIST!B20)</f>
        <v>0</v>
      </c>
      <c r="J37" s="86">
        <f>'Personal Monthly Budget'!$H37-'Personal Monthly Budget'!$I37</f>
        <v>0</v>
      </c>
      <c r="K37" s="87"/>
      <c r="L37" s="36"/>
      <c r="M37" s="36"/>
      <c r="N37" s="36"/>
      <c r="O37" s="36"/>
      <c r="P37" s="36"/>
      <c r="Q37" s="36"/>
      <c r="R37" s="36"/>
    </row>
    <row r="38" ht="42.75" customHeight="1">
      <c r="A38" s="30"/>
      <c r="B38" s="83" t="s">
        <v>43</v>
      </c>
      <c r="C38" s="84">
        <v>0.0</v>
      </c>
      <c r="D38" s="84">
        <f>sumifs(Expenses!E:E, Expenses!C:C, MASTERLIST!B10)</f>
        <v>0</v>
      </c>
      <c r="E38" s="84">
        <f>'Personal Monthly Budget'!$C38-'Personal Monthly Budget'!$D38</f>
        <v>0</v>
      </c>
      <c r="F38" s="71"/>
      <c r="G38" s="85" t="s">
        <v>44</v>
      </c>
      <c r="H38" s="88">
        <v>0.0</v>
      </c>
      <c r="I38" s="86">
        <f>SUMIFS(Expenses!E:E, Expenses!C:C, MASTERLIST!B21)</f>
        <v>0</v>
      </c>
      <c r="J38" s="86">
        <f>'Personal Monthly Budget'!$H38-'Personal Monthly Budget'!$I38</f>
        <v>0</v>
      </c>
      <c r="K38" s="87"/>
      <c r="L38" s="36"/>
      <c r="M38" s="36"/>
      <c r="N38" s="36"/>
      <c r="O38" s="36"/>
      <c r="P38" s="36"/>
      <c r="Q38" s="36"/>
      <c r="R38" s="36"/>
    </row>
    <row r="39" ht="42.75" customHeight="1">
      <c r="A39" s="30"/>
      <c r="B39" s="83" t="s">
        <v>45</v>
      </c>
      <c r="C39" s="84">
        <v>0.0</v>
      </c>
      <c r="D39" s="84">
        <f>sumifs(Expenses!E:E, Expenses!C:C, MASTERLIST!B11)</f>
        <v>0</v>
      </c>
      <c r="E39" s="84">
        <v>0.0</v>
      </c>
      <c r="F39" s="71"/>
      <c r="G39" s="89" t="s">
        <v>46</v>
      </c>
      <c r="H39" s="88">
        <v>0.0</v>
      </c>
      <c r="I39" s="86">
        <f>SUMIFS(Expenses!E:E, Expenses!C:C, MASTERLIST!B22)</f>
        <v>0</v>
      </c>
      <c r="J39" s="86">
        <f>'Personal Monthly Budget'!$H39-'Personal Monthly Budget'!$I39</f>
        <v>0</v>
      </c>
      <c r="K39" s="90"/>
      <c r="L39" s="36"/>
      <c r="M39" s="36"/>
      <c r="N39" s="36"/>
      <c r="O39" s="36"/>
      <c r="P39" s="36"/>
      <c r="Q39" s="36"/>
      <c r="R39" s="36"/>
    </row>
    <row r="40" ht="42.75" customHeight="1">
      <c r="A40" s="30"/>
      <c r="B40" s="83" t="s">
        <v>6</v>
      </c>
      <c r="C40" s="84">
        <v>0.0</v>
      </c>
      <c r="D40" s="84">
        <f>sumifs(Expenses!E:E, Expenses!C:C, MASTERLIST!B12)</f>
        <v>0</v>
      </c>
      <c r="E40" s="84">
        <v>0.0</v>
      </c>
      <c r="F40" s="71"/>
      <c r="G40" s="91" t="s">
        <v>47</v>
      </c>
      <c r="H40" s="92">
        <f>SUBTOTAL(109,'Personal Monthly Budget'!$H$30:$H$38)</f>
        <v>0</v>
      </c>
      <c r="I40" s="92">
        <f>SUBTOTAL(109,'Personal Monthly Budget'!$I$30:$I$38)</f>
        <v>0</v>
      </c>
      <c r="J40" s="93">
        <f>SUBTOTAL(109,'Personal Monthly Budget'!$J$30:$J$38)</f>
        <v>0</v>
      </c>
      <c r="K40" s="94"/>
      <c r="L40" s="36"/>
      <c r="M40" s="36"/>
      <c r="N40" s="36"/>
      <c r="O40" s="36"/>
      <c r="P40" s="36"/>
      <c r="Q40" s="36"/>
      <c r="R40" s="36"/>
    </row>
    <row r="41" ht="42.75" customHeight="1">
      <c r="A41" s="30"/>
      <c r="B41" s="95" t="s">
        <v>47</v>
      </c>
      <c r="C41" s="96">
        <f>SUBTOTAL(109,'Personal Monthly Budget'!$C$30:$C$40)</f>
        <v>0</v>
      </c>
      <c r="D41" s="96" t="s">
        <v>48</v>
      </c>
      <c r="E41" s="84">
        <f>SUBTOTAL(109,'Personal Monthly Budget'!$E$30:$E$40)</f>
        <v>0</v>
      </c>
      <c r="F41" s="71"/>
      <c r="G41" s="97"/>
      <c r="H41" s="97"/>
      <c r="I41" s="97"/>
      <c r="J41" s="97"/>
      <c r="K41" s="98"/>
      <c r="L41" s="36"/>
      <c r="M41" s="36"/>
      <c r="N41" s="36"/>
      <c r="O41" s="36"/>
      <c r="P41" s="36"/>
      <c r="Q41" s="36"/>
      <c r="R41" s="36"/>
    </row>
    <row r="42" ht="42.75" customHeight="1">
      <c r="A42" s="30"/>
      <c r="B42" s="99"/>
      <c r="C42" s="100"/>
      <c r="D42" s="100"/>
      <c r="E42" s="100"/>
      <c r="F42" s="71"/>
      <c r="G42" s="72" t="s">
        <v>49</v>
      </c>
      <c r="K42" s="101"/>
      <c r="L42" s="36"/>
      <c r="M42" s="36"/>
      <c r="N42" s="36"/>
      <c r="O42" s="36"/>
      <c r="P42" s="36"/>
      <c r="Q42" s="36"/>
      <c r="R42" s="36"/>
    </row>
    <row r="43" ht="42.75" customHeight="1">
      <c r="A43" s="30"/>
      <c r="B43" s="102" t="s">
        <v>50</v>
      </c>
      <c r="C43" s="103"/>
      <c r="D43" s="103"/>
      <c r="E43" s="103"/>
      <c r="F43" s="71"/>
      <c r="G43" s="104" t="s">
        <v>22</v>
      </c>
      <c r="H43" s="105" t="s">
        <v>26</v>
      </c>
      <c r="I43" s="106" t="s">
        <v>24</v>
      </c>
      <c r="J43" s="107" t="s">
        <v>25</v>
      </c>
      <c r="K43" s="82"/>
      <c r="L43" s="36"/>
      <c r="M43" s="36"/>
      <c r="N43" s="36"/>
      <c r="O43" s="36"/>
      <c r="P43" s="36"/>
      <c r="Q43" s="36"/>
      <c r="R43" s="36"/>
      <c r="S43" s="74"/>
      <c r="T43" s="74"/>
      <c r="U43" s="74"/>
      <c r="V43" s="74"/>
      <c r="W43" s="74"/>
      <c r="X43" s="74"/>
      <c r="Y43" s="74"/>
      <c r="Z43" s="74"/>
    </row>
    <row r="44" ht="42.75" customHeight="1">
      <c r="A44" s="30"/>
      <c r="B44" s="75" t="s">
        <v>22</v>
      </c>
      <c r="C44" s="79" t="s">
        <v>26</v>
      </c>
      <c r="D44" s="80" t="s">
        <v>24</v>
      </c>
      <c r="E44" s="81" t="s">
        <v>25</v>
      </c>
      <c r="F44" s="71"/>
      <c r="G44" s="108" t="s">
        <v>51</v>
      </c>
      <c r="H44" s="109">
        <v>0.0</v>
      </c>
      <c r="I44" s="110">
        <f>SUMIFS(Expenses!E:E,Expenses!C:C,MASTERLIST!B29)</f>
        <v>0</v>
      </c>
      <c r="J44" s="110">
        <f>'Personal Monthly Budget'!$H44-'Personal Monthly Budget'!$I44</f>
        <v>0</v>
      </c>
      <c r="K44" s="87"/>
      <c r="L44" s="36"/>
      <c r="M44" s="36"/>
      <c r="N44" s="36"/>
      <c r="O44" s="36"/>
      <c r="P44" s="36"/>
      <c r="Q44" s="36"/>
      <c r="R44" s="36"/>
    </row>
    <row r="45" ht="42.75" customHeight="1">
      <c r="A45" s="30"/>
      <c r="B45" s="85" t="s">
        <v>52</v>
      </c>
      <c r="C45" s="86">
        <v>0.0</v>
      </c>
      <c r="D45" s="86">
        <f>SUMIFS(Expenses!E:E,Expenses!C:C, MASTERLIST!B23)</f>
        <v>0</v>
      </c>
      <c r="E45" s="86">
        <f>'Personal Monthly Budget'!$C45-'Personal Monthly Budget'!$D45</f>
        <v>0</v>
      </c>
      <c r="F45" s="71"/>
      <c r="G45" s="108" t="s">
        <v>53</v>
      </c>
      <c r="H45" s="109">
        <v>0.0</v>
      </c>
      <c r="I45" s="110">
        <f>SUMIFS(Expenses!E:E,Expenses!C:C,MASTERLIST!B30)</f>
        <v>0</v>
      </c>
      <c r="J45" s="110">
        <f>'Personal Monthly Budget'!$H45-'Personal Monthly Budget'!$I45</f>
        <v>0</v>
      </c>
      <c r="K45" s="87"/>
      <c r="L45" s="36"/>
      <c r="M45" s="36"/>
      <c r="N45" s="36"/>
      <c r="O45" s="36"/>
      <c r="P45" s="36"/>
      <c r="Q45" s="36"/>
      <c r="R45" s="36"/>
    </row>
    <row r="46" ht="42.75" customHeight="1">
      <c r="A46" s="30"/>
      <c r="B46" s="85" t="s">
        <v>54</v>
      </c>
      <c r="C46" s="86">
        <v>0.0</v>
      </c>
      <c r="D46" s="86">
        <f>SUMIFS(Expenses!E:E,Expenses!C:C, MASTERLIST!B24)</f>
        <v>0</v>
      </c>
      <c r="E46" s="86">
        <f>'Personal Monthly Budget'!$C46-'Personal Monthly Budget'!$D46</f>
        <v>0</v>
      </c>
      <c r="F46" s="71"/>
      <c r="G46" s="108" t="s">
        <v>6</v>
      </c>
      <c r="H46" s="110">
        <v>0.0</v>
      </c>
      <c r="I46" s="110">
        <f>SUMIFS(Expenses!E:E,Expenses!C:C,MASTERLIST!B31)</f>
        <v>0</v>
      </c>
      <c r="J46" s="110">
        <f>'Personal Monthly Budget'!$H46-'Personal Monthly Budget'!$I46</f>
        <v>0</v>
      </c>
      <c r="K46" s="87"/>
      <c r="L46" s="36"/>
      <c r="M46" s="36"/>
      <c r="N46" s="36"/>
      <c r="O46" s="36"/>
      <c r="P46" s="36"/>
      <c r="Q46" s="36"/>
      <c r="R46" s="36"/>
    </row>
    <row r="47" ht="42.75" customHeight="1">
      <c r="A47" s="30"/>
      <c r="B47" s="85" t="s">
        <v>55</v>
      </c>
      <c r="C47" s="86">
        <v>0.0</v>
      </c>
      <c r="D47" s="86">
        <f>SUMIFS(Expenses!E:E,Expenses!C:C, MASTERLIST!B25)</f>
        <v>0</v>
      </c>
      <c r="E47" s="86">
        <f>'Personal Monthly Budget'!$C47-'Personal Monthly Budget'!$D47</f>
        <v>0</v>
      </c>
      <c r="F47" s="71"/>
      <c r="G47" s="108" t="s">
        <v>6</v>
      </c>
      <c r="H47" s="110">
        <v>0.0</v>
      </c>
      <c r="I47" s="110">
        <f>SUMIFS(Expenses!E:E,Expenses!C:C,MASTERLIST!B32)</f>
        <v>0</v>
      </c>
      <c r="J47" s="110">
        <f>'Personal Monthly Budget'!$H47-'Personal Monthly Budget'!$I47</f>
        <v>0</v>
      </c>
      <c r="K47" s="87"/>
      <c r="L47" s="36"/>
      <c r="M47" s="36"/>
      <c r="N47" s="36"/>
      <c r="O47" s="36"/>
      <c r="P47" s="36"/>
      <c r="Q47" s="36"/>
      <c r="R47" s="36"/>
    </row>
    <row r="48" ht="42.75" customHeight="1">
      <c r="A48" s="30"/>
      <c r="B48" s="85" t="s">
        <v>56</v>
      </c>
      <c r="C48" s="86">
        <v>0.0</v>
      </c>
      <c r="D48" s="86">
        <f>SUMIFS(Expenses!E:E,Expenses!C:C, MASTERLIST!B26)</f>
        <v>0</v>
      </c>
      <c r="E48" s="86">
        <f>'Personal Monthly Budget'!$C48-'Personal Monthly Budget'!$D48</f>
        <v>0</v>
      </c>
      <c r="F48" s="71"/>
      <c r="G48" s="108" t="s">
        <v>6</v>
      </c>
      <c r="H48" s="110">
        <v>0.0</v>
      </c>
      <c r="I48" s="110">
        <f>SUMIFS(Expenses!E:E,Expenses!C:C,MASTERLIST!B33)</f>
        <v>0</v>
      </c>
      <c r="J48" s="110">
        <f>'Personal Monthly Budget'!$H48-'Personal Monthly Budget'!$I48</f>
        <v>0</v>
      </c>
      <c r="K48" s="87"/>
      <c r="L48" s="36"/>
      <c r="M48" s="36"/>
      <c r="N48" s="36"/>
      <c r="O48" s="36"/>
      <c r="P48" s="36"/>
      <c r="Q48" s="36"/>
      <c r="R48" s="36"/>
    </row>
    <row r="49" ht="42.75" customHeight="1">
      <c r="A49" s="30"/>
      <c r="B49" s="85" t="s">
        <v>57</v>
      </c>
      <c r="C49" s="86">
        <v>0.0</v>
      </c>
      <c r="D49" s="86">
        <f>SUMIFS(Expenses!E:E,Expenses!C:C, MASTERLIST!B27)</f>
        <v>0</v>
      </c>
      <c r="E49" s="86">
        <f>'Personal Monthly Budget'!$C49-'Personal Monthly Budget'!$D49</f>
        <v>0</v>
      </c>
      <c r="F49" s="71"/>
      <c r="G49" s="108" t="s">
        <v>6</v>
      </c>
      <c r="H49" s="110">
        <v>0.0</v>
      </c>
      <c r="I49" s="110">
        <f>SUMIFS(Expenses!E:E,Expenses!C:C,MASTERLIST!B34)</f>
        <v>0</v>
      </c>
      <c r="J49" s="110">
        <f>'Personal Monthly Budget'!$H49-'Personal Monthly Budget'!$I49</f>
        <v>0</v>
      </c>
      <c r="K49" s="87"/>
      <c r="L49" s="36"/>
      <c r="M49" s="36"/>
      <c r="N49" s="36"/>
      <c r="O49" s="36"/>
      <c r="P49" s="36"/>
      <c r="Q49" s="36"/>
      <c r="R49" s="36"/>
    </row>
    <row r="50" ht="42.75" customHeight="1">
      <c r="A50" s="30"/>
      <c r="B50" s="85" t="s">
        <v>58</v>
      </c>
      <c r="C50" s="86">
        <v>0.0</v>
      </c>
      <c r="D50" s="86">
        <f>SUMIFS(Expenses!E:E,Expenses!C:C, MASTERLIST!B28)</f>
        <v>0</v>
      </c>
      <c r="E50" s="86">
        <f>'Personal Monthly Budget'!$C50-'Personal Monthly Budget'!$D50</f>
        <v>0</v>
      </c>
      <c r="F50" s="71"/>
      <c r="G50" s="111" t="s">
        <v>47</v>
      </c>
      <c r="H50" s="112">
        <f>SUBTOTAL(109,'Personal Monthly Budget'!$H$44:$H$49)</f>
        <v>0</v>
      </c>
      <c r="I50" s="112">
        <f>SUBTOTAL(109,'Personal Monthly Budget'!$I$44:$I$49)</f>
        <v>0</v>
      </c>
      <c r="J50" s="113">
        <f>SUBTOTAL(109,'Personal Monthly Budget'!$J$44:$J$49)</f>
        <v>0</v>
      </c>
      <c r="K50" s="94"/>
      <c r="L50" s="36"/>
      <c r="M50" s="36"/>
      <c r="N50" s="36"/>
      <c r="O50" s="36"/>
      <c r="P50" s="36"/>
      <c r="Q50" s="36"/>
      <c r="R50" s="36"/>
    </row>
    <row r="51" ht="42.75" customHeight="1">
      <c r="A51" s="30"/>
      <c r="B51" s="91" t="s">
        <v>47</v>
      </c>
      <c r="C51" s="114">
        <f>SUBTOTAL(109,'Personal Monthly Budget'!$C$45:$C$50)</f>
        <v>0</v>
      </c>
      <c r="D51" s="114">
        <f>SUBTOTAL(109,'Personal Monthly Budget'!$D$45:$D$50)</f>
        <v>0</v>
      </c>
      <c r="E51" s="93">
        <f>SUBTOTAL(109,'Personal Monthly Budget'!$E$45:$E$50)</f>
        <v>0</v>
      </c>
      <c r="F51" s="71"/>
      <c r="G51" s="99"/>
      <c r="H51" s="115"/>
      <c r="I51" s="115"/>
      <c r="J51" s="115"/>
      <c r="K51" s="116"/>
      <c r="L51" s="36"/>
      <c r="M51" s="36"/>
      <c r="N51" s="36"/>
      <c r="O51" s="36"/>
      <c r="P51" s="36"/>
      <c r="Q51" s="36"/>
      <c r="R51" s="36"/>
    </row>
    <row r="52" ht="42.75" customHeight="1">
      <c r="A52" s="30"/>
      <c r="B52" s="117"/>
      <c r="C52" s="118"/>
      <c r="D52" s="118"/>
      <c r="E52" s="100"/>
      <c r="F52" s="71"/>
      <c r="G52" s="72" t="s">
        <v>59</v>
      </c>
      <c r="K52" s="73"/>
      <c r="L52" s="36"/>
      <c r="M52" s="36"/>
      <c r="N52" s="36"/>
      <c r="O52" s="36"/>
      <c r="P52" s="36"/>
      <c r="Q52" s="36"/>
      <c r="R52" s="36"/>
    </row>
    <row r="53" ht="42.75" customHeight="1">
      <c r="A53" s="30"/>
      <c r="B53" s="72" t="s">
        <v>60</v>
      </c>
      <c r="F53" s="71"/>
      <c r="G53" s="75" t="s">
        <v>22</v>
      </c>
      <c r="H53" s="79" t="s">
        <v>26</v>
      </c>
      <c r="I53" s="80" t="s">
        <v>24</v>
      </c>
      <c r="J53" s="81" t="s">
        <v>25</v>
      </c>
      <c r="K53" s="82"/>
      <c r="L53" s="36"/>
      <c r="M53" s="36"/>
      <c r="N53" s="36"/>
      <c r="O53" s="36"/>
      <c r="P53" s="36"/>
      <c r="Q53" s="36"/>
      <c r="R53" s="36"/>
    </row>
    <row r="54" ht="42.75" customHeight="1">
      <c r="A54" s="30"/>
      <c r="B54" s="75" t="s">
        <v>22</v>
      </c>
      <c r="C54" s="79" t="s">
        <v>23</v>
      </c>
      <c r="D54" s="80" t="s">
        <v>24</v>
      </c>
      <c r="E54" s="81" t="s">
        <v>25</v>
      </c>
      <c r="F54" s="71"/>
      <c r="G54" s="83" t="s">
        <v>61</v>
      </c>
      <c r="H54" s="86">
        <v>0.0</v>
      </c>
      <c r="I54" s="86">
        <f>SUMIFS(Expenses!E:E,Expenses!C:C,MASTERLIST!B41)</f>
        <v>0</v>
      </c>
      <c r="J54" s="86">
        <f>'Personal Monthly Budget'!$H54-'Personal Monthly Budget'!$I54</f>
        <v>0</v>
      </c>
      <c r="K54" s="87"/>
      <c r="L54" s="36"/>
      <c r="M54" s="36"/>
      <c r="N54" s="36"/>
      <c r="O54" s="36"/>
      <c r="P54" s="36"/>
      <c r="Q54" s="36"/>
      <c r="R54" s="36"/>
      <c r="S54" s="74"/>
      <c r="T54" s="74"/>
      <c r="U54" s="74"/>
      <c r="V54" s="74"/>
      <c r="W54" s="74"/>
      <c r="X54" s="74"/>
      <c r="Y54" s="74"/>
      <c r="Z54" s="74"/>
    </row>
    <row r="55" ht="42.75" customHeight="1">
      <c r="A55" s="30"/>
      <c r="B55" s="83" t="s">
        <v>62</v>
      </c>
      <c r="C55" s="84">
        <v>0.0</v>
      </c>
      <c r="D55" s="84">
        <f>SUMIFS(Expenses!E:E,Expenses!C:C,MASTERLIST!B35)</f>
        <v>0</v>
      </c>
      <c r="E55" s="84">
        <f>'Personal Monthly Budget'!$C55-'Personal Monthly Budget'!$D55</f>
        <v>0</v>
      </c>
      <c r="F55" s="71"/>
      <c r="G55" s="83" t="s">
        <v>63</v>
      </c>
      <c r="H55" s="86">
        <v>0.0</v>
      </c>
      <c r="I55" s="86">
        <f>SUMIFS(Expenses!E:E,Expenses!C:C,MASTERLIST!B42)</f>
        <v>0</v>
      </c>
      <c r="J55" s="86">
        <f>'Personal Monthly Budget'!$H55-'Personal Monthly Budget'!$I55</f>
        <v>0</v>
      </c>
      <c r="K55" s="87"/>
      <c r="L55" s="36"/>
      <c r="M55" s="36"/>
      <c r="N55" s="36"/>
      <c r="O55" s="36"/>
      <c r="P55" s="36"/>
      <c r="Q55" s="36"/>
      <c r="R55" s="36"/>
    </row>
    <row r="56" ht="42.75" customHeight="1">
      <c r="A56" s="30"/>
      <c r="B56" s="83" t="s">
        <v>64</v>
      </c>
      <c r="C56" s="86">
        <v>0.0</v>
      </c>
      <c r="D56" s="84">
        <f>SUMIFS(Expenses!E:E,Expenses!C:C,MASTERLIST!B36)</f>
        <v>0</v>
      </c>
      <c r="E56" s="86">
        <f>'Personal Monthly Budget'!$C56-'Personal Monthly Budget'!$D56</f>
        <v>0</v>
      </c>
      <c r="F56" s="71"/>
      <c r="G56" s="83" t="s">
        <v>65</v>
      </c>
      <c r="H56" s="86">
        <v>0.0</v>
      </c>
      <c r="I56" s="86">
        <f>SUMIFS(Expenses!E:E,Expenses!C:C,MASTERLIST!B43)</f>
        <v>0</v>
      </c>
      <c r="J56" s="86">
        <f>'Personal Monthly Budget'!$H56-'Personal Monthly Budget'!$I56</f>
        <v>0</v>
      </c>
      <c r="K56" s="87"/>
      <c r="L56" s="36"/>
      <c r="M56" s="36"/>
      <c r="N56" s="36"/>
      <c r="O56" s="36"/>
      <c r="P56" s="36"/>
      <c r="Q56" s="36"/>
      <c r="R56" s="36"/>
    </row>
    <row r="57" ht="42.75" customHeight="1">
      <c r="A57" s="30"/>
      <c r="B57" s="83" t="s">
        <v>66</v>
      </c>
      <c r="C57" s="88">
        <v>0.0</v>
      </c>
      <c r="D57" s="84">
        <f>SUMIFS(Expenses!E:E,Expenses!C:C,MASTERLIST!B37)</f>
        <v>0</v>
      </c>
      <c r="E57" s="86">
        <f>'Personal Monthly Budget'!$C57-'Personal Monthly Budget'!$D57</f>
        <v>0</v>
      </c>
      <c r="F57" s="71"/>
      <c r="G57" s="83" t="s">
        <v>67</v>
      </c>
      <c r="H57" s="86">
        <v>0.0</v>
      </c>
      <c r="I57" s="86">
        <f>SUMIFS(Expenses!E:E,Expenses!C:C,MASTERLIST!B44)</f>
        <v>0</v>
      </c>
      <c r="J57" s="86">
        <f>'Personal Monthly Budget'!$H57-'Personal Monthly Budget'!$I57</f>
        <v>0</v>
      </c>
      <c r="K57" s="87"/>
      <c r="L57" s="36"/>
      <c r="M57" s="36"/>
      <c r="N57" s="36"/>
      <c r="O57" s="36"/>
      <c r="P57" s="36"/>
      <c r="Q57" s="36"/>
      <c r="R57" s="36"/>
    </row>
    <row r="58" ht="42.75" customHeight="1">
      <c r="A58" s="30"/>
      <c r="B58" s="83" t="s">
        <v>6</v>
      </c>
      <c r="C58" s="86">
        <v>0.0</v>
      </c>
      <c r="D58" s="84">
        <f>SUMIFS(Expenses!E:E,Expenses!C:C,MASTERLIST!B38)</f>
        <v>0</v>
      </c>
      <c r="E58" s="86">
        <f>'Personal Monthly Budget'!$C58-'Personal Monthly Budget'!$D58</f>
        <v>0</v>
      </c>
      <c r="F58" s="71"/>
      <c r="G58" s="91" t="s">
        <v>47</v>
      </c>
      <c r="H58" s="114">
        <f>SUBTOTAL(109,'Personal Monthly Budget'!$H$54:$H$57)</f>
        <v>0</v>
      </c>
      <c r="I58" s="114">
        <f>SUBTOTAL(109,'Personal Monthly Budget'!$I$54:$I$57)</f>
        <v>0</v>
      </c>
      <c r="J58" s="93">
        <f>SUBTOTAL(109,'Personal Monthly Budget'!$J$54:$J$57)</f>
        <v>0</v>
      </c>
      <c r="K58" s="94"/>
      <c r="L58" s="36"/>
      <c r="M58" s="36"/>
      <c r="N58" s="36"/>
      <c r="O58" s="36"/>
      <c r="P58" s="36"/>
      <c r="Q58" s="36"/>
      <c r="R58" s="36"/>
    </row>
    <row r="59" ht="42.75" customHeight="1">
      <c r="A59" s="30"/>
      <c r="B59" s="83" t="s">
        <v>6</v>
      </c>
      <c r="C59" s="86">
        <v>0.0</v>
      </c>
      <c r="D59" s="84">
        <f>SUMIFS(Expenses!E:E,Expenses!C:C,MASTERLIST!B39)</f>
        <v>0</v>
      </c>
      <c r="E59" s="86">
        <f>'Personal Monthly Budget'!$C59-'Personal Monthly Budget'!$D59</f>
        <v>0</v>
      </c>
      <c r="F59" s="71"/>
      <c r="G59" s="97"/>
      <c r="H59" s="97"/>
      <c r="I59" s="97"/>
      <c r="J59" s="97"/>
      <c r="K59" s="98"/>
      <c r="L59" s="36"/>
      <c r="M59" s="36"/>
      <c r="N59" s="36"/>
      <c r="O59" s="36"/>
      <c r="P59" s="36"/>
      <c r="Q59" s="36"/>
      <c r="R59" s="36"/>
    </row>
    <row r="60" ht="42.75" customHeight="1">
      <c r="A60" s="30"/>
      <c r="B60" s="83" t="s">
        <v>6</v>
      </c>
      <c r="C60" s="86">
        <v>0.0</v>
      </c>
      <c r="D60" s="84">
        <f>SUMIFS(Expenses!E:E,Expenses!C:C,MASTERLIST!B40)</f>
        <v>0</v>
      </c>
      <c r="E60" s="86">
        <f>'Personal Monthly Budget'!$C60-'Personal Monthly Budget'!$D60</f>
        <v>0</v>
      </c>
      <c r="F60" s="71"/>
      <c r="G60" s="72" t="s">
        <v>68</v>
      </c>
      <c r="K60" s="73"/>
      <c r="L60" s="36"/>
      <c r="M60" s="36"/>
      <c r="N60" s="36"/>
      <c r="O60" s="36"/>
      <c r="P60" s="36"/>
      <c r="Q60" s="36"/>
      <c r="R60" s="36"/>
    </row>
    <row r="61" ht="42.75" customHeight="1">
      <c r="A61" s="30"/>
      <c r="B61" s="91" t="s">
        <v>47</v>
      </c>
      <c r="C61" s="119">
        <f>SUBTOTAL(109,'Personal Monthly Budget'!$C$55:$C$60)</f>
        <v>0</v>
      </c>
      <c r="D61" s="119">
        <f>SUBTOTAL(109,'Personal Monthly Budget'!$D$55:$D$60)</f>
        <v>0</v>
      </c>
      <c r="E61" s="93">
        <f>SUBTOTAL(109,'Personal Monthly Budget'!$E$55:$E$60)</f>
        <v>0</v>
      </c>
      <c r="F61" s="71"/>
      <c r="G61" s="75" t="s">
        <v>22</v>
      </c>
      <c r="H61" s="79" t="s">
        <v>26</v>
      </c>
      <c r="I61" s="80" t="s">
        <v>24</v>
      </c>
      <c r="J61" s="81" t="s">
        <v>25</v>
      </c>
      <c r="K61" s="82"/>
      <c r="L61" s="36"/>
      <c r="M61" s="36"/>
      <c r="N61" s="36"/>
      <c r="O61" s="36"/>
      <c r="P61" s="36"/>
      <c r="Q61" s="36"/>
      <c r="R61" s="36"/>
    </row>
    <row r="62" ht="42.75" customHeight="1">
      <c r="A62" s="30"/>
      <c r="B62" s="120"/>
      <c r="C62" s="121"/>
      <c r="D62" s="121"/>
      <c r="E62" s="110"/>
      <c r="F62" s="71"/>
      <c r="G62" s="85" t="s">
        <v>69</v>
      </c>
      <c r="H62" s="86">
        <v>0.0</v>
      </c>
      <c r="I62" s="86">
        <f>SUMIFS(Expenses!E:E,Expenses!C:C,MASTERLIST!B48)</f>
        <v>0</v>
      </c>
      <c r="J62" s="86">
        <f>'Personal Monthly Budget'!$H62-'Personal Monthly Budget'!$I62</f>
        <v>0</v>
      </c>
      <c r="K62" s="87"/>
      <c r="L62" s="36"/>
      <c r="M62" s="36"/>
      <c r="N62" s="36"/>
      <c r="O62" s="36"/>
      <c r="P62" s="36"/>
      <c r="Q62" s="36"/>
      <c r="R62" s="36"/>
      <c r="S62" s="74"/>
      <c r="T62" s="74"/>
      <c r="U62" s="74"/>
      <c r="V62" s="74"/>
      <c r="W62" s="74"/>
      <c r="X62" s="74"/>
      <c r="Y62" s="74"/>
      <c r="Z62" s="74"/>
    </row>
    <row r="63" ht="42.75" customHeight="1">
      <c r="A63" s="30"/>
      <c r="B63" s="102" t="s">
        <v>70</v>
      </c>
      <c r="C63" s="103"/>
      <c r="D63" s="103"/>
      <c r="E63" s="103"/>
      <c r="F63" s="71"/>
      <c r="G63" s="85" t="s">
        <v>71</v>
      </c>
      <c r="H63" s="86">
        <v>0.0</v>
      </c>
      <c r="I63" s="86">
        <f>SUMIFS(Expenses!E:E,Expenses!C:C,MASTERLIST!B49)</f>
        <v>0</v>
      </c>
      <c r="J63" s="86">
        <f>'Personal Monthly Budget'!$H63-'Personal Monthly Budget'!$I63</f>
        <v>0</v>
      </c>
      <c r="K63" s="87"/>
      <c r="L63" s="36"/>
      <c r="M63" s="36"/>
      <c r="N63" s="36"/>
      <c r="O63" s="36"/>
      <c r="P63" s="36"/>
      <c r="Q63" s="36"/>
      <c r="R63" s="36"/>
    </row>
    <row r="64" ht="42.75" customHeight="1">
      <c r="A64" s="30"/>
      <c r="B64" s="75" t="s">
        <v>22</v>
      </c>
      <c r="C64" s="79" t="s">
        <v>26</v>
      </c>
      <c r="D64" s="80" t="s">
        <v>24</v>
      </c>
      <c r="E64" s="81" t="s">
        <v>25</v>
      </c>
      <c r="F64" s="71"/>
      <c r="G64" s="85" t="s">
        <v>72</v>
      </c>
      <c r="H64" s="86">
        <v>0.0</v>
      </c>
      <c r="I64" s="86">
        <f>SUMIFS(Expenses!E:E,Expenses!C:C,MASTERLIST!B50)</f>
        <v>0</v>
      </c>
      <c r="J64" s="86">
        <f>'Personal Monthly Budget'!$H64-'Personal Monthly Budget'!$I64</f>
        <v>0</v>
      </c>
      <c r="K64" s="87"/>
      <c r="L64" s="36"/>
      <c r="M64" s="36"/>
      <c r="N64" s="36"/>
      <c r="O64" s="36"/>
      <c r="P64" s="36"/>
      <c r="Q64" s="36"/>
      <c r="R64" s="36"/>
    </row>
    <row r="65" ht="42.75" customHeight="1">
      <c r="A65" s="30"/>
      <c r="B65" s="85" t="s">
        <v>73</v>
      </c>
      <c r="C65" s="86">
        <v>0.0</v>
      </c>
      <c r="D65" s="86">
        <f>SUMIFS(Expenses!E:E,Expenses!C:C,MASTERLIST!B45)</f>
        <v>0</v>
      </c>
      <c r="E65" s="86">
        <f>'Personal Monthly Budget'!$C65-'Personal Monthly Budget'!$D65</f>
        <v>0</v>
      </c>
      <c r="F65" s="71"/>
      <c r="G65" s="83" t="s">
        <v>74</v>
      </c>
      <c r="H65" s="88">
        <v>0.0</v>
      </c>
      <c r="I65" s="86">
        <f>SUMIFS(Expenses!E:E,Expenses!C:C,MASTERLIST!B51)</f>
        <v>0</v>
      </c>
      <c r="J65" s="86">
        <f>'Personal Monthly Budget'!$H65-'Personal Monthly Budget'!$I65</f>
        <v>0</v>
      </c>
      <c r="K65" s="87"/>
      <c r="L65" s="36"/>
      <c r="M65" s="36"/>
      <c r="N65" s="36"/>
      <c r="O65" s="36"/>
      <c r="P65" s="36"/>
      <c r="Q65" s="36"/>
      <c r="R65" s="36"/>
    </row>
    <row r="66" ht="42.75" customHeight="1">
      <c r="A66" s="30"/>
      <c r="B66" s="85" t="s">
        <v>75</v>
      </c>
      <c r="C66" s="86">
        <v>0.0</v>
      </c>
      <c r="D66" s="86">
        <f>SUMIFS(Expenses!E:E,Expenses!C:C,MASTERLIST!B46)</f>
        <v>0</v>
      </c>
      <c r="E66" s="86">
        <f>'Personal Monthly Budget'!$C66-'Personal Monthly Budget'!$D66</f>
        <v>0</v>
      </c>
      <c r="F66" s="71"/>
      <c r="G66" s="83" t="s">
        <v>76</v>
      </c>
      <c r="H66" s="86">
        <v>0.0</v>
      </c>
      <c r="I66" s="86">
        <f>SUMIFS(Expenses!E:E,Expenses!C:C,MASTERLIST!B52)</f>
        <v>0</v>
      </c>
      <c r="J66" s="86">
        <f>'Personal Monthly Budget'!$H66-'Personal Monthly Budget'!$I66</f>
        <v>0</v>
      </c>
      <c r="K66" s="87"/>
      <c r="L66" s="36"/>
      <c r="M66" s="36"/>
      <c r="N66" s="36"/>
      <c r="O66" s="36"/>
      <c r="P66" s="36"/>
      <c r="Q66" s="36"/>
      <c r="R66" s="36"/>
    </row>
    <row r="67" ht="42.75" customHeight="1">
      <c r="A67" s="30"/>
      <c r="B67" s="85" t="s">
        <v>6</v>
      </c>
      <c r="C67" s="86">
        <v>0.0</v>
      </c>
      <c r="D67" s="86">
        <f>SUMIFS(Expenses!E:E,Expenses!C:C,MASTERLIST!B47)</f>
        <v>0</v>
      </c>
      <c r="E67" s="86">
        <f>'Personal Monthly Budget'!$C67-'Personal Monthly Budget'!$D67</f>
        <v>0</v>
      </c>
      <c r="F67" s="71"/>
      <c r="G67" s="83" t="s">
        <v>77</v>
      </c>
      <c r="H67" s="86">
        <v>0.0</v>
      </c>
      <c r="I67" s="86">
        <f>SUMIFS(Expenses!E:E,Expenses!C:C,MASTERLIST!B53)</f>
        <v>0</v>
      </c>
      <c r="J67" s="86">
        <f>'Personal Monthly Budget'!$H67-'Personal Monthly Budget'!$I67</f>
        <v>0</v>
      </c>
      <c r="K67" s="87"/>
      <c r="L67" s="36"/>
      <c r="M67" s="36"/>
      <c r="N67" s="36"/>
      <c r="O67" s="36"/>
      <c r="P67" s="36"/>
      <c r="Q67" s="36"/>
      <c r="R67" s="36"/>
    </row>
    <row r="68" ht="42.75" customHeight="1">
      <c r="A68" s="30"/>
      <c r="B68" s="91" t="s">
        <v>47</v>
      </c>
      <c r="C68" s="119">
        <f>SUBTOTAL(109,'Personal Monthly Budget'!$C$65:$C$67)</f>
        <v>0</v>
      </c>
      <c r="D68" s="119">
        <f>SUBTOTAL(109,'Personal Monthly Budget'!$D$65:$D$67)</f>
        <v>0</v>
      </c>
      <c r="E68" s="93">
        <f>SUBTOTAL(109,'Personal Monthly Budget'!$E$65:$E$67)</f>
        <v>0</v>
      </c>
      <c r="F68" s="71"/>
      <c r="G68" s="85" t="s">
        <v>6</v>
      </c>
      <c r="H68" s="86">
        <v>0.0</v>
      </c>
      <c r="I68" s="86">
        <f>SUMIFS(Expenses!E:E,Expenses!C:C,MASTERLIST!B54)</f>
        <v>0</v>
      </c>
      <c r="J68" s="86">
        <f>'Personal Monthly Budget'!$H68-'Personal Monthly Budget'!$I68</f>
        <v>0</v>
      </c>
      <c r="K68" s="87"/>
      <c r="L68" s="36"/>
      <c r="M68" s="36"/>
      <c r="N68" s="36"/>
      <c r="O68" s="36"/>
      <c r="P68" s="36"/>
      <c r="Q68" s="36"/>
      <c r="R68" s="36"/>
    </row>
    <row r="69" ht="42.75" customHeight="1">
      <c r="A69" s="30"/>
      <c r="B69" s="122"/>
      <c r="C69" s="123"/>
      <c r="D69" s="123"/>
      <c r="E69" s="124"/>
      <c r="F69" s="71"/>
      <c r="G69" s="85" t="s">
        <v>6</v>
      </c>
      <c r="H69" s="86">
        <v>0.0</v>
      </c>
      <c r="I69" s="86">
        <f>SUMIFS(Expenses!E:E,Expenses!C:C,MASTERLIST!B55)</f>
        <v>0</v>
      </c>
      <c r="J69" s="86">
        <f>'Personal Monthly Budget'!$H69-'Personal Monthly Budget'!$I69</f>
        <v>0</v>
      </c>
      <c r="K69" s="87"/>
      <c r="L69" s="36"/>
      <c r="M69" s="36"/>
      <c r="N69" s="36"/>
      <c r="O69" s="36"/>
      <c r="P69" s="36"/>
      <c r="Q69" s="36"/>
      <c r="R69" s="36"/>
    </row>
    <row r="70" ht="42.75" customHeight="1">
      <c r="A70" s="30"/>
      <c r="B70" s="125" t="s">
        <v>78</v>
      </c>
      <c r="C70" s="103"/>
      <c r="D70" s="103"/>
      <c r="E70" s="103"/>
      <c r="F70" s="71"/>
      <c r="G70" s="85" t="s">
        <v>6</v>
      </c>
      <c r="H70" s="86">
        <v>0.0</v>
      </c>
      <c r="I70" s="86">
        <f>SUMIFS(Expenses!E:E,Expenses!C:C,MASTERLIST!B56)</f>
        <v>0</v>
      </c>
      <c r="J70" s="86">
        <f>'Personal Monthly Budget'!$H70-'Personal Monthly Budget'!$I70</f>
        <v>0</v>
      </c>
      <c r="K70" s="87"/>
      <c r="L70" s="36"/>
      <c r="M70" s="36"/>
      <c r="N70" s="36"/>
      <c r="O70" s="36"/>
      <c r="P70" s="36"/>
      <c r="Q70" s="36"/>
      <c r="R70" s="36"/>
    </row>
    <row r="71" ht="42.75" customHeight="1">
      <c r="A71" s="30"/>
      <c r="B71" s="75" t="s">
        <v>22</v>
      </c>
      <c r="C71" s="79" t="s">
        <v>26</v>
      </c>
      <c r="D71" s="80" t="s">
        <v>24</v>
      </c>
      <c r="E71" s="81" t="s">
        <v>25</v>
      </c>
      <c r="F71" s="71"/>
      <c r="G71" s="91" t="s">
        <v>47</v>
      </c>
      <c r="H71" s="114">
        <f>SUBTOTAL(109,'Personal Monthly Budget'!$H$62:$H$70)</f>
        <v>0</v>
      </c>
      <c r="I71" s="114">
        <f>SUBTOTAL(109,'Personal Monthly Budget'!$I$62:$I$70)</f>
        <v>0</v>
      </c>
      <c r="J71" s="93">
        <f>SUBTOTAL(109,'Personal Monthly Budget'!$J$62:$J$70)</f>
        <v>0</v>
      </c>
      <c r="K71" s="94"/>
      <c r="L71" s="36"/>
      <c r="M71" s="36"/>
      <c r="N71" s="36"/>
      <c r="O71" s="36"/>
      <c r="P71" s="36"/>
      <c r="Q71" s="36"/>
      <c r="R71" s="36"/>
      <c r="S71" s="74"/>
      <c r="T71" s="74"/>
      <c r="U71" s="74"/>
      <c r="V71" s="74"/>
      <c r="W71" s="74"/>
      <c r="X71" s="74"/>
      <c r="Y71" s="74"/>
      <c r="Z71" s="74"/>
    </row>
    <row r="72" ht="42.75" customHeight="1">
      <c r="A72" s="30"/>
      <c r="B72" s="85" t="s">
        <v>79</v>
      </c>
      <c r="C72" s="86">
        <v>0.0</v>
      </c>
      <c r="D72" s="86">
        <f>SUMIFS(Expenses!E:E,Expenses!C:C,MASTERLIST!B57)</f>
        <v>0</v>
      </c>
      <c r="E72" s="86">
        <f>'Personal Monthly Budget'!$C72-'Personal Monthly Budget'!$D72</f>
        <v>0</v>
      </c>
      <c r="F72" s="71"/>
      <c r="G72" s="126"/>
      <c r="H72" s="127"/>
      <c r="I72" s="127"/>
      <c r="J72" s="127"/>
      <c r="K72" s="128"/>
      <c r="L72" s="36"/>
      <c r="M72" s="36"/>
      <c r="N72" s="36"/>
      <c r="O72" s="36"/>
      <c r="P72" s="36"/>
      <c r="Q72" s="36"/>
      <c r="R72" s="36"/>
    </row>
    <row r="73" ht="42.75" customHeight="1">
      <c r="A73" s="30"/>
      <c r="B73" s="85" t="s">
        <v>80</v>
      </c>
      <c r="C73" s="86">
        <v>0.0</v>
      </c>
      <c r="D73" s="86">
        <f>SUMIFS(Expenses!E:E,Expenses!C:C,MASTERLIST!B58)</f>
        <v>0</v>
      </c>
      <c r="E73" s="86">
        <f>'Personal Monthly Budget'!$C73-'Personal Monthly Budget'!$D73</f>
        <v>0</v>
      </c>
      <c r="F73" s="71"/>
      <c r="G73" s="72" t="s">
        <v>81</v>
      </c>
      <c r="K73" s="73"/>
      <c r="L73" s="36"/>
      <c r="M73" s="36"/>
      <c r="N73" s="36"/>
      <c r="O73" s="36"/>
      <c r="P73" s="36"/>
      <c r="Q73" s="36"/>
      <c r="R73" s="36"/>
    </row>
    <row r="74" ht="42.75" customHeight="1">
      <c r="A74" s="30"/>
      <c r="B74" s="85" t="s">
        <v>82</v>
      </c>
      <c r="C74" s="86">
        <v>0.0</v>
      </c>
      <c r="D74" s="86">
        <f>SUMIFS(Expenses!E:E,Expenses!C:C,MASTERLIST!B59)</f>
        <v>0</v>
      </c>
      <c r="E74" s="86">
        <f>'Personal Monthly Budget'!$C74-'Personal Monthly Budget'!$D74</f>
        <v>0</v>
      </c>
      <c r="F74" s="71"/>
      <c r="G74" s="75" t="s">
        <v>22</v>
      </c>
      <c r="H74" s="79" t="s">
        <v>26</v>
      </c>
      <c r="I74" s="80" t="s">
        <v>24</v>
      </c>
      <c r="J74" s="81" t="s">
        <v>25</v>
      </c>
      <c r="K74" s="82"/>
      <c r="L74" s="36"/>
      <c r="M74" s="36"/>
      <c r="N74" s="36"/>
      <c r="O74" s="36"/>
      <c r="P74" s="36"/>
      <c r="Q74" s="36"/>
      <c r="R74" s="36"/>
    </row>
    <row r="75" ht="42.75" customHeight="1">
      <c r="A75" s="30"/>
      <c r="B75" s="85" t="s">
        <v>83</v>
      </c>
      <c r="C75" s="86">
        <v>0.0</v>
      </c>
      <c r="D75" s="86">
        <f>SUMIFS(Expenses!E:E,Expenses!C:C,MASTERLIST!B60)</f>
        <v>0</v>
      </c>
      <c r="E75" s="86">
        <f>'Personal Monthly Budget'!$C75-'Personal Monthly Budget'!$D75</f>
        <v>0</v>
      </c>
      <c r="F75" s="71"/>
      <c r="G75" s="85" t="s">
        <v>84</v>
      </c>
      <c r="H75" s="86">
        <v>0.0</v>
      </c>
      <c r="I75" s="86">
        <f>SUMIFS(Expenses!E:E,Expenses!C:C,MASTERLIST!B64)</f>
        <v>0</v>
      </c>
      <c r="J75" s="86">
        <f>'Personal Monthly Budget'!$H75-'Personal Monthly Budget'!$I75</f>
        <v>0</v>
      </c>
      <c r="K75" s="87"/>
      <c r="L75" s="36"/>
      <c r="M75" s="36"/>
      <c r="N75" s="36"/>
      <c r="O75" s="36"/>
      <c r="P75" s="36"/>
      <c r="Q75" s="36"/>
      <c r="R75" s="36"/>
    </row>
    <row r="76" ht="42.75" customHeight="1">
      <c r="A76" s="30"/>
      <c r="B76" s="85" t="s">
        <v>6</v>
      </c>
      <c r="C76" s="86">
        <v>0.0</v>
      </c>
      <c r="D76" s="86">
        <f>SUMIFS(Expenses!E:E,Expenses!C:C,MASTERLIST!B61)</f>
        <v>0</v>
      </c>
      <c r="E76" s="86">
        <f>'Personal Monthly Budget'!$C76-'Personal Monthly Budget'!$D76</f>
        <v>0</v>
      </c>
      <c r="F76" s="71"/>
      <c r="G76" s="85" t="s">
        <v>85</v>
      </c>
      <c r="H76" s="86">
        <v>0.0</v>
      </c>
      <c r="I76" s="86">
        <f>SUMIFS(Expenses!E:E,Expenses!C:C,MASTERLIST!B65)</f>
        <v>0</v>
      </c>
      <c r="J76" s="86">
        <f>'Personal Monthly Budget'!$H76-'Personal Monthly Budget'!$I76</f>
        <v>0</v>
      </c>
      <c r="K76" s="87"/>
      <c r="L76" s="36"/>
      <c r="M76" s="36"/>
      <c r="N76" s="36"/>
      <c r="O76" s="36"/>
      <c r="P76" s="36"/>
      <c r="Q76" s="36"/>
      <c r="R76" s="36"/>
    </row>
    <row r="77" ht="42.75" customHeight="1">
      <c r="A77" s="30"/>
      <c r="B77" s="85" t="s">
        <v>6</v>
      </c>
      <c r="C77" s="86">
        <v>0.0</v>
      </c>
      <c r="D77" s="86">
        <f>SUMIFS(Expenses!E:E,Expenses!C:C,MASTERLIST!B62)</f>
        <v>0</v>
      </c>
      <c r="E77" s="86">
        <f>'Personal Monthly Budget'!$C77-'Personal Monthly Budget'!$D77</f>
        <v>0</v>
      </c>
      <c r="F77" s="71"/>
      <c r="G77" s="85" t="s">
        <v>86</v>
      </c>
      <c r="H77" s="88">
        <v>0.0</v>
      </c>
      <c r="I77" s="86">
        <f>SUMIFS(Expenses!E:E,Expenses!C:C,MASTERLIST!B66)</f>
        <v>0</v>
      </c>
      <c r="J77" s="86">
        <f>'Personal Monthly Budget'!$H77-'Personal Monthly Budget'!$I77</f>
        <v>0</v>
      </c>
      <c r="K77" s="87"/>
      <c r="L77" s="36"/>
      <c r="M77" s="36"/>
      <c r="N77" s="36"/>
      <c r="O77" s="36"/>
      <c r="P77" s="36"/>
      <c r="Q77" s="36"/>
      <c r="R77" s="36"/>
    </row>
    <row r="78" ht="42.75" customHeight="1">
      <c r="A78" s="30"/>
      <c r="B78" s="85" t="s">
        <v>6</v>
      </c>
      <c r="C78" s="86">
        <v>0.0</v>
      </c>
      <c r="D78" s="86">
        <f>SUMIFS(Expenses!E:E,Expenses!C:C,MASTERLIST!B63)</f>
        <v>0</v>
      </c>
      <c r="E78" s="86">
        <f>'Personal Monthly Budget'!$C78-'Personal Monthly Budget'!$D78</f>
        <v>0</v>
      </c>
      <c r="F78" s="71"/>
      <c r="G78" s="85" t="s">
        <v>6</v>
      </c>
      <c r="H78" s="86">
        <v>0.0</v>
      </c>
      <c r="I78" s="86">
        <f>SUMIFS(Expenses!E:E,Expenses!C:C,MASTERLIST!B67)</f>
        <v>0</v>
      </c>
      <c r="J78" s="86">
        <f>'Personal Monthly Budget'!$H78-'Personal Monthly Budget'!$I78</f>
        <v>0</v>
      </c>
      <c r="K78" s="87"/>
      <c r="L78" s="36"/>
      <c r="M78" s="36"/>
      <c r="N78" s="36"/>
      <c r="O78" s="36"/>
      <c r="P78" s="36"/>
      <c r="Q78" s="36"/>
      <c r="R78" s="36"/>
    </row>
    <row r="79" ht="42.75" customHeight="1">
      <c r="A79" s="30"/>
      <c r="B79" s="91" t="s">
        <v>47</v>
      </c>
      <c r="C79" s="119">
        <f>SUBTOTAL(109,'Personal Monthly Budget'!$C$72:$C$78)</f>
        <v>0</v>
      </c>
      <c r="D79" s="119">
        <f>SUBTOTAL(109,'Personal Monthly Budget'!$D$72:$D$78)</f>
        <v>0</v>
      </c>
      <c r="E79" s="93">
        <f>SUBTOTAL(109,'Personal Monthly Budget'!$E$72:$E$78)</f>
        <v>0</v>
      </c>
      <c r="F79" s="71"/>
      <c r="G79" s="91" t="s">
        <v>47</v>
      </c>
      <c r="H79" s="119">
        <f>SUBTOTAL(109,'Personal Monthly Budget'!$H$75:$H$78)</f>
        <v>0</v>
      </c>
      <c r="I79" s="119">
        <f>SUBTOTAL(109,'Personal Monthly Budget'!$I$75:$I$78)</f>
        <v>0</v>
      </c>
      <c r="J79" s="93">
        <f>SUBTOTAL(109,'Personal Monthly Budget'!$J$75:$J$78)</f>
        <v>0</v>
      </c>
      <c r="K79" s="94"/>
      <c r="L79" s="36"/>
      <c r="M79" s="36"/>
      <c r="N79" s="36"/>
      <c r="O79" s="36"/>
      <c r="P79" s="36"/>
      <c r="Q79" s="36"/>
      <c r="R79" s="36"/>
    </row>
    <row r="80" ht="42.75" customHeight="1">
      <c r="A80" s="30"/>
      <c r="F80" s="71"/>
      <c r="G80" s="99"/>
      <c r="H80" s="118"/>
      <c r="I80" s="118"/>
      <c r="J80" s="100"/>
      <c r="K80" s="129"/>
      <c r="L80" s="36"/>
      <c r="M80" s="36"/>
      <c r="N80" s="36"/>
      <c r="O80" s="36"/>
      <c r="P80" s="36"/>
      <c r="Q80" s="36"/>
      <c r="R80" s="36"/>
      <c r="S80" s="74"/>
      <c r="T80" s="74"/>
      <c r="U80" s="74"/>
      <c r="V80" s="74"/>
      <c r="W80" s="74"/>
      <c r="X80" s="74"/>
      <c r="Y80" s="74"/>
      <c r="Z80" s="74"/>
    </row>
    <row r="81" ht="42.75" customHeight="1">
      <c r="A81" s="30"/>
      <c r="B81" s="125" t="s">
        <v>87</v>
      </c>
      <c r="C81" s="103"/>
      <c r="D81" s="103"/>
      <c r="E81" s="103"/>
      <c r="F81" s="71"/>
      <c r="G81" s="99"/>
      <c r="H81" s="118"/>
      <c r="I81" s="118"/>
      <c r="J81" s="100"/>
      <c r="K81" s="129"/>
      <c r="L81" s="36"/>
      <c r="M81" s="36"/>
      <c r="N81" s="36"/>
      <c r="O81" s="36"/>
      <c r="P81" s="36"/>
      <c r="Q81" s="36"/>
      <c r="R81" s="36"/>
    </row>
    <row r="82" ht="42.75" customHeight="1">
      <c r="A82" s="30"/>
      <c r="B82" s="75" t="s">
        <v>22</v>
      </c>
      <c r="C82" s="79" t="s">
        <v>26</v>
      </c>
      <c r="D82" s="80" t="s">
        <v>24</v>
      </c>
      <c r="E82" s="81" t="s">
        <v>25</v>
      </c>
      <c r="F82" s="71"/>
      <c r="G82" s="25"/>
      <c r="H82" s="25"/>
      <c r="I82" s="25"/>
      <c r="J82" s="25"/>
      <c r="L82" s="36"/>
      <c r="M82" s="36"/>
      <c r="N82" s="36"/>
      <c r="O82" s="36"/>
      <c r="P82" s="36"/>
      <c r="Q82" s="36"/>
      <c r="R82" s="36"/>
    </row>
    <row r="83" ht="42.75" customHeight="1">
      <c r="A83" s="30"/>
      <c r="B83" s="85" t="s">
        <v>88</v>
      </c>
      <c r="C83" s="86">
        <v>0.0</v>
      </c>
      <c r="D83" s="86">
        <f>SUMIFS(Expenses!E:E,Expenses!C:C,MASTERLIST!B68)</f>
        <v>0</v>
      </c>
      <c r="E83" s="86">
        <f>'Personal Monthly Budget'!$C83-'Personal Monthly Budget'!$D83</f>
        <v>0</v>
      </c>
      <c r="F83" s="71"/>
      <c r="G83" s="25"/>
      <c r="H83" s="25"/>
      <c r="I83" s="25"/>
      <c r="J83" s="25"/>
      <c r="L83" s="36"/>
      <c r="M83" s="36"/>
      <c r="N83" s="36"/>
      <c r="O83" s="36"/>
      <c r="P83" s="36"/>
      <c r="Q83" s="36"/>
      <c r="R83" s="36"/>
    </row>
    <row r="84" ht="42.75" customHeight="1">
      <c r="A84" s="30"/>
      <c r="B84" s="85" t="s">
        <v>89</v>
      </c>
      <c r="C84" s="86">
        <v>0.0</v>
      </c>
      <c r="D84" s="86">
        <f>SUMIFS(Expenses!E:E,Expenses!C:C,MASTERLIST!B69)</f>
        <v>0</v>
      </c>
      <c r="E84" s="86">
        <f>'Personal Monthly Budget'!$C84-'Personal Monthly Budget'!$D84</f>
        <v>0</v>
      </c>
      <c r="F84" s="71"/>
      <c r="G84" s="25"/>
      <c r="H84" s="25"/>
      <c r="I84" s="25"/>
      <c r="J84" s="25"/>
      <c r="L84" s="36"/>
      <c r="M84" s="36"/>
      <c r="N84" s="36"/>
      <c r="O84" s="36"/>
      <c r="P84" s="36"/>
      <c r="Q84" s="36"/>
      <c r="R84" s="36"/>
    </row>
    <row r="85" ht="42.75" customHeight="1">
      <c r="A85" s="30"/>
      <c r="B85" s="85" t="s">
        <v>90</v>
      </c>
      <c r="C85" s="86">
        <v>0.0</v>
      </c>
      <c r="D85" s="86">
        <f>SUMIFS(Expenses!E:E,Expenses!C:C,MASTERLIST!B70)</f>
        <v>0</v>
      </c>
      <c r="E85" s="86">
        <f>'Personal Monthly Budget'!$C85-'Personal Monthly Budget'!$D85</f>
        <v>0</v>
      </c>
      <c r="F85" s="130"/>
    </row>
    <row r="86" ht="42.75" customHeight="1">
      <c r="A86" s="30"/>
      <c r="B86" s="85" t="s">
        <v>6</v>
      </c>
      <c r="C86" s="86">
        <v>0.0</v>
      </c>
      <c r="D86" s="86">
        <f>SUMIFS(Expenses!E:E,Expenses!C:C,MASTERLIST!B71)</f>
        <v>0</v>
      </c>
      <c r="E86" s="86">
        <f>'Personal Monthly Budget'!$C86-'Personal Monthly Budget'!$D86</f>
        <v>0</v>
      </c>
      <c r="F86" s="130"/>
    </row>
    <row r="87" ht="42.75" customHeight="1">
      <c r="A87" s="30"/>
      <c r="B87" s="85" t="s">
        <v>6</v>
      </c>
      <c r="C87" s="86">
        <v>0.0</v>
      </c>
      <c r="D87" s="86">
        <f>SUMIFS(Expenses!E:E,Expenses!C:C,MASTERLIST!B72)</f>
        <v>0</v>
      </c>
      <c r="E87" s="86">
        <f>'Personal Monthly Budget'!$C87-'Personal Monthly Budget'!$D87</f>
        <v>0</v>
      </c>
      <c r="F87" s="130"/>
    </row>
    <row r="88" ht="42.75" customHeight="1">
      <c r="A88" s="30"/>
      <c r="B88" s="85" t="s">
        <v>6</v>
      </c>
      <c r="C88" s="86">
        <v>0.0</v>
      </c>
      <c r="D88" s="86">
        <f>SUMIFS(Expenses!E:E,Expenses!C:C,MASTERLIST!B73)</f>
        <v>0</v>
      </c>
      <c r="E88" s="86">
        <f>'Personal Monthly Budget'!$C88-'Personal Monthly Budget'!$D88</f>
        <v>0</v>
      </c>
      <c r="F88" s="130"/>
    </row>
    <row r="89" ht="42.75" customHeight="1">
      <c r="A89" s="30"/>
      <c r="B89" s="85" t="s">
        <v>6</v>
      </c>
      <c r="C89" s="86">
        <v>0.0</v>
      </c>
      <c r="D89" s="86">
        <f>SUMIFS(Expenses!E:E,Expenses!C:C,MASTERLIST!B74)</f>
        <v>0</v>
      </c>
      <c r="E89" s="86">
        <f>'Personal Monthly Budget'!$C89-'Personal Monthly Budget'!$D89</f>
        <v>0</v>
      </c>
      <c r="F89" s="130"/>
    </row>
    <row r="90" ht="42.75" customHeight="1">
      <c r="A90" s="30"/>
      <c r="B90" s="91" t="s">
        <v>47</v>
      </c>
      <c r="C90" s="119">
        <f>SUBTOTAL(109,'Personal Monthly Budget'!$C$72:$C$78)</f>
        <v>0</v>
      </c>
      <c r="D90" s="119">
        <f>SUBTOTAL(109,'Personal Monthly Budget'!$D$72:$D$78)</f>
        <v>0</v>
      </c>
      <c r="E90" s="93">
        <f>SUBTOTAL(109,'Personal Monthly Budget'!$E$72:$E$78)</f>
        <v>0</v>
      </c>
      <c r="F90" s="130"/>
    </row>
    <row r="91" ht="30.0" customHeight="1">
      <c r="A91" s="30"/>
      <c r="F91" s="130"/>
    </row>
    <row r="92" ht="30.0" customHeight="1">
      <c r="A92" s="30"/>
      <c r="F92" s="130"/>
    </row>
    <row r="93" ht="30.0" customHeight="1">
      <c r="A93" s="30"/>
      <c r="F93" s="130"/>
    </row>
    <row r="94" ht="24.75" customHeight="1">
      <c r="A94" s="30"/>
      <c r="F94" s="130"/>
    </row>
    <row r="95" ht="24.75" customHeight="1">
      <c r="A95" s="30"/>
      <c r="F95" s="130"/>
    </row>
    <row r="96" ht="24.75" customHeight="1">
      <c r="A96" s="30"/>
      <c r="F96" s="130"/>
    </row>
    <row r="97" ht="24.75" customHeight="1">
      <c r="A97" s="30"/>
      <c r="F97" s="130"/>
    </row>
    <row r="98" ht="24.75" customHeight="1">
      <c r="A98" s="30"/>
      <c r="F98" s="130"/>
    </row>
    <row r="99" ht="13.5" customHeight="1">
      <c r="A99" s="30"/>
    </row>
    <row r="100" ht="13.5" customHeight="1">
      <c r="A100" s="30"/>
    </row>
    <row r="101" ht="13.5" customHeight="1">
      <c r="A101" s="30"/>
    </row>
    <row r="102" ht="13.5" customHeight="1">
      <c r="A102" s="30"/>
    </row>
    <row r="103" ht="13.5" customHeight="1">
      <c r="A103" s="30"/>
    </row>
    <row r="104" ht="13.5" customHeight="1">
      <c r="A104" s="30"/>
    </row>
    <row r="105" ht="13.5" customHeight="1">
      <c r="A105" s="30"/>
    </row>
    <row r="106" ht="13.5" customHeight="1">
      <c r="A106" s="30"/>
    </row>
    <row r="107" ht="13.5" customHeight="1">
      <c r="A107" s="30"/>
    </row>
    <row r="108" ht="13.5" customHeight="1">
      <c r="A108" s="30"/>
    </row>
    <row r="109" ht="13.5" customHeight="1">
      <c r="A109" s="30"/>
    </row>
    <row r="110" ht="13.5" customHeight="1">
      <c r="A110" s="30"/>
    </row>
    <row r="111" ht="13.5" customHeight="1">
      <c r="A111" s="30"/>
    </row>
    <row r="112" ht="13.5" customHeight="1">
      <c r="A112" s="30"/>
    </row>
    <row r="113" ht="13.5" customHeight="1">
      <c r="A113" s="30"/>
    </row>
    <row r="114" ht="13.5" customHeight="1">
      <c r="A114" s="30"/>
    </row>
    <row r="115" ht="13.5" customHeight="1">
      <c r="A115" s="30"/>
    </row>
    <row r="116" ht="13.5" customHeight="1">
      <c r="A116" s="30"/>
    </row>
    <row r="117" ht="13.5" customHeight="1">
      <c r="A117" s="30"/>
    </row>
    <row r="118" ht="13.5" customHeight="1">
      <c r="A118" s="30"/>
    </row>
    <row r="119" ht="13.5" customHeight="1">
      <c r="A119" s="30"/>
    </row>
    <row r="120" ht="13.5" customHeight="1">
      <c r="A120" s="30"/>
    </row>
    <row r="121" ht="13.5" customHeight="1">
      <c r="A121" s="30"/>
    </row>
    <row r="122" ht="13.5" customHeight="1">
      <c r="A122" s="30"/>
    </row>
    <row r="123" ht="13.5" customHeight="1">
      <c r="A123" s="30"/>
    </row>
    <row r="124" ht="13.5" customHeight="1">
      <c r="A124" s="30"/>
    </row>
    <row r="125" ht="13.5" customHeight="1">
      <c r="A125" s="30"/>
    </row>
    <row r="126" ht="13.5" customHeight="1">
      <c r="A126" s="30"/>
    </row>
    <row r="127" ht="13.5" customHeight="1">
      <c r="A127" s="30"/>
    </row>
    <row r="128" ht="13.5" customHeight="1">
      <c r="A128" s="30"/>
    </row>
    <row r="129" ht="13.5" customHeight="1">
      <c r="A129" s="30"/>
    </row>
    <row r="130" ht="13.5" customHeight="1">
      <c r="A130" s="30"/>
    </row>
    <row r="131" ht="13.5" customHeight="1">
      <c r="A131" s="30"/>
    </row>
    <row r="132" ht="13.5" customHeight="1">
      <c r="A132" s="30"/>
    </row>
    <row r="133" ht="13.5" customHeight="1">
      <c r="A133" s="30"/>
    </row>
    <row r="134" ht="13.5" customHeight="1">
      <c r="A134" s="30"/>
    </row>
    <row r="135" ht="13.5" customHeight="1">
      <c r="A135" s="30"/>
    </row>
    <row r="136" ht="13.5" customHeight="1">
      <c r="A136" s="30"/>
    </row>
    <row r="137" ht="13.5" customHeight="1">
      <c r="A137" s="30"/>
    </row>
    <row r="138" ht="13.5" customHeight="1">
      <c r="A138" s="30"/>
    </row>
    <row r="139" ht="13.5" customHeight="1">
      <c r="A139" s="30"/>
    </row>
    <row r="140" ht="13.5" customHeight="1">
      <c r="A140" s="30"/>
    </row>
    <row r="141" ht="13.5" customHeight="1">
      <c r="A141" s="30"/>
    </row>
    <row r="142" ht="13.5" customHeight="1">
      <c r="A142" s="30"/>
    </row>
    <row r="143" ht="13.5" customHeight="1">
      <c r="A143" s="30"/>
    </row>
    <row r="144" ht="13.5" customHeight="1">
      <c r="A144" s="30"/>
    </row>
    <row r="145" ht="13.5" customHeight="1">
      <c r="A145" s="30"/>
    </row>
    <row r="146" ht="13.5" customHeight="1">
      <c r="A146" s="30"/>
    </row>
    <row r="147" ht="13.5" customHeight="1">
      <c r="A147" s="30"/>
    </row>
    <row r="148" ht="13.5" customHeight="1">
      <c r="A148" s="30"/>
    </row>
    <row r="149" ht="13.5" customHeight="1">
      <c r="A149" s="30"/>
    </row>
    <row r="150" ht="13.5" customHeight="1">
      <c r="A150" s="30"/>
    </row>
    <row r="151" ht="13.5" customHeight="1">
      <c r="A151" s="30"/>
    </row>
    <row r="152" ht="13.5" customHeight="1">
      <c r="A152" s="30"/>
    </row>
    <row r="153" ht="13.5" customHeight="1">
      <c r="A153" s="30"/>
    </row>
    <row r="154" ht="13.5" customHeight="1">
      <c r="A154" s="30"/>
    </row>
    <row r="155" ht="13.5" customHeight="1">
      <c r="A155" s="30"/>
    </row>
    <row r="156" ht="13.5" customHeight="1">
      <c r="A156" s="30"/>
    </row>
    <row r="157" ht="13.5" customHeight="1">
      <c r="A157" s="30"/>
    </row>
    <row r="158" ht="13.5" customHeight="1">
      <c r="A158" s="30"/>
    </row>
    <row r="159" ht="13.5" customHeight="1">
      <c r="A159" s="30"/>
    </row>
    <row r="160" ht="13.5" customHeight="1">
      <c r="A160" s="30"/>
    </row>
    <row r="161" ht="13.5" customHeight="1">
      <c r="A161" s="30"/>
    </row>
    <row r="162" ht="13.5" customHeight="1">
      <c r="A162" s="30"/>
    </row>
    <row r="163" ht="13.5" customHeight="1">
      <c r="A163" s="30"/>
    </row>
    <row r="164" ht="13.5" customHeight="1">
      <c r="A164" s="30"/>
    </row>
    <row r="165" ht="13.5" customHeight="1">
      <c r="A165" s="30"/>
    </row>
    <row r="166" ht="13.5" customHeight="1">
      <c r="A166" s="30"/>
    </row>
    <row r="167" ht="13.5" customHeight="1">
      <c r="A167" s="30"/>
    </row>
    <row r="168" ht="13.5" customHeight="1">
      <c r="A168" s="30"/>
    </row>
    <row r="169" ht="13.5" customHeight="1">
      <c r="A169" s="30"/>
    </row>
    <row r="170" ht="13.5" customHeight="1">
      <c r="A170" s="30"/>
    </row>
    <row r="171" ht="13.5" customHeight="1">
      <c r="A171" s="30"/>
    </row>
    <row r="172" ht="13.5" customHeight="1">
      <c r="A172" s="30"/>
    </row>
    <row r="173" ht="13.5" customHeight="1">
      <c r="A173" s="30"/>
    </row>
    <row r="174" ht="13.5" customHeight="1">
      <c r="A174" s="30"/>
    </row>
    <row r="175" ht="13.5" customHeight="1">
      <c r="A175" s="30"/>
    </row>
    <row r="176" ht="13.5" customHeight="1">
      <c r="A176" s="30"/>
    </row>
    <row r="177" ht="13.5" customHeight="1">
      <c r="A177" s="30"/>
    </row>
    <row r="178" ht="13.5" customHeight="1">
      <c r="A178" s="30"/>
    </row>
    <row r="179" ht="13.5" customHeight="1">
      <c r="A179" s="30"/>
    </row>
    <row r="180" ht="13.5" customHeight="1">
      <c r="A180" s="30"/>
    </row>
    <row r="181" ht="13.5" customHeight="1">
      <c r="A181" s="30"/>
    </row>
    <row r="182" ht="13.5" customHeight="1">
      <c r="A182" s="30"/>
    </row>
    <row r="183" ht="13.5" customHeight="1">
      <c r="A183" s="30"/>
    </row>
    <row r="184" ht="13.5" customHeight="1">
      <c r="A184" s="30"/>
    </row>
    <row r="185" ht="13.5" customHeight="1">
      <c r="A185" s="30"/>
    </row>
    <row r="186" ht="13.5" customHeight="1">
      <c r="A186" s="30"/>
    </row>
    <row r="187" ht="13.5" customHeight="1">
      <c r="A187" s="30"/>
    </row>
    <row r="188" ht="13.5" customHeight="1">
      <c r="A188" s="30"/>
    </row>
    <row r="189" ht="13.5" customHeight="1">
      <c r="A189" s="30"/>
    </row>
    <row r="190" ht="13.5" customHeight="1">
      <c r="A190" s="30"/>
    </row>
    <row r="191" ht="13.5" customHeight="1">
      <c r="A191" s="30"/>
    </row>
    <row r="192" ht="13.5" customHeight="1">
      <c r="A192" s="30"/>
    </row>
    <row r="193" ht="13.5" customHeight="1">
      <c r="A193" s="30"/>
    </row>
    <row r="194" ht="13.5" customHeight="1">
      <c r="A194" s="30"/>
    </row>
    <row r="195" ht="13.5" customHeight="1">
      <c r="A195" s="30"/>
    </row>
    <row r="196" ht="13.5" customHeight="1">
      <c r="A196" s="30"/>
    </row>
    <row r="197" ht="13.5" customHeight="1">
      <c r="A197" s="30"/>
    </row>
    <row r="198" ht="13.5" customHeight="1">
      <c r="A198" s="30"/>
    </row>
    <row r="199" ht="13.5" customHeight="1">
      <c r="A199" s="30"/>
    </row>
    <row r="200" ht="13.5" customHeight="1">
      <c r="A200" s="30"/>
    </row>
    <row r="201" ht="13.5" customHeight="1">
      <c r="A201" s="30"/>
    </row>
    <row r="202" ht="13.5" customHeight="1">
      <c r="A202" s="30"/>
    </row>
    <row r="203" ht="13.5" customHeight="1">
      <c r="A203" s="30"/>
    </row>
    <row r="204" ht="13.5" customHeight="1">
      <c r="A204" s="30"/>
    </row>
    <row r="205" ht="13.5" customHeight="1">
      <c r="A205" s="30"/>
    </row>
    <row r="206" ht="13.5" customHeight="1">
      <c r="A206" s="30"/>
    </row>
    <row r="207" ht="13.5" customHeight="1">
      <c r="A207" s="30"/>
    </row>
    <row r="208" ht="13.5" customHeight="1">
      <c r="A208" s="30"/>
    </row>
    <row r="209" ht="13.5" customHeight="1">
      <c r="A209" s="30"/>
    </row>
    <row r="210" ht="13.5" customHeight="1">
      <c r="A210" s="30"/>
    </row>
    <row r="211" ht="13.5" customHeight="1">
      <c r="A211" s="30"/>
    </row>
    <row r="212" ht="13.5" customHeight="1">
      <c r="A212" s="30"/>
    </row>
    <row r="213" ht="13.5" customHeight="1">
      <c r="A213" s="30"/>
    </row>
    <row r="214" ht="13.5" customHeight="1">
      <c r="A214" s="30"/>
    </row>
    <row r="215" ht="13.5" customHeight="1">
      <c r="A215" s="30"/>
    </row>
    <row r="216" ht="13.5" customHeight="1">
      <c r="A216" s="30"/>
    </row>
    <row r="217" ht="13.5" customHeight="1">
      <c r="A217" s="30"/>
    </row>
    <row r="218" ht="13.5" customHeight="1">
      <c r="A218" s="30"/>
    </row>
    <row r="219" ht="13.5" customHeight="1">
      <c r="A219" s="30"/>
    </row>
    <row r="220" ht="13.5" customHeight="1">
      <c r="A220" s="30"/>
    </row>
    <row r="221" ht="13.5" customHeight="1">
      <c r="A221" s="30"/>
    </row>
    <row r="222" ht="13.5" customHeight="1">
      <c r="A222" s="30"/>
    </row>
    <row r="223" ht="13.5" customHeight="1">
      <c r="A223" s="30"/>
    </row>
    <row r="224" ht="13.5" customHeight="1">
      <c r="A224" s="30"/>
    </row>
    <row r="225" ht="13.5" customHeight="1">
      <c r="A225" s="30"/>
    </row>
    <row r="226" ht="13.5" customHeight="1">
      <c r="A226" s="30"/>
    </row>
    <row r="227" ht="13.5" customHeight="1">
      <c r="A227" s="30"/>
    </row>
    <row r="228" ht="13.5" customHeight="1">
      <c r="A228" s="30"/>
    </row>
    <row r="229" ht="13.5" customHeight="1">
      <c r="A229" s="30"/>
    </row>
    <row r="230" ht="13.5" customHeight="1">
      <c r="A230" s="30"/>
    </row>
    <row r="231" ht="13.5" customHeight="1">
      <c r="A231" s="30"/>
    </row>
    <row r="232" ht="13.5" customHeight="1">
      <c r="A232" s="30"/>
    </row>
    <row r="233" ht="13.5" customHeight="1">
      <c r="A233" s="30"/>
    </row>
    <row r="234" ht="13.5" customHeight="1">
      <c r="A234" s="30"/>
    </row>
    <row r="235" ht="13.5" customHeight="1">
      <c r="A235" s="30"/>
    </row>
    <row r="236" ht="13.5" customHeight="1">
      <c r="A236" s="30"/>
    </row>
    <row r="237" ht="13.5" customHeight="1">
      <c r="A237" s="30"/>
    </row>
    <row r="238" ht="13.5" customHeight="1">
      <c r="A238" s="30"/>
    </row>
    <row r="239" ht="13.5" customHeight="1">
      <c r="A239" s="30"/>
    </row>
    <row r="240" ht="13.5" customHeight="1">
      <c r="A240" s="30"/>
    </row>
    <row r="241" ht="13.5" customHeight="1">
      <c r="A241" s="30"/>
    </row>
    <row r="242" ht="13.5" customHeight="1">
      <c r="A242" s="30"/>
    </row>
    <row r="243" ht="13.5" customHeight="1">
      <c r="A243" s="30"/>
    </row>
    <row r="244" ht="13.5" customHeight="1">
      <c r="A244" s="30"/>
    </row>
    <row r="245" ht="13.5" customHeight="1">
      <c r="A245" s="30"/>
    </row>
    <row r="246" ht="13.5" customHeight="1">
      <c r="A246" s="30"/>
    </row>
    <row r="247" ht="13.5" customHeight="1">
      <c r="A247" s="30"/>
    </row>
    <row r="248" ht="13.5" customHeight="1">
      <c r="A248" s="30"/>
    </row>
    <row r="249" ht="13.5" customHeight="1">
      <c r="A249" s="30"/>
    </row>
    <row r="250" ht="13.5" customHeight="1">
      <c r="A250" s="30"/>
    </row>
    <row r="251" ht="13.5" customHeight="1">
      <c r="A251" s="30"/>
    </row>
    <row r="252" ht="13.5" customHeight="1">
      <c r="A252" s="30"/>
    </row>
    <row r="253" ht="13.5" customHeight="1">
      <c r="A253" s="30"/>
    </row>
    <row r="254" ht="13.5" customHeight="1">
      <c r="A254" s="30"/>
    </row>
    <row r="255" ht="13.5" customHeight="1">
      <c r="A255" s="30"/>
    </row>
    <row r="256" ht="13.5" customHeight="1">
      <c r="A256" s="30"/>
    </row>
    <row r="257" ht="13.5" customHeight="1">
      <c r="A257" s="30"/>
    </row>
    <row r="258" ht="13.5" customHeight="1">
      <c r="A258" s="30"/>
    </row>
    <row r="259" ht="13.5" customHeight="1">
      <c r="A259" s="30"/>
    </row>
    <row r="260" ht="13.5" customHeight="1">
      <c r="A260" s="30"/>
    </row>
    <row r="261" ht="13.5" customHeight="1">
      <c r="A261" s="30"/>
    </row>
    <row r="262" ht="13.5" customHeight="1">
      <c r="A262" s="30"/>
    </row>
    <row r="263" ht="13.5" customHeight="1">
      <c r="A263" s="30"/>
    </row>
    <row r="264" ht="13.5" customHeight="1">
      <c r="A264" s="30"/>
    </row>
    <row r="265" ht="13.5" customHeight="1">
      <c r="A265" s="30"/>
    </row>
    <row r="266" ht="13.5" customHeight="1">
      <c r="A266" s="30"/>
    </row>
    <row r="267" ht="13.5" customHeight="1">
      <c r="A267" s="30"/>
    </row>
    <row r="268" ht="13.5" customHeight="1">
      <c r="A268" s="30"/>
    </row>
    <row r="269" ht="13.5" customHeight="1">
      <c r="A269" s="30"/>
    </row>
    <row r="270" ht="13.5" customHeight="1">
      <c r="A270" s="30"/>
    </row>
    <row r="271" ht="13.5" customHeight="1">
      <c r="A271" s="30"/>
    </row>
    <row r="272" ht="13.5" customHeight="1">
      <c r="A272" s="30"/>
    </row>
    <row r="273" ht="13.5" customHeight="1">
      <c r="A273" s="30"/>
    </row>
    <row r="274" ht="13.5" customHeight="1">
      <c r="A274" s="30"/>
    </row>
    <row r="275" ht="13.5" customHeight="1">
      <c r="A275" s="30"/>
    </row>
    <row r="276" ht="13.5" customHeight="1">
      <c r="A276" s="30"/>
    </row>
    <row r="277" ht="13.5" customHeight="1">
      <c r="A277" s="30"/>
    </row>
    <row r="278" ht="13.5" customHeight="1">
      <c r="A278" s="30"/>
    </row>
    <row r="279" ht="13.5" customHeight="1">
      <c r="A279" s="30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2">
    <mergeCell ref="B3:H3"/>
    <mergeCell ref="E4:G5"/>
    <mergeCell ref="H4:H5"/>
    <mergeCell ref="E8:G9"/>
    <mergeCell ref="H8:H9"/>
    <mergeCell ref="H10:H11"/>
    <mergeCell ref="B11:C11"/>
    <mergeCell ref="G42:J42"/>
    <mergeCell ref="G52:J52"/>
    <mergeCell ref="B53:E53"/>
    <mergeCell ref="G60:J60"/>
    <mergeCell ref="B63:E63"/>
    <mergeCell ref="B70:E70"/>
    <mergeCell ref="G73:J73"/>
    <mergeCell ref="B81:E81"/>
    <mergeCell ref="E10:G11"/>
    <mergeCell ref="E15:G16"/>
    <mergeCell ref="H15:H16"/>
    <mergeCell ref="E17:G18"/>
    <mergeCell ref="H17:H18"/>
    <mergeCell ref="G28:H28"/>
    <mergeCell ref="B43:E43"/>
  </mergeCells>
  <printOptions horizontalCentered="1"/>
  <pageMargins bottom="0.4" footer="0.0" header="0.0" left="0.4" right="0.4" top="0.4"/>
  <pageSetup fitToHeight="0" orientation="portrait"/>
  <drawing r:id="rId1"/>
  <tableParts count="10"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86"/>
    <col customWidth="1" min="2" max="5" width="24.14"/>
    <col customWidth="1" min="6" max="7" width="10.71"/>
  </cols>
  <sheetData>
    <row r="1" ht="22.5" customHeight="1">
      <c r="A1" s="131" t="s">
        <v>91</v>
      </c>
      <c r="B1" s="131" t="s">
        <v>22</v>
      </c>
      <c r="C1" s="131" t="s">
        <v>92</v>
      </c>
      <c r="D1" s="132" t="s">
        <v>93</v>
      </c>
      <c r="E1" s="133" t="s">
        <v>94</v>
      </c>
    </row>
    <row r="2" ht="22.5" customHeight="1">
      <c r="A2" s="134"/>
      <c r="B2" s="135" t="s">
        <v>95</v>
      </c>
      <c r="C2" s="136" t="s">
        <v>6</v>
      </c>
      <c r="D2" s="137"/>
      <c r="E2" s="138"/>
    </row>
    <row r="3" ht="22.5" customHeight="1">
      <c r="A3" s="134"/>
      <c r="B3" s="136" t="s">
        <v>96</v>
      </c>
      <c r="C3" s="136" t="s">
        <v>28</v>
      </c>
      <c r="D3" s="137"/>
      <c r="E3" s="138"/>
    </row>
    <row r="4" ht="22.5" customHeight="1">
      <c r="A4" s="134"/>
      <c r="B4" s="136" t="s">
        <v>97</v>
      </c>
      <c r="C4" s="136" t="s">
        <v>56</v>
      </c>
      <c r="D4" s="137"/>
      <c r="E4" s="138"/>
    </row>
    <row r="5" ht="22.5" customHeight="1">
      <c r="A5" s="134"/>
      <c r="B5" s="136" t="s">
        <v>98</v>
      </c>
      <c r="C5" s="136" t="s">
        <v>6</v>
      </c>
      <c r="D5" s="137"/>
      <c r="E5" s="138"/>
    </row>
    <row r="6" ht="22.5" customHeight="1">
      <c r="A6" s="134"/>
      <c r="B6" s="136" t="s">
        <v>99</v>
      </c>
      <c r="C6" s="136" t="s">
        <v>6</v>
      </c>
      <c r="D6" s="137"/>
      <c r="E6" s="138"/>
    </row>
    <row r="7" ht="22.5" customHeight="1">
      <c r="A7" s="134"/>
      <c r="B7" s="136" t="s">
        <v>100</v>
      </c>
      <c r="C7" s="136" t="s">
        <v>67</v>
      </c>
      <c r="D7" s="137"/>
      <c r="E7" s="138"/>
    </row>
    <row r="8" ht="22.5" customHeight="1">
      <c r="A8" s="134"/>
      <c r="B8" s="136" t="s">
        <v>101</v>
      </c>
      <c r="C8" s="136" t="s">
        <v>73</v>
      </c>
      <c r="D8" s="137"/>
      <c r="E8" s="138"/>
    </row>
    <row r="9" ht="22.5" customHeight="1">
      <c r="A9" s="134"/>
      <c r="B9" s="135" t="s">
        <v>102</v>
      </c>
      <c r="C9" s="136" t="s">
        <v>6</v>
      </c>
      <c r="D9" s="137"/>
      <c r="E9" s="138"/>
    </row>
    <row r="10" ht="22.5" customHeight="1">
      <c r="A10" s="134"/>
      <c r="B10" s="135" t="s">
        <v>103</v>
      </c>
      <c r="C10" s="136" t="s">
        <v>79</v>
      </c>
      <c r="D10" s="137"/>
      <c r="E10" s="138"/>
    </row>
    <row r="11" ht="22.5" customHeight="1">
      <c r="A11" s="134"/>
      <c r="B11" s="135" t="s">
        <v>104</v>
      </c>
      <c r="C11" s="136" t="s">
        <v>85</v>
      </c>
      <c r="D11" s="137"/>
      <c r="E11" s="138"/>
    </row>
    <row r="12" ht="22.5" customHeight="1">
      <c r="A12" s="134"/>
      <c r="B12" s="135" t="s">
        <v>105</v>
      </c>
      <c r="C12" s="136" t="s">
        <v>88</v>
      </c>
      <c r="D12" s="137"/>
      <c r="E12" s="138"/>
    </row>
    <row r="13" ht="22.5" customHeight="1">
      <c r="A13" s="134"/>
      <c r="B13" s="135"/>
      <c r="C13" s="135"/>
      <c r="D13" s="137"/>
      <c r="E13" s="138"/>
    </row>
    <row r="14" ht="22.5" customHeight="1">
      <c r="A14" s="134"/>
      <c r="B14" s="135"/>
      <c r="C14" s="135"/>
      <c r="D14" s="137"/>
      <c r="E14" s="138"/>
    </row>
    <row r="15" ht="22.5" customHeight="1">
      <c r="A15" s="134"/>
      <c r="B15" s="135"/>
      <c r="C15" s="135"/>
      <c r="D15" s="137"/>
      <c r="E15" s="138"/>
    </row>
    <row r="16" ht="22.5" customHeight="1">
      <c r="A16" s="134"/>
      <c r="B16" s="135"/>
      <c r="C16" s="135"/>
      <c r="D16" s="137"/>
      <c r="E16" s="138"/>
    </row>
    <row r="17" ht="22.5" customHeight="1">
      <c r="A17" s="134"/>
      <c r="B17" s="135"/>
      <c r="C17" s="135"/>
      <c r="D17" s="137"/>
      <c r="E17" s="138"/>
    </row>
    <row r="18" ht="22.5" customHeight="1">
      <c r="A18" s="134"/>
      <c r="B18" s="135"/>
      <c r="C18" s="135"/>
      <c r="D18" s="137"/>
      <c r="E18" s="138"/>
    </row>
    <row r="19" ht="22.5" customHeight="1">
      <c r="A19" s="134"/>
      <c r="B19" s="135"/>
      <c r="C19" s="135"/>
      <c r="D19" s="137"/>
      <c r="E19" s="138"/>
    </row>
    <row r="20" ht="22.5" customHeight="1">
      <c r="A20" s="134"/>
      <c r="B20" s="135"/>
      <c r="C20" s="135"/>
      <c r="D20" s="137"/>
      <c r="E20" s="138"/>
    </row>
    <row r="21" ht="22.5" customHeight="1">
      <c r="A21" s="134"/>
      <c r="B21" s="135"/>
      <c r="C21" s="135"/>
      <c r="D21" s="137"/>
      <c r="E21" s="138"/>
    </row>
    <row r="22" ht="22.5" customHeight="1">
      <c r="A22" s="134"/>
      <c r="B22" s="135"/>
      <c r="C22" s="135"/>
      <c r="D22" s="137"/>
      <c r="E22" s="138"/>
    </row>
    <row r="23" ht="22.5" customHeight="1">
      <c r="A23" s="134"/>
      <c r="B23" s="135"/>
      <c r="C23" s="135"/>
      <c r="D23" s="137"/>
      <c r="E23" s="138"/>
    </row>
    <row r="24" ht="22.5" customHeight="1">
      <c r="A24" s="134"/>
      <c r="B24" s="135"/>
      <c r="C24" s="135"/>
      <c r="D24" s="137"/>
      <c r="E24" s="138"/>
    </row>
    <row r="25" ht="22.5" customHeight="1">
      <c r="A25" s="134"/>
      <c r="B25" s="135"/>
      <c r="C25" s="135"/>
      <c r="D25" s="137"/>
      <c r="E25" s="138"/>
    </row>
    <row r="26" ht="22.5" customHeight="1">
      <c r="A26" s="134"/>
      <c r="B26" s="135"/>
      <c r="C26" s="135"/>
      <c r="D26" s="137"/>
      <c r="E26" s="138"/>
    </row>
    <row r="27" ht="22.5" customHeight="1">
      <c r="A27" s="134"/>
      <c r="B27" s="135"/>
      <c r="C27" s="135"/>
      <c r="D27" s="137"/>
      <c r="E27" s="138"/>
    </row>
    <row r="28" ht="22.5" customHeight="1">
      <c r="A28" s="134"/>
      <c r="B28" s="135"/>
      <c r="C28" s="135"/>
      <c r="D28" s="137"/>
      <c r="E28" s="138"/>
    </row>
    <row r="29" ht="22.5" customHeight="1">
      <c r="A29" s="134"/>
      <c r="B29" s="135"/>
      <c r="C29" s="135"/>
      <c r="D29" s="137"/>
      <c r="E29" s="138"/>
    </row>
    <row r="30" ht="22.5" customHeight="1">
      <c r="A30" s="134"/>
      <c r="B30" s="135"/>
      <c r="C30" s="135"/>
      <c r="D30" s="137"/>
      <c r="E30" s="138"/>
    </row>
    <row r="31" ht="22.5" customHeight="1">
      <c r="A31" s="134"/>
      <c r="B31" s="135"/>
      <c r="C31" s="135"/>
      <c r="D31" s="137"/>
      <c r="E31" s="138"/>
    </row>
    <row r="32" ht="22.5" customHeight="1">
      <c r="A32" s="134"/>
      <c r="B32" s="135"/>
      <c r="C32" s="135"/>
      <c r="D32" s="137"/>
      <c r="E32" s="138"/>
    </row>
    <row r="33" ht="22.5" customHeight="1">
      <c r="A33" s="134"/>
      <c r="B33" s="135"/>
      <c r="C33" s="135"/>
      <c r="D33" s="137"/>
      <c r="E33" s="138"/>
    </row>
    <row r="34" ht="22.5" customHeight="1">
      <c r="A34" s="134"/>
      <c r="B34" s="135"/>
      <c r="C34" s="135"/>
      <c r="D34" s="137"/>
      <c r="E34" s="138"/>
    </row>
    <row r="35" ht="22.5" customHeight="1">
      <c r="A35" s="134"/>
      <c r="B35" s="135"/>
      <c r="C35" s="135"/>
      <c r="D35" s="137"/>
      <c r="E35" s="138"/>
    </row>
    <row r="36" ht="22.5" customHeight="1">
      <c r="A36" s="134"/>
      <c r="B36" s="135"/>
      <c r="C36" s="135"/>
      <c r="D36" s="137"/>
      <c r="E36" s="138"/>
    </row>
    <row r="37" ht="22.5" customHeight="1">
      <c r="A37" s="134"/>
      <c r="B37" s="135"/>
      <c r="C37" s="135"/>
      <c r="D37" s="137"/>
      <c r="E37" s="138"/>
    </row>
    <row r="38" ht="22.5" customHeight="1">
      <c r="A38" s="134"/>
      <c r="B38" s="135"/>
      <c r="C38" s="135"/>
      <c r="D38" s="137"/>
      <c r="E38" s="138"/>
    </row>
    <row r="39" ht="22.5" customHeight="1">
      <c r="A39" s="134"/>
      <c r="B39" s="135"/>
      <c r="C39" s="135"/>
      <c r="D39" s="137"/>
      <c r="E39" s="138"/>
    </row>
    <row r="40" ht="22.5" customHeight="1">
      <c r="A40" s="134"/>
      <c r="B40" s="135"/>
      <c r="C40" s="135"/>
      <c r="D40" s="137"/>
      <c r="E40" s="138"/>
    </row>
    <row r="41" ht="22.5" customHeight="1">
      <c r="A41" s="134"/>
      <c r="B41" s="135"/>
      <c r="C41" s="135"/>
      <c r="D41" s="137"/>
      <c r="E41" s="138"/>
    </row>
    <row r="42" ht="22.5" customHeight="1">
      <c r="A42" s="134"/>
      <c r="B42" s="135"/>
      <c r="C42" s="135"/>
      <c r="D42" s="137"/>
      <c r="E42" s="138"/>
    </row>
    <row r="43" ht="22.5" customHeight="1">
      <c r="A43" s="134"/>
      <c r="B43" s="135"/>
      <c r="C43" s="135"/>
      <c r="D43" s="137"/>
      <c r="E43" s="138"/>
    </row>
    <row r="44" ht="22.5" customHeight="1">
      <c r="A44" s="134"/>
      <c r="B44" s="135"/>
      <c r="C44" s="135"/>
      <c r="D44" s="137"/>
      <c r="E44" s="138"/>
    </row>
    <row r="45" ht="22.5" customHeight="1">
      <c r="A45" s="134"/>
      <c r="B45" s="135"/>
      <c r="C45" s="135"/>
      <c r="D45" s="137"/>
      <c r="E45" s="138"/>
    </row>
    <row r="46" ht="22.5" customHeight="1">
      <c r="A46" s="134"/>
      <c r="B46" s="135"/>
      <c r="C46" s="135"/>
      <c r="D46" s="137"/>
      <c r="E46" s="138"/>
    </row>
    <row r="47" ht="22.5" customHeight="1">
      <c r="A47" s="134"/>
      <c r="B47" s="135"/>
      <c r="C47" s="135"/>
      <c r="D47" s="137"/>
      <c r="E47" s="138"/>
    </row>
    <row r="48" ht="22.5" customHeight="1">
      <c r="A48" s="134"/>
      <c r="B48" s="135"/>
      <c r="C48" s="135"/>
      <c r="D48" s="137"/>
      <c r="E48" s="138"/>
    </row>
    <row r="49" ht="22.5" customHeight="1">
      <c r="A49" s="134"/>
      <c r="B49" s="135"/>
      <c r="C49" s="135"/>
      <c r="D49" s="137"/>
      <c r="E49" s="138"/>
    </row>
    <row r="50" ht="22.5" customHeight="1">
      <c r="A50" s="134"/>
      <c r="B50" s="135"/>
      <c r="C50" s="135"/>
      <c r="D50" s="137"/>
      <c r="E50" s="138"/>
    </row>
    <row r="51" ht="22.5" customHeight="1">
      <c r="A51" s="134"/>
      <c r="B51" s="135"/>
      <c r="C51" s="135"/>
      <c r="D51" s="137"/>
      <c r="E51" s="138"/>
    </row>
    <row r="52" ht="22.5" customHeight="1">
      <c r="A52" s="134"/>
      <c r="B52" s="135"/>
      <c r="C52" s="135"/>
      <c r="D52" s="137"/>
      <c r="E52" s="138"/>
    </row>
    <row r="53" ht="22.5" customHeight="1">
      <c r="A53" s="134"/>
      <c r="B53" s="135"/>
      <c r="C53" s="135"/>
      <c r="D53" s="137"/>
      <c r="E53" s="138"/>
    </row>
    <row r="54" ht="22.5" customHeight="1">
      <c r="A54" s="134"/>
      <c r="B54" s="135"/>
      <c r="C54" s="135"/>
      <c r="D54" s="137"/>
      <c r="E54" s="138"/>
    </row>
    <row r="55" ht="22.5" customHeight="1">
      <c r="A55" s="134"/>
      <c r="B55" s="135"/>
      <c r="C55" s="135"/>
      <c r="D55" s="137"/>
      <c r="E55" s="138"/>
    </row>
    <row r="56" ht="22.5" customHeight="1">
      <c r="A56" s="134"/>
      <c r="B56" s="135"/>
      <c r="C56" s="135"/>
      <c r="D56" s="137"/>
      <c r="E56" s="138"/>
    </row>
    <row r="57" ht="22.5" customHeight="1">
      <c r="A57" s="134"/>
      <c r="B57" s="135"/>
      <c r="C57" s="135"/>
      <c r="D57" s="137"/>
      <c r="E57" s="138"/>
    </row>
    <row r="58" ht="22.5" customHeight="1">
      <c r="A58" s="134"/>
      <c r="B58" s="135"/>
      <c r="C58" s="135"/>
      <c r="D58" s="137"/>
      <c r="E58" s="138"/>
    </row>
    <row r="59" ht="22.5" customHeight="1">
      <c r="A59" s="134"/>
      <c r="B59" s="135"/>
      <c r="C59" s="135"/>
      <c r="D59" s="137"/>
      <c r="E59" s="138"/>
    </row>
    <row r="60" ht="22.5" customHeight="1">
      <c r="A60" s="134"/>
      <c r="B60" s="135"/>
      <c r="C60" s="135"/>
      <c r="D60" s="137"/>
      <c r="E60" s="138"/>
    </row>
    <row r="61" ht="22.5" customHeight="1">
      <c r="A61" s="134"/>
      <c r="B61" s="135"/>
      <c r="C61" s="135"/>
      <c r="D61" s="137"/>
      <c r="E61" s="138"/>
    </row>
    <row r="62" ht="22.5" customHeight="1">
      <c r="A62" s="134"/>
      <c r="B62" s="135"/>
      <c r="C62" s="135"/>
      <c r="D62" s="137"/>
      <c r="E62" s="138"/>
    </row>
    <row r="63" ht="22.5" customHeight="1">
      <c r="A63" s="134"/>
      <c r="B63" s="135"/>
      <c r="C63" s="135"/>
      <c r="D63" s="137"/>
      <c r="E63" s="138"/>
    </row>
    <row r="64" ht="22.5" customHeight="1">
      <c r="A64" s="134"/>
      <c r="B64" s="135"/>
      <c r="C64" s="135"/>
      <c r="D64" s="137"/>
      <c r="E64" s="138"/>
    </row>
    <row r="65" ht="22.5" customHeight="1">
      <c r="A65" s="134"/>
      <c r="B65" s="135"/>
      <c r="C65" s="135"/>
      <c r="D65" s="137"/>
      <c r="E65" s="138"/>
    </row>
    <row r="66" ht="22.5" customHeight="1">
      <c r="A66" s="134"/>
      <c r="B66" s="135"/>
      <c r="C66" s="135"/>
      <c r="D66" s="137"/>
      <c r="E66" s="138"/>
    </row>
    <row r="67" ht="22.5" customHeight="1">
      <c r="A67" s="134"/>
      <c r="B67" s="135"/>
      <c r="C67" s="135"/>
      <c r="D67" s="137"/>
      <c r="E67" s="138"/>
    </row>
    <row r="68" ht="22.5" customHeight="1">
      <c r="A68" s="134"/>
      <c r="B68" s="135"/>
      <c r="C68" s="135"/>
      <c r="D68" s="137"/>
      <c r="E68" s="138"/>
    </row>
    <row r="69" ht="22.5" customHeight="1">
      <c r="A69" s="134"/>
      <c r="B69" s="135"/>
      <c r="C69" s="135"/>
      <c r="D69" s="137"/>
      <c r="E69" s="138"/>
    </row>
    <row r="70" ht="22.5" customHeight="1">
      <c r="A70" s="134"/>
      <c r="B70" s="135"/>
      <c r="C70" s="135"/>
      <c r="D70" s="137"/>
      <c r="E70" s="138"/>
    </row>
    <row r="71" ht="22.5" customHeight="1">
      <c r="A71" s="134"/>
      <c r="B71" s="135"/>
      <c r="C71" s="135"/>
      <c r="D71" s="137"/>
      <c r="E71" s="138"/>
    </row>
    <row r="72" ht="22.5" customHeight="1">
      <c r="A72" s="134"/>
      <c r="B72" s="135"/>
      <c r="C72" s="135"/>
      <c r="D72" s="137"/>
      <c r="E72" s="138"/>
    </row>
    <row r="73" ht="22.5" customHeight="1">
      <c r="A73" s="134"/>
      <c r="B73" s="135"/>
      <c r="C73" s="135"/>
      <c r="D73" s="137"/>
      <c r="E73" s="138"/>
    </row>
    <row r="74" ht="22.5" customHeight="1">
      <c r="A74" s="134"/>
      <c r="B74" s="135"/>
      <c r="C74" s="135"/>
      <c r="D74" s="137"/>
      <c r="E74" s="138"/>
    </row>
    <row r="75" ht="22.5" customHeight="1">
      <c r="A75" s="134"/>
      <c r="B75" s="135"/>
      <c r="C75" s="135"/>
      <c r="D75" s="137"/>
      <c r="E75" s="138"/>
    </row>
    <row r="76" ht="22.5" customHeight="1">
      <c r="A76" s="134"/>
      <c r="B76" s="135"/>
      <c r="C76" s="135"/>
      <c r="D76" s="137"/>
      <c r="E76" s="138"/>
    </row>
    <row r="77" ht="22.5" customHeight="1">
      <c r="A77" s="134"/>
      <c r="B77" s="135"/>
      <c r="C77" s="135"/>
      <c r="D77" s="137"/>
      <c r="E77" s="138"/>
    </row>
    <row r="78" ht="22.5" customHeight="1">
      <c r="A78" s="134"/>
      <c r="B78" s="135"/>
      <c r="C78" s="135"/>
      <c r="D78" s="137"/>
      <c r="E78" s="138"/>
    </row>
    <row r="79" ht="22.5" customHeight="1">
      <c r="A79" s="134"/>
      <c r="B79" s="135"/>
      <c r="C79" s="135"/>
      <c r="D79" s="137"/>
      <c r="E79" s="138"/>
    </row>
    <row r="80" ht="22.5" customHeight="1">
      <c r="A80" s="134"/>
      <c r="B80" s="135"/>
      <c r="C80" s="135"/>
      <c r="D80" s="137"/>
      <c r="E80" s="138"/>
    </row>
    <row r="81" ht="22.5" customHeight="1">
      <c r="A81" s="134"/>
      <c r="B81" s="135"/>
      <c r="C81" s="135"/>
      <c r="D81" s="137"/>
      <c r="E81" s="138"/>
    </row>
    <row r="82" ht="22.5" customHeight="1">
      <c r="A82" s="134"/>
      <c r="B82" s="135"/>
      <c r="C82" s="135"/>
      <c r="D82" s="137"/>
      <c r="E82" s="138"/>
    </row>
    <row r="83" ht="22.5" customHeight="1">
      <c r="A83" s="134"/>
      <c r="B83" s="135"/>
      <c r="C83" s="135"/>
      <c r="D83" s="137"/>
      <c r="E83" s="138"/>
    </row>
    <row r="84" ht="22.5" customHeight="1">
      <c r="A84" s="134"/>
      <c r="B84" s="135"/>
      <c r="C84" s="135"/>
      <c r="D84" s="137"/>
      <c r="E84" s="138"/>
    </row>
    <row r="85" ht="22.5" customHeight="1">
      <c r="A85" s="134"/>
      <c r="B85" s="135"/>
      <c r="C85" s="135"/>
      <c r="D85" s="137"/>
      <c r="E85" s="138"/>
    </row>
    <row r="86" ht="22.5" customHeight="1">
      <c r="A86" s="134"/>
      <c r="B86" s="135"/>
      <c r="C86" s="135"/>
      <c r="D86" s="137"/>
      <c r="E86" s="138"/>
    </row>
    <row r="87" ht="22.5" customHeight="1">
      <c r="A87" s="134"/>
      <c r="B87" s="135"/>
      <c r="C87" s="135"/>
      <c r="D87" s="137"/>
      <c r="E87" s="138"/>
    </row>
    <row r="88" ht="22.5" customHeight="1">
      <c r="A88" s="134"/>
      <c r="B88" s="135"/>
      <c r="C88" s="135"/>
      <c r="D88" s="137"/>
      <c r="E88" s="138"/>
    </row>
    <row r="89" ht="22.5" customHeight="1">
      <c r="A89" s="134"/>
      <c r="B89" s="135"/>
      <c r="C89" s="135"/>
      <c r="D89" s="137"/>
      <c r="E89" s="138"/>
    </row>
    <row r="90" ht="22.5" customHeight="1">
      <c r="A90" s="134"/>
      <c r="B90" s="135"/>
      <c r="C90" s="135"/>
      <c r="D90" s="137"/>
      <c r="E90" s="138"/>
    </row>
    <row r="91" ht="22.5" customHeight="1">
      <c r="A91" s="134"/>
      <c r="B91" s="135"/>
      <c r="C91" s="135"/>
      <c r="D91" s="137"/>
      <c r="E91" s="138"/>
    </row>
    <row r="92" ht="22.5" customHeight="1">
      <c r="A92" s="134"/>
      <c r="B92" s="135"/>
      <c r="C92" s="135"/>
      <c r="D92" s="137"/>
      <c r="E92" s="138"/>
    </row>
    <row r="93" ht="22.5" customHeight="1">
      <c r="A93" s="134"/>
      <c r="B93" s="135"/>
      <c r="C93" s="135"/>
      <c r="D93" s="137"/>
      <c r="E93" s="138"/>
    </row>
    <row r="94" ht="22.5" customHeight="1">
      <c r="A94" s="134"/>
      <c r="B94" s="135"/>
      <c r="C94" s="135"/>
      <c r="D94" s="137"/>
      <c r="E94" s="138"/>
    </row>
    <row r="95" ht="22.5" customHeight="1">
      <c r="A95" s="134"/>
      <c r="B95" s="135"/>
      <c r="C95" s="135"/>
      <c r="D95" s="137"/>
      <c r="E95" s="138"/>
    </row>
    <row r="96" ht="22.5" customHeight="1">
      <c r="A96" s="134"/>
      <c r="B96" s="135"/>
      <c r="C96" s="135"/>
      <c r="D96" s="137"/>
      <c r="E96" s="138"/>
    </row>
    <row r="97" ht="22.5" customHeight="1">
      <c r="A97" s="134"/>
      <c r="B97" s="135"/>
      <c r="C97" s="135"/>
      <c r="D97" s="137"/>
      <c r="E97" s="138"/>
    </row>
    <row r="98" ht="22.5" customHeight="1">
      <c r="A98" s="134"/>
      <c r="B98" s="135"/>
      <c r="C98" s="135"/>
      <c r="D98" s="137"/>
      <c r="E98" s="138"/>
    </row>
    <row r="99" ht="22.5" customHeight="1">
      <c r="A99" s="134"/>
      <c r="B99" s="135"/>
      <c r="C99" s="135"/>
      <c r="D99" s="137"/>
      <c r="E99" s="138"/>
    </row>
    <row r="100" ht="22.5" customHeight="1">
      <c r="A100" s="134"/>
      <c r="B100" s="135"/>
      <c r="C100" s="135"/>
      <c r="D100" s="137"/>
      <c r="E100" s="138"/>
    </row>
    <row r="101" ht="22.5" customHeight="1">
      <c r="A101" s="134"/>
      <c r="B101" s="135"/>
      <c r="C101" s="135"/>
      <c r="D101" s="137"/>
      <c r="E101" s="138"/>
    </row>
    <row r="102" ht="22.5" customHeight="1">
      <c r="A102" s="134"/>
      <c r="B102" s="135"/>
      <c r="C102" s="135"/>
      <c r="D102" s="137"/>
      <c r="E102" s="138"/>
    </row>
    <row r="103" ht="13.5" customHeight="1">
      <c r="A103" s="134"/>
      <c r="B103" s="135"/>
      <c r="C103" s="135"/>
      <c r="D103" s="137"/>
      <c r="E103" s="138"/>
    </row>
    <row r="104" ht="13.5" customHeight="1">
      <c r="A104" s="139"/>
      <c r="B104" s="140"/>
      <c r="C104" s="140"/>
      <c r="D104" s="141"/>
      <c r="E104" s="142"/>
    </row>
    <row r="105" ht="13.5" customHeight="1">
      <c r="A105" s="139"/>
      <c r="B105" s="140"/>
      <c r="C105" s="140"/>
      <c r="D105" s="141"/>
      <c r="E105" s="142"/>
    </row>
    <row r="106" ht="13.5" customHeight="1">
      <c r="A106" s="139"/>
      <c r="B106" s="140"/>
      <c r="C106" s="140"/>
      <c r="D106" s="141"/>
      <c r="E106" s="142"/>
    </row>
    <row r="107" ht="13.5" customHeight="1">
      <c r="A107" s="139"/>
      <c r="B107" s="140"/>
      <c r="C107" s="140"/>
      <c r="D107" s="141"/>
      <c r="E107" s="142"/>
    </row>
    <row r="108" ht="13.5" customHeight="1">
      <c r="A108" s="139"/>
      <c r="B108" s="140"/>
      <c r="C108" s="140"/>
      <c r="D108" s="141"/>
      <c r="E108" s="142"/>
    </row>
    <row r="109" ht="13.5" customHeight="1">
      <c r="A109" s="139"/>
      <c r="B109" s="140"/>
      <c r="C109" s="140"/>
      <c r="D109" s="141"/>
      <c r="E109" s="142"/>
    </row>
    <row r="110" ht="13.5" customHeight="1">
      <c r="A110" s="139"/>
      <c r="B110" s="140"/>
      <c r="C110" s="140"/>
      <c r="D110" s="141"/>
      <c r="E110" s="142"/>
    </row>
    <row r="111" ht="13.5" customHeight="1">
      <c r="A111" s="139"/>
      <c r="B111" s="140"/>
      <c r="C111" s="140"/>
      <c r="D111" s="141"/>
      <c r="E111" s="142"/>
    </row>
    <row r="112" ht="13.5" customHeight="1">
      <c r="A112" s="139"/>
      <c r="B112" s="140"/>
      <c r="C112" s="140"/>
      <c r="D112" s="141"/>
      <c r="E112" s="142"/>
    </row>
    <row r="113" ht="13.5" customHeight="1">
      <c r="A113" s="139"/>
      <c r="B113" s="140"/>
      <c r="C113" s="140"/>
      <c r="D113" s="141"/>
      <c r="E113" s="142"/>
    </row>
    <row r="114" ht="13.5" customHeight="1">
      <c r="A114" s="139"/>
      <c r="B114" s="140"/>
      <c r="C114" s="140"/>
      <c r="D114" s="141"/>
      <c r="E114" s="142"/>
    </row>
    <row r="115" ht="13.5" customHeight="1">
      <c r="A115" s="139"/>
      <c r="B115" s="140"/>
      <c r="C115" s="140"/>
      <c r="D115" s="141"/>
      <c r="E115" s="142"/>
    </row>
    <row r="116" ht="13.5" customHeight="1">
      <c r="A116" s="139"/>
      <c r="B116" s="140"/>
      <c r="C116" s="140"/>
      <c r="D116" s="141"/>
      <c r="E116" s="142"/>
    </row>
    <row r="117" ht="13.5" customHeight="1">
      <c r="A117" s="139"/>
      <c r="B117" s="140"/>
      <c r="C117" s="140"/>
      <c r="D117" s="141"/>
      <c r="E117" s="142"/>
    </row>
    <row r="118" ht="13.5" customHeight="1">
      <c r="A118" s="139"/>
      <c r="B118" s="140"/>
      <c r="C118" s="140"/>
      <c r="D118" s="141"/>
      <c r="E118" s="142"/>
    </row>
    <row r="119" ht="13.5" customHeight="1">
      <c r="A119" s="139"/>
      <c r="B119" s="140"/>
      <c r="C119" s="140"/>
      <c r="D119" s="141"/>
      <c r="E119" s="142"/>
    </row>
    <row r="120" ht="13.5" customHeight="1">
      <c r="A120" s="139"/>
      <c r="B120" s="140"/>
      <c r="C120" s="140"/>
      <c r="D120" s="141"/>
      <c r="E120" s="142"/>
    </row>
    <row r="121" ht="13.5" customHeight="1">
      <c r="A121" s="139"/>
      <c r="B121" s="140"/>
      <c r="C121" s="140"/>
      <c r="D121" s="141"/>
      <c r="E121" s="142"/>
    </row>
    <row r="122" ht="13.5" customHeight="1">
      <c r="A122" s="139"/>
      <c r="B122" s="140"/>
      <c r="C122" s="140"/>
      <c r="D122" s="141"/>
      <c r="E122" s="142"/>
    </row>
    <row r="123" ht="13.5" customHeight="1">
      <c r="A123" s="139"/>
      <c r="B123" s="140"/>
      <c r="C123" s="140"/>
      <c r="D123" s="141"/>
      <c r="E123" s="142"/>
    </row>
    <row r="124" ht="13.5" customHeight="1">
      <c r="A124" s="139"/>
      <c r="B124" s="140"/>
      <c r="C124" s="140"/>
      <c r="D124" s="141"/>
      <c r="E124" s="142"/>
    </row>
    <row r="125" ht="13.5" customHeight="1">
      <c r="A125" s="139"/>
      <c r="B125" s="140"/>
      <c r="C125" s="140"/>
      <c r="D125" s="141"/>
      <c r="E125" s="142"/>
    </row>
    <row r="126" ht="13.5" customHeight="1">
      <c r="A126" s="139"/>
      <c r="B126" s="140"/>
      <c r="C126" s="140"/>
      <c r="D126" s="141"/>
      <c r="E126" s="142"/>
    </row>
    <row r="127" ht="13.5" customHeight="1">
      <c r="A127" s="139"/>
      <c r="B127" s="140"/>
      <c r="C127" s="140"/>
      <c r="D127" s="141"/>
      <c r="E127" s="142"/>
    </row>
    <row r="128" ht="13.5" customHeight="1">
      <c r="A128" s="139"/>
      <c r="B128" s="140"/>
      <c r="C128" s="140"/>
      <c r="D128" s="141"/>
      <c r="E128" s="142"/>
    </row>
    <row r="129" ht="13.5" customHeight="1">
      <c r="A129" s="139"/>
      <c r="B129" s="140"/>
      <c r="C129" s="140"/>
      <c r="D129" s="141"/>
      <c r="E129" s="142"/>
    </row>
    <row r="130" ht="13.5" customHeight="1">
      <c r="A130" s="139"/>
      <c r="B130" s="140"/>
      <c r="C130" s="140"/>
      <c r="D130" s="141"/>
      <c r="E130" s="142"/>
    </row>
    <row r="131" ht="13.5" customHeight="1">
      <c r="A131" s="139"/>
      <c r="B131" s="140"/>
      <c r="C131" s="140"/>
      <c r="D131" s="141"/>
      <c r="E131" s="142"/>
    </row>
    <row r="132" ht="13.5" customHeight="1">
      <c r="A132" s="139"/>
      <c r="B132" s="140"/>
      <c r="C132" s="140"/>
      <c r="D132" s="141"/>
      <c r="E132" s="142"/>
    </row>
    <row r="133" ht="13.5" customHeight="1">
      <c r="A133" s="139"/>
      <c r="B133" s="140"/>
      <c r="C133" s="140"/>
      <c r="D133" s="141"/>
      <c r="E133" s="142"/>
    </row>
    <row r="134" ht="13.5" customHeight="1">
      <c r="A134" s="139"/>
      <c r="B134" s="140"/>
      <c r="C134" s="140"/>
      <c r="D134" s="141"/>
      <c r="E134" s="142"/>
    </row>
    <row r="135" ht="13.5" customHeight="1">
      <c r="A135" s="139"/>
      <c r="B135" s="140"/>
      <c r="C135" s="140"/>
      <c r="D135" s="141"/>
      <c r="E135" s="142"/>
    </row>
    <row r="136" ht="13.5" customHeight="1">
      <c r="A136" s="139"/>
      <c r="B136" s="140"/>
      <c r="C136" s="140"/>
      <c r="D136" s="141"/>
      <c r="E136" s="142"/>
    </row>
    <row r="137" ht="13.5" customHeight="1">
      <c r="A137" s="139"/>
      <c r="B137" s="140"/>
      <c r="C137" s="140"/>
      <c r="D137" s="141"/>
      <c r="E137" s="142"/>
    </row>
    <row r="138" ht="13.5" customHeight="1">
      <c r="A138" s="139"/>
      <c r="B138" s="140"/>
      <c r="C138" s="140"/>
      <c r="D138" s="141"/>
      <c r="E138" s="142"/>
    </row>
    <row r="139" ht="13.5" customHeight="1">
      <c r="A139" s="139"/>
      <c r="B139" s="140"/>
      <c r="C139" s="140"/>
      <c r="D139" s="141"/>
      <c r="E139" s="142"/>
    </row>
    <row r="140" ht="13.5" customHeight="1">
      <c r="A140" s="139"/>
      <c r="B140" s="140"/>
      <c r="C140" s="140"/>
      <c r="D140" s="141"/>
      <c r="E140" s="142"/>
    </row>
    <row r="141" ht="13.5" customHeight="1">
      <c r="A141" s="139"/>
      <c r="B141" s="140"/>
      <c r="C141" s="140"/>
      <c r="D141" s="141"/>
      <c r="E141" s="142"/>
    </row>
    <row r="142" ht="13.5" customHeight="1">
      <c r="A142" s="139"/>
      <c r="B142" s="140"/>
      <c r="C142" s="140"/>
      <c r="D142" s="141"/>
      <c r="E142" s="142"/>
    </row>
    <row r="143" ht="13.5" customHeight="1">
      <c r="A143" s="139"/>
      <c r="B143" s="140"/>
      <c r="C143" s="140"/>
      <c r="D143" s="141"/>
      <c r="E143" s="142"/>
    </row>
    <row r="144" ht="13.5" customHeight="1">
      <c r="A144" s="139"/>
      <c r="B144" s="140"/>
      <c r="C144" s="140"/>
      <c r="D144" s="141"/>
      <c r="E144" s="142"/>
    </row>
    <row r="145" ht="13.5" customHeight="1">
      <c r="A145" s="139"/>
      <c r="B145" s="140"/>
      <c r="C145" s="140"/>
      <c r="D145" s="141"/>
      <c r="E145" s="142"/>
    </row>
    <row r="146" ht="13.5" customHeight="1">
      <c r="A146" s="139"/>
      <c r="B146" s="140"/>
      <c r="C146" s="140"/>
      <c r="D146" s="141"/>
      <c r="E146" s="142"/>
    </row>
    <row r="147" ht="13.5" customHeight="1">
      <c r="A147" s="139"/>
      <c r="B147" s="140"/>
      <c r="C147" s="140"/>
      <c r="D147" s="141"/>
      <c r="E147" s="142"/>
    </row>
    <row r="148" ht="13.5" customHeight="1">
      <c r="A148" s="139"/>
      <c r="B148" s="140"/>
      <c r="C148" s="140"/>
      <c r="D148" s="141"/>
      <c r="E148" s="142"/>
    </row>
    <row r="149" ht="13.5" customHeight="1">
      <c r="A149" s="139"/>
      <c r="B149" s="140"/>
      <c r="C149" s="140"/>
      <c r="D149" s="141"/>
      <c r="E149" s="142"/>
    </row>
    <row r="150" ht="13.5" customHeight="1">
      <c r="A150" s="139"/>
      <c r="B150" s="140"/>
      <c r="C150" s="140"/>
      <c r="D150" s="141"/>
      <c r="E150" s="142"/>
    </row>
    <row r="151" ht="13.5" customHeight="1">
      <c r="A151" s="139"/>
      <c r="B151" s="140"/>
      <c r="C151" s="140"/>
      <c r="D151" s="141"/>
      <c r="E151" s="142"/>
    </row>
    <row r="152" ht="13.5" customHeight="1">
      <c r="A152" s="139"/>
      <c r="B152" s="140"/>
      <c r="C152" s="140"/>
      <c r="D152" s="141"/>
      <c r="E152" s="142"/>
    </row>
    <row r="153" ht="13.5" customHeight="1">
      <c r="A153" s="139"/>
      <c r="B153" s="140"/>
      <c r="C153" s="140"/>
      <c r="D153" s="141"/>
      <c r="E153" s="142"/>
    </row>
    <row r="154" ht="13.5" customHeight="1">
      <c r="A154" s="139"/>
      <c r="B154" s="140"/>
      <c r="C154" s="140"/>
      <c r="D154" s="141"/>
      <c r="E154" s="142"/>
    </row>
    <row r="155" ht="13.5" customHeight="1">
      <c r="A155" s="139"/>
      <c r="B155" s="140"/>
      <c r="C155" s="140"/>
      <c r="D155" s="141"/>
      <c r="E155" s="142"/>
    </row>
    <row r="156" ht="13.5" customHeight="1">
      <c r="A156" s="139"/>
      <c r="B156" s="140"/>
      <c r="C156" s="140"/>
      <c r="D156" s="141"/>
      <c r="E156" s="142"/>
    </row>
    <row r="157" ht="13.5" customHeight="1">
      <c r="A157" s="139"/>
      <c r="B157" s="140"/>
      <c r="C157" s="140"/>
      <c r="D157" s="141"/>
      <c r="E157" s="142"/>
    </row>
    <row r="158" ht="13.5" customHeight="1">
      <c r="A158" s="139"/>
      <c r="B158" s="140"/>
      <c r="C158" s="140"/>
      <c r="D158" s="141"/>
      <c r="E158" s="142"/>
    </row>
    <row r="159" ht="13.5" customHeight="1">
      <c r="A159" s="139"/>
      <c r="B159" s="140"/>
      <c r="C159" s="140"/>
      <c r="D159" s="141"/>
      <c r="E159" s="142"/>
    </row>
    <row r="160" ht="13.5" customHeight="1">
      <c r="A160" s="139"/>
      <c r="B160" s="140"/>
      <c r="C160" s="140"/>
      <c r="D160" s="141"/>
      <c r="E160" s="142"/>
    </row>
    <row r="161" ht="13.5" customHeight="1">
      <c r="A161" s="139"/>
      <c r="B161" s="140"/>
      <c r="C161" s="140"/>
      <c r="D161" s="141"/>
      <c r="E161" s="142"/>
    </row>
    <row r="162" ht="13.5" customHeight="1">
      <c r="A162" s="139"/>
      <c r="B162" s="140"/>
      <c r="C162" s="140"/>
      <c r="D162" s="141"/>
      <c r="E162" s="142"/>
    </row>
    <row r="163" ht="13.5" customHeight="1">
      <c r="A163" s="139"/>
      <c r="B163" s="140"/>
      <c r="C163" s="140"/>
      <c r="D163" s="141"/>
      <c r="E163" s="142"/>
    </row>
    <row r="164" ht="13.5" customHeight="1">
      <c r="A164" s="139"/>
      <c r="B164" s="140"/>
      <c r="C164" s="140"/>
      <c r="D164" s="141"/>
      <c r="E164" s="142"/>
    </row>
    <row r="165" ht="13.5" customHeight="1">
      <c r="A165" s="139"/>
      <c r="B165" s="140"/>
      <c r="C165" s="140"/>
      <c r="D165" s="141"/>
      <c r="E165" s="142"/>
    </row>
    <row r="166" ht="13.5" customHeight="1">
      <c r="A166" s="139"/>
      <c r="B166" s="140"/>
      <c r="C166" s="140"/>
      <c r="D166" s="141"/>
      <c r="E166" s="142"/>
    </row>
    <row r="167" ht="13.5" customHeight="1">
      <c r="A167" s="139"/>
      <c r="B167" s="140"/>
      <c r="C167" s="140"/>
      <c r="D167" s="141"/>
      <c r="E167" s="142"/>
    </row>
    <row r="168" ht="13.5" customHeight="1">
      <c r="A168" s="139"/>
      <c r="B168" s="140"/>
      <c r="C168" s="140"/>
      <c r="D168" s="141"/>
      <c r="E168" s="142"/>
    </row>
    <row r="169" ht="13.5" customHeight="1">
      <c r="A169" s="139"/>
      <c r="B169" s="140"/>
      <c r="C169" s="140"/>
      <c r="D169" s="141"/>
      <c r="E169" s="142"/>
    </row>
    <row r="170" ht="13.5" customHeight="1">
      <c r="A170" s="139"/>
      <c r="B170" s="140"/>
      <c r="C170" s="140"/>
      <c r="D170" s="141"/>
      <c r="E170" s="142"/>
    </row>
    <row r="171" ht="13.5" customHeight="1">
      <c r="A171" s="139"/>
      <c r="B171" s="140"/>
      <c r="C171" s="140"/>
      <c r="D171" s="141"/>
      <c r="E171" s="142"/>
    </row>
    <row r="172" ht="13.5" customHeight="1">
      <c r="A172" s="139"/>
      <c r="B172" s="140"/>
      <c r="C172" s="140"/>
      <c r="D172" s="141"/>
      <c r="E172" s="142"/>
    </row>
    <row r="173" ht="13.5" customHeight="1">
      <c r="A173" s="139"/>
      <c r="B173" s="140"/>
      <c r="C173" s="140"/>
      <c r="D173" s="141"/>
      <c r="E173" s="142"/>
    </row>
    <row r="174" ht="13.5" customHeight="1">
      <c r="A174" s="139"/>
      <c r="B174" s="140"/>
      <c r="C174" s="140"/>
      <c r="D174" s="141"/>
      <c r="E174" s="142"/>
    </row>
    <row r="175" ht="13.5" customHeight="1">
      <c r="A175" s="139"/>
      <c r="B175" s="140"/>
      <c r="C175" s="140"/>
      <c r="D175" s="141"/>
      <c r="E175" s="142"/>
    </row>
    <row r="176" ht="13.5" customHeight="1">
      <c r="A176" s="139"/>
      <c r="B176" s="140"/>
      <c r="C176" s="140"/>
      <c r="D176" s="141"/>
      <c r="E176" s="142"/>
    </row>
    <row r="177" ht="13.5" customHeight="1">
      <c r="A177" s="139"/>
      <c r="B177" s="140"/>
      <c r="C177" s="140"/>
      <c r="D177" s="141"/>
      <c r="E177" s="142"/>
    </row>
    <row r="178" ht="13.5" customHeight="1">
      <c r="A178" s="139"/>
      <c r="B178" s="140"/>
      <c r="C178" s="140"/>
      <c r="D178" s="141"/>
      <c r="E178" s="142"/>
    </row>
    <row r="179" ht="13.5" customHeight="1">
      <c r="A179" s="139"/>
      <c r="B179" s="140"/>
      <c r="C179" s="140"/>
      <c r="D179" s="141"/>
      <c r="E179" s="142"/>
    </row>
    <row r="180" ht="13.5" customHeight="1">
      <c r="A180" s="139"/>
      <c r="B180" s="140"/>
      <c r="C180" s="140"/>
      <c r="D180" s="141"/>
      <c r="E180" s="142"/>
    </row>
    <row r="181" ht="13.5" customHeight="1">
      <c r="A181" s="139"/>
      <c r="B181" s="140"/>
      <c r="C181" s="140"/>
      <c r="D181" s="141"/>
      <c r="E181" s="142"/>
    </row>
    <row r="182" ht="13.5" customHeight="1">
      <c r="A182" s="139"/>
      <c r="B182" s="140"/>
      <c r="C182" s="140"/>
      <c r="D182" s="141"/>
      <c r="E182" s="142"/>
    </row>
    <row r="183" ht="13.5" customHeight="1">
      <c r="A183" s="139"/>
      <c r="B183" s="140"/>
      <c r="C183" s="140"/>
      <c r="D183" s="141"/>
      <c r="E183" s="142"/>
    </row>
    <row r="184" ht="13.5" customHeight="1">
      <c r="A184" s="139"/>
      <c r="B184" s="140"/>
      <c r="C184" s="140"/>
      <c r="D184" s="141"/>
      <c r="E184" s="142"/>
    </row>
    <row r="185" ht="13.5" customHeight="1">
      <c r="A185" s="139"/>
      <c r="B185" s="140"/>
      <c r="C185" s="140"/>
      <c r="D185" s="141"/>
      <c r="E185" s="142"/>
    </row>
    <row r="186" ht="13.5" customHeight="1">
      <c r="A186" s="139"/>
      <c r="B186" s="140"/>
      <c r="C186" s="140"/>
      <c r="D186" s="141"/>
      <c r="E186" s="142"/>
    </row>
    <row r="187" ht="13.5" customHeight="1">
      <c r="A187" s="139"/>
      <c r="B187" s="140"/>
      <c r="C187" s="140"/>
      <c r="D187" s="141"/>
      <c r="E187" s="142"/>
    </row>
    <row r="188" ht="13.5" customHeight="1">
      <c r="A188" s="139"/>
      <c r="B188" s="140"/>
      <c r="C188" s="140"/>
      <c r="D188" s="141"/>
      <c r="E188" s="142"/>
    </row>
    <row r="189" ht="13.5" customHeight="1">
      <c r="A189" s="139"/>
      <c r="B189" s="140"/>
      <c r="C189" s="140"/>
      <c r="D189" s="141"/>
      <c r="E189" s="142"/>
    </row>
    <row r="190" ht="13.5" customHeight="1">
      <c r="A190" s="139"/>
      <c r="B190" s="140"/>
      <c r="C190" s="140"/>
      <c r="D190" s="141"/>
      <c r="E190" s="142"/>
    </row>
    <row r="191" ht="13.5" customHeight="1">
      <c r="A191" s="139"/>
      <c r="B191" s="140"/>
      <c r="C191" s="140"/>
      <c r="D191" s="141"/>
      <c r="E191" s="142"/>
    </row>
    <row r="192" ht="13.5" customHeight="1">
      <c r="A192" s="139"/>
      <c r="B192" s="140"/>
      <c r="C192" s="140"/>
      <c r="D192" s="141"/>
      <c r="E192" s="142"/>
    </row>
    <row r="193" ht="13.5" customHeight="1">
      <c r="A193" s="139"/>
      <c r="B193" s="140"/>
      <c r="C193" s="140"/>
      <c r="D193" s="141"/>
      <c r="E193" s="142"/>
    </row>
    <row r="194" ht="13.5" customHeight="1">
      <c r="A194" s="139"/>
      <c r="B194" s="140"/>
      <c r="C194" s="140"/>
      <c r="D194" s="141"/>
      <c r="E194" s="142"/>
    </row>
    <row r="195" ht="13.5" customHeight="1">
      <c r="A195" s="139"/>
      <c r="B195" s="140"/>
      <c r="C195" s="140"/>
      <c r="D195" s="141"/>
      <c r="E195" s="142"/>
    </row>
    <row r="196" ht="13.5" customHeight="1">
      <c r="A196" s="139"/>
      <c r="B196" s="140"/>
      <c r="C196" s="140"/>
      <c r="D196" s="141"/>
      <c r="E196" s="142"/>
    </row>
    <row r="197" ht="13.5" customHeight="1">
      <c r="A197" s="139"/>
      <c r="B197" s="140"/>
      <c r="C197" s="140"/>
      <c r="D197" s="141"/>
      <c r="E197" s="142"/>
    </row>
    <row r="198" ht="13.5" customHeight="1">
      <c r="A198" s="139"/>
      <c r="B198" s="140"/>
      <c r="C198" s="140"/>
      <c r="D198" s="141"/>
      <c r="E198" s="142"/>
    </row>
    <row r="199" ht="13.5" customHeight="1">
      <c r="A199" s="139"/>
      <c r="B199" s="140"/>
      <c r="C199" s="140"/>
      <c r="D199" s="141"/>
      <c r="E199" s="142"/>
    </row>
    <row r="200" ht="13.5" customHeight="1">
      <c r="A200" s="139"/>
      <c r="B200" s="140"/>
      <c r="C200" s="140"/>
      <c r="D200" s="141"/>
      <c r="E200" s="142"/>
    </row>
    <row r="201" ht="13.5" customHeight="1">
      <c r="A201" s="139"/>
      <c r="B201" s="140"/>
      <c r="C201" s="140"/>
      <c r="D201" s="141"/>
      <c r="E201" s="142"/>
    </row>
    <row r="202" ht="13.5" customHeight="1">
      <c r="A202" s="139"/>
      <c r="B202" s="140"/>
      <c r="C202" s="140"/>
      <c r="D202" s="141"/>
      <c r="E202" s="142"/>
    </row>
    <row r="203" ht="13.5" customHeight="1">
      <c r="A203" s="139"/>
      <c r="B203" s="140"/>
      <c r="C203" s="140"/>
      <c r="D203" s="141"/>
      <c r="E203" s="142"/>
    </row>
    <row r="204" ht="13.5" customHeight="1">
      <c r="A204" s="139"/>
      <c r="B204" s="140"/>
      <c r="C204" s="140"/>
      <c r="D204" s="141"/>
      <c r="E204" s="142"/>
    </row>
    <row r="205" ht="13.5" customHeight="1">
      <c r="A205" s="139"/>
      <c r="B205" s="140"/>
      <c r="C205" s="140"/>
      <c r="D205" s="141"/>
      <c r="E205" s="142"/>
    </row>
    <row r="206" ht="13.5" customHeight="1">
      <c r="A206" s="139"/>
      <c r="B206" s="140"/>
      <c r="C206" s="140"/>
      <c r="D206" s="141"/>
      <c r="E206" s="142"/>
    </row>
    <row r="207" ht="13.5" customHeight="1">
      <c r="A207" s="139"/>
      <c r="B207" s="140"/>
      <c r="C207" s="140"/>
      <c r="D207" s="141"/>
      <c r="E207" s="142"/>
    </row>
    <row r="208" ht="13.5" customHeight="1">
      <c r="A208" s="139"/>
      <c r="B208" s="140"/>
      <c r="C208" s="140"/>
      <c r="D208" s="141"/>
      <c r="E208" s="142"/>
    </row>
    <row r="209" ht="13.5" customHeight="1">
      <c r="A209" s="139"/>
      <c r="B209" s="140"/>
      <c r="C209" s="140"/>
      <c r="D209" s="141"/>
      <c r="E209" s="142"/>
    </row>
    <row r="210" ht="13.5" customHeight="1">
      <c r="A210" s="139"/>
      <c r="B210" s="140"/>
      <c r="C210" s="140"/>
      <c r="D210" s="141"/>
      <c r="E210" s="142"/>
    </row>
    <row r="211" ht="13.5" customHeight="1">
      <c r="A211" s="139"/>
      <c r="B211" s="140"/>
      <c r="C211" s="140"/>
      <c r="D211" s="141"/>
      <c r="E211" s="142"/>
    </row>
    <row r="212" ht="13.5" customHeight="1">
      <c r="A212" s="139"/>
      <c r="B212" s="140"/>
      <c r="C212" s="140"/>
      <c r="D212" s="141"/>
      <c r="E212" s="142"/>
    </row>
    <row r="213" ht="13.5" customHeight="1">
      <c r="A213" s="139"/>
      <c r="B213" s="140"/>
      <c r="C213" s="140"/>
      <c r="D213" s="141"/>
      <c r="E213" s="142"/>
    </row>
    <row r="214" ht="13.5" customHeight="1">
      <c r="A214" s="139"/>
      <c r="B214" s="140"/>
      <c r="C214" s="140"/>
      <c r="D214" s="141"/>
      <c r="E214" s="142"/>
    </row>
    <row r="215" ht="13.5" customHeight="1">
      <c r="A215" s="139"/>
      <c r="B215" s="140"/>
      <c r="C215" s="140"/>
      <c r="D215" s="141"/>
      <c r="E215" s="142"/>
    </row>
    <row r="216" ht="13.5" customHeight="1">
      <c r="A216" s="139"/>
      <c r="B216" s="140"/>
      <c r="C216" s="140"/>
      <c r="D216" s="141"/>
      <c r="E216" s="142"/>
    </row>
    <row r="217" ht="13.5" customHeight="1">
      <c r="A217" s="139"/>
      <c r="B217" s="140"/>
      <c r="C217" s="140"/>
      <c r="D217" s="141"/>
      <c r="E217" s="142"/>
    </row>
    <row r="218" ht="13.5" customHeight="1">
      <c r="A218" s="139"/>
      <c r="B218" s="140"/>
      <c r="C218" s="140"/>
      <c r="D218" s="141"/>
      <c r="E218" s="142"/>
    </row>
    <row r="219" ht="13.5" customHeight="1">
      <c r="A219" s="139"/>
      <c r="B219" s="140"/>
      <c r="C219" s="140"/>
      <c r="D219" s="141"/>
      <c r="E219" s="142"/>
    </row>
    <row r="220" ht="13.5" customHeight="1">
      <c r="A220" s="139"/>
      <c r="B220" s="140"/>
      <c r="C220" s="140"/>
      <c r="D220" s="141"/>
      <c r="E220" s="142"/>
    </row>
    <row r="221" ht="13.5" customHeight="1">
      <c r="A221" s="139"/>
      <c r="B221" s="140"/>
      <c r="C221" s="140"/>
      <c r="D221" s="141"/>
      <c r="E221" s="142"/>
    </row>
    <row r="222" ht="15.75" customHeight="1">
      <c r="A222" s="140"/>
      <c r="B222" s="140"/>
      <c r="C222" s="140"/>
      <c r="D222" s="143"/>
      <c r="E222" s="144"/>
    </row>
    <row r="223" ht="15.75" customHeight="1">
      <c r="A223" s="140"/>
      <c r="B223" s="140"/>
      <c r="C223" s="140"/>
      <c r="D223" s="143"/>
      <c r="E223" s="144"/>
    </row>
    <row r="224" ht="15.75" customHeight="1">
      <c r="A224" s="140"/>
      <c r="B224" s="140"/>
      <c r="C224" s="140"/>
      <c r="D224" s="143"/>
      <c r="E224" s="144"/>
    </row>
    <row r="225" ht="15.75" customHeight="1">
      <c r="A225" s="140"/>
      <c r="B225" s="140"/>
      <c r="C225" s="140"/>
      <c r="D225" s="143"/>
      <c r="E225" s="144"/>
    </row>
    <row r="226" ht="15.75" customHeight="1">
      <c r="A226" s="140"/>
      <c r="B226" s="140"/>
      <c r="C226" s="140"/>
      <c r="D226" s="143"/>
      <c r="E226" s="144"/>
    </row>
    <row r="227" ht="15.75" customHeight="1">
      <c r="A227" s="140"/>
      <c r="B227" s="140"/>
      <c r="C227" s="140"/>
      <c r="D227" s="143"/>
      <c r="E227" s="144"/>
    </row>
    <row r="228" ht="15.75" customHeight="1">
      <c r="A228" s="140"/>
      <c r="B228" s="140"/>
      <c r="C228" s="140"/>
      <c r="D228" s="143"/>
      <c r="E228" s="144"/>
    </row>
    <row r="229" ht="15.75" customHeight="1">
      <c r="A229" s="140"/>
      <c r="B229" s="140"/>
      <c r="C229" s="140"/>
      <c r="D229" s="143"/>
      <c r="E229" s="144"/>
    </row>
    <row r="230" ht="15.75" customHeight="1">
      <c r="A230" s="140"/>
      <c r="B230" s="140"/>
      <c r="C230" s="140"/>
      <c r="D230" s="143"/>
      <c r="E230" s="144"/>
    </row>
    <row r="231" ht="15.75" customHeight="1">
      <c r="A231" s="140"/>
      <c r="B231" s="140"/>
      <c r="C231" s="140"/>
      <c r="D231" s="143"/>
      <c r="E231" s="144"/>
    </row>
    <row r="232" ht="15.75" customHeight="1">
      <c r="A232" s="140"/>
      <c r="B232" s="140"/>
      <c r="C232" s="140"/>
      <c r="D232" s="143"/>
      <c r="E232" s="144"/>
    </row>
    <row r="233" ht="15.75" customHeight="1">
      <c r="A233" s="140"/>
      <c r="B233" s="140"/>
      <c r="C233" s="140"/>
      <c r="D233" s="143"/>
      <c r="E233" s="144"/>
    </row>
    <row r="234" ht="15.75" customHeight="1">
      <c r="A234" s="140"/>
      <c r="B234" s="140"/>
      <c r="C234" s="140"/>
      <c r="D234" s="143"/>
      <c r="E234" s="144"/>
    </row>
    <row r="235" ht="15.75" customHeight="1">
      <c r="A235" s="140"/>
      <c r="B235" s="140"/>
      <c r="C235" s="140"/>
      <c r="D235" s="143"/>
      <c r="E235" s="144"/>
    </row>
    <row r="236" ht="15.75" customHeight="1">
      <c r="A236" s="140"/>
      <c r="B236" s="140"/>
      <c r="C236" s="140"/>
      <c r="D236" s="143"/>
      <c r="E236" s="144"/>
    </row>
    <row r="237" ht="15.75" customHeight="1">
      <c r="A237" s="140"/>
      <c r="B237" s="140"/>
      <c r="C237" s="140"/>
      <c r="D237" s="143"/>
      <c r="E237" s="144"/>
    </row>
    <row r="238" ht="15.75" customHeight="1">
      <c r="A238" s="140"/>
      <c r="B238" s="140"/>
      <c r="C238" s="140"/>
      <c r="D238" s="143"/>
      <c r="E238" s="144"/>
    </row>
    <row r="239" ht="15.75" customHeight="1">
      <c r="A239" s="140"/>
      <c r="B239" s="140"/>
      <c r="C239" s="140"/>
      <c r="D239" s="143"/>
      <c r="E239" s="144"/>
    </row>
    <row r="240" ht="15.75" customHeight="1">
      <c r="A240" s="140"/>
      <c r="B240" s="140"/>
      <c r="C240" s="140"/>
      <c r="D240" s="143"/>
      <c r="E240" s="144"/>
    </row>
    <row r="241" ht="15.75" customHeight="1">
      <c r="A241" s="140"/>
      <c r="B241" s="140"/>
      <c r="C241" s="140"/>
      <c r="D241" s="143"/>
      <c r="E241" s="144"/>
    </row>
    <row r="242" ht="15.75" customHeight="1">
      <c r="A242" s="140"/>
      <c r="B242" s="140"/>
      <c r="C242" s="140"/>
      <c r="D242" s="143"/>
      <c r="E242" s="144"/>
    </row>
    <row r="243" ht="15.75" customHeight="1">
      <c r="A243" s="140"/>
      <c r="B243" s="140"/>
      <c r="C243" s="140"/>
      <c r="D243" s="143"/>
      <c r="E243" s="144"/>
    </row>
    <row r="244" ht="15.75" customHeight="1">
      <c r="A244" s="140"/>
      <c r="B244" s="140"/>
      <c r="C244" s="140"/>
      <c r="D244" s="143"/>
      <c r="E244" s="144"/>
    </row>
    <row r="245" ht="15.75" customHeight="1">
      <c r="A245" s="140"/>
      <c r="B245" s="140"/>
      <c r="C245" s="140"/>
      <c r="D245" s="143"/>
      <c r="E245" s="144"/>
    </row>
    <row r="246" ht="15.75" customHeight="1">
      <c r="A246" s="140"/>
      <c r="B246" s="140"/>
      <c r="C246" s="140"/>
      <c r="D246" s="143"/>
      <c r="E246" s="144"/>
    </row>
    <row r="247" ht="15.75" customHeight="1">
      <c r="A247" s="140"/>
      <c r="B247" s="140"/>
      <c r="C247" s="140"/>
      <c r="D247" s="143"/>
      <c r="E247" s="144"/>
    </row>
    <row r="248" ht="15.75" customHeight="1">
      <c r="A248" s="140"/>
      <c r="B248" s="140"/>
      <c r="C248" s="140"/>
      <c r="D248" s="143"/>
      <c r="E248" s="144"/>
    </row>
    <row r="249" ht="15.75" customHeight="1">
      <c r="A249" s="140"/>
      <c r="B249" s="140"/>
      <c r="C249" s="140"/>
      <c r="D249" s="143"/>
      <c r="E249" s="144"/>
    </row>
    <row r="250" ht="15.75" customHeight="1">
      <c r="A250" s="140"/>
      <c r="B250" s="140"/>
      <c r="C250" s="140"/>
      <c r="D250" s="143"/>
      <c r="E250" s="144"/>
    </row>
    <row r="251" ht="15.75" customHeight="1">
      <c r="A251" s="140"/>
      <c r="B251" s="140"/>
      <c r="C251" s="140"/>
      <c r="D251" s="143"/>
      <c r="E251" s="144"/>
    </row>
    <row r="252" ht="15.75" customHeight="1">
      <c r="A252" s="140"/>
      <c r="B252" s="140"/>
      <c r="C252" s="140"/>
      <c r="D252" s="143"/>
      <c r="E252" s="144"/>
    </row>
    <row r="253" ht="15.75" customHeight="1">
      <c r="A253" s="140"/>
      <c r="B253" s="140"/>
      <c r="C253" s="140"/>
      <c r="D253" s="143"/>
      <c r="E253" s="144"/>
    </row>
    <row r="254" ht="15.75" customHeight="1">
      <c r="A254" s="140"/>
      <c r="B254" s="140"/>
      <c r="C254" s="140"/>
      <c r="D254" s="143"/>
      <c r="E254" s="144"/>
    </row>
    <row r="255" ht="15.75" customHeight="1">
      <c r="A255" s="140"/>
      <c r="B255" s="140"/>
      <c r="C255" s="140"/>
      <c r="D255" s="143"/>
      <c r="E255" s="144"/>
    </row>
    <row r="256" ht="15.75" customHeight="1">
      <c r="A256" s="140"/>
      <c r="B256" s="140"/>
      <c r="C256" s="140"/>
      <c r="D256" s="143"/>
      <c r="E256" s="144"/>
    </row>
    <row r="257" ht="15.75" customHeight="1">
      <c r="A257" s="140"/>
      <c r="B257" s="140"/>
      <c r="C257" s="140"/>
      <c r="D257" s="143"/>
      <c r="E257" s="144"/>
    </row>
    <row r="258" ht="15.75" customHeight="1">
      <c r="A258" s="140"/>
      <c r="B258" s="140"/>
      <c r="C258" s="140"/>
      <c r="D258" s="143"/>
      <c r="E258" s="144"/>
    </row>
    <row r="259" ht="15.75" customHeight="1">
      <c r="A259" s="140"/>
      <c r="B259" s="140"/>
      <c r="C259" s="140"/>
      <c r="D259" s="143"/>
      <c r="E259" s="144"/>
    </row>
    <row r="260" ht="15.75" customHeight="1">
      <c r="A260" s="140"/>
      <c r="B260" s="140"/>
      <c r="C260" s="140"/>
      <c r="D260" s="143"/>
      <c r="E260" s="144"/>
    </row>
    <row r="261" ht="15.75" customHeight="1">
      <c r="A261" s="140"/>
      <c r="B261" s="140"/>
      <c r="C261" s="140"/>
      <c r="D261" s="143"/>
      <c r="E261" s="144"/>
    </row>
    <row r="262" ht="15.75" customHeight="1">
      <c r="A262" s="140"/>
      <c r="B262" s="140"/>
      <c r="C262" s="140"/>
      <c r="D262" s="143"/>
      <c r="E262" s="144"/>
    </row>
    <row r="263" ht="15.75" customHeight="1">
      <c r="A263" s="140"/>
      <c r="B263" s="140"/>
      <c r="C263" s="140"/>
      <c r="D263" s="143"/>
      <c r="E263" s="144"/>
    </row>
    <row r="264" ht="15.75" customHeight="1">
      <c r="A264" s="140"/>
      <c r="B264" s="140"/>
      <c r="C264" s="140"/>
      <c r="D264" s="143"/>
      <c r="E264" s="144"/>
    </row>
    <row r="265" ht="15.75" customHeight="1">
      <c r="A265" s="140"/>
      <c r="B265" s="140"/>
      <c r="C265" s="140"/>
      <c r="D265" s="143"/>
      <c r="E265" s="144"/>
    </row>
    <row r="266" ht="15.75" customHeight="1">
      <c r="A266" s="140"/>
      <c r="B266" s="140"/>
      <c r="C266" s="140"/>
      <c r="D266" s="143"/>
      <c r="E266" s="144"/>
    </row>
    <row r="267" ht="15.75" customHeight="1">
      <c r="A267" s="140"/>
      <c r="B267" s="140"/>
      <c r="C267" s="140"/>
      <c r="D267" s="143"/>
      <c r="E267" s="144"/>
    </row>
    <row r="268" ht="15.75" customHeight="1">
      <c r="A268" s="140"/>
      <c r="B268" s="140"/>
      <c r="C268" s="140"/>
      <c r="D268" s="143"/>
      <c r="E268" s="144"/>
    </row>
    <row r="269" ht="15.75" customHeight="1">
      <c r="A269" s="140"/>
      <c r="B269" s="140"/>
      <c r="C269" s="140"/>
      <c r="D269" s="143"/>
      <c r="E269" s="144"/>
    </row>
    <row r="270" ht="15.75" customHeight="1">
      <c r="A270" s="140"/>
      <c r="B270" s="140"/>
      <c r="C270" s="140"/>
      <c r="D270" s="143"/>
      <c r="E270" s="144"/>
    </row>
    <row r="271" ht="15.75" customHeight="1">
      <c r="A271" s="140"/>
      <c r="B271" s="140"/>
      <c r="C271" s="140"/>
      <c r="D271" s="143"/>
      <c r="E271" s="144"/>
    </row>
    <row r="272" ht="15.75" customHeight="1">
      <c r="A272" s="140"/>
      <c r="B272" s="140"/>
      <c r="C272" s="140"/>
      <c r="D272" s="143"/>
      <c r="E272" s="144"/>
    </row>
    <row r="273" ht="15.75" customHeight="1">
      <c r="A273" s="140"/>
      <c r="B273" s="140"/>
      <c r="C273" s="140"/>
      <c r="D273" s="143"/>
      <c r="E273" s="144"/>
    </row>
    <row r="274" ht="15.75" customHeight="1">
      <c r="A274" s="140"/>
      <c r="B274" s="140"/>
      <c r="C274" s="140"/>
      <c r="D274" s="143"/>
      <c r="E274" s="144"/>
    </row>
    <row r="275" ht="15.75" customHeight="1">
      <c r="A275" s="140"/>
      <c r="B275" s="140"/>
      <c r="C275" s="140"/>
      <c r="D275" s="143"/>
      <c r="E275" s="144"/>
    </row>
    <row r="276" ht="15.75" customHeight="1">
      <c r="A276" s="140"/>
      <c r="B276" s="140"/>
      <c r="C276" s="140"/>
      <c r="D276" s="143"/>
      <c r="E276" s="144"/>
    </row>
    <row r="277" ht="15.75" customHeight="1">
      <c r="A277" s="140"/>
      <c r="B277" s="140"/>
      <c r="C277" s="140"/>
      <c r="D277" s="143"/>
      <c r="E277" s="144"/>
    </row>
    <row r="278" ht="15.75" customHeight="1">
      <c r="A278" s="140"/>
      <c r="B278" s="140"/>
      <c r="C278" s="140"/>
      <c r="D278" s="143"/>
      <c r="E278" s="144"/>
    </row>
    <row r="279" ht="15.75" customHeight="1">
      <c r="A279" s="140"/>
      <c r="B279" s="140"/>
      <c r="C279" s="140"/>
      <c r="D279" s="143"/>
      <c r="E279" s="144"/>
    </row>
    <row r="280" ht="15.75" customHeight="1">
      <c r="A280" s="140"/>
      <c r="B280" s="140"/>
      <c r="C280" s="140"/>
      <c r="D280" s="143"/>
      <c r="E280" s="144"/>
    </row>
    <row r="281" ht="15.75" customHeight="1">
      <c r="A281" s="140"/>
      <c r="B281" s="140"/>
      <c r="C281" s="140"/>
      <c r="D281" s="143"/>
      <c r="E281" s="144"/>
    </row>
    <row r="282" ht="15.75" customHeight="1">
      <c r="A282" s="140"/>
      <c r="B282" s="140"/>
      <c r="C282" s="140"/>
      <c r="D282" s="143"/>
      <c r="E282" s="144"/>
    </row>
    <row r="283" ht="15.75" customHeight="1">
      <c r="A283" s="140"/>
      <c r="B283" s="140"/>
      <c r="C283" s="140"/>
      <c r="D283" s="143"/>
      <c r="E283" s="144"/>
    </row>
    <row r="284" ht="15.75" customHeight="1">
      <c r="A284" s="140"/>
      <c r="B284" s="140"/>
      <c r="C284" s="140"/>
      <c r="D284" s="143"/>
      <c r="E284" s="144"/>
    </row>
    <row r="285" ht="15.75" customHeight="1">
      <c r="A285" s="140"/>
      <c r="B285" s="140"/>
      <c r="C285" s="140"/>
      <c r="D285" s="143"/>
      <c r="E285" s="144"/>
    </row>
    <row r="286" ht="15.75" customHeight="1">
      <c r="A286" s="140"/>
      <c r="B286" s="140"/>
      <c r="C286" s="140"/>
      <c r="D286" s="143"/>
      <c r="E286" s="144"/>
    </row>
    <row r="287" ht="15.75" customHeight="1">
      <c r="A287" s="140"/>
      <c r="B287" s="140"/>
      <c r="C287" s="140"/>
      <c r="D287" s="143"/>
      <c r="E287" s="144"/>
    </row>
    <row r="288" ht="15.75" customHeight="1">
      <c r="A288" s="140"/>
      <c r="B288" s="140"/>
      <c r="C288" s="140"/>
      <c r="D288" s="143"/>
      <c r="E288" s="144"/>
    </row>
    <row r="289" ht="15.75" customHeight="1">
      <c r="A289" s="140"/>
      <c r="B289" s="140"/>
      <c r="C289" s="140"/>
      <c r="D289" s="143"/>
      <c r="E289" s="144"/>
    </row>
    <row r="290" ht="15.75" customHeight="1">
      <c r="A290" s="140"/>
      <c r="B290" s="140"/>
      <c r="C290" s="140"/>
      <c r="D290" s="143"/>
      <c r="E290" s="144"/>
    </row>
    <row r="291" ht="15.75" customHeight="1">
      <c r="A291" s="140"/>
      <c r="B291" s="140"/>
      <c r="C291" s="140"/>
      <c r="D291" s="143"/>
      <c r="E291" s="144"/>
    </row>
    <row r="292" ht="15.75" customHeight="1">
      <c r="A292" s="140"/>
      <c r="B292" s="140"/>
      <c r="C292" s="140"/>
      <c r="D292" s="143"/>
      <c r="E292" s="144"/>
    </row>
    <row r="293" ht="15.75" customHeight="1">
      <c r="A293" s="140"/>
      <c r="B293" s="140"/>
      <c r="C293" s="140"/>
      <c r="D293" s="143"/>
      <c r="E293" s="144"/>
    </row>
    <row r="294" ht="15.75" customHeight="1">
      <c r="A294" s="140"/>
      <c r="B294" s="140"/>
      <c r="C294" s="140"/>
      <c r="D294" s="143"/>
      <c r="E294" s="144"/>
    </row>
    <row r="295" ht="15.75" customHeight="1">
      <c r="A295" s="140"/>
      <c r="B295" s="140"/>
      <c r="C295" s="140"/>
      <c r="D295" s="143"/>
      <c r="E295" s="144"/>
    </row>
    <row r="296" ht="15.75" customHeight="1">
      <c r="A296" s="140"/>
      <c r="B296" s="140"/>
      <c r="C296" s="140"/>
      <c r="D296" s="143"/>
      <c r="E296" s="144"/>
    </row>
    <row r="297" ht="15.75" customHeight="1">
      <c r="A297" s="140"/>
      <c r="B297" s="140"/>
      <c r="C297" s="140"/>
      <c r="D297" s="143"/>
      <c r="E297" s="144"/>
    </row>
    <row r="298" ht="15.75" customHeight="1">
      <c r="A298" s="140"/>
      <c r="B298" s="140"/>
      <c r="C298" s="140"/>
      <c r="D298" s="143"/>
      <c r="E298" s="144"/>
    </row>
    <row r="299" ht="15.75" customHeight="1">
      <c r="A299" s="140"/>
      <c r="B299" s="140"/>
      <c r="C299" s="140"/>
      <c r="D299" s="143"/>
      <c r="E299" s="144"/>
    </row>
    <row r="300" ht="15.75" customHeight="1">
      <c r="A300" s="140"/>
      <c r="B300" s="140"/>
      <c r="C300" s="140"/>
      <c r="D300" s="143"/>
      <c r="E300" s="144"/>
    </row>
    <row r="301" ht="15.75" customHeight="1">
      <c r="A301" s="140"/>
      <c r="B301" s="140"/>
      <c r="C301" s="140"/>
      <c r="D301" s="143"/>
      <c r="E301" s="144"/>
    </row>
    <row r="302" ht="15.75" customHeight="1">
      <c r="A302" s="140"/>
      <c r="B302" s="140"/>
      <c r="C302" s="140"/>
      <c r="D302" s="143"/>
      <c r="E302" s="144"/>
    </row>
    <row r="303" ht="15.75" customHeight="1">
      <c r="A303" s="140"/>
      <c r="B303" s="140"/>
      <c r="C303" s="140"/>
      <c r="D303" s="143"/>
      <c r="E303" s="144"/>
    </row>
    <row r="304" ht="15.75" customHeight="1">
      <c r="A304" s="140"/>
      <c r="B304" s="140"/>
      <c r="C304" s="140"/>
      <c r="D304" s="143"/>
      <c r="E304" s="144"/>
    </row>
    <row r="305" ht="15.75" customHeight="1">
      <c r="A305" s="140"/>
      <c r="B305" s="140"/>
      <c r="C305" s="140"/>
      <c r="D305" s="143"/>
      <c r="E305" s="144"/>
    </row>
    <row r="306" ht="15.75" customHeight="1">
      <c r="A306" s="140"/>
      <c r="B306" s="140"/>
      <c r="C306" s="140"/>
      <c r="D306" s="143"/>
      <c r="E306" s="144"/>
    </row>
    <row r="307" ht="15.75" customHeight="1">
      <c r="A307" s="140"/>
      <c r="B307" s="140"/>
      <c r="C307" s="140"/>
      <c r="D307" s="143"/>
      <c r="E307" s="144"/>
    </row>
    <row r="308" ht="15.75" customHeight="1">
      <c r="A308" s="140"/>
      <c r="B308" s="140"/>
      <c r="C308" s="140"/>
      <c r="D308" s="143"/>
      <c r="E308" s="144"/>
    </row>
    <row r="309" ht="15.75" customHeight="1">
      <c r="A309" s="140"/>
      <c r="B309" s="140"/>
      <c r="C309" s="140"/>
      <c r="D309" s="143"/>
      <c r="E309" s="144"/>
    </row>
    <row r="310" ht="15.75" customHeight="1">
      <c r="A310" s="140"/>
      <c r="B310" s="140"/>
      <c r="C310" s="140"/>
      <c r="D310" s="143"/>
      <c r="E310" s="144"/>
    </row>
    <row r="311" ht="15.75" customHeight="1">
      <c r="A311" s="140"/>
      <c r="B311" s="140"/>
      <c r="C311" s="140"/>
      <c r="D311" s="143"/>
      <c r="E311" s="144"/>
    </row>
    <row r="312" ht="15.75" customHeight="1">
      <c r="A312" s="140"/>
      <c r="B312" s="140"/>
      <c r="C312" s="140"/>
      <c r="D312" s="143"/>
      <c r="E312" s="144"/>
    </row>
    <row r="313" ht="15.75" customHeight="1">
      <c r="A313" s="140"/>
      <c r="B313" s="140"/>
      <c r="C313" s="140"/>
      <c r="D313" s="143"/>
      <c r="E313" s="144"/>
    </row>
    <row r="314" ht="15.75" customHeight="1">
      <c r="A314" s="140"/>
      <c r="B314" s="140"/>
      <c r="C314" s="140"/>
      <c r="D314" s="143"/>
      <c r="E314" s="144"/>
    </row>
    <row r="315" ht="15.75" customHeight="1">
      <c r="A315" s="140"/>
      <c r="B315" s="140"/>
      <c r="C315" s="140"/>
      <c r="D315" s="143"/>
      <c r="E315" s="144"/>
    </row>
    <row r="316" ht="15.75" customHeight="1">
      <c r="A316" s="140"/>
      <c r="B316" s="140"/>
      <c r="C316" s="140"/>
      <c r="D316" s="143"/>
      <c r="E316" s="144"/>
    </row>
    <row r="317" ht="15.75" customHeight="1">
      <c r="A317" s="140"/>
      <c r="B317" s="140"/>
      <c r="C317" s="140"/>
      <c r="D317" s="143"/>
      <c r="E317" s="144"/>
    </row>
    <row r="318" ht="15.75" customHeight="1">
      <c r="A318" s="140"/>
      <c r="B318" s="140"/>
      <c r="C318" s="140"/>
      <c r="D318" s="143"/>
      <c r="E318" s="144"/>
    </row>
    <row r="319" ht="15.75" customHeight="1">
      <c r="A319" s="140"/>
      <c r="B319" s="140"/>
      <c r="C319" s="140"/>
      <c r="D319" s="143"/>
      <c r="E319" s="144"/>
    </row>
    <row r="320" ht="15.75" customHeight="1">
      <c r="A320" s="140"/>
      <c r="B320" s="140"/>
      <c r="C320" s="140"/>
      <c r="D320" s="143"/>
      <c r="E320" s="144"/>
    </row>
    <row r="321" ht="15.75" customHeight="1">
      <c r="A321" s="140"/>
      <c r="B321" s="140"/>
      <c r="C321" s="140"/>
      <c r="D321" s="143"/>
      <c r="E321" s="144"/>
    </row>
    <row r="322" ht="15.75" customHeight="1">
      <c r="A322" s="140"/>
      <c r="B322" s="140"/>
      <c r="C322" s="140"/>
      <c r="D322" s="143"/>
      <c r="E322" s="144"/>
    </row>
    <row r="323" ht="15.75" customHeight="1">
      <c r="A323" s="140"/>
      <c r="B323" s="140"/>
      <c r="C323" s="140"/>
      <c r="D323" s="143"/>
      <c r="E323" s="144"/>
    </row>
    <row r="324" ht="15.75" customHeight="1">
      <c r="A324" s="140"/>
      <c r="B324" s="140"/>
      <c r="C324" s="140"/>
      <c r="D324" s="143"/>
      <c r="E324" s="144"/>
    </row>
    <row r="325" ht="15.75" customHeight="1">
      <c r="A325" s="140"/>
      <c r="B325" s="140"/>
      <c r="C325" s="140"/>
      <c r="D325" s="143"/>
      <c r="E325" s="144"/>
    </row>
    <row r="326" ht="15.75" customHeight="1">
      <c r="A326" s="140"/>
      <c r="B326" s="140"/>
      <c r="C326" s="140"/>
      <c r="D326" s="143"/>
      <c r="E326" s="144"/>
    </row>
    <row r="327" ht="15.75" customHeight="1">
      <c r="A327" s="140"/>
      <c r="B327" s="140"/>
      <c r="C327" s="140"/>
      <c r="D327" s="143"/>
      <c r="E327" s="144"/>
    </row>
    <row r="328" ht="15.75" customHeight="1">
      <c r="A328" s="140"/>
      <c r="B328" s="140"/>
      <c r="C328" s="140"/>
      <c r="D328" s="143"/>
      <c r="E328" s="144"/>
    </row>
    <row r="329" ht="15.75" customHeight="1">
      <c r="A329" s="140"/>
      <c r="B329" s="140"/>
      <c r="C329" s="140"/>
      <c r="D329" s="143"/>
      <c r="E329" s="144"/>
    </row>
    <row r="330" ht="15.75" customHeight="1">
      <c r="A330" s="140"/>
      <c r="B330" s="140"/>
      <c r="C330" s="140"/>
      <c r="D330" s="143"/>
      <c r="E330" s="144"/>
    </row>
    <row r="331" ht="15.75" customHeight="1">
      <c r="A331" s="140"/>
      <c r="B331" s="140"/>
      <c r="C331" s="140"/>
      <c r="D331" s="143"/>
      <c r="E331" s="144"/>
    </row>
    <row r="332" ht="15.75" customHeight="1">
      <c r="A332" s="140"/>
      <c r="B332" s="140"/>
      <c r="C332" s="140"/>
      <c r="D332" s="143"/>
      <c r="E332" s="144"/>
    </row>
    <row r="333" ht="15.75" customHeight="1">
      <c r="A333" s="140"/>
      <c r="B333" s="140"/>
      <c r="C333" s="140"/>
      <c r="D333" s="143"/>
      <c r="E333" s="144"/>
    </row>
    <row r="334" ht="15.75" customHeight="1">
      <c r="A334" s="140"/>
      <c r="B334" s="140"/>
      <c r="C334" s="140"/>
      <c r="D334" s="143"/>
      <c r="E334" s="144"/>
    </row>
    <row r="335" ht="15.75" customHeight="1">
      <c r="A335" s="140"/>
      <c r="B335" s="140"/>
      <c r="C335" s="140"/>
      <c r="D335" s="143"/>
      <c r="E335" s="144"/>
    </row>
    <row r="336" ht="15.75" customHeight="1">
      <c r="A336" s="140"/>
      <c r="B336" s="140"/>
      <c r="C336" s="140"/>
      <c r="D336" s="143"/>
      <c r="E336" s="144"/>
    </row>
    <row r="337" ht="15.75" customHeight="1">
      <c r="A337" s="140"/>
      <c r="B337" s="140"/>
      <c r="C337" s="140"/>
      <c r="D337" s="143"/>
      <c r="E337" s="144"/>
    </row>
    <row r="338" ht="15.75" customHeight="1">
      <c r="A338" s="140"/>
      <c r="B338" s="140"/>
      <c r="C338" s="140"/>
      <c r="D338" s="143"/>
      <c r="E338" s="144"/>
    </row>
    <row r="339" ht="15.75" customHeight="1">
      <c r="A339" s="140"/>
      <c r="B339" s="140"/>
      <c r="C339" s="140"/>
      <c r="D339" s="143"/>
      <c r="E339" s="144"/>
    </row>
    <row r="340" ht="15.75" customHeight="1">
      <c r="A340" s="140"/>
      <c r="B340" s="140"/>
      <c r="C340" s="140"/>
      <c r="D340" s="143"/>
      <c r="E340" s="144"/>
    </row>
    <row r="341" ht="15.75" customHeight="1">
      <c r="A341" s="140"/>
      <c r="B341" s="140"/>
      <c r="C341" s="140"/>
      <c r="D341" s="143"/>
      <c r="E341" s="144"/>
    </row>
    <row r="342" ht="15.75" customHeight="1">
      <c r="A342" s="140"/>
      <c r="B342" s="140"/>
      <c r="C342" s="140"/>
      <c r="D342" s="143"/>
      <c r="E342" s="144"/>
    </row>
    <row r="343" ht="15.75" customHeight="1">
      <c r="A343" s="140"/>
      <c r="B343" s="140"/>
      <c r="C343" s="140"/>
      <c r="D343" s="143"/>
      <c r="E343" s="144"/>
    </row>
    <row r="344" ht="15.75" customHeight="1">
      <c r="A344" s="140"/>
      <c r="B344" s="140"/>
      <c r="C344" s="140"/>
      <c r="D344" s="143"/>
      <c r="E344" s="144"/>
    </row>
    <row r="345" ht="15.75" customHeight="1">
      <c r="A345" s="140"/>
      <c r="B345" s="140"/>
      <c r="C345" s="140"/>
      <c r="D345" s="143"/>
      <c r="E345" s="144"/>
    </row>
    <row r="346" ht="15.75" customHeight="1">
      <c r="A346" s="140"/>
      <c r="B346" s="140"/>
      <c r="C346" s="140"/>
      <c r="D346" s="143"/>
      <c r="E346" s="144"/>
    </row>
    <row r="347" ht="15.75" customHeight="1">
      <c r="A347" s="140"/>
      <c r="B347" s="140"/>
      <c r="C347" s="140"/>
      <c r="D347" s="143"/>
      <c r="E347" s="144"/>
    </row>
    <row r="348" ht="15.75" customHeight="1">
      <c r="A348" s="140"/>
      <c r="B348" s="140"/>
      <c r="C348" s="140"/>
      <c r="D348" s="143"/>
      <c r="E348" s="144"/>
    </row>
    <row r="349" ht="15.75" customHeight="1">
      <c r="A349" s="140"/>
      <c r="B349" s="140"/>
      <c r="C349" s="140"/>
      <c r="D349" s="143"/>
      <c r="E349" s="144"/>
    </row>
    <row r="350" ht="15.75" customHeight="1">
      <c r="A350" s="140"/>
      <c r="B350" s="140"/>
      <c r="C350" s="140"/>
      <c r="D350" s="143"/>
      <c r="E350" s="144"/>
    </row>
    <row r="351" ht="15.75" customHeight="1">
      <c r="A351" s="140"/>
      <c r="B351" s="140"/>
      <c r="C351" s="140"/>
      <c r="D351" s="143"/>
      <c r="E351" s="144"/>
    </row>
    <row r="352" ht="15.75" customHeight="1">
      <c r="A352" s="140"/>
      <c r="B352" s="140"/>
      <c r="C352" s="140"/>
      <c r="D352" s="143"/>
      <c r="E352" s="144"/>
    </row>
    <row r="353" ht="15.75" customHeight="1">
      <c r="A353" s="140"/>
      <c r="B353" s="140"/>
      <c r="C353" s="140"/>
      <c r="D353" s="143"/>
      <c r="E353" s="144"/>
    </row>
    <row r="354" ht="15.75" customHeight="1">
      <c r="A354" s="140"/>
      <c r="B354" s="140"/>
      <c r="C354" s="140"/>
      <c r="D354" s="143"/>
      <c r="E354" s="144"/>
    </row>
    <row r="355" ht="15.75" customHeight="1">
      <c r="A355" s="140"/>
      <c r="B355" s="140"/>
      <c r="C355" s="140"/>
      <c r="D355" s="143"/>
      <c r="E355" s="144"/>
    </row>
    <row r="356" ht="15.75" customHeight="1">
      <c r="A356" s="140"/>
      <c r="B356" s="140"/>
      <c r="C356" s="140"/>
      <c r="D356" s="143"/>
      <c r="E356" s="144"/>
    </row>
    <row r="357" ht="15.75" customHeight="1">
      <c r="A357" s="140"/>
      <c r="B357" s="140"/>
      <c r="C357" s="140"/>
      <c r="D357" s="143"/>
      <c r="E357" s="144"/>
    </row>
    <row r="358" ht="15.75" customHeight="1">
      <c r="A358" s="140"/>
      <c r="B358" s="140"/>
      <c r="C358" s="140"/>
      <c r="D358" s="143"/>
      <c r="E358" s="144"/>
    </row>
    <row r="359" ht="15.75" customHeight="1">
      <c r="A359" s="140"/>
      <c r="B359" s="140"/>
      <c r="C359" s="140"/>
      <c r="D359" s="143"/>
      <c r="E359" s="144"/>
    </row>
    <row r="360" ht="15.75" customHeight="1">
      <c r="A360" s="140"/>
      <c r="B360" s="140"/>
      <c r="C360" s="140"/>
      <c r="D360" s="143"/>
      <c r="E360" s="144"/>
    </row>
    <row r="361" ht="15.75" customHeight="1">
      <c r="A361" s="140"/>
      <c r="B361" s="140"/>
      <c r="C361" s="140"/>
      <c r="D361" s="143"/>
      <c r="E361" s="144"/>
    </row>
    <row r="362" ht="15.75" customHeight="1">
      <c r="A362" s="140"/>
      <c r="B362" s="140"/>
      <c r="C362" s="140"/>
      <c r="D362" s="143"/>
      <c r="E362" s="144"/>
    </row>
    <row r="363" ht="15.75" customHeight="1">
      <c r="A363" s="140"/>
      <c r="B363" s="140"/>
      <c r="C363" s="140"/>
      <c r="D363" s="143"/>
      <c r="E363" s="144"/>
    </row>
    <row r="364" ht="15.75" customHeight="1">
      <c r="A364" s="140"/>
      <c r="B364" s="140"/>
      <c r="C364" s="140"/>
      <c r="D364" s="143"/>
      <c r="E364" s="144"/>
    </row>
    <row r="365" ht="15.75" customHeight="1">
      <c r="A365" s="140"/>
      <c r="B365" s="140"/>
      <c r="C365" s="140"/>
      <c r="D365" s="143"/>
      <c r="E365" s="144"/>
    </row>
    <row r="366" ht="15.75" customHeight="1">
      <c r="A366" s="140"/>
      <c r="B366" s="140"/>
      <c r="C366" s="140"/>
      <c r="D366" s="143"/>
      <c r="E366" s="144"/>
    </row>
    <row r="367" ht="15.75" customHeight="1">
      <c r="A367" s="140"/>
      <c r="B367" s="140"/>
      <c r="C367" s="140"/>
      <c r="D367" s="143"/>
      <c r="E367" s="144"/>
    </row>
    <row r="368" ht="15.75" customHeight="1">
      <c r="A368" s="140"/>
      <c r="B368" s="140"/>
      <c r="C368" s="140"/>
      <c r="D368" s="143"/>
      <c r="E368" s="144"/>
    </row>
    <row r="369" ht="15.75" customHeight="1">
      <c r="A369" s="140"/>
      <c r="B369" s="140"/>
      <c r="C369" s="140"/>
      <c r="D369" s="143"/>
      <c r="E369" s="144"/>
    </row>
    <row r="370" ht="15.75" customHeight="1">
      <c r="A370" s="140"/>
      <c r="B370" s="140"/>
      <c r="C370" s="140"/>
      <c r="D370" s="143"/>
      <c r="E370" s="144"/>
    </row>
    <row r="371" ht="15.75" customHeight="1">
      <c r="A371" s="140"/>
      <c r="B371" s="140"/>
      <c r="C371" s="140"/>
      <c r="D371" s="143"/>
      <c r="E371" s="144"/>
    </row>
    <row r="372" ht="15.75" customHeight="1">
      <c r="A372" s="140"/>
      <c r="B372" s="140"/>
      <c r="C372" s="140"/>
      <c r="D372" s="143"/>
      <c r="E372" s="144"/>
    </row>
    <row r="373" ht="15.75" customHeight="1">
      <c r="A373" s="140"/>
      <c r="B373" s="140"/>
      <c r="C373" s="140"/>
      <c r="D373" s="143"/>
      <c r="E373" s="144"/>
    </row>
    <row r="374" ht="15.75" customHeight="1">
      <c r="A374" s="140"/>
      <c r="B374" s="140"/>
      <c r="C374" s="140"/>
      <c r="D374" s="143"/>
      <c r="E374" s="144"/>
    </row>
    <row r="375" ht="15.75" customHeight="1">
      <c r="A375" s="140"/>
      <c r="B375" s="140"/>
      <c r="C375" s="140"/>
      <c r="D375" s="143"/>
      <c r="E375" s="144"/>
    </row>
    <row r="376" ht="15.75" customHeight="1">
      <c r="A376" s="140"/>
      <c r="B376" s="140"/>
      <c r="C376" s="140"/>
      <c r="D376" s="143"/>
      <c r="E376" s="144"/>
    </row>
    <row r="377" ht="15.75" customHeight="1">
      <c r="A377" s="140"/>
      <c r="B377" s="140"/>
      <c r="C377" s="140"/>
      <c r="D377" s="143"/>
      <c r="E377" s="144"/>
    </row>
    <row r="378" ht="15.75" customHeight="1">
      <c r="A378" s="140"/>
      <c r="B378" s="140"/>
      <c r="C378" s="140"/>
      <c r="D378" s="143"/>
      <c r="E378" s="144"/>
    </row>
    <row r="379" ht="15.75" customHeight="1">
      <c r="A379" s="140"/>
      <c r="B379" s="140"/>
      <c r="C379" s="140"/>
      <c r="D379" s="143"/>
      <c r="E379" s="144"/>
    </row>
    <row r="380" ht="15.75" customHeight="1">
      <c r="A380" s="140"/>
      <c r="B380" s="140"/>
      <c r="C380" s="140"/>
      <c r="D380" s="143"/>
      <c r="E380" s="144"/>
    </row>
    <row r="381" ht="15.75" customHeight="1">
      <c r="A381" s="140"/>
      <c r="B381" s="140"/>
      <c r="C381" s="140"/>
      <c r="D381" s="143"/>
      <c r="E381" s="144"/>
    </row>
    <row r="382" ht="15.75" customHeight="1">
      <c r="A382" s="140"/>
      <c r="B382" s="140"/>
      <c r="C382" s="140"/>
      <c r="D382" s="143"/>
      <c r="E382" s="144"/>
    </row>
    <row r="383" ht="15.75" customHeight="1">
      <c r="A383" s="140"/>
      <c r="B383" s="140"/>
      <c r="C383" s="140"/>
      <c r="D383" s="143"/>
      <c r="E383" s="144"/>
    </row>
    <row r="384" ht="15.75" customHeight="1">
      <c r="A384" s="140"/>
      <c r="B384" s="140"/>
      <c r="C384" s="140"/>
      <c r="D384" s="143"/>
      <c r="E384" s="144"/>
    </row>
    <row r="385" ht="15.75" customHeight="1">
      <c r="A385" s="140"/>
      <c r="B385" s="140"/>
      <c r="C385" s="140"/>
      <c r="D385" s="143"/>
      <c r="E385" s="144"/>
    </row>
    <row r="386" ht="15.75" customHeight="1">
      <c r="A386" s="140"/>
      <c r="B386" s="140"/>
      <c r="C386" s="140"/>
      <c r="D386" s="143"/>
      <c r="E386" s="144"/>
    </row>
    <row r="387" ht="15.75" customHeight="1">
      <c r="A387" s="140"/>
      <c r="B387" s="140"/>
      <c r="C387" s="140"/>
      <c r="D387" s="143"/>
      <c r="E387" s="144"/>
    </row>
    <row r="388" ht="15.75" customHeight="1">
      <c r="A388" s="140"/>
      <c r="B388" s="140"/>
      <c r="C388" s="140"/>
      <c r="D388" s="143"/>
      <c r="E388" s="144"/>
    </row>
    <row r="389" ht="15.75" customHeight="1">
      <c r="A389" s="140"/>
      <c r="B389" s="140"/>
      <c r="C389" s="140"/>
      <c r="D389" s="143"/>
      <c r="E389" s="144"/>
    </row>
    <row r="390" ht="15.75" customHeight="1">
      <c r="A390" s="140"/>
      <c r="B390" s="140"/>
      <c r="C390" s="140"/>
      <c r="D390" s="143"/>
      <c r="E390" s="144"/>
    </row>
    <row r="391" ht="15.75" customHeight="1">
      <c r="A391" s="140"/>
      <c r="B391" s="140"/>
      <c r="C391" s="140"/>
      <c r="D391" s="143"/>
      <c r="E391" s="144"/>
    </row>
    <row r="392" ht="15.75" customHeight="1">
      <c r="A392" s="140"/>
      <c r="B392" s="140"/>
      <c r="C392" s="140"/>
      <c r="D392" s="143"/>
      <c r="E392" s="144"/>
    </row>
    <row r="393" ht="15.75" customHeight="1">
      <c r="A393" s="140"/>
      <c r="B393" s="140"/>
      <c r="C393" s="140"/>
      <c r="D393" s="143"/>
      <c r="E393" s="144"/>
    </row>
    <row r="394" ht="15.75" customHeight="1">
      <c r="A394" s="140"/>
      <c r="B394" s="140"/>
      <c r="C394" s="140"/>
      <c r="D394" s="143"/>
      <c r="E394" s="144"/>
    </row>
    <row r="395" ht="15.75" customHeight="1">
      <c r="A395" s="140"/>
      <c r="B395" s="140"/>
      <c r="C395" s="140"/>
      <c r="D395" s="143"/>
      <c r="E395" s="144"/>
    </row>
    <row r="396" ht="15.75" customHeight="1">
      <c r="A396" s="140"/>
      <c r="B396" s="140"/>
      <c r="C396" s="140"/>
      <c r="D396" s="143"/>
      <c r="E396" s="144"/>
    </row>
    <row r="397" ht="15.75" customHeight="1">
      <c r="A397" s="140"/>
      <c r="B397" s="140"/>
      <c r="C397" s="140"/>
      <c r="D397" s="143"/>
      <c r="E397" s="144"/>
    </row>
    <row r="398" ht="15.75" customHeight="1">
      <c r="A398" s="140"/>
      <c r="B398" s="140"/>
      <c r="C398" s="140"/>
      <c r="D398" s="143"/>
      <c r="E398" s="144"/>
    </row>
    <row r="399" ht="15.75" customHeight="1">
      <c r="A399" s="140"/>
      <c r="B399" s="140"/>
      <c r="C399" s="140"/>
      <c r="D399" s="143"/>
      <c r="E399" s="144"/>
    </row>
    <row r="400" ht="15.75" customHeight="1">
      <c r="A400" s="140"/>
      <c r="B400" s="140"/>
      <c r="C400" s="140"/>
      <c r="D400" s="143"/>
      <c r="E400" s="144"/>
    </row>
    <row r="401" ht="15.75" customHeight="1">
      <c r="A401" s="140"/>
      <c r="B401" s="140"/>
      <c r="C401" s="140"/>
      <c r="D401" s="143"/>
      <c r="E401" s="144"/>
    </row>
    <row r="402" ht="15.75" customHeight="1">
      <c r="A402" s="140"/>
      <c r="B402" s="140"/>
      <c r="C402" s="140"/>
      <c r="D402" s="143"/>
      <c r="E402" s="144"/>
    </row>
    <row r="403" ht="15.75" customHeight="1">
      <c r="A403" s="140"/>
      <c r="B403" s="140"/>
      <c r="C403" s="140"/>
      <c r="D403" s="143"/>
      <c r="E403" s="144"/>
    </row>
    <row r="404" ht="15.75" customHeight="1">
      <c r="A404" s="140"/>
      <c r="B404" s="140"/>
      <c r="C404" s="140"/>
      <c r="D404" s="143"/>
      <c r="E404" s="144"/>
    </row>
    <row r="405" ht="15.75" customHeight="1">
      <c r="A405" s="140"/>
      <c r="B405" s="140"/>
      <c r="C405" s="140"/>
      <c r="D405" s="143"/>
      <c r="E405" s="144"/>
    </row>
    <row r="406" ht="15.75" customHeight="1">
      <c r="A406" s="140"/>
      <c r="B406" s="140"/>
      <c r="C406" s="140"/>
      <c r="D406" s="143"/>
      <c r="E406" s="144"/>
    </row>
    <row r="407" ht="15.75" customHeight="1">
      <c r="A407" s="140"/>
      <c r="B407" s="140"/>
      <c r="C407" s="140"/>
      <c r="D407" s="143"/>
      <c r="E407" s="144"/>
    </row>
    <row r="408" ht="15.75" customHeight="1">
      <c r="A408" s="140"/>
      <c r="B408" s="140"/>
      <c r="C408" s="140"/>
      <c r="D408" s="143"/>
      <c r="E408" s="144"/>
    </row>
    <row r="409" ht="15.75" customHeight="1">
      <c r="A409" s="140"/>
      <c r="B409" s="140"/>
      <c r="C409" s="140"/>
      <c r="D409" s="143"/>
      <c r="E409" s="144"/>
    </row>
    <row r="410" ht="15.75" customHeight="1">
      <c r="A410" s="140"/>
      <c r="B410" s="140"/>
      <c r="C410" s="140"/>
      <c r="D410" s="143"/>
      <c r="E410" s="144"/>
    </row>
    <row r="411" ht="15.75" customHeight="1">
      <c r="A411" s="140"/>
      <c r="B411" s="140"/>
      <c r="C411" s="140"/>
      <c r="D411" s="143"/>
      <c r="E411" s="144"/>
    </row>
    <row r="412" ht="15.75" customHeight="1">
      <c r="A412" s="140"/>
      <c r="B412" s="140"/>
      <c r="C412" s="140"/>
      <c r="D412" s="143"/>
      <c r="E412" s="144"/>
    </row>
    <row r="413" ht="15.75" customHeight="1">
      <c r="A413" s="140"/>
      <c r="B413" s="140"/>
      <c r="C413" s="140"/>
      <c r="D413" s="143"/>
      <c r="E413" s="144"/>
    </row>
    <row r="414" ht="15.75" customHeight="1">
      <c r="A414" s="140"/>
      <c r="B414" s="140"/>
      <c r="C414" s="140"/>
      <c r="D414" s="143"/>
      <c r="E414" s="144"/>
    </row>
    <row r="415" ht="15.75" customHeight="1">
      <c r="A415" s="140"/>
      <c r="B415" s="140"/>
      <c r="C415" s="140"/>
      <c r="D415" s="143"/>
      <c r="E415" s="144"/>
    </row>
    <row r="416" ht="15.75" customHeight="1">
      <c r="A416" s="140"/>
      <c r="B416" s="140"/>
      <c r="C416" s="140"/>
      <c r="D416" s="143"/>
      <c r="E416" s="144"/>
    </row>
    <row r="417" ht="15.75" customHeight="1">
      <c r="A417" s="140"/>
      <c r="B417" s="140"/>
      <c r="C417" s="140"/>
      <c r="D417" s="143"/>
      <c r="E417" s="144"/>
    </row>
    <row r="418" ht="15.75" customHeight="1">
      <c r="A418" s="140"/>
      <c r="B418" s="140"/>
      <c r="C418" s="140"/>
      <c r="D418" s="143"/>
      <c r="E418" s="144"/>
    </row>
    <row r="419" ht="15.75" customHeight="1">
      <c r="A419" s="140"/>
      <c r="B419" s="140"/>
      <c r="C419" s="140"/>
      <c r="D419" s="143"/>
      <c r="E419" s="144"/>
    </row>
    <row r="420" ht="15.75" customHeight="1">
      <c r="A420" s="140"/>
      <c r="B420" s="140"/>
      <c r="C420" s="140"/>
      <c r="D420" s="143"/>
      <c r="E420" s="144"/>
    </row>
    <row r="421" ht="15.75" customHeight="1">
      <c r="A421" s="140"/>
      <c r="B421" s="140"/>
      <c r="C421" s="140"/>
      <c r="D421" s="143"/>
      <c r="E421" s="144"/>
    </row>
    <row r="422" ht="15.75" customHeight="1">
      <c r="A422" s="140"/>
      <c r="B422" s="140"/>
      <c r="C422" s="140"/>
      <c r="D422" s="143"/>
      <c r="E422" s="144"/>
    </row>
    <row r="423" ht="15.75" customHeight="1">
      <c r="A423" s="140"/>
      <c r="B423" s="140"/>
      <c r="C423" s="140"/>
      <c r="D423" s="143"/>
      <c r="E423" s="144"/>
    </row>
    <row r="424" ht="15.75" customHeight="1">
      <c r="A424" s="140"/>
      <c r="B424" s="140"/>
      <c r="C424" s="140"/>
      <c r="D424" s="143"/>
      <c r="E424" s="144"/>
    </row>
    <row r="425" ht="15.75" customHeight="1">
      <c r="A425" s="140"/>
      <c r="B425" s="140"/>
      <c r="C425" s="140"/>
      <c r="D425" s="143"/>
      <c r="E425" s="144"/>
    </row>
    <row r="426" ht="15.75" customHeight="1">
      <c r="A426" s="140"/>
      <c r="B426" s="140"/>
      <c r="C426" s="140"/>
      <c r="D426" s="143"/>
      <c r="E426" s="144"/>
    </row>
    <row r="427" ht="15.75" customHeight="1">
      <c r="A427" s="140"/>
      <c r="B427" s="140"/>
      <c r="C427" s="140"/>
      <c r="D427" s="143"/>
      <c r="E427" s="144"/>
    </row>
    <row r="428" ht="15.75" customHeight="1">
      <c r="A428" s="140"/>
      <c r="B428" s="140"/>
      <c r="C428" s="140"/>
      <c r="D428" s="143"/>
      <c r="E428" s="144"/>
    </row>
    <row r="429" ht="15.75" customHeight="1">
      <c r="A429" s="140"/>
      <c r="B429" s="140"/>
      <c r="C429" s="140"/>
      <c r="D429" s="143"/>
      <c r="E429" s="144"/>
    </row>
    <row r="430" ht="15.75" customHeight="1">
      <c r="A430" s="140"/>
      <c r="B430" s="140"/>
      <c r="C430" s="140"/>
      <c r="D430" s="143"/>
      <c r="E430" s="144"/>
    </row>
    <row r="431" ht="15.75" customHeight="1">
      <c r="A431" s="140"/>
      <c r="B431" s="140"/>
      <c r="C431" s="140"/>
      <c r="D431" s="143"/>
      <c r="E431" s="144"/>
    </row>
    <row r="432" ht="15.75" customHeight="1">
      <c r="A432" s="140"/>
      <c r="B432" s="140"/>
      <c r="C432" s="140"/>
      <c r="D432" s="143"/>
      <c r="E432" s="144"/>
    </row>
    <row r="433" ht="15.75" customHeight="1">
      <c r="A433" s="140"/>
      <c r="B433" s="140"/>
      <c r="C433" s="140"/>
      <c r="D433" s="143"/>
      <c r="E433" s="144"/>
    </row>
    <row r="434" ht="15.75" customHeight="1">
      <c r="A434" s="140"/>
      <c r="B434" s="140"/>
      <c r="C434" s="140"/>
      <c r="D434" s="143"/>
      <c r="E434" s="144"/>
    </row>
    <row r="435" ht="15.75" customHeight="1">
      <c r="A435" s="140"/>
      <c r="B435" s="140"/>
      <c r="C435" s="140"/>
      <c r="D435" s="143"/>
      <c r="E435" s="144"/>
    </row>
    <row r="436" ht="15.75" customHeight="1">
      <c r="A436" s="140"/>
      <c r="B436" s="140"/>
      <c r="C436" s="140"/>
      <c r="D436" s="143"/>
      <c r="E436" s="144"/>
    </row>
    <row r="437" ht="15.75" customHeight="1">
      <c r="A437" s="140"/>
      <c r="B437" s="140"/>
      <c r="C437" s="140"/>
      <c r="D437" s="143"/>
      <c r="E437" s="144"/>
    </row>
    <row r="438" ht="15.75" customHeight="1">
      <c r="A438" s="140"/>
      <c r="B438" s="140"/>
      <c r="C438" s="140"/>
      <c r="D438" s="143"/>
      <c r="E438" s="144"/>
    </row>
    <row r="439" ht="15.75" customHeight="1">
      <c r="A439" s="140"/>
      <c r="B439" s="140"/>
      <c r="C439" s="140"/>
      <c r="D439" s="143"/>
      <c r="E439" s="144"/>
    </row>
    <row r="440" ht="15.75" customHeight="1">
      <c r="A440" s="140"/>
      <c r="B440" s="140"/>
      <c r="C440" s="140"/>
      <c r="D440" s="143"/>
      <c r="E440" s="144"/>
    </row>
    <row r="441" ht="15.75" customHeight="1">
      <c r="A441" s="140"/>
      <c r="B441" s="140"/>
      <c r="C441" s="140"/>
      <c r="D441" s="143"/>
      <c r="E441" s="144"/>
    </row>
    <row r="442" ht="15.75" customHeight="1">
      <c r="A442" s="140"/>
      <c r="B442" s="140"/>
      <c r="C442" s="140"/>
      <c r="D442" s="143"/>
      <c r="E442" s="144"/>
    </row>
    <row r="443" ht="15.75" customHeight="1">
      <c r="A443" s="140"/>
      <c r="B443" s="140"/>
      <c r="C443" s="140"/>
      <c r="D443" s="143"/>
      <c r="E443" s="144"/>
    </row>
    <row r="444" ht="15.75" customHeight="1">
      <c r="A444" s="140"/>
      <c r="B444" s="140"/>
      <c r="C444" s="140"/>
      <c r="D444" s="143"/>
      <c r="E444" s="144"/>
    </row>
    <row r="445" ht="15.75" customHeight="1">
      <c r="A445" s="140"/>
      <c r="B445" s="140"/>
      <c r="C445" s="140"/>
      <c r="D445" s="143"/>
      <c r="E445" s="144"/>
    </row>
    <row r="446" ht="15.75" customHeight="1">
      <c r="A446" s="140"/>
      <c r="B446" s="140"/>
      <c r="C446" s="140"/>
      <c r="D446" s="143"/>
      <c r="E446" s="144"/>
    </row>
    <row r="447" ht="15.75" customHeight="1">
      <c r="A447" s="140"/>
      <c r="B447" s="140"/>
      <c r="C447" s="140"/>
      <c r="D447" s="143"/>
      <c r="E447" s="144"/>
    </row>
    <row r="448" ht="15.75" customHeight="1">
      <c r="A448" s="140"/>
      <c r="B448" s="140"/>
      <c r="C448" s="140"/>
      <c r="D448" s="143"/>
      <c r="E448" s="144"/>
    </row>
    <row r="449" ht="15.75" customHeight="1">
      <c r="A449" s="140"/>
      <c r="B449" s="140"/>
      <c r="C449" s="140"/>
      <c r="D449" s="143"/>
      <c r="E449" s="144"/>
    </row>
    <row r="450" ht="15.75" customHeight="1">
      <c r="A450" s="140"/>
      <c r="B450" s="140"/>
      <c r="C450" s="140"/>
      <c r="D450" s="143"/>
      <c r="E450" s="144"/>
    </row>
    <row r="451" ht="15.75" customHeight="1">
      <c r="A451" s="140"/>
      <c r="B451" s="140"/>
      <c r="C451" s="140"/>
      <c r="D451" s="143"/>
      <c r="E451" s="144"/>
    </row>
    <row r="452" ht="15.75" customHeight="1">
      <c r="A452" s="140"/>
      <c r="B452" s="140"/>
      <c r="C452" s="140"/>
      <c r="D452" s="143"/>
      <c r="E452" s="144"/>
    </row>
    <row r="453" ht="15.75" customHeight="1">
      <c r="A453" s="140"/>
      <c r="B453" s="140"/>
      <c r="C453" s="140"/>
      <c r="D453" s="143"/>
      <c r="E453" s="144"/>
    </row>
    <row r="454" ht="15.75" customHeight="1">
      <c r="A454" s="140"/>
      <c r="B454" s="140"/>
      <c r="C454" s="140"/>
      <c r="D454" s="143"/>
      <c r="E454" s="144"/>
    </row>
    <row r="455" ht="15.75" customHeight="1">
      <c r="A455" s="140"/>
      <c r="B455" s="140"/>
      <c r="C455" s="140"/>
      <c r="D455" s="143"/>
      <c r="E455" s="144"/>
    </row>
    <row r="456" ht="15.75" customHeight="1">
      <c r="A456" s="140"/>
      <c r="B456" s="140"/>
      <c r="C456" s="140"/>
      <c r="D456" s="143"/>
      <c r="E456" s="144"/>
    </row>
    <row r="457" ht="15.75" customHeight="1">
      <c r="A457" s="140"/>
      <c r="B457" s="140"/>
      <c r="C457" s="140"/>
      <c r="D457" s="143"/>
      <c r="E457" s="144"/>
    </row>
    <row r="458" ht="15.75" customHeight="1">
      <c r="A458" s="140"/>
      <c r="B458" s="140"/>
      <c r="C458" s="140"/>
      <c r="D458" s="143"/>
      <c r="E458" s="144"/>
    </row>
    <row r="459" ht="15.75" customHeight="1">
      <c r="A459" s="140"/>
      <c r="B459" s="140"/>
      <c r="C459" s="140"/>
      <c r="D459" s="143"/>
      <c r="E459" s="144"/>
    </row>
    <row r="460" ht="15.75" customHeight="1">
      <c r="A460" s="140"/>
      <c r="B460" s="140"/>
      <c r="C460" s="140"/>
      <c r="D460" s="143"/>
      <c r="E460" s="144"/>
    </row>
    <row r="461" ht="15.75" customHeight="1">
      <c r="A461" s="140"/>
      <c r="B461" s="140"/>
      <c r="C461" s="140"/>
      <c r="D461" s="143"/>
      <c r="E461" s="144"/>
    </row>
    <row r="462" ht="15.75" customHeight="1">
      <c r="A462" s="140"/>
      <c r="B462" s="140"/>
      <c r="C462" s="140"/>
      <c r="D462" s="143"/>
      <c r="E462" s="144"/>
    </row>
    <row r="463" ht="15.75" customHeight="1">
      <c r="A463" s="140"/>
      <c r="B463" s="140"/>
      <c r="C463" s="140"/>
      <c r="D463" s="143"/>
      <c r="E463" s="144"/>
    </row>
    <row r="464" ht="15.75" customHeight="1">
      <c r="A464" s="140"/>
      <c r="B464" s="140"/>
      <c r="C464" s="140"/>
      <c r="D464" s="143"/>
      <c r="E464" s="144"/>
    </row>
    <row r="465" ht="15.75" customHeight="1">
      <c r="A465" s="140"/>
      <c r="B465" s="140"/>
      <c r="C465" s="140"/>
      <c r="D465" s="143"/>
      <c r="E465" s="144"/>
    </row>
    <row r="466" ht="15.75" customHeight="1">
      <c r="A466" s="140"/>
      <c r="B466" s="140"/>
      <c r="C466" s="140"/>
      <c r="D466" s="143"/>
      <c r="E466" s="144"/>
    </row>
    <row r="467" ht="15.75" customHeight="1">
      <c r="A467" s="140"/>
      <c r="B467" s="140"/>
      <c r="C467" s="140"/>
      <c r="D467" s="143"/>
      <c r="E467" s="144"/>
    </row>
    <row r="468" ht="15.75" customHeight="1">
      <c r="A468" s="140"/>
      <c r="B468" s="140"/>
      <c r="C468" s="140"/>
      <c r="D468" s="143"/>
      <c r="E468" s="144"/>
    </row>
    <row r="469" ht="15.75" customHeight="1">
      <c r="A469" s="140"/>
      <c r="B469" s="140"/>
      <c r="C469" s="140"/>
      <c r="D469" s="143"/>
      <c r="E469" s="144"/>
    </row>
    <row r="470" ht="15.75" customHeight="1">
      <c r="A470" s="140"/>
      <c r="B470" s="140"/>
      <c r="C470" s="140"/>
      <c r="D470" s="143"/>
      <c r="E470" s="144"/>
    </row>
    <row r="471" ht="15.75" customHeight="1">
      <c r="A471" s="140"/>
      <c r="B471" s="140"/>
      <c r="C471" s="140"/>
      <c r="D471" s="143"/>
      <c r="E471" s="144"/>
    </row>
    <row r="472" ht="15.75" customHeight="1">
      <c r="A472" s="140"/>
      <c r="B472" s="140"/>
      <c r="C472" s="140"/>
      <c r="D472" s="143"/>
      <c r="E472" s="144"/>
    </row>
    <row r="473" ht="15.75" customHeight="1">
      <c r="A473" s="140"/>
      <c r="B473" s="140"/>
      <c r="C473" s="140"/>
      <c r="D473" s="143"/>
      <c r="E473" s="144"/>
    </row>
    <row r="474" ht="15.75" customHeight="1">
      <c r="A474" s="140"/>
      <c r="B474" s="140"/>
      <c r="C474" s="140"/>
      <c r="D474" s="143"/>
      <c r="E474" s="144"/>
    </row>
    <row r="475" ht="15.75" customHeight="1">
      <c r="A475" s="140"/>
      <c r="B475" s="140"/>
      <c r="C475" s="140"/>
      <c r="D475" s="143"/>
      <c r="E475" s="144"/>
    </row>
    <row r="476" ht="15.75" customHeight="1">
      <c r="A476" s="140"/>
      <c r="B476" s="140"/>
      <c r="C476" s="140"/>
      <c r="D476" s="143"/>
      <c r="E476" s="144"/>
    </row>
    <row r="477" ht="15.75" customHeight="1">
      <c r="A477" s="140"/>
      <c r="B477" s="140"/>
      <c r="C477" s="140"/>
      <c r="D477" s="143"/>
      <c r="E477" s="144"/>
    </row>
    <row r="478" ht="15.75" customHeight="1">
      <c r="A478" s="140"/>
      <c r="B478" s="140"/>
      <c r="C478" s="140"/>
      <c r="D478" s="143"/>
      <c r="E478" s="144"/>
    </row>
    <row r="479" ht="15.75" customHeight="1">
      <c r="A479" s="140"/>
      <c r="B479" s="140"/>
      <c r="C479" s="140"/>
      <c r="D479" s="143"/>
      <c r="E479" s="144"/>
    </row>
    <row r="480" ht="15.75" customHeight="1">
      <c r="A480" s="140"/>
      <c r="B480" s="140"/>
      <c r="C480" s="140"/>
      <c r="D480" s="143"/>
      <c r="E480" s="144"/>
    </row>
    <row r="481" ht="15.75" customHeight="1">
      <c r="A481" s="140"/>
      <c r="B481" s="140"/>
      <c r="C481" s="140"/>
      <c r="D481" s="143"/>
      <c r="E481" s="144"/>
    </row>
    <row r="482" ht="15.75" customHeight="1">
      <c r="A482" s="140"/>
      <c r="B482" s="140"/>
      <c r="C482" s="140"/>
      <c r="D482" s="143"/>
      <c r="E482" s="144"/>
    </row>
    <row r="483" ht="15.75" customHeight="1">
      <c r="A483" s="140"/>
      <c r="B483" s="140"/>
      <c r="C483" s="140"/>
      <c r="D483" s="143"/>
      <c r="E483" s="144"/>
    </row>
    <row r="484" ht="15.75" customHeight="1">
      <c r="A484" s="140"/>
      <c r="B484" s="140"/>
      <c r="C484" s="140"/>
      <c r="D484" s="143"/>
      <c r="E484" s="144"/>
    </row>
    <row r="485" ht="15.75" customHeight="1">
      <c r="A485" s="140"/>
      <c r="B485" s="140"/>
      <c r="C485" s="140"/>
      <c r="D485" s="143"/>
      <c r="E485" s="144"/>
    </row>
    <row r="486" ht="15.75" customHeight="1">
      <c r="A486" s="140"/>
      <c r="B486" s="140"/>
      <c r="C486" s="140"/>
      <c r="D486" s="143"/>
      <c r="E486" s="144"/>
    </row>
    <row r="487" ht="15.75" customHeight="1">
      <c r="A487" s="140"/>
      <c r="B487" s="140"/>
      <c r="C487" s="140"/>
      <c r="D487" s="143"/>
      <c r="E487" s="144"/>
    </row>
    <row r="488" ht="15.75" customHeight="1">
      <c r="A488" s="140"/>
      <c r="B488" s="140"/>
      <c r="C488" s="140"/>
      <c r="D488" s="143"/>
      <c r="E488" s="144"/>
    </row>
    <row r="489" ht="15.75" customHeight="1">
      <c r="A489" s="140"/>
      <c r="B489" s="140"/>
      <c r="C489" s="140"/>
      <c r="D489" s="143"/>
      <c r="E489" s="144"/>
    </row>
    <row r="490" ht="15.75" customHeight="1">
      <c r="A490" s="140"/>
      <c r="B490" s="140"/>
      <c r="C490" s="140"/>
      <c r="D490" s="143"/>
      <c r="E490" s="144"/>
    </row>
    <row r="491" ht="15.75" customHeight="1">
      <c r="A491" s="140"/>
      <c r="B491" s="140"/>
      <c r="C491" s="140"/>
      <c r="D491" s="143"/>
      <c r="E491" s="144"/>
    </row>
    <row r="492" ht="15.75" customHeight="1">
      <c r="A492" s="140"/>
      <c r="B492" s="140"/>
      <c r="C492" s="140"/>
      <c r="D492" s="143"/>
      <c r="E492" s="144"/>
    </row>
    <row r="493" ht="15.75" customHeight="1">
      <c r="A493" s="140"/>
      <c r="B493" s="140"/>
      <c r="C493" s="140"/>
      <c r="D493" s="143"/>
      <c r="E493" s="144"/>
    </row>
    <row r="494" ht="15.75" customHeight="1">
      <c r="A494" s="140"/>
      <c r="B494" s="140"/>
      <c r="C494" s="140"/>
      <c r="D494" s="143"/>
      <c r="E494" s="144"/>
    </row>
    <row r="495" ht="15.75" customHeight="1">
      <c r="A495" s="140"/>
      <c r="B495" s="140"/>
      <c r="C495" s="140"/>
      <c r="D495" s="143"/>
      <c r="E495" s="144"/>
    </row>
    <row r="496" ht="15.75" customHeight="1">
      <c r="A496" s="140"/>
      <c r="B496" s="140"/>
      <c r="C496" s="140"/>
      <c r="D496" s="143"/>
      <c r="E496" s="144"/>
    </row>
    <row r="497" ht="15.75" customHeight="1">
      <c r="A497" s="140"/>
      <c r="B497" s="140"/>
      <c r="C497" s="140"/>
      <c r="D497" s="143"/>
      <c r="E497" s="144"/>
    </row>
    <row r="498" ht="15.75" customHeight="1">
      <c r="A498" s="140"/>
      <c r="B498" s="140"/>
      <c r="C498" s="140"/>
      <c r="D498" s="143"/>
      <c r="E498" s="144"/>
    </row>
    <row r="499" ht="15.75" customHeight="1">
      <c r="A499" s="140"/>
      <c r="B499" s="140"/>
      <c r="C499" s="140"/>
      <c r="D499" s="143"/>
      <c r="E499" s="144"/>
    </row>
    <row r="500" ht="15.75" customHeight="1">
      <c r="A500" s="140"/>
      <c r="B500" s="140"/>
      <c r="C500" s="140"/>
      <c r="D500" s="143"/>
      <c r="E500" s="144"/>
    </row>
    <row r="501" ht="15.75" customHeight="1">
      <c r="A501" s="140"/>
      <c r="B501" s="140"/>
      <c r="C501" s="140"/>
      <c r="D501" s="143"/>
      <c r="E501" s="144"/>
    </row>
    <row r="502" ht="15.75" customHeight="1">
      <c r="A502" s="140"/>
      <c r="B502" s="140"/>
      <c r="C502" s="140"/>
      <c r="D502" s="143"/>
      <c r="E502" s="144"/>
    </row>
    <row r="503" ht="15.75" customHeight="1">
      <c r="A503" s="140"/>
      <c r="B503" s="140"/>
      <c r="C503" s="140"/>
      <c r="D503" s="143"/>
      <c r="E503" s="144"/>
    </row>
    <row r="504" ht="15.75" customHeight="1">
      <c r="A504" s="140"/>
      <c r="B504" s="140"/>
      <c r="C504" s="140"/>
      <c r="D504" s="143"/>
      <c r="E504" s="144"/>
    </row>
    <row r="505" ht="15.75" customHeight="1">
      <c r="A505" s="140"/>
      <c r="B505" s="140"/>
      <c r="C505" s="140"/>
      <c r="D505" s="143"/>
      <c r="E505" s="144"/>
    </row>
    <row r="506" ht="15.75" customHeight="1">
      <c r="A506" s="140"/>
      <c r="B506" s="140"/>
      <c r="C506" s="140"/>
      <c r="D506" s="143"/>
      <c r="E506" s="144"/>
    </row>
    <row r="507" ht="15.75" customHeight="1">
      <c r="A507" s="140"/>
      <c r="B507" s="140"/>
      <c r="C507" s="140"/>
      <c r="D507" s="143"/>
      <c r="E507" s="144"/>
    </row>
    <row r="508" ht="15.75" customHeight="1">
      <c r="A508" s="140"/>
      <c r="B508" s="140"/>
      <c r="C508" s="140"/>
      <c r="D508" s="143"/>
      <c r="E508" s="144"/>
    </row>
    <row r="509" ht="15.75" customHeight="1">
      <c r="A509" s="140"/>
      <c r="B509" s="140"/>
      <c r="C509" s="140"/>
      <c r="D509" s="143"/>
      <c r="E509" s="144"/>
    </row>
    <row r="510" ht="15.75" customHeight="1">
      <c r="A510" s="140"/>
      <c r="B510" s="140"/>
      <c r="C510" s="140"/>
      <c r="D510" s="143"/>
      <c r="E510" s="144"/>
    </row>
    <row r="511" ht="15.75" customHeight="1">
      <c r="A511" s="140"/>
      <c r="B511" s="140"/>
      <c r="C511" s="140"/>
      <c r="D511" s="143"/>
      <c r="E511" s="144"/>
    </row>
    <row r="512" ht="15.75" customHeight="1">
      <c r="A512" s="140"/>
      <c r="B512" s="140"/>
      <c r="C512" s="140"/>
      <c r="D512" s="143"/>
      <c r="E512" s="144"/>
    </row>
    <row r="513" ht="15.75" customHeight="1">
      <c r="A513" s="140"/>
      <c r="B513" s="140"/>
      <c r="C513" s="140"/>
      <c r="D513" s="143"/>
      <c r="E513" s="144"/>
    </row>
    <row r="514" ht="15.75" customHeight="1">
      <c r="A514" s="140"/>
      <c r="B514" s="140"/>
      <c r="C514" s="140"/>
      <c r="D514" s="143"/>
      <c r="E514" s="144"/>
    </row>
    <row r="515" ht="15.75" customHeight="1">
      <c r="A515" s="140"/>
      <c r="B515" s="140"/>
      <c r="C515" s="140"/>
      <c r="D515" s="143"/>
      <c r="E515" s="144"/>
    </row>
    <row r="516" ht="15.75" customHeight="1">
      <c r="A516" s="140"/>
      <c r="B516" s="140"/>
      <c r="C516" s="140"/>
      <c r="D516" s="143"/>
      <c r="E516" s="144"/>
    </row>
    <row r="517" ht="15.75" customHeight="1">
      <c r="A517" s="140"/>
      <c r="B517" s="140"/>
      <c r="C517" s="140"/>
      <c r="D517" s="143"/>
      <c r="E517" s="144"/>
    </row>
    <row r="518" ht="15.75" customHeight="1">
      <c r="A518" s="140"/>
      <c r="B518" s="140"/>
      <c r="C518" s="140"/>
      <c r="D518" s="143"/>
      <c r="E518" s="144"/>
    </row>
    <row r="519" ht="15.75" customHeight="1">
      <c r="A519" s="140"/>
      <c r="B519" s="140"/>
      <c r="C519" s="140"/>
      <c r="D519" s="143"/>
      <c r="E519" s="144"/>
    </row>
    <row r="520" ht="15.75" customHeight="1">
      <c r="A520" s="140"/>
      <c r="B520" s="140"/>
      <c r="C520" s="140"/>
      <c r="D520" s="143"/>
      <c r="E520" s="144"/>
    </row>
    <row r="521" ht="15.75" customHeight="1">
      <c r="A521" s="140"/>
      <c r="B521" s="140"/>
      <c r="C521" s="140"/>
      <c r="D521" s="143"/>
      <c r="E521" s="144"/>
    </row>
    <row r="522" ht="15.75" customHeight="1">
      <c r="A522" s="140"/>
      <c r="B522" s="140"/>
      <c r="C522" s="140"/>
      <c r="D522" s="143"/>
      <c r="E522" s="144"/>
    </row>
    <row r="523" ht="15.75" customHeight="1">
      <c r="A523" s="140"/>
      <c r="B523" s="140"/>
      <c r="C523" s="140"/>
      <c r="D523" s="143"/>
      <c r="E523" s="144"/>
    </row>
    <row r="524" ht="15.75" customHeight="1">
      <c r="A524" s="140"/>
      <c r="B524" s="140"/>
      <c r="C524" s="140"/>
      <c r="D524" s="143"/>
      <c r="E524" s="144"/>
    </row>
    <row r="525" ht="15.75" customHeight="1">
      <c r="A525" s="140"/>
      <c r="B525" s="140"/>
      <c r="C525" s="140"/>
      <c r="D525" s="143"/>
      <c r="E525" s="144"/>
    </row>
    <row r="526" ht="15.75" customHeight="1">
      <c r="A526" s="140"/>
      <c r="B526" s="140"/>
      <c r="C526" s="140"/>
      <c r="D526" s="143"/>
      <c r="E526" s="144"/>
    </row>
    <row r="527" ht="15.75" customHeight="1">
      <c r="A527" s="140"/>
      <c r="B527" s="140"/>
      <c r="C527" s="140"/>
      <c r="D527" s="143"/>
      <c r="E527" s="144"/>
    </row>
    <row r="528" ht="15.75" customHeight="1">
      <c r="A528" s="140"/>
      <c r="B528" s="140"/>
      <c r="C528" s="140"/>
      <c r="D528" s="143"/>
      <c r="E528" s="144"/>
    </row>
    <row r="529" ht="15.75" customHeight="1">
      <c r="A529" s="140"/>
      <c r="B529" s="140"/>
      <c r="C529" s="140"/>
      <c r="D529" s="143"/>
      <c r="E529" s="144"/>
    </row>
    <row r="530" ht="15.75" customHeight="1">
      <c r="A530" s="140"/>
      <c r="B530" s="140"/>
      <c r="C530" s="140"/>
      <c r="D530" s="143"/>
      <c r="E530" s="144"/>
    </row>
    <row r="531" ht="15.75" customHeight="1">
      <c r="A531" s="140"/>
      <c r="B531" s="140"/>
      <c r="C531" s="140"/>
      <c r="D531" s="143"/>
      <c r="E531" s="144"/>
    </row>
    <row r="532" ht="15.75" customHeight="1">
      <c r="A532" s="140"/>
      <c r="B532" s="140"/>
      <c r="C532" s="140"/>
      <c r="D532" s="143"/>
      <c r="E532" s="144"/>
    </row>
    <row r="533" ht="15.75" customHeight="1">
      <c r="A533" s="140"/>
      <c r="B533" s="140"/>
      <c r="C533" s="140"/>
      <c r="D533" s="143"/>
      <c r="E533" s="144"/>
    </row>
    <row r="534" ht="15.75" customHeight="1">
      <c r="A534" s="140"/>
      <c r="B534" s="140"/>
      <c r="C534" s="140"/>
      <c r="D534" s="143"/>
      <c r="E534" s="144"/>
    </row>
    <row r="535" ht="15.75" customHeight="1">
      <c r="A535" s="140"/>
      <c r="B535" s="140"/>
      <c r="C535" s="140"/>
      <c r="D535" s="143"/>
      <c r="E535" s="144"/>
    </row>
    <row r="536" ht="15.75" customHeight="1">
      <c r="A536" s="140"/>
      <c r="B536" s="140"/>
      <c r="C536" s="140"/>
      <c r="D536" s="143"/>
      <c r="E536" s="144"/>
    </row>
    <row r="537" ht="15.75" customHeight="1">
      <c r="A537" s="140"/>
      <c r="B537" s="140"/>
      <c r="C537" s="140"/>
      <c r="D537" s="143"/>
      <c r="E537" s="144"/>
    </row>
    <row r="538" ht="15.75" customHeight="1">
      <c r="A538" s="140"/>
      <c r="B538" s="140"/>
      <c r="C538" s="140"/>
      <c r="D538" s="143"/>
      <c r="E538" s="144"/>
    </row>
    <row r="539" ht="15.75" customHeight="1">
      <c r="A539" s="140"/>
      <c r="B539" s="140"/>
      <c r="C539" s="140"/>
      <c r="D539" s="143"/>
      <c r="E539" s="144"/>
    </row>
    <row r="540" ht="15.75" customHeight="1">
      <c r="A540" s="140"/>
      <c r="B540" s="140"/>
      <c r="C540" s="140"/>
      <c r="D540" s="143"/>
      <c r="E540" s="144"/>
    </row>
    <row r="541" ht="15.75" customHeight="1">
      <c r="A541" s="140"/>
      <c r="B541" s="140"/>
      <c r="C541" s="140"/>
      <c r="D541" s="143"/>
      <c r="E541" s="144"/>
    </row>
    <row r="542" ht="15.75" customHeight="1">
      <c r="A542" s="140"/>
      <c r="B542" s="140"/>
      <c r="C542" s="140"/>
      <c r="D542" s="143"/>
      <c r="E542" s="144"/>
    </row>
    <row r="543" ht="15.75" customHeight="1">
      <c r="A543" s="140"/>
      <c r="B543" s="140"/>
      <c r="C543" s="140"/>
      <c r="D543" s="143"/>
      <c r="E543" s="144"/>
    </row>
    <row r="544" ht="15.75" customHeight="1">
      <c r="A544" s="140"/>
      <c r="B544" s="140"/>
      <c r="C544" s="140"/>
      <c r="D544" s="143"/>
      <c r="E544" s="144"/>
    </row>
    <row r="545" ht="15.75" customHeight="1">
      <c r="A545" s="140"/>
      <c r="B545" s="140"/>
      <c r="C545" s="140"/>
      <c r="D545" s="143"/>
      <c r="E545" s="144"/>
    </row>
    <row r="546" ht="15.75" customHeight="1">
      <c r="A546" s="140"/>
      <c r="B546" s="140"/>
      <c r="C546" s="140"/>
      <c r="D546" s="143"/>
      <c r="E546" s="144"/>
    </row>
    <row r="547" ht="15.75" customHeight="1">
      <c r="A547" s="140"/>
      <c r="B547" s="140"/>
      <c r="C547" s="140"/>
      <c r="D547" s="143"/>
      <c r="E547" s="144"/>
    </row>
    <row r="548" ht="15.75" customHeight="1">
      <c r="A548" s="140"/>
      <c r="B548" s="140"/>
      <c r="C548" s="140"/>
      <c r="D548" s="143"/>
      <c r="E548" s="144"/>
    </row>
    <row r="549" ht="15.75" customHeight="1">
      <c r="A549" s="140"/>
      <c r="B549" s="140"/>
      <c r="C549" s="140"/>
      <c r="D549" s="143"/>
      <c r="E549" s="144"/>
    </row>
    <row r="550" ht="15.75" customHeight="1">
      <c r="A550" s="140"/>
      <c r="B550" s="140"/>
      <c r="C550" s="140"/>
      <c r="D550" s="143"/>
      <c r="E550" s="144"/>
    </row>
    <row r="551" ht="15.75" customHeight="1">
      <c r="A551" s="140"/>
      <c r="B551" s="140"/>
      <c r="C551" s="140"/>
      <c r="D551" s="143"/>
      <c r="E551" s="144"/>
    </row>
    <row r="552" ht="15.75" customHeight="1">
      <c r="A552" s="140"/>
      <c r="B552" s="140"/>
      <c r="C552" s="140"/>
      <c r="D552" s="143"/>
      <c r="E552" s="144"/>
    </row>
    <row r="553" ht="15.75" customHeight="1">
      <c r="A553" s="140"/>
      <c r="B553" s="140"/>
      <c r="C553" s="140"/>
      <c r="D553" s="143"/>
      <c r="E553" s="144"/>
    </row>
    <row r="554" ht="15.75" customHeight="1">
      <c r="A554" s="140"/>
      <c r="B554" s="140"/>
      <c r="C554" s="140"/>
      <c r="D554" s="143"/>
      <c r="E554" s="144"/>
    </row>
    <row r="555" ht="15.75" customHeight="1">
      <c r="A555" s="140"/>
      <c r="B555" s="140"/>
      <c r="C555" s="140"/>
      <c r="D555" s="143"/>
      <c r="E555" s="144"/>
    </row>
    <row r="556" ht="15.75" customHeight="1">
      <c r="A556" s="140"/>
      <c r="B556" s="140"/>
      <c r="C556" s="140"/>
      <c r="D556" s="143"/>
      <c r="E556" s="144"/>
    </row>
    <row r="557" ht="15.75" customHeight="1">
      <c r="A557" s="140"/>
      <c r="B557" s="140"/>
      <c r="C557" s="140"/>
      <c r="D557" s="143"/>
      <c r="E557" s="144"/>
    </row>
    <row r="558" ht="15.75" customHeight="1">
      <c r="A558" s="140"/>
      <c r="B558" s="140"/>
      <c r="C558" s="140"/>
      <c r="D558" s="143"/>
      <c r="E558" s="144"/>
    </row>
    <row r="559" ht="15.75" customHeight="1">
      <c r="A559" s="140"/>
      <c r="B559" s="140"/>
      <c r="C559" s="140"/>
      <c r="D559" s="143"/>
      <c r="E559" s="144"/>
    </row>
    <row r="560" ht="15.75" customHeight="1">
      <c r="A560" s="140"/>
      <c r="B560" s="140"/>
      <c r="C560" s="140"/>
      <c r="D560" s="143"/>
      <c r="E560" s="144"/>
    </row>
    <row r="561" ht="15.75" customHeight="1">
      <c r="A561" s="140"/>
      <c r="B561" s="140"/>
      <c r="C561" s="140"/>
      <c r="D561" s="143"/>
      <c r="E561" s="144"/>
    </row>
    <row r="562" ht="15.75" customHeight="1">
      <c r="A562" s="140"/>
      <c r="B562" s="140"/>
      <c r="C562" s="140"/>
      <c r="D562" s="143"/>
      <c r="E562" s="144"/>
    </row>
    <row r="563" ht="15.75" customHeight="1">
      <c r="A563" s="140"/>
      <c r="B563" s="140"/>
      <c r="C563" s="140"/>
      <c r="D563" s="143"/>
      <c r="E563" s="144"/>
    </row>
    <row r="564" ht="15.75" customHeight="1">
      <c r="A564" s="140"/>
      <c r="B564" s="140"/>
      <c r="C564" s="140"/>
      <c r="D564" s="143"/>
      <c r="E564" s="144"/>
    </row>
    <row r="565" ht="15.75" customHeight="1">
      <c r="A565" s="140"/>
      <c r="B565" s="140"/>
      <c r="C565" s="140"/>
      <c r="D565" s="143"/>
      <c r="E565" s="144"/>
    </row>
    <row r="566" ht="15.75" customHeight="1">
      <c r="A566" s="140"/>
      <c r="B566" s="140"/>
      <c r="C566" s="140"/>
      <c r="D566" s="143"/>
      <c r="E566" s="144"/>
    </row>
    <row r="567" ht="15.75" customHeight="1">
      <c r="A567" s="140"/>
      <c r="B567" s="140"/>
      <c r="C567" s="140"/>
      <c r="D567" s="143"/>
      <c r="E567" s="144"/>
    </row>
    <row r="568" ht="15.75" customHeight="1">
      <c r="A568" s="140"/>
      <c r="B568" s="140"/>
      <c r="C568" s="140"/>
      <c r="D568" s="143"/>
      <c r="E568" s="144"/>
    </row>
    <row r="569" ht="15.75" customHeight="1">
      <c r="A569" s="140"/>
      <c r="B569" s="140"/>
      <c r="C569" s="140"/>
      <c r="D569" s="143"/>
      <c r="E569" s="144"/>
    </row>
    <row r="570" ht="15.75" customHeight="1">
      <c r="A570" s="140"/>
      <c r="B570" s="140"/>
      <c r="C570" s="140"/>
      <c r="D570" s="143"/>
      <c r="E570" s="144"/>
    </row>
    <row r="571" ht="15.75" customHeight="1">
      <c r="A571" s="140"/>
      <c r="B571" s="140"/>
      <c r="C571" s="140"/>
      <c r="D571" s="143"/>
      <c r="E571" s="144"/>
    </row>
    <row r="572" ht="15.75" customHeight="1">
      <c r="A572" s="140"/>
      <c r="B572" s="140"/>
      <c r="C572" s="140"/>
      <c r="D572" s="143"/>
      <c r="E572" s="144"/>
    </row>
    <row r="573" ht="15.75" customHeight="1">
      <c r="A573" s="140"/>
      <c r="B573" s="140"/>
      <c r="C573" s="140"/>
      <c r="D573" s="143"/>
      <c r="E573" s="144"/>
    </row>
    <row r="574" ht="15.75" customHeight="1">
      <c r="A574" s="140"/>
      <c r="B574" s="140"/>
      <c r="C574" s="140"/>
      <c r="D574" s="143"/>
      <c r="E574" s="144"/>
    </row>
    <row r="575" ht="15.75" customHeight="1">
      <c r="A575" s="140"/>
      <c r="B575" s="140"/>
      <c r="C575" s="140"/>
      <c r="D575" s="143"/>
      <c r="E575" s="144"/>
    </row>
    <row r="576" ht="15.75" customHeight="1">
      <c r="A576" s="140"/>
      <c r="B576" s="140"/>
      <c r="C576" s="140"/>
      <c r="D576" s="143"/>
      <c r="E576" s="144"/>
    </row>
    <row r="577" ht="15.75" customHeight="1">
      <c r="A577" s="140"/>
      <c r="B577" s="140"/>
      <c r="C577" s="140"/>
      <c r="D577" s="143"/>
      <c r="E577" s="144"/>
    </row>
    <row r="578" ht="15.75" customHeight="1">
      <c r="A578" s="140"/>
      <c r="B578" s="140"/>
      <c r="C578" s="140"/>
      <c r="D578" s="143"/>
      <c r="E578" s="144"/>
    </row>
    <row r="579" ht="15.75" customHeight="1">
      <c r="A579" s="140"/>
      <c r="B579" s="140"/>
      <c r="C579" s="140"/>
      <c r="D579" s="143"/>
      <c r="E579" s="144"/>
    </row>
    <row r="580" ht="15.75" customHeight="1">
      <c r="A580" s="140"/>
      <c r="B580" s="140"/>
      <c r="C580" s="140"/>
      <c r="D580" s="143"/>
      <c r="E580" s="144"/>
    </row>
    <row r="581" ht="15.75" customHeight="1">
      <c r="A581" s="140"/>
      <c r="B581" s="140"/>
      <c r="C581" s="140"/>
      <c r="D581" s="143"/>
      <c r="E581" s="144"/>
    </row>
    <row r="582" ht="15.75" customHeight="1">
      <c r="A582" s="140"/>
      <c r="B582" s="140"/>
      <c r="C582" s="140"/>
      <c r="D582" s="143"/>
      <c r="E582" s="144"/>
    </row>
    <row r="583" ht="15.75" customHeight="1">
      <c r="A583" s="140"/>
      <c r="B583" s="140"/>
      <c r="C583" s="140"/>
      <c r="D583" s="143"/>
      <c r="E583" s="144"/>
    </row>
    <row r="584" ht="15.75" customHeight="1">
      <c r="A584" s="140"/>
      <c r="B584" s="140"/>
      <c r="C584" s="140"/>
      <c r="D584" s="143"/>
      <c r="E584" s="144"/>
    </row>
    <row r="585" ht="15.75" customHeight="1">
      <c r="A585" s="140"/>
      <c r="B585" s="140"/>
      <c r="C585" s="140"/>
      <c r="D585" s="143"/>
      <c r="E585" s="144"/>
    </row>
    <row r="586" ht="15.75" customHeight="1">
      <c r="A586" s="140"/>
      <c r="B586" s="140"/>
      <c r="C586" s="140"/>
      <c r="D586" s="143"/>
      <c r="E586" s="144"/>
    </row>
    <row r="587" ht="15.75" customHeight="1">
      <c r="A587" s="140"/>
      <c r="B587" s="140"/>
      <c r="C587" s="140"/>
      <c r="D587" s="143"/>
      <c r="E587" s="144"/>
    </row>
    <row r="588" ht="15.75" customHeight="1">
      <c r="A588" s="140"/>
      <c r="B588" s="140"/>
      <c r="C588" s="140"/>
      <c r="D588" s="143"/>
      <c r="E588" s="144"/>
    </row>
    <row r="589" ht="15.75" customHeight="1">
      <c r="A589" s="140"/>
      <c r="B589" s="140"/>
      <c r="C589" s="140"/>
      <c r="D589" s="143"/>
      <c r="E589" s="144"/>
    </row>
    <row r="590" ht="15.75" customHeight="1">
      <c r="A590" s="140"/>
      <c r="B590" s="140"/>
      <c r="C590" s="140"/>
      <c r="D590" s="143"/>
      <c r="E590" s="144"/>
    </row>
    <row r="591" ht="15.75" customHeight="1">
      <c r="A591" s="140"/>
      <c r="B591" s="140"/>
      <c r="C591" s="140"/>
      <c r="D591" s="143"/>
      <c r="E591" s="144"/>
    </row>
    <row r="592" ht="15.75" customHeight="1">
      <c r="A592" s="140"/>
      <c r="B592" s="140"/>
      <c r="C592" s="140"/>
      <c r="D592" s="143"/>
      <c r="E592" s="144"/>
    </row>
    <row r="593" ht="15.75" customHeight="1">
      <c r="A593" s="140"/>
      <c r="B593" s="140"/>
      <c r="C593" s="140"/>
      <c r="D593" s="143"/>
      <c r="E593" s="144"/>
    </row>
    <row r="594" ht="15.75" customHeight="1">
      <c r="A594" s="140"/>
      <c r="B594" s="140"/>
      <c r="C594" s="140"/>
      <c r="D594" s="143"/>
      <c r="E594" s="144"/>
    </row>
    <row r="595" ht="15.75" customHeight="1">
      <c r="A595" s="140"/>
      <c r="B595" s="140"/>
      <c r="C595" s="140"/>
      <c r="D595" s="143"/>
      <c r="E595" s="144"/>
    </row>
    <row r="596" ht="15.75" customHeight="1">
      <c r="A596" s="140"/>
      <c r="B596" s="140"/>
      <c r="C596" s="140"/>
      <c r="D596" s="143"/>
      <c r="E596" s="144"/>
    </row>
    <row r="597" ht="15.75" customHeight="1">
      <c r="A597" s="140"/>
      <c r="B597" s="140"/>
      <c r="C597" s="140"/>
      <c r="D597" s="143"/>
      <c r="E597" s="144"/>
    </row>
    <row r="598" ht="15.75" customHeight="1">
      <c r="A598" s="140"/>
      <c r="B598" s="140"/>
      <c r="C598" s="140"/>
      <c r="D598" s="143"/>
      <c r="E598" s="144"/>
    </row>
    <row r="599" ht="15.75" customHeight="1">
      <c r="A599" s="140"/>
      <c r="B599" s="140"/>
      <c r="C599" s="140"/>
      <c r="D599" s="143"/>
      <c r="E599" s="144"/>
    </row>
    <row r="600" ht="15.75" customHeight="1">
      <c r="A600" s="140"/>
      <c r="B600" s="140"/>
      <c r="C600" s="140"/>
      <c r="D600" s="143"/>
      <c r="E600" s="144"/>
    </row>
    <row r="601" ht="15.75" customHeight="1">
      <c r="A601" s="140"/>
      <c r="B601" s="140"/>
      <c r="C601" s="140"/>
      <c r="D601" s="143"/>
      <c r="E601" s="144"/>
    </row>
    <row r="602" ht="15.75" customHeight="1">
      <c r="A602" s="140"/>
      <c r="B602" s="140"/>
      <c r="C602" s="140"/>
      <c r="D602" s="143"/>
      <c r="E602" s="144"/>
    </row>
    <row r="603" ht="15.75" customHeight="1">
      <c r="A603" s="140"/>
      <c r="B603" s="140"/>
      <c r="C603" s="140"/>
      <c r="D603" s="143"/>
      <c r="E603" s="144"/>
    </row>
    <row r="604" ht="15.75" customHeight="1">
      <c r="A604" s="140"/>
      <c r="B604" s="140"/>
      <c r="C604" s="140"/>
      <c r="D604" s="143"/>
      <c r="E604" s="144"/>
    </row>
    <row r="605" ht="15.75" customHeight="1">
      <c r="A605" s="140"/>
      <c r="B605" s="140"/>
      <c r="C605" s="140"/>
      <c r="D605" s="143"/>
      <c r="E605" s="144"/>
    </row>
    <row r="606" ht="15.75" customHeight="1">
      <c r="A606" s="140"/>
      <c r="B606" s="140"/>
      <c r="C606" s="140"/>
      <c r="D606" s="143"/>
      <c r="E606" s="144"/>
    </row>
    <row r="607" ht="15.75" customHeight="1">
      <c r="A607" s="140"/>
      <c r="B607" s="140"/>
      <c r="C607" s="140"/>
      <c r="D607" s="143"/>
      <c r="E607" s="144"/>
    </row>
    <row r="608" ht="15.75" customHeight="1">
      <c r="A608" s="140"/>
      <c r="B608" s="140"/>
      <c r="C608" s="140"/>
      <c r="D608" s="143"/>
      <c r="E608" s="144"/>
    </row>
    <row r="609" ht="15.75" customHeight="1">
      <c r="A609" s="140"/>
      <c r="B609" s="140"/>
      <c r="C609" s="140"/>
      <c r="D609" s="143"/>
      <c r="E609" s="144"/>
    </row>
    <row r="610" ht="15.75" customHeight="1">
      <c r="A610" s="140"/>
      <c r="B610" s="140"/>
      <c r="C610" s="140"/>
      <c r="D610" s="143"/>
      <c r="E610" s="144"/>
    </row>
    <row r="611" ht="15.75" customHeight="1">
      <c r="A611" s="140"/>
      <c r="B611" s="140"/>
      <c r="C611" s="140"/>
      <c r="D611" s="143"/>
      <c r="E611" s="144"/>
    </row>
    <row r="612" ht="15.75" customHeight="1">
      <c r="A612" s="140"/>
      <c r="B612" s="140"/>
      <c r="C612" s="140"/>
      <c r="D612" s="143"/>
      <c r="E612" s="144"/>
    </row>
    <row r="613" ht="15.75" customHeight="1">
      <c r="A613" s="140"/>
      <c r="B613" s="140"/>
      <c r="C613" s="140"/>
      <c r="D613" s="143"/>
      <c r="E613" s="144"/>
    </row>
    <row r="614" ht="15.75" customHeight="1">
      <c r="A614" s="140"/>
      <c r="B614" s="140"/>
      <c r="C614" s="140"/>
      <c r="D614" s="143"/>
      <c r="E614" s="144"/>
    </row>
    <row r="615" ht="15.75" customHeight="1">
      <c r="A615" s="140"/>
      <c r="B615" s="140"/>
      <c r="C615" s="140"/>
      <c r="D615" s="143"/>
      <c r="E615" s="144"/>
    </row>
    <row r="616" ht="15.75" customHeight="1">
      <c r="A616" s="140"/>
      <c r="B616" s="140"/>
      <c r="C616" s="140"/>
      <c r="D616" s="143"/>
      <c r="E616" s="144"/>
    </row>
    <row r="617" ht="15.75" customHeight="1">
      <c r="A617" s="140"/>
      <c r="B617" s="140"/>
      <c r="C617" s="140"/>
      <c r="D617" s="143"/>
      <c r="E617" s="144"/>
    </row>
    <row r="618" ht="15.75" customHeight="1">
      <c r="A618" s="140"/>
      <c r="B618" s="140"/>
      <c r="C618" s="140"/>
      <c r="D618" s="143"/>
      <c r="E618" s="144"/>
    </row>
    <row r="619" ht="15.75" customHeight="1">
      <c r="A619" s="140"/>
      <c r="B619" s="140"/>
      <c r="C619" s="140"/>
      <c r="D619" s="143"/>
      <c r="E619" s="144"/>
    </row>
    <row r="620" ht="15.75" customHeight="1">
      <c r="A620" s="140"/>
      <c r="B620" s="140"/>
      <c r="C620" s="140"/>
      <c r="D620" s="143"/>
      <c r="E620" s="144"/>
    </row>
    <row r="621" ht="15.75" customHeight="1">
      <c r="A621" s="140"/>
      <c r="B621" s="140"/>
      <c r="C621" s="140"/>
      <c r="D621" s="143"/>
      <c r="E621" s="144"/>
    </row>
    <row r="622" ht="15.75" customHeight="1">
      <c r="A622" s="140"/>
      <c r="B622" s="140"/>
      <c r="C622" s="140"/>
      <c r="D622" s="143"/>
      <c r="E622" s="144"/>
    </row>
    <row r="623" ht="15.75" customHeight="1">
      <c r="A623" s="140"/>
      <c r="B623" s="140"/>
      <c r="C623" s="140"/>
      <c r="D623" s="143"/>
      <c r="E623" s="144"/>
    </row>
    <row r="624" ht="15.75" customHeight="1">
      <c r="A624" s="140"/>
      <c r="B624" s="140"/>
      <c r="C624" s="140"/>
      <c r="D624" s="143"/>
      <c r="E624" s="144"/>
    </row>
    <row r="625" ht="15.75" customHeight="1">
      <c r="A625" s="140"/>
      <c r="B625" s="140"/>
      <c r="C625" s="140"/>
      <c r="D625" s="143"/>
      <c r="E625" s="144"/>
    </row>
    <row r="626" ht="15.75" customHeight="1">
      <c r="A626" s="140"/>
      <c r="B626" s="140"/>
      <c r="C626" s="140"/>
      <c r="D626" s="143"/>
      <c r="E626" s="144"/>
    </row>
    <row r="627" ht="15.75" customHeight="1">
      <c r="A627" s="140"/>
      <c r="B627" s="140"/>
      <c r="C627" s="140"/>
      <c r="D627" s="143"/>
      <c r="E627" s="144"/>
    </row>
    <row r="628" ht="15.75" customHeight="1">
      <c r="A628" s="140"/>
      <c r="B628" s="140"/>
      <c r="C628" s="140"/>
      <c r="D628" s="143"/>
      <c r="E628" s="144"/>
    </row>
    <row r="629" ht="15.75" customHeight="1">
      <c r="A629" s="140"/>
      <c r="B629" s="140"/>
      <c r="C629" s="140"/>
      <c r="D629" s="143"/>
      <c r="E629" s="144"/>
    </row>
    <row r="630" ht="15.75" customHeight="1">
      <c r="A630" s="140"/>
      <c r="B630" s="140"/>
      <c r="C630" s="140"/>
      <c r="D630" s="143"/>
      <c r="E630" s="144"/>
    </row>
    <row r="631" ht="15.75" customHeight="1">
      <c r="A631" s="140"/>
      <c r="B631" s="140"/>
      <c r="C631" s="140"/>
      <c r="D631" s="143"/>
      <c r="E631" s="144"/>
    </row>
    <row r="632" ht="15.75" customHeight="1">
      <c r="A632" s="140"/>
      <c r="B632" s="140"/>
      <c r="C632" s="140"/>
      <c r="D632" s="143"/>
      <c r="E632" s="144"/>
    </row>
    <row r="633" ht="15.75" customHeight="1">
      <c r="A633" s="140"/>
      <c r="B633" s="140"/>
      <c r="C633" s="140"/>
      <c r="D633" s="143"/>
      <c r="E633" s="144"/>
    </row>
    <row r="634" ht="15.75" customHeight="1">
      <c r="A634" s="140"/>
      <c r="B634" s="140"/>
      <c r="C634" s="140"/>
      <c r="D634" s="143"/>
      <c r="E634" s="144"/>
    </row>
    <row r="635" ht="15.75" customHeight="1">
      <c r="A635" s="140"/>
      <c r="B635" s="140"/>
      <c r="C635" s="140"/>
      <c r="D635" s="143"/>
      <c r="E635" s="144"/>
    </row>
    <row r="636" ht="15.75" customHeight="1">
      <c r="A636" s="140"/>
      <c r="B636" s="140"/>
      <c r="C636" s="140"/>
      <c r="D636" s="143"/>
      <c r="E636" s="144"/>
    </row>
    <row r="637" ht="15.75" customHeight="1">
      <c r="A637" s="140"/>
      <c r="B637" s="140"/>
      <c r="C637" s="140"/>
      <c r="D637" s="143"/>
      <c r="E637" s="144"/>
    </row>
    <row r="638" ht="15.75" customHeight="1">
      <c r="A638" s="140"/>
      <c r="B638" s="140"/>
      <c r="C638" s="140"/>
      <c r="D638" s="143"/>
      <c r="E638" s="144"/>
    </row>
    <row r="639" ht="15.75" customHeight="1">
      <c r="A639" s="140"/>
      <c r="B639" s="140"/>
      <c r="C639" s="140"/>
      <c r="D639" s="143"/>
      <c r="E639" s="144"/>
    </row>
    <row r="640" ht="15.75" customHeight="1">
      <c r="A640" s="140"/>
      <c r="B640" s="140"/>
      <c r="C640" s="140"/>
      <c r="D640" s="143"/>
      <c r="E640" s="144"/>
    </row>
    <row r="641" ht="15.75" customHeight="1">
      <c r="A641" s="140"/>
      <c r="B641" s="140"/>
      <c r="C641" s="140"/>
      <c r="D641" s="143"/>
      <c r="E641" s="144"/>
    </row>
    <row r="642" ht="15.75" customHeight="1">
      <c r="A642" s="140"/>
      <c r="B642" s="140"/>
      <c r="C642" s="140"/>
      <c r="D642" s="143"/>
      <c r="E642" s="144"/>
    </row>
    <row r="643" ht="15.75" customHeight="1">
      <c r="A643" s="140"/>
      <c r="B643" s="140"/>
      <c r="C643" s="140"/>
      <c r="D643" s="143"/>
      <c r="E643" s="144"/>
    </row>
    <row r="644" ht="15.75" customHeight="1">
      <c r="A644" s="140"/>
      <c r="B644" s="140"/>
      <c r="C644" s="140"/>
      <c r="D644" s="143"/>
      <c r="E644" s="144"/>
    </row>
    <row r="645" ht="15.75" customHeight="1">
      <c r="A645" s="140"/>
      <c r="B645" s="140"/>
      <c r="C645" s="140"/>
      <c r="D645" s="143"/>
      <c r="E645" s="144"/>
    </row>
    <row r="646" ht="15.75" customHeight="1">
      <c r="A646" s="140"/>
      <c r="B646" s="140"/>
      <c r="C646" s="140"/>
      <c r="D646" s="143"/>
      <c r="E646" s="144"/>
    </row>
    <row r="647" ht="15.75" customHeight="1">
      <c r="A647" s="140"/>
      <c r="B647" s="140"/>
      <c r="C647" s="140"/>
      <c r="D647" s="143"/>
      <c r="E647" s="144"/>
    </row>
    <row r="648" ht="15.75" customHeight="1">
      <c r="A648" s="140"/>
      <c r="B648" s="140"/>
      <c r="C648" s="140"/>
      <c r="D648" s="143"/>
      <c r="E648" s="144"/>
    </row>
    <row r="649" ht="15.75" customHeight="1">
      <c r="A649" s="140"/>
      <c r="B649" s="140"/>
      <c r="C649" s="140"/>
      <c r="D649" s="143"/>
      <c r="E649" s="144"/>
    </row>
    <row r="650" ht="15.75" customHeight="1">
      <c r="A650" s="140"/>
      <c r="B650" s="140"/>
      <c r="C650" s="140"/>
      <c r="D650" s="143"/>
      <c r="E650" s="144"/>
    </row>
    <row r="651" ht="15.75" customHeight="1">
      <c r="A651" s="140"/>
      <c r="B651" s="140"/>
      <c r="C651" s="140"/>
      <c r="D651" s="143"/>
      <c r="E651" s="144"/>
    </row>
    <row r="652" ht="15.75" customHeight="1">
      <c r="A652" s="140"/>
      <c r="B652" s="140"/>
      <c r="C652" s="140"/>
      <c r="D652" s="143"/>
      <c r="E652" s="144"/>
    </row>
    <row r="653" ht="15.75" customHeight="1">
      <c r="A653" s="140"/>
      <c r="B653" s="140"/>
      <c r="C653" s="140"/>
      <c r="D653" s="143"/>
      <c r="E653" s="144"/>
    </row>
    <row r="654" ht="15.75" customHeight="1">
      <c r="A654" s="140"/>
      <c r="B654" s="140"/>
      <c r="C654" s="140"/>
      <c r="D654" s="143"/>
      <c r="E654" s="144"/>
    </row>
    <row r="655" ht="15.75" customHeight="1">
      <c r="A655" s="140"/>
      <c r="B655" s="140"/>
      <c r="C655" s="140"/>
      <c r="D655" s="143"/>
      <c r="E655" s="144"/>
    </row>
    <row r="656" ht="15.75" customHeight="1">
      <c r="A656" s="140"/>
      <c r="B656" s="140"/>
      <c r="C656" s="140"/>
      <c r="D656" s="143"/>
      <c r="E656" s="144"/>
    </row>
    <row r="657" ht="15.75" customHeight="1">
      <c r="A657" s="140"/>
      <c r="B657" s="140"/>
      <c r="C657" s="140"/>
      <c r="D657" s="143"/>
      <c r="E657" s="144"/>
    </row>
    <row r="658" ht="15.75" customHeight="1">
      <c r="A658" s="140"/>
      <c r="B658" s="140"/>
      <c r="C658" s="140"/>
      <c r="D658" s="143"/>
      <c r="E658" s="144"/>
    </row>
    <row r="659" ht="15.75" customHeight="1">
      <c r="A659" s="140"/>
      <c r="B659" s="140"/>
      <c r="C659" s="140"/>
      <c r="D659" s="143"/>
      <c r="E659" s="144"/>
    </row>
    <row r="660" ht="15.75" customHeight="1">
      <c r="A660" s="140"/>
      <c r="B660" s="140"/>
      <c r="C660" s="140"/>
      <c r="D660" s="143"/>
      <c r="E660" s="144"/>
    </row>
    <row r="661" ht="15.75" customHeight="1">
      <c r="A661" s="140"/>
      <c r="B661" s="140"/>
      <c r="C661" s="140"/>
      <c r="D661" s="143"/>
      <c r="E661" s="144"/>
    </row>
    <row r="662" ht="15.75" customHeight="1">
      <c r="A662" s="140"/>
      <c r="B662" s="140"/>
      <c r="C662" s="140"/>
      <c r="D662" s="143"/>
      <c r="E662" s="144"/>
    </row>
    <row r="663" ht="15.75" customHeight="1">
      <c r="A663" s="140"/>
      <c r="B663" s="140"/>
      <c r="C663" s="140"/>
      <c r="D663" s="143"/>
      <c r="E663" s="144"/>
    </row>
    <row r="664" ht="15.75" customHeight="1">
      <c r="A664" s="140"/>
      <c r="B664" s="140"/>
      <c r="C664" s="140"/>
      <c r="D664" s="143"/>
      <c r="E664" s="144"/>
    </row>
    <row r="665" ht="15.75" customHeight="1">
      <c r="A665" s="140"/>
      <c r="B665" s="140"/>
      <c r="C665" s="140"/>
      <c r="D665" s="143"/>
      <c r="E665" s="144"/>
    </row>
    <row r="666" ht="15.75" customHeight="1">
      <c r="A666" s="140"/>
      <c r="B666" s="140"/>
      <c r="C666" s="140"/>
      <c r="D666" s="143"/>
      <c r="E666" s="144"/>
    </row>
    <row r="667" ht="15.75" customHeight="1">
      <c r="A667" s="140"/>
      <c r="B667" s="140"/>
      <c r="C667" s="140"/>
      <c r="D667" s="143"/>
      <c r="E667" s="144"/>
    </row>
    <row r="668" ht="15.75" customHeight="1">
      <c r="A668" s="140"/>
      <c r="B668" s="140"/>
      <c r="C668" s="140"/>
      <c r="D668" s="143"/>
      <c r="E668" s="144"/>
    </row>
    <row r="669" ht="15.75" customHeight="1">
      <c r="A669" s="140"/>
      <c r="B669" s="140"/>
      <c r="C669" s="140"/>
      <c r="D669" s="143"/>
      <c r="E669" s="144"/>
    </row>
    <row r="670" ht="15.75" customHeight="1">
      <c r="A670" s="140"/>
      <c r="B670" s="140"/>
      <c r="C670" s="140"/>
      <c r="D670" s="143"/>
      <c r="E670" s="144"/>
    </row>
    <row r="671" ht="15.75" customHeight="1">
      <c r="A671" s="140"/>
      <c r="B671" s="140"/>
      <c r="C671" s="140"/>
      <c r="D671" s="143"/>
      <c r="E671" s="144"/>
    </row>
    <row r="672" ht="15.75" customHeight="1">
      <c r="A672" s="140"/>
      <c r="B672" s="140"/>
      <c r="C672" s="140"/>
      <c r="D672" s="143"/>
      <c r="E672" s="144"/>
    </row>
    <row r="673" ht="15.75" customHeight="1">
      <c r="A673" s="140"/>
      <c r="B673" s="140"/>
      <c r="C673" s="140"/>
      <c r="D673" s="143"/>
      <c r="E673" s="144"/>
    </row>
    <row r="674" ht="15.75" customHeight="1">
      <c r="A674" s="140"/>
      <c r="B674" s="140"/>
      <c r="C674" s="140"/>
      <c r="D674" s="143"/>
      <c r="E674" s="144"/>
    </row>
    <row r="675" ht="15.75" customHeight="1">
      <c r="A675" s="140"/>
      <c r="B675" s="140"/>
      <c r="C675" s="140"/>
      <c r="D675" s="143"/>
      <c r="E675" s="144"/>
    </row>
    <row r="676" ht="15.75" customHeight="1">
      <c r="A676" s="140"/>
      <c r="B676" s="140"/>
      <c r="C676" s="140"/>
      <c r="D676" s="143"/>
      <c r="E676" s="144"/>
    </row>
    <row r="677" ht="15.75" customHeight="1">
      <c r="A677" s="140"/>
      <c r="B677" s="140"/>
      <c r="C677" s="140"/>
      <c r="D677" s="143"/>
      <c r="E677" s="144"/>
    </row>
    <row r="678" ht="15.75" customHeight="1">
      <c r="A678" s="140"/>
      <c r="B678" s="140"/>
      <c r="C678" s="140"/>
      <c r="D678" s="143"/>
      <c r="E678" s="144"/>
    </row>
    <row r="679" ht="15.75" customHeight="1">
      <c r="A679" s="140"/>
      <c r="B679" s="140"/>
      <c r="C679" s="140"/>
      <c r="D679" s="143"/>
      <c r="E679" s="144"/>
    </row>
    <row r="680" ht="15.75" customHeight="1">
      <c r="A680" s="140"/>
      <c r="B680" s="140"/>
      <c r="C680" s="140"/>
      <c r="D680" s="143"/>
      <c r="E680" s="144"/>
    </row>
    <row r="681" ht="15.75" customHeight="1">
      <c r="A681" s="140"/>
      <c r="B681" s="140"/>
      <c r="C681" s="140"/>
      <c r="D681" s="143"/>
      <c r="E681" s="144"/>
    </row>
    <row r="682" ht="15.75" customHeight="1">
      <c r="A682" s="140"/>
      <c r="B682" s="140"/>
      <c r="C682" s="140"/>
      <c r="D682" s="143"/>
      <c r="E682" s="144"/>
    </row>
    <row r="683" ht="15.75" customHeight="1">
      <c r="A683" s="140"/>
      <c r="B683" s="140"/>
      <c r="C683" s="140"/>
      <c r="D683" s="143"/>
      <c r="E683" s="144"/>
    </row>
    <row r="684" ht="15.75" customHeight="1">
      <c r="A684" s="140"/>
      <c r="B684" s="140"/>
      <c r="C684" s="140"/>
      <c r="D684" s="143"/>
      <c r="E684" s="144"/>
    </row>
    <row r="685" ht="15.75" customHeight="1">
      <c r="A685" s="140"/>
      <c r="B685" s="140"/>
      <c r="C685" s="140"/>
      <c r="D685" s="143"/>
      <c r="E685" s="144"/>
    </row>
    <row r="686" ht="15.75" customHeight="1">
      <c r="A686" s="140"/>
      <c r="B686" s="140"/>
      <c r="C686" s="140"/>
      <c r="D686" s="143"/>
      <c r="E686" s="144"/>
    </row>
    <row r="687" ht="15.75" customHeight="1">
      <c r="A687" s="140"/>
      <c r="B687" s="140"/>
      <c r="C687" s="140"/>
      <c r="D687" s="143"/>
      <c r="E687" s="144"/>
    </row>
    <row r="688" ht="15.75" customHeight="1">
      <c r="A688" s="140"/>
      <c r="B688" s="140"/>
      <c r="C688" s="140"/>
      <c r="D688" s="143"/>
      <c r="E688" s="144"/>
    </row>
    <row r="689" ht="15.75" customHeight="1">
      <c r="A689" s="140"/>
      <c r="B689" s="140"/>
      <c r="C689" s="140"/>
      <c r="D689" s="143"/>
      <c r="E689" s="144"/>
    </row>
    <row r="690" ht="15.75" customHeight="1">
      <c r="A690" s="140"/>
      <c r="B690" s="140"/>
      <c r="C690" s="140"/>
      <c r="D690" s="143"/>
      <c r="E690" s="144"/>
    </row>
    <row r="691" ht="15.75" customHeight="1">
      <c r="A691" s="140"/>
      <c r="B691" s="140"/>
      <c r="C691" s="140"/>
      <c r="D691" s="143"/>
      <c r="E691" s="144"/>
    </row>
    <row r="692" ht="15.75" customHeight="1">
      <c r="A692" s="140"/>
      <c r="B692" s="140"/>
      <c r="C692" s="140"/>
      <c r="D692" s="143"/>
      <c r="E692" s="144"/>
    </row>
    <row r="693" ht="15.75" customHeight="1">
      <c r="A693" s="140"/>
      <c r="B693" s="140"/>
      <c r="C693" s="140"/>
      <c r="D693" s="143"/>
      <c r="E693" s="144"/>
    </row>
    <row r="694" ht="15.75" customHeight="1">
      <c r="A694" s="140"/>
      <c r="B694" s="140"/>
      <c r="C694" s="140"/>
      <c r="D694" s="143"/>
      <c r="E694" s="144"/>
    </row>
    <row r="695" ht="15.75" customHeight="1">
      <c r="A695" s="140"/>
      <c r="B695" s="140"/>
      <c r="C695" s="140"/>
      <c r="D695" s="143"/>
      <c r="E695" s="144"/>
    </row>
    <row r="696" ht="15.75" customHeight="1">
      <c r="A696" s="140"/>
      <c r="B696" s="140"/>
      <c r="C696" s="140"/>
      <c r="D696" s="143"/>
      <c r="E696" s="144"/>
    </row>
    <row r="697" ht="15.75" customHeight="1">
      <c r="A697" s="140"/>
      <c r="B697" s="140"/>
      <c r="C697" s="140"/>
      <c r="D697" s="143"/>
      <c r="E697" s="144"/>
    </row>
    <row r="698" ht="15.75" customHeight="1">
      <c r="A698" s="140"/>
      <c r="B698" s="140"/>
      <c r="C698" s="140"/>
      <c r="D698" s="143"/>
      <c r="E698" s="144"/>
    </row>
    <row r="699" ht="15.75" customHeight="1">
      <c r="A699" s="140"/>
      <c r="B699" s="140"/>
      <c r="C699" s="140"/>
      <c r="D699" s="143"/>
      <c r="E699" s="144"/>
    </row>
    <row r="700" ht="15.75" customHeight="1">
      <c r="A700" s="140"/>
      <c r="B700" s="140"/>
      <c r="C700" s="140"/>
      <c r="D700" s="143"/>
      <c r="E700" s="144"/>
    </row>
    <row r="701" ht="15.75" customHeight="1">
      <c r="A701" s="140"/>
      <c r="B701" s="140"/>
      <c r="C701" s="140"/>
      <c r="D701" s="143"/>
      <c r="E701" s="144"/>
    </row>
    <row r="702" ht="15.75" customHeight="1">
      <c r="A702" s="140"/>
      <c r="B702" s="140"/>
      <c r="C702" s="140"/>
      <c r="D702" s="143"/>
      <c r="E702" s="144"/>
    </row>
    <row r="703" ht="15.75" customHeight="1">
      <c r="A703" s="140"/>
      <c r="B703" s="140"/>
      <c r="C703" s="140"/>
      <c r="D703" s="143"/>
      <c r="E703" s="144"/>
    </row>
    <row r="704" ht="15.75" customHeight="1">
      <c r="A704" s="140"/>
      <c r="B704" s="140"/>
      <c r="C704" s="140"/>
      <c r="D704" s="143"/>
      <c r="E704" s="144"/>
    </row>
    <row r="705" ht="15.75" customHeight="1">
      <c r="A705" s="140"/>
      <c r="B705" s="140"/>
      <c r="C705" s="140"/>
      <c r="D705" s="143"/>
      <c r="E705" s="144"/>
    </row>
    <row r="706" ht="15.75" customHeight="1">
      <c r="A706" s="140"/>
      <c r="B706" s="140"/>
      <c r="C706" s="140"/>
      <c r="D706" s="143"/>
      <c r="E706" s="144"/>
    </row>
    <row r="707" ht="15.75" customHeight="1">
      <c r="A707" s="140"/>
      <c r="B707" s="140"/>
      <c r="C707" s="140"/>
      <c r="D707" s="143"/>
      <c r="E707" s="144"/>
    </row>
    <row r="708" ht="15.75" customHeight="1">
      <c r="A708" s="140"/>
      <c r="B708" s="140"/>
      <c r="C708" s="140"/>
      <c r="D708" s="143"/>
      <c r="E708" s="144"/>
    </row>
    <row r="709" ht="15.75" customHeight="1">
      <c r="A709" s="140"/>
      <c r="B709" s="140"/>
      <c r="C709" s="140"/>
      <c r="D709" s="143"/>
      <c r="E709" s="144"/>
    </row>
    <row r="710" ht="15.75" customHeight="1">
      <c r="A710" s="140"/>
      <c r="B710" s="140"/>
      <c r="C710" s="140"/>
      <c r="D710" s="143"/>
      <c r="E710" s="144"/>
    </row>
    <row r="711" ht="15.75" customHeight="1">
      <c r="A711" s="140"/>
      <c r="B711" s="140"/>
      <c r="C711" s="140"/>
      <c r="D711" s="143"/>
      <c r="E711" s="144"/>
    </row>
    <row r="712" ht="15.75" customHeight="1">
      <c r="A712" s="140"/>
      <c r="B712" s="140"/>
      <c r="C712" s="140"/>
      <c r="D712" s="143"/>
      <c r="E712" s="144"/>
    </row>
    <row r="713" ht="15.75" customHeight="1">
      <c r="A713" s="140"/>
      <c r="B713" s="140"/>
      <c r="C713" s="140"/>
      <c r="D713" s="143"/>
      <c r="E713" s="144"/>
    </row>
    <row r="714" ht="15.75" customHeight="1">
      <c r="A714" s="140"/>
      <c r="B714" s="140"/>
      <c r="C714" s="140"/>
      <c r="D714" s="143"/>
      <c r="E714" s="144"/>
    </row>
    <row r="715" ht="15.75" customHeight="1">
      <c r="A715" s="140"/>
      <c r="B715" s="140"/>
      <c r="C715" s="140"/>
      <c r="D715" s="143"/>
      <c r="E715" s="144"/>
    </row>
    <row r="716" ht="15.75" customHeight="1">
      <c r="A716" s="140"/>
      <c r="B716" s="140"/>
      <c r="C716" s="140"/>
      <c r="D716" s="143"/>
      <c r="E716" s="144"/>
    </row>
    <row r="717" ht="15.75" customHeight="1">
      <c r="A717" s="140"/>
      <c r="B717" s="140"/>
      <c r="C717" s="140"/>
      <c r="D717" s="143"/>
      <c r="E717" s="144"/>
    </row>
    <row r="718" ht="15.75" customHeight="1">
      <c r="A718" s="140"/>
      <c r="B718" s="140"/>
      <c r="C718" s="140"/>
      <c r="D718" s="143"/>
      <c r="E718" s="144"/>
    </row>
    <row r="719" ht="15.75" customHeight="1">
      <c r="A719" s="140"/>
      <c r="B719" s="140"/>
      <c r="C719" s="140"/>
      <c r="D719" s="143"/>
      <c r="E719" s="144"/>
    </row>
    <row r="720" ht="15.75" customHeight="1">
      <c r="A720" s="140"/>
      <c r="B720" s="140"/>
      <c r="C720" s="140"/>
      <c r="D720" s="143"/>
      <c r="E720" s="144"/>
    </row>
    <row r="721" ht="15.75" customHeight="1">
      <c r="A721" s="140"/>
      <c r="B721" s="140"/>
      <c r="C721" s="140"/>
      <c r="D721" s="143"/>
      <c r="E721" s="144"/>
    </row>
    <row r="722" ht="15.75" customHeight="1">
      <c r="A722" s="140"/>
      <c r="B722" s="140"/>
      <c r="C722" s="140"/>
      <c r="D722" s="143"/>
      <c r="E722" s="144"/>
    </row>
    <row r="723" ht="15.75" customHeight="1">
      <c r="A723" s="140"/>
      <c r="B723" s="140"/>
      <c r="C723" s="140"/>
      <c r="D723" s="143"/>
      <c r="E723" s="144"/>
    </row>
    <row r="724" ht="15.75" customHeight="1">
      <c r="A724" s="140"/>
      <c r="B724" s="140"/>
      <c r="C724" s="140"/>
      <c r="D724" s="143"/>
      <c r="E724" s="144"/>
    </row>
    <row r="725" ht="15.75" customHeight="1">
      <c r="A725" s="140"/>
      <c r="B725" s="140"/>
      <c r="C725" s="140"/>
      <c r="D725" s="143"/>
      <c r="E725" s="144"/>
    </row>
    <row r="726" ht="15.75" customHeight="1">
      <c r="A726" s="140"/>
      <c r="B726" s="140"/>
      <c r="C726" s="140"/>
      <c r="D726" s="143"/>
      <c r="E726" s="144"/>
    </row>
    <row r="727" ht="15.75" customHeight="1">
      <c r="A727" s="140"/>
      <c r="B727" s="140"/>
      <c r="C727" s="140"/>
      <c r="D727" s="143"/>
      <c r="E727" s="144"/>
    </row>
    <row r="728" ht="15.75" customHeight="1">
      <c r="A728" s="140"/>
      <c r="B728" s="140"/>
      <c r="C728" s="140"/>
      <c r="D728" s="143"/>
      <c r="E728" s="144"/>
    </row>
    <row r="729" ht="15.75" customHeight="1">
      <c r="A729" s="140"/>
      <c r="B729" s="140"/>
      <c r="C729" s="140"/>
      <c r="D729" s="143"/>
      <c r="E729" s="144"/>
    </row>
    <row r="730" ht="15.75" customHeight="1">
      <c r="A730" s="140"/>
      <c r="B730" s="140"/>
      <c r="C730" s="140"/>
      <c r="D730" s="143"/>
      <c r="E730" s="144"/>
    </row>
    <row r="731" ht="15.75" customHeight="1">
      <c r="A731" s="140"/>
      <c r="B731" s="140"/>
      <c r="C731" s="140"/>
      <c r="D731" s="143"/>
      <c r="E731" s="144"/>
    </row>
    <row r="732" ht="15.75" customHeight="1">
      <c r="A732" s="140"/>
      <c r="B732" s="140"/>
      <c r="C732" s="140"/>
      <c r="D732" s="143"/>
      <c r="E732" s="144"/>
    </row>
    <row r="733" ht="15.75" customHeight="1">
      <c r="A733" s="140"/>
      <c r="B733" s="140"/>
      <c r="C733" s="140"/>
      <c r="D733" s="143"/>
      <c r="E733" s="144"/>
    </row>
    <row r="734" ht="15.75" customHeight="1">
      <c r="A734" s="140"/>
      <c r="B734" s="140"/>
      <c r="C734" s="140"/>
      <c r="D734" s="143"/>
      <c r="E734" s="144"/>
    </row>
    <row r="735" ht="15.75" customHeight="1">
      <c r="A735" s="140"/>
      <c r="B735" s="140"/>
      <c r="C735" s="140"/>
      <c r="D735" s="143"/>
      <c r="E735" s="144"/>
    </row>
    <row r="736" ht="15.75" customHeight="1">
      <c r="A736" s="140"/>
      <c r="B736" s="140"/>
      <c r="C736" s="140"/>
      <c r="D736" s="143"/>
      <c r="E736" s="144"/>
    </row>
    <row r="737" ht="15.75" customHeight="1">
      <c r="A737" s="140"/>
      <c r="B737" s="140"/>
      <c r="C737" s="140"/>
      <c r="D737" s="143"/>
      <c r="E737" s="144"/>
    </row>
    <row r="738" ht="15.75" customHeight="1">
      <c r="A738" s="140"/>
      <c r="B738" s="140"/>
      <c r="C738" s="140"/>
      <c r="D738" s="143"/>
      <c r="E738" s="144"/>
    </row>
    <row r="739" ht="15.75" customHeight="1">
      <c r="A739" s="140"/>
      <c r="B739" s="140"/>
      <c r="C739" s="140"/>
      <c r="D739" s="143"/>
      <c r="E739" s="144"/>
    </row>
    <row r="740" ht="15.75" customHeight="1">
      <c r="A740" s="140"/>
      <c r="B740" s="140"/>
      <c r="C740" s="140"/>
      <c r="D740" s="143"/>
      <c r="E740" s="144"/>
    </row>
    <row r="741" ht="15.75" customHeight="1">
      <c r="A741" s="140"/>
      <c r="B741" s="140"/>
      <c r="C741" s="140"/>
      <c r="D741" s="143"/>
      <c r="E741" s="144"/>
    </row>
    <row r="742" ht="15.75" customHeight="1">
      <c r="A742" s="140"/>
      <c r="B742" s="140"/>
      <c r="C742" s="140"/>
      <c r="D742" s="143"/>
      <c r="E742" s="144"/>
    </row>
    <row r="743" ht="15.75" customHeight="1">
      <c r="A743" s="140"/>
      <c r="B743" s="140"/>
      <c r="C743" s="140"/>
      <c r="D743" s="143"/>
      <c r="E743" s="144"/>
    </row>
    <row r="744" ht="15.75" customHeight="1">
      <c r="A744" s="140"/>
      <c r="B744" s="140"/>
      <c r="C744" s="140"/>
      <c r="D744" s="143"/>
      <c r="E744" s="144"/>
    </row>
    <row r="745" ht="15.75" customHeight="1">
      <c r="A745" s="140"/>
      <c r="B745" s="140"/>
      <c r="C745" s="140"/>
      <c r="D745" s="143"/>
      <c r="E745" s="144"/>
    </row>
    <row r="746" ht="15.75" customHeight="1">
      <c r="A746" s="140"/>
      <c r="B746" s="140"/>
      <c r="C746" s="140"/>
      <c r="D746" s="143"/>
      <c r="E746" s="144"/>
    </row>
    <row r="747" ht="15.75" customHeight="1">
      <c r="A747" s="140"/>
      <c r="B747" s="140"/>
      <c r="C747" s="140"/>
      <c r="D747" s="143"/>
      <c r="E747" s="144"/>
    </row>
    <row r="748" ht="15.75" customHeight="1">
      <c r="A748" s="140"/>
      <c r="B748" s="140"/>
      <c r="C748" s="140"/>
      <c r="D748" s="143"/>
      <c r="E748" s="144"/>
    </row>
    <row r="749" ht="15.75" customHeight="1">
      <c r="A749" s="140"/>
      <c r="B749" s="140"/>
      <c r="C749" s="140"/>
      <c r="D749" s="143"/>
      <c r="E749" s="144"/>
    </row>
    <row r="750" ht="15.75" customHeight="1">
      <c r="A750" s="140"/>
      <c r="B750" s="140"/>
      <c r="C750" s="140"/>
      <c r="D750" s="143"/>
      <c r="E750" s="144"/>
    </row>
    <row r="751" ht="15.75" customHeight="1">
      <c r="A751" s="140"/>
      <c r="B751" s="140"/>
      <c r="C751" s="140"/>
      <c r="D751" s="143"/>
      <c r="E751" s="144"/>
    </row>
    <row r="752" ht="15.75" customHeight="1">
      <c r="A752" s="140"/>
      <c r="B752" s="140"/>
      <c r="C752" s="140"/>
      <c r="D752" s="143"/>
      <c r="E752" s="144"/>
    </row>
    <row r="753" ht="15.75" customHeight="1">
      <c r="A753" s="140"/>
      <c r="B753" s="140"/>
      <c r="C753" s="140"/>
      <c r="D753" s="143"/>
      <c r="E753" s="144"/>
    </row>
    <row r="754" ht="15.75" customHeight="1">
      <c r="A754" s="140"/>
      <c r="B754" s="140"/>
      <c r="C754" s="140"/>
      <c r="D754" s="143"/>
      <c r="E754" s="144"/>
    </row>
    <row r="755" ht="15.75" customHeight="1">
      <c r="A755" s="140"/>
      <c r="B755" s="140"/>
      <c r="C755" s="140"/>
      <c r="D755" s="143"/>
      <c r="E755" s="144"/>
    </row>
    <row r="756" ht="15.75" customHeight="1">
      <c r="A756" s="140"/>
      <c r="B756" s="140"/>
      <c r="C756" s="140"/>
      <c r="D756" s="143"/>
      <c r="E756" s="144"/>
    </row>
    <row r="757" ht="15.75" customHeight="1">
      <c r="A757" s="140"/>
      <c r="B757" s="140"/>
      <c r="C757" s="140"/>
      <c r="D757" s="143"/>
      <c r="E757" s="144"/>
    </row>
    <row r="758" ht="15.75" customHeight="1">
      <c r="A758" s="140"/>
      <c r="B758" s="140"/>
      <c r="C758" s="140"/>
      <c r="D758" s="143"/>
      <c r="E758" s="144"/>
    </row>
    <row r="759" ht="15.75" customHeight="1">
      <c r="A759" s="140"/>
      <c r="B759" s="140"/>
      <c r="C759" s="140"/>
      <c r="D759" s="143"/>
      <c r="E759" s="144"/>
    </row>
    <row r="760" ht="15.75" customHeight="1">
      <c r="A760" s="140"/>
      <c r="B760" s="140"/>
      <c r="C760" s="140"/>
      <c r="D760" s="143"/>
      <c r="E760" s="144"/>
    </row>
    <row r="761" ht="15.75" customHeight="1">
      <c r="A761" s="140"/>
      <c r="B761" s="140"/>
      <c r="C761" s="140"/>
      <c r="D761" s="143"/>
      <c r="E761" s="144"/>
    </row>
    <row r="762" ht="15.75" customHeight="1">
      <c r="A762" s="140"/>
      <c r="B762" s="140"/>
      <c r="C762" s="140"/>
      <c r="D762" s="143"/>
      <c r="E762" s="144"/>
    </row>
    <row r="763" ht="15.75" customHeight="1">
      <c r="A763" s="140"/>
      <c r="B763" s="140"/>
      <c r="C763" s="140"/>
      <c r="D763" s="143"/>
      <c r="E763" s="144"/>
    </row>
    <row r="764" ht="15.75" customHeight="1">
      <c r="A764" s="140"/>
      <c r="B764" s="140"/>
      <c r="C764" s="140"/>
      <c r="D764" s="143"/>
      <c r="E764" s="144"/>
    </row>
    <row r="765" ht="15.75" customHeight="1">
      <c r="A765" s="140"/>
      <c r="B765" s="140"/>
      <c r="C765" s="140"/>
      <c r="D765" s="143"/>
      <c r="E765" s="144"/>
    </row>
    <row r="766" ht="15.75" customHeight="1">
      <c r="A766" s="140"/>
      <c r="B766" s="140"/>
      <c r="C766" s="140"/>
      <c r="D766" s="143"/>
      <c r="E766" s="144"/>
    </row>
    <row r="767" ht="15.75" customHeight="1">
      <c r="A767" s="140"/>
      <c r="B767" s="140"/>
      <c r="C767" s="140"/>
      <c r="D767" s="143"/>
      <c r="E767" s="144"/>
    </row>
    <row r="768" ht="15.75" customHeight="1">
      <c r="A768" s="140"/>
      <c r="B768" s="140"/>
      <c r="C768" s="140"/>
      <c r="D768" s="143"/>
      <c r="E768" s="144"/>
    </row>
    <row r="769" ht="15.75" customHeight="1">
      <c r="A769" s="140"/>
      <c r="B769" s="140"/>
      <c r="C769" s="140"/>
      <c r="D769" s="143"/>
      <c r="E769" s="144"/>
    </row>
    <row r="770" ht="15.75" customHeight="1">
      <c r="A770" s="140"/>
      <c r="B770" s="140"/>
      <c r="C770" s="140"/>
      <c r="D770" s="143"/>
      <c r="E770" s="144"/>
    </row>
    <row r="771" ht="15.75" customHeight="1">
      <c r="A771" s="140"/>
      <c r="B771" s="140"/>
      <c r="C771" s="140"/>
      <c r="D771" s="143"/>
      <c r="E771" s="144"/>
    </row>
    <row r="772" ht="15.75" customHeight="1">
      <c r="A772" s="140"/>
      <c r="B772" s="140"/>
      <c r="C772" s="140"/>
      <c r="D772" s="143"/>
      <c r="E772" s="144"/>
    </row>
    <row r="773" ht="15.75" customHeight="1">
      <c r="A773" s="140"/>
      <c r="B773" s="140"/>
      <c r="C773" s="140"/>
      <c r="D773" s="143"/>
      <c r="E773" s="144"/>
    </row>
    <row r="774" ht="15.75" customHeight="1">
      <c r="A774" s="140"/>
      <c r="B774" s="140"/>
      <c r="C774" s="140"/>
      <c r="D774" s="143"/>
      <c r="E774" s="144"/>
    </row>
    <row r="775" ht="15.75" customHeight="1">
      <c r="A775" s="140"/>
      <c r="B775" s="140"/>
      <c r="C775" s="140"/>
      <c r="D775" s="143"/>
      <c r="E775" s="144"/>
    </row>
    <row r="776" ht="15.75" customHeight="1">
      <c r="A776" s="140"/>
      <c r="B776" s="140"/>
      <c r="C776" s="140"/>
      <c r="D776" s="143"/>
      <c r="E776" s="144"/>
    </row>
    <row r="777" ht="15.75" customHeight="1">
      <c r="A777" s="140"/>
      <c r="B777" s="140"/>
      <c r="C777" s="140"/>
      <c r="D777" s="143"/>
      <c r="E777" s="144"/>
    </row>
    <row r="778" ht="15.75" customHeight="1">
      <c r="A778" s="140"/>
      <c r="B778" s="140"/>
      <c r="C778" s="140"/>
      <c r="D778" s="143"/>
      <c r="E778" s="144"/>
    </row>
    <row r="779" ht="15.75" customHeight="1">
      <c r="A779" s="140"/>
      <c r="B779" s="140"/>
      <c r="C779" s="140"/>
      <c r="D779" s="143"/>
      <c r="E779" s="144"/>
    </row>
    <row r="780" ht="15.75" customHeight="1">
      <c r="A780" s="140"/>
      <c r="B780" s="140"/>
      <c r="C780" s="140"/>
      <c r="D780" s="143"/>
      <c r="E780" s="144"/>
    </row>
    <row r="781" ht="15.75" customHeight="1">
      <c r="A781" s="140"/>
      <c r="B781" s="140"/>
      <c r="C781" s="140"/>
      <c r="D781" s="143"/>
      <c r="E781" s="144"/>
    </row>
    <row r="782" ht="15.75" customHeight="1">
      <c r="A782" s="140"/>
      <c r="B782" s="140"/>
      <c r="C782" s="140"/>
      <c r="D782" s="143"/>
      <c r="E782" s="144"/>
    </row>
    <row r="783" ht="15.75" customHeight="1">
      <c r="A783" s="140"/>
      <c r="B783" s="140"/>
      <c r="C783" s="140"/>
      <c r="D783" s="143"/>
      <c r="E783" s="144"/>
    </row>
    <row r="784" ht="15.75" customHeight="1">
      <c r="A784" s="140"/>
      <c r="B784" s="140"/>
      <c r="C784" s="140"/>
      <c r="D784" s="143"/>
      <c r="E784" s="144"/>
    </row>
    <row r="785" ht="15.75" customHeight="1">
      <c r="A785" s="140"/>
      <c r="B785" s="140"/>
      <c r="C785" s="140"/>
      <c r="D785" s="143"/>
      <c r="E785" s="144"/>
    </row>
    <row r="786" ht="15.75" customHeight="1">
      <c r="A786" s="140"/>
      <c r="B786" s="140"/>
      <c r="C786" s="140"/>
      <c r="D786" s="143"/>
      <c r="E786" s="144"/>
    </row>
    <row r="787" ht="15.75" customHeight="1">
      <c r="A787" s="140"/>
      <c r="B787" s="140"/>
      <c r="C787" s="140"/>
      <c r="D787" s="143"/>
      <c r="E787" s="144"/>
    </row>
    <row r="788" ht="15.75" customHeight="1">
      <c r="A788" s="140"/>
      <c r="B788" s="140"/>
      <c r="C788" s="140"/>
      <c r="D788" s="143"/>
      <c r="E788" s="144"/>
    </row>
    <row r="789" ht="15.75" customHeight="1">
      <c r="A789" s="140"/>
      <c r="B789" s="140"/>
      <c r="C789" s="140"/>
      <c r="D789" s="143"/>
      <c r="E789" s="144"/>
    </row>
    <row r="790" ht="15.75" customHeight="1">
      <c r="A790" s="140"/>
      <c r="B790" s="140"/>
      <c r="C790" s="140"/>
      <c r="D790" s="143"/>
      <c r="E790" s="144"/>
    </row>
    <row r="791" ht="15.75" customHeight="1">
      <c r="A791" s="140"/>
      <c r="B791" s="140"/>
      <c r="C791" s="140"/>
      <c r="D791" s="143"/>
      <c r="E791" s="144"/>
    </row>
    <row r="792" ht="15.75" customHeight="1">
      <c r="A792" s="140"/>
      <c r="B792" s="140"/>
      <c r="C792" s="140"/>
      <c r="D792" s="143"/>
      <c r="E792" s="144"/>
    </row>
    <row r="793" ht="15.75" customHeight="1">
      <c r="A793" s="140"/>
      <c r="B793" s="140"/>
      <c r="C793" s="140"/>
      <c r="D793" s="143"/>
      <c r="E793" s="144"/>
    </row>
    <row r="794" ht="15.75" customHeight="1">
      <c r="A794" s="140"/>
      <c r="B794" s="140"/>
      <c r="C794" s="140"/>
      <c r="D794" s="143"/>
      <c r="E794" s="144"/>
    </row>
    <row r="795" ht="15.75" customHeight="1">
      <c r="A795" s="140"/>
      <c r="B795" s="140"/>
      <c r="C795" s="140"/>
      <c r="D795" s="143"/>
      <c r="E795" s="144"/>
    </row>
    <row r="796" ht="15.75" customHeight="1">
      <c r="A796" s="140"/>
      <c r="B796" s="140"/>
      <c r="C796" s="140"/>
      <c r="D796" s="143"/>
      <c r="E796" s="144"/>
    </row>
    <row r="797" ht="15.75" customHeight="1">
      <c r="A797" s="140"/>
      <c r="B797" s="140"/>
      <c r="C797" s="140"/>
      <c r="D797" s="143"/>
      <c r="E797" s="144"/>
    </row>
    <row r="798" ht="15.75" customHeight="1">
      <c r="A798" s="140"/>
      <c r="B798" s="140"/>
      <c r="C798" s="140"/>
      <c r="D798" s="143"/>
      <c r="E798" s="144"/>
    </row>
    <row r="799" ht="15.75" customHeight="1">
      <c r="A799" s="140"/>
      <c r="B799" s="140"/>
      <c r="C799" s="140"/>
      <c r="D799" s="143"/>
      <c r="E799" s="144"/>
    </row>
    <row r="800" ht="15.75" customHeight="1">
      <c r="A800" s="140"/>
      <c r="B800" s="140"/>
      <c r="C800" s="140"/>
      <c r="D800" s="143"/>
      <c r="E800" s="144"/>
    </row>
    <row r="801" ht="15.75" customHeight="1">
      <c r="A801" s="140"/>
      <c r="B801" s="140"/>
      <c r="C801" s="140"/>
      <c r="D801" s="143"/>
      <c r="E801" s="144"/>
    </row>
    <row r="802" ht="15.75" customHeight="1">
      <c r="A802" s="140"/>
      <c r="B802" s="140"/>
      <c r="C802" s="140"/>
      <c r="D802" s="143"/>
      <c r="E802" s="144"/>
    </row>
    <row r="803" ht="15.75" customHeight="1">
      <c r="A803" s="140"/>
      <c r="B803" s="140"/>
      <c r="C803" s="140"/>
      <c r="D803" s="143"/>
      <c r="E803" s="144"/>
    </row>
    <row r="804" ht="15.75" customHeight="1">
      <c r="A804" s="140"/>
      <c r="B804" s="140"/>
      <c r="C804" s="140"/>
      <c r="D804" s="143"/>
      <c r="E804" s="144"/>
    </row>
    <row r="805" ht="15.75" customHeight="1">
      <c r="A805" s="140"/>
      <c r="B805" s="140"/>
      <c r="C805" s="140"/>
      <c r="D805" s="143"/>
      <c r="E805" s="144"/>
    </row>
    <row r="806" ht="15.75" customHeight="1">
      <c r="A806" s="140"/>
      <c r="B806" s="140"/>
      <c r="C806" s="140"/>
      <c r="D806" s="143"/>
      <c r="E806" s="144"/>
    </row>
    <row r="807" ht="15.75" customHeight="1">
      <c r="A807" s="140"/>
      <c r="B807" s="140"/>
      <c r="C807" s="140"/>
      <c r="D807" s="143"/>
      <c r="E807" s="144"/>
    </row>
    <row r="808" ht="15.75" customHeight="1">
      <c r="A808" s="140"/>
      <c r="B808" s="140"/>
      <c r="C808" s="140"/>
      <c r="D808" s="143"/>
      <c r="E808" s="144"/>
    </row>
    <row r="809" ht="15.75" customHeight="1">
      <c r="A809" s="140"/>
      <c r="B809" s="140"/>
      <c r="C809" s="140"/>
      <c r="D809" s="143"/>
      <c r="E809" s="144"/>
    </row>
    <row r="810" ht="15.75" customHeight="1">
      <c r="A810" s="140"/>
      <c r="B810" s="140"/>
      <c r="C810" s="140"/>
      <c r="D810" s="143"/>
      <c r="E810" s="144"/>
    </row>
    <row r="811" ht="15.75" customHeight="1">
      <c r="A811" s="140"/>
      <c r="B811" s="140"/>
      <c r="C811" s="140"/>
      <c r="D811" s="143"/>
      <c r="E811" s="144"/>
    </row>
    <row r="812" ht="15.75" customHeight="1">
      <c r="A812" s="140"/>
      <c r="B812" s="140"/>
      <c r="C812" s="140"/>
      <c r="D812" s="143"/>
      <c r="E812" s="144"/>
    </row>
    <row r="813" ht="15.75" customHeight="1">
      <c r="A813" s="140"/>
      <c r="B813" s="140"/>
      <c r="C813" s="140"/>
      <c r="D813" s="143"/>
      <c r="E813" s="144"/>
    </row>
    <row r="814" ht="15.75" customHeight="1">
      <c r="A814" s="140"/>
      <c r="B814" s="140"/>
      <c r="C814" s="140"/>
      <c r="D814" s="143"/>
      <c r="E814" s="144"/>
    </row>
    <row r="815" ht="15.75" customHeight="1">
      <c r="A815" s="140"/>
      <c r="B815" s="140"/>
      <c r="C815" s="140"/>
      <c r="D815" s="143"/>
      <c r="E815" s="144"/>
    </row>
    <row r="816" ht="15.75" customHeight="1">
      <c r="A816" s="140"/>
      <c r="B816" s="140"/>
      <c r="C816" s="140"/>
      <c r="D816" s="143"/>
      <c r="E816" s="144"/>
    </row>
    <row r="817" ht="15.75" customHeight="1">
      <c r="A817" s="140"/>
      <c r="B817" s="140"/>
      <c r="C817" s="140"/>
      <c r="D817" s="143"/>
      <c r="E817" s="144"/>
    </row>
    <row r="818" ht="15.75" customHeight="1">
      <c r="A818" s="140"/>
      <c r="B818" s="140"/>
      <c r="C818" s="140"/>
      <c r="D818" s="143"/>
      <c r="E818" s="144"/>
    </row>
    <row r="819" ht="15.75" customHeight="1">
      <c r="A819" s="140"/>
      <c r="B819" s="140"/>
      <c r="C819" s="140"/>
      <c r="D819" s="143"/>
      <c r="E819" s="144"/>
    </row>
    <row r="820" ht="15.75" customHeight="1">
      <c r="A820" s="140"/>
      <c r="B820" s="140"/>
      <c r="C820" s="140"/>
      <c r="D820" s="143"/>
      <c r="E820" s="144"/>
    </row>
    <row r="821" ht="15.75" customHeight="1">
      <c r="A821" s="140"/>
      <c r="B821" s="140"/>
      <c r="C821" s="140"/>
      <c r="D821" s="143"/>
      <c r="E821" s="144"/>
    </row>
    <row r="822" ht="15.75" customHeight="1">
      <c r="A822" s="140"/>
      <c r="B822" s="140"/>
      <c r="C822" s="140"/>
      <c r="D822" s="143"/>
      <c r="E822" s="144"/>
    </row>
    <row r="823" ht="15.75" customHeight="1">
      <c r="A823" s="140"/>
      <c r="B823" s="140"/>
      <c r="C823" s="140"/>
      <c r="D823" s="143"/>
      <c r="E823" s="144"/>
    </row>
    <row r="824" ht="15.75" customHeight="1">
      <c r="A824" s="140"/>
      <c r="B824" s="140"/>
      <c r="C824" s="140"/>
      <c r="D824" s="143"/>
      <c r="E824" s="144"/>
    </row>
    <row r="825" ht="15.75" customHeight="1">
      <c r="A825" s="140"/>
      <c r="B825" s="140"/>
      <c r="C825" s="140"/>
      <c r="D825" s="143"/>
      <c r="E825" s="144"/>
    </row>
    <row r="826" ht="15.75" customHeight="1">
      <c r="A826" s="140"/>
      <c r="B826" s="140"/>
      <c r="C826" s="140"/>
      <c r="D826" s="143"/>
      <c r="E826" s="144"/>
    </row>
    <row r="827" ht="15.75" customHeight="1">
      <c r="A827" s="140"/>
      <c r="B827" s="140"/>
      <c r="C827" s="140"/>
      <c r="D827" s="143"/>
      <c r="E827" s="144"/>
    </row>
    <row r="828" ht="15.75" customHeight="1">
      <c r="A828" s="140"/>
      <c r="B828" s="140"/>
      <c r="C828" s="140"/>
      <c r="D828" s="143"/>
      <c r="E828" s="144"/>
    </row>
    <row r="829" ht="15.75" customHeight="1">
      <c r="A829" s="140"/>
      <c r="B829" s="140"/>
      <c r="C829" s="140"/>
      <c r="D829" s="143"/>
      <c r="E829" s="144"/>
    </row>
    <row r="830" ht="15.75" customHeight="1">
      <c r="A830" s="140"/>
      <c r="B830" s="140"/>
      <c r="C830" s="140"/>
      <c r="D830" s="143"/>
      <c r="E830" s="144"/>
    </row>
    <row r="831" ht="15.75" customHeight="1">
      <c r="A831" s="140"/>
      <c r="B831" s="140"/>
      <c r="C831" s="140"/>
      <c r="D831" s="143"/>
      <c r="E831" s="144"/>
    </row>
    <row r="832" ht="15.75" customHeight="1">
      <c r="A832" s="140"/>
      <c r="B832" s="140"/>
      <c r="C832" s="140"/>
      <c r="D832" s="143"/>
      <c r="E832" s="144"/>
    </row>
    <row r="833" ht="15.75" customHeight="1">
      <c r="A833" s="140"/>
      <c r="B833" s="140"/>
      <c r="C833" s="140"/>
      <c r="D833" s="143"/>
      <c r="E833" s="144"/>
    </row>
    <row r="834" ht="15.75" customHeight="1">
      <c r="A834" s="140"/>
      <c r="B834" s="140"/>
      <c r="C834" s="140"/>
      <c r="D834" s="143"/>
      <c r="E834" s="144"/>
    </row>
    <row r="835" ht="15.75" customHeight="1">
      <c r="A835" s="140"/>
      <c r="B835" s="140"/>
      <c r="C835" s="140"/>
      <c r="D835" s="143"/>
      <c r="E835" s="144"/>
    </row>
    <row r="836" ht="15.75" customHeight="1">
      <c r="A836" s="140"/>
      <c r="B836" s="140"/>
      <c r="C836" s="140"/>
      <c r="D836" s="143"/>
      <c r="E836" s="144"/>
    </row>
    <row r="837" ht="15.75" customHeight="1">
      <c r="A837" s="140"/>
      <c r="B837" s="140"/>
      <c r="C837" s="140"/>
      <c r="D837" s="143"/>
      <c r="E837" s="144"/>
    </row>
    <row r="838" ht="15.75" customHeight="1">
      <c r="A838" s="140"/>
      <c r="B838" s="140"/>
      <c r="C838" s="140"/>
      <c r="D838" s="143"/>
      <c r="E838" s="144"/>
    </row>
    <row r="839" ht="15.75" customHeight="1">
      <c r="A839" s="140"/>
      <c r="B839" s="140"/>
      <c r="C839" s="140"/>
      <c r="D839" s="143"/>
      <c r="E839" s="144"/>
    </row>
    <row r="840" ht="15.75" customHeight="1">
      <c r="A840" s="140"/>
      <c r="B840" s="140"/>
      <c r="C840" s="140"/>
      <c r="D840" s="143"/>
      <c r="E840" s="144"/>
    </row>
    <row r="841" ht="15.75" customHeight="1">
      <c r="A841" s="140"/>
      <c r="B841" s="140"/>
      <c r="C841" s="140"/>
      <c r="D841" s="143"/>
      <c r="E841" s="144"/>
    </row>
    <row r="842" ht="15.75" customHeight="1">
      <c r="A842" s="140"/>
      <c r="B842" s="140"/>
      <c r="C842" s="140"/>
      <c r="D842" s="143"/>
      <c r="E842" s="144"/>
    </row>
    <row r="843" ht="15.75" customHeight="1">
      <c r="A843" s="140"/>
      <c r="B843" s="140"/>
      <c r="C843" s="140"/>
      <c r="D843" s="143"/>
      <c r="E843" s="144"/>
    </row>
    <row r="844" ht="15.75" customHeight="1">
      <c r="A844" s="140"/>
      <c r="B844" s="140"/>
      <c r="C844" s="140"/>
      <c r="D844" s="143"/>
      <c r="E844" s="144"/>
    </row>
    <row r="845" ht="15.75" customHeight="1">
      <c r="A845" s="140"/>
      <c r="B845" s="140"/>
      <c r="C845" s="140"/>
      <c r="D845" s="143"/>
      <c r="E845" s="144"/>
    </row>
    <row r="846" ht="15.75" customHeight="1">
      <c r="A846" s="140"/>
      <c r="B846" s="140"/>
      <c r="C846" s="140"/>
      <c r="D846" s="143"/>
      <c r="E846" s="144"/>
    </row>
    <row r="847" ht="15.75" customHeight="1">
      <c r="A847" s="140"/>
      <c r="B847" s="140"/>
      <c r="C847" s="140"/>
      <c r="D847" s="143"/>
      <c r="E847" s="144"/>
    </row>
    <row r="848" ht="15.75" customHeight="1">
      <c r="A848" s="140"/>
      <c r="B848" s="140"/>
      <c r="C848" s="140"/>
      <c r="D848" s="143"/>
      <c r="E848" s="144"/>
    </row>
    <row r="849" ht="15.75" customHeight="1">
      <c r="A849" s="140"/>
      <c r="B849" s="140"/>
      <c r="C849" s="140"/>
      <c r="D849" s="143"/>
      <c r="E849" s="144"/>
    </row>
    <row r="850" ht="15.75" customHeight="1">
      <c r="A850" s="140"/>
      <c r="B850" s="140"/>
      <c r="C850" s="140"/>
      <c r="D850" s="143"/>
      <c r="E850" s="144"/>
    </row>
    <row r="851" ht="15.75" customHeight="1">
      <c r="A851" s="140"/>
      <c r="B851" s="140"/>
      <c r="C851" s="140"/>
      <c r="D851" s="143"/>
      <c r="E851" s="144"/>
    </row>
    <row r="852" ht="15.75" customHeight="1">
      <c r="A852" s="140"/>
      <c r="B852" s="140"/>
      <c r="C852" s="140"/>
      <c r="D852" s="143"/>
      <c r="E852" s="144"/>
    </row>
    <row r="853" ht="15.75" customHeight="1">
      <c r="A853" s="140"/>
      <c r="B853" s="140"/>
      <c r="C853" s="140"/>
      <c r="D853" s="143"/>
      <c r="E853" s="144"/>
    </row>
    <row r="854" ht="15.75" customHeight="1">
      <c r="A854" s="140"/>
      <c r="B854" s="140"/>
      <c r="C854" s="140"/>
      <c r="D854" s="143"/>
      <c r="E854" s="144"/>
    </row>
    <row r="855" ht="15.75" customHeight="1">
      <c r="A855" s="140"/>
      <c r="B855" s="140"/>
      <c r="C855" s="140"/>
      <c r="D855" s="143"/>
      <c r="E855" s="144"/>
    </row>
    <row r="856" ht="15.75" customHeight="1">
      <c r="A856" s="140"/>
      <c r="B856" s="140"/>
      <c r="C856" s="140"/>
      <c r="D856" s="143"/>
      <c r="E856" s="144"/>
    </row>
    <row r="857" ht="15.75" customHeight="1">
      <c r="A857" s="140"/>
      <c r="B857" s="140"/>
      <c r="C857" s="140"/>
      <c r="D857" s="143"/>
      <c r="E857" s="144"/>
    </row>
    <row r="858" ht="15.75" customHeight="1">
      <c r="A858" s="140"/>
      <c r="B858" s="140"/>
      <c r="C858" s="140"/>
      <c r="D858" s="143"/>
      <c r="E858" s="144"/>
    </row>
    <row r="859" ht="15.75" customHeight="1">
      <c r="A859" s="140"/>
      <c r="B859" s="140"/>
      <c r="C859" s="140"/>
      <c r="D859" s="143"/>
      <c r="E859" s="144"/>
    </row>
    <row r="860" ht="15.75" customHeight="1">
      <c r="A860" s="140"/>
      <c r="B860" s="140"/>
      <c r="C860" s="140"/>
      <c r="D860" s="143"/>
      <c r="E860" s="144"/>
    </row>
    <row r="861" ht="15.75" customHeight="1">
      <c r="A861" s="140"/>
      <c r="B861" s="140"/>
      <c r="C861" s="140"/>
      <c r="D861" s="143"/>
      <c r="E861" s="144"/>
    </row>
    <row r="862" ht="15.75" customHeight="1">
      <c r="A862" s="140"/>
      <c r="B862" s="140"/>
      <c r="C862" s="140"/>
      <c r="D862" s="143"/>
      <c r="E862" s="144"/>
    </row>
    <row r="863" ht="15.75" customHeight="1">
      <c r="A863" s="140"/>
      <c r="B863" s="140"/>
      <c r="C863" s="140"/>
      <c r="D863" s="143"/>
      <c r="E863" s="144"/>
    </row>
    <row r="864" ht="15.75" customHeight="1">
      <c r="A864" s="140"/>
      <c r="B864" s="140"/>
      <c r="C864" s="140"/>
      <c r="D864" s="143"/>
      <c r="E864" s="144"/>
    </row>
    <row r="865" ht="15.75" customHeight="1">
      <c r="A865" s="140"/>
      <c r="B865" s="140"/>
      <c r="C865" s="140"/>
      <c r="D865" s="143"/>
      <c r="E865" s="144"/>
    </row>
    <row r="866" ht="15.75" customHeight="1">
      <c r="A866" s="140"/>
      <c r="B866" s="140"/>
      <c r="C866" s="140"/>
      <c r="D866" s="143"/>
      <c r="E866" s="144"/>
    </row>
    <row r="867" ht="15.75" customHeight="1">
      <c r="A867" s="140"/>
      <c r="B867" s="140"/>
      <c r="C867" s="140"/>
      <c r="D867" s="143"/>
      <c r="E867" s="144"/>
    </row>
    <row r="868" ht="15.75" customHeight="1">
      <c r="A868" s="140"/>
      <c r="B868" s="140"/>
      <c r="C868" s="140"/>
      <c r="D868" s="143"/>
      <c r="E868" s="144"/>
    </row>
    <row r="869" ht="15.75" customHeight="1">
      <c r="A869" s="140"/>
      <c r="B869" s="140"/>
      <c r="C869" s="140"/>
      <c r="D869" s="143"/>
      <c r="E869" s="144"/>
    </row>
    <row r="870" ht="15.75" customHeight="1">
      <c r="A870" s="140"/>
      <c r="B870" s="140"/>
      <c r="C870" s="140"/>
      <c r="D870" s="143"/>
      <c r="E870" s="144"/>
    </row>
    <row r="871" ht="15.75" customHeight="1">
      <c r="A871" s="140"/>
      <c r="B871" s="140"/>
      <c r="C871" s="140"/>
      <c r="D871" s="143"/>
      <c r="E871" s="144"/>
    </row>
    <row r="872" ht="15.75" customHeight="1">
      <c r="A872" s="140"/>
      <c r="B872" s="140"/>
      <c r="C872" s="140"/>
      <c r="D872" s="143"/>
      <c r="E872" s="144"/>
    </row>
    <row r="873" ht="15.75" customHeight="1">
      <c r="A873" s="140"/>
      <c r="B873" s="140"/>
      <c r="C873" s="140"/>
      <c r="D873" s="143"/>
      <c r="E873" s="144"/>
    </row>
    <row r="874" ht="15.75" customHeight="1">
      <c r="A874" s="140"/>
      <c r="B874" s="140"/>
      <c r="C874" s="140"/>
      <c r="D874" s="143"/>
      <c r="E874" s="144"/>
    </row>
    <row r="875" ht="15.75" customHeight="1">
      <c r="A875" s="140"/>
      <c r="B875" s="140"/>
      <c r="C875" s="140"/>
      <c r="D875" s="143"/>
      <c r="E875" s="144"/>
    </row>
    <row r="876" ht="15.75" customHeight="1">
      <c r="A876" s="140"/>
      <c r="B876" s="140"/>
      <c r="C876" s="140"/>
      <c r="D876" s="143"/>
      <c r="E876" s="144"/>
    </row>
    <row r="877" ht="15.75" customHeight="1">
      <c r="A877" s="140"/>
      <c r="B877" s="140"/>
      <c r="C877" s="140"/>
      <c r="D877" s="143"/>
      <c r="E877" s="144"/>
    </row>
    <row r="878" ht="15.75" customHeight="1">
      <c r="A878" s="140"/>
      <c r="B878" s="140"/>
      <c r="C878" s="140"/>
      <c r="D878" s="143"/>
      <c r="E878" s="144"/>
    </row>
    <row r="879" ht="15.75" customHeight="1">
      <c r="A879" s="140"/>
      <c r="B879" s="140"/>
      <c r="C879" s="140"/>
      <c r="D879" s="143"/>
      <c r="E879" s="144"/>
    </row>
    <row r="880" ht="15.75" customHeight="1">
      <c r="A880" s="140"/>
      <c r="B880" s="140"/>
      <c r="C880" s="140"/>
      <c r="D880" s="143"/>
      <c r="E880" s="144"/>
    </row>
    <row r="881" ht="15.75" customHeight="1">
      <c r="A881" s="140"/>
      <c r="B881" s="140"/>
      <c r="C881" s="140"/>
      <c r="D881" s="143"/>
      <c r="E881" s="144"/>
    </row>
    <row r="882" ht="15.75" customHeight="1">
      <c r="A882" s="140"/>
      <c r="B882" s="140"/>
      <c r="C882" s="140"/>
      <c r="D882" s="143"/>
      <c r="E882" s="144"/>
    </row>
    <row r="883" ht="15.75" customHeight="1">
      <c r="A883" s="140"/>
      <c r="B883" s="140"/>
      <c r="C883" s="140"/>
      <c r="D883" s="143"/>
      <c r="E883" s="144"/>
    </row>
    <row r="884" ht="15.75" customHeight="1">
      <c r="A884" s="140"/>
      <c r="B884" s="140"/>
      <c r="C884" s="140"/>
      <c r="D884" s="143"/>
      <c r="E884" s="144"/>
    </row>
    <row r="885" ht="15.75" customHeight="1">
      <c r="A885" s="140"/>
      <c r="B885" s="140"/>
      <c r="C885" s="140"/>
      <c r="D885" s="143"/>
      <c r="E885" s="144"/>
    </row>
    <row r="886" ht="15.75" customHeight="1">
      <c r="A886" s="140"/>
      <c r="B886" s="140"/>
      <c r="C886" s="140"/>
      <c r="D886" s="143"/>
      <c r="E886" s="144"/>
    </row>
    <row r="887" ht="15.75" customHeight="1">
      <c r="A887" s="140"/>
      <c r="B887" s="140"/>
      <c r="C887" s="140"/>
      <c r="D887" s="143"/>
      <c r="E887" s="144"/>
    </row>
    <row r="888" ht="15.75" customHeight="1">
      <c r="A888" s="140"/>
      <c r="B888" s="140"/>
      <c r="C888" s="140"/>
      <c r="D888" s="143"/>
      <c r="E888" s="144"/>
    </row>
    <row r="889" ht="15.75" customHeight="1">
      <c r="A889" s="140"/>
      <c r="B889" s="140"/>
      <c r="C889" s="140"/>
      <c r="D889" s="143"/>
      <c r="E889" s="144"/>
    </row>
    <row r="890" ht="15.75" customHeight="1">
      <c r="A890" s="140"/>
      <c r="B890" s="140"/>
      <c r="C890" s="140"/>
      <c r="D890" s="143"/>
      <c r="E890" s="144"/>
    </row>
    <row r="891" ht="15.75" customHeight="1">
      <c r="A891" s="140"/>
      <c r="B891" s="140"/>
      <c r="C891" s="140"/>
      <c r="D891" s="143"/>
      <c r="E891" s="144"/>
    </row>
    <row r="892" ht="15.75" customHeight="1">
      <c r="A892" s="140"/>
      <c r="B892" s="140"/>
      <c r="C892" s="140"/>
      <c r="D892" s="143"/>
      <c r="E892" s="144"/>
    </row>
    <row r="893" ht="15.75" customHeight="1">
      <c r="A893" s="140"/>
      <c r="B893" s="140"/>
      <c r="C893" s="140"/>
      <c r="D893" s="143"/>
      <c r="E893" s="144"/>
    </row>
    <row r="894" ht="15.75" customHeight="1">
      <c r="A894" s="140"/>
      <c r="B894" s="140"/>
      <c r="C894" s="140"/>
      <c r="D894" s="143"/>
      <c r="E894" s="144"/>
    </row>
    <row r="895" ht="15.75" customHeight="1">
      <c r="A895" s="140"/>
      <c r="B895" s="140"/>
      <c r="C895" s="140"/>
      <c r="D895" s="143"/>
      <c r="E895" s="144"/>
    </row>
    <row r="896" ht="15.75" customHeight="1">
      <c r="A896" s="140"/>
      <c r="B896" s="140"/>
      <c r="C896" s="140"/>
      <c r="D896" s="143"/>
      <c r="E896" s="144"/>
    </row>
    <row r="897" ht="15.75" customHeight="1">
      <c r="A897" s="140"/>
      <c r="B897" s="140"/>
      <c r="C897" s="140"/>
      <c r="D897" s="143"/>
      <c r="E897" s="144"/>
    </row>
    <row r="898" ht="15.75" customHeight="1">
      <c r="A898" s="140"/>
      <c r="B898" s="140"/>
      <c r="C898" s="140"/>
      <c r="D898" s="143"/>
      <c r="E898" s="144"/>
    </row>
    <row r="899" ht="15.75" customHeight="1">
      <c r="A899" s="140"/>
      <c r="B899" s="140"/>
      <c r="C899" s="140"/>
      <c r="D899" s="143"/>
      <c r="E899" s="144"/>
    </row>
    <row r="900" ht="15.75" customHeight="1">
      <c r="A900" s="140"/>
      <c r="B900" s="140"/>
      <c r="C900" s="140"/>
      <c r="D900" s="143"/>
      <c r="E900" s="144"/>
    </row>
    <row r="901" ht="15.75" customHeight="1">
      <c r="A901" s="140"/>
      <c r="B901" s="140"/>
      <c r="C901" s="140"/>
      <c r="D901" s="143"/>
      <c r="E901" s="144"/>
    </row>
    <row r="902" ht="15.75" customHeight="1">
      <c r="A902" s="140"/>
      <c r="B902" s="140"/>
      <c r="C902" s="140"/>
      <c r="D902" s="143"/>
      <c r="E902" s="144"/>
    </row>
    <row r="903" ht="15.75" customHeight="1">
      <c r="A903" s="140"/>
      <c r="B903" s="140"/>
      <c r="C903" s="140"/>
      <c r="D903" s="143"/>
      <c r="E903" s="144"/>
    </row>
    <row r="904" ht="15.75" customHeight="1">
      <c r="A904" s="140"/>
      <c r="B904" s="140"/>
      <c r="C904" s="140"/>
      <c r="D904" s="143"/>
      <c r="E904" s="144"/>
    </row>
    <row r="905" ht="15.75" customHeight="1">
      <c r="A905" s="140"/>
      <c r="B905" s="140"/>
      <c r="C905" s="140"/>
      <c r="D905" s="143"/>
      <c r="E905" s="144"/>
    </row>
    <row r="906" ht="15.75" customHeight="1">
      <c r="A906" s="140"/>
      <c r="B906" s="140"/>
      <c r="C906" s="140"/>
      <c r="D906" s="143"/>
      <c r="E906" s="144"/>
    </row>
    <row r="907" ht="15.75" customHeight="1">
      <c r="A907" s="140"/>
      <c r="B907" s="140"/>
      <c r="C907" s="140"/>
      <c r="D907" s="143"/>
      <c r="E907" s="144"/>
    </row>
    <row r="908" ht="15.75" customHeight="1">
      <c r="A908" s="140"/>
      <c r="B908" s="140"/>
      <c r="C908" s="140"/>
      <c r="D908" s="143"/>
      <c r="E908" s="144"/>
    </row>
    <row r="909" ht="15.75" customHeight="1">
      <c r="A909" s="140"/>
      <c r="B909" s="140"/>
      <c r="C909" s="140"/>
      <c r="D909" s="143"/>
      <c r="E909" s="144"/>
    </row>
    <row r="910" ht="15.75" customHeight="1">
      <c r="A910" s="140"/>
      <c r="B910" s="140"/>
      <c r="C910" s="140"/>
      <c r="D910" s="143"/>
      <c r="E910" s="144"/>
    </row>
    <row r="911" ht="15.75" customHeight="1">
      <c r="A911" s="140"/>
      <c r="B911" s="140"/>
      <c r="C911" s="140"/>
      <c r="D911" s="143"/>
      <c r="E911" s="144"/>
    </row>
    <row r="912" ht="15.75" customHeight="1">
      <c r="A912" s="140"/>
      <c r="B912" s="140"/>
      <c r="C912" s="140"/>
      <c r="D912" s="143"/>
      <c r="E912" s="144"/>
    </row>
    <row r="913" ht="15.75" customHeight="1">
      <c r="A913" s="140"/>
      <c r="B913" s="140"/>
      <c r="C913" s="140"/>
      <c r="D913" s="143"/>
      <c r="E913" s="144"/>
    </row>
    <row r="914" ht="15.75" customHeight="1">
      <c r="A914" s="140"/>
      <c r="B914" s="140"/>
      <c r="C914" s="140"/>
      <c r="D914" s="143"/>
      <c r="E914" s="144"/>
    </row>
    <row r="915" ht="15.75" customHeight="1">
      <c r="A915" s="140"/>
      <c r="B915" s="140"/>
      <c r="C915" s="140"/>
      <c r="D915" s="143"/>
      <c r="E915" s="144"/>
    </row>
    <row r="916" ht="15.75" customHeight="1">
      <c r="A916" s="140"/>
      <c r="B916" s="140"/>
      <c r="C916" s="140"/>
      <c r="D916" s="143"/>
      <c r="E916" s="144"/>
    </row>
    <row r="917" ht="15.75" customHeight="1">
      <c r="A917" s="140"/>
      <c r="B917" s="140"/>
      <c r="C917" s="140"/>
      <c r="D917" s="143"/>
      <c r="E917" s="144"/>
    </row>
    <row r="918" ht="15.75" customHeight="1">
      <c r="A918" s="140"/>
      <c r="B918" s="140"/>
      <c r="C918" s="140"/>
      <c r="D918" s="143"/>
      <c r="E918" s="144"/>
    </row>
    <row r="919" ht="15.75" customHeight="1">
      <c r="A919" s="140"/>
      <c r="B919" s="140"/>
      <c r="C919" s="140"/>
      <c r="D919" s="143"/>
      <c r="E919" s="144"/>
    </row>
    <row r="920" ht="15.75" customHeight="1">
      <c r="A920" s="140"/>
      <c r="B920" s="140"/>
      <c r="C920" s="140"/>
      <c r="D920" s="143"/>
      <c r="E920" s="144"/>
    </row>
    <row r="921" ht="15.75" customHeight="1">
      <c r="A921" s="140"/>
      <c r="B921" s="140"/>
      <c r="C921" s="140"/>
      <c r="D921" s="143"/>
      <c r="E921" s="144"/>
    </row>
    <row r="922" ht="15.75" customHeight="1">
      <c r="A922" s="140"/>
      <c r="B922" s="140"/>
      <c r="C922" s="140"/>
      <c r="D922" s="143"/>
      <c r="E922" s="144"/>
    </row>
    <row r="923" ht="15.75" customHeight="1">
      <c r="A923" s="140"/>
      <c r="B923" s="140"/>
      <c r="C923" s="140"/>
      <c r="D923" s="143"/>
      <c r="E923" s="144"/>
    </row>
    <row r="924" ht="15.75" customHeight="1">
      <c r="A924" s="140"/>
      <c r="B924" s="140"/>
      <c r="C924" s="140"/>
      <c r="D924" s="143"/>
      <c r="E924" s="144"/>
    </row>
    <row r="925" ht="15.75" customHeight="1">
      <c r="A925" s="140"/>
      <c r="B925" s="140"/>
      <c r="C925" s="140"/>
      <c r="D925" s="143"/>
      <c r="E925" s="144"/>
    </row>
    <row r="926" ht="15.75" customHeight="1">
      <c r="A926" s="140"/>
      <c r="B926" s="140"/>
      <c r="C926" s="140"/>
      <c r="D926" s="143"/>
      <c r="E926" s="144"/>
    </row>
    <row r="927" ht="15.75" customHeight="1">
      <c r="A927" s="140"/>
      <c r="B927" s="140"/>
      <c r="C927" s="140"/>
      <c r="D927" s="143"/>
      <c r="E927" s="144"/>
    </row>
    <row r="928" ht="15.75" customHeight="1">
      <c r="A928" s="140"/>
      <c r="B928" s="140"/>
      <c r="C928" s="140"/>
      <c r="D928" s="143"/>
      <c r="E928" s="144"/>
    </row>
    <row r="929" ht="15.75" customHeight="1">
      <c r="A929" s="140"/>
      <c r="B929" s="140"/>
      <c r="C929" s="140"/>
      <c r="D929" s="143"/>
      <c r="E929" s="144"/>
    </row>
    <row r="930" ht="15.75" customHeight="1">
      <c r="A930" s="140"/>
      <c r="B930" s="140"/>
      <c r="C930" s="140"/>
      <c r="D930" s="143"/>
      <c r="E930" s="144"/>
    </row>
    <row r="931" ht="15.75" customHeight="1">
      <c r="A931" s="140"/>
      <c r="B931" s="140"/>
      <c r="C931" s="140"/>
      <c r="D931" s="143"/>
      <c r="E931" s="144"/>
    </row>
    <row r="932" ht="15.75" customHeight="1">
      <c r="A932" s="140"/>
      <c r="B932" s="140"/>
      <c r="C932" s="140"/>
      <c r="D932" s="143"/>
      <c r="E932" s="144"/>
    </row>
    <row r="933" ht="15.75" customHeight="1">
      <c r="A933" s="140"/>
      <c r="B933" s="140"/>
      <c r="C933" s="140"/>
      <c r="D933" s="143"/>
      <c r="E933" s="144"/>
    </row>
    <row r="934" ht="15.75" customHeight="1">
      <c r="A934" s="140"/>
      <c r="B934" s="140"/>
      <c r="C934" s="140"/>
      <c r="D934" s="143"/>
      <c r="E934" s="144"/>
    </row>
    <row r="935" ht="15.75" customHeight="1">
      <c r="A935" s="140"/>
      <c r="B935" s="140"/>
      <c r="C935" s="140"/>
      <c r="D935" s="143"/>
      <c r="E935" s="144"/>
    </row>
    <row r="936" ht="15.75" customHeight="1">
      <c r="A936" s="140"/>
      <c r="B936" s="140"/>
      <c r="C936" s="140"/>
      <c r="D936" s="143"/>
      <c r="E936" s="144"/>
    </row>
    <row r="937" ht="15.75" customHeight="1">
      <c r="A937" s="140"/>
      <c r="B937" s="140"/>
      <c r="C937" s="140"/>
      <c r="D937" s="143"/>
      <c r="E937" s="144"/>
    </row>
    <row r="938" ht="15.75" customHeight="1">
      <c r="A938" s="140"/>
      <c r="B938" s="140"/>
      <c r="C938" s="140"/>
      <c r="D938" s="143"/>
      <c r="E938" s="144"/>
    </row>
    <row r="939" ht="15.75" customHeight="1">
      <c r="A939" s="140"/>
      <c r="B939" s="140"/>
      <c r="C939" s="140"/>
      <c r="D939" s="143"/>
      <c r="E939" s="144"/>
    </row>
    <row r="940" ht="15.75" customHeight="1">
      <c r="A940" s="140"/>
      <c r="B940" s="140"/>
      <c r="C940" s="140"/>
      <c r="D940" s="143"/>
      <c r="E940" s="144"/>
    </row>
    <row r="941" ht="15.75" customHeight="1">
      <c r="A941" s="140"/>
      <c r="B941" s="140"/>
      <c r="C941" s="140"/>
      <c r="D941" s="143"/>
      <c r="E941" s="144"/>
    </row>
    <row r="942" ht="15.75" customHeight="1">
      <c r="A942" s="140"/>
      <c r="B942" s="140"/>
      <c r="C942" s="140"/>
      <c r="D942" s="143"/>
      <c r="E942" s="144"/>
    </row>
    <row r="943" ht="15.75" customHeight="1">
      <c r="A943" s="140"/>
      <c r="B943" s="140"/>
      <c r="C943" s="140"/>
      <c r="D943" s="143"/>
      <c r="E943" s="144"/>
    </row>
    <row r="944" ht="15.75" customHeight="1">
      <c r="A944" s="140"/>
      <c r="B944" s="140"/>
      <c r="C944" s="140"/>
      <c r="D944" s="143"/>
      <c r="E944" s="144"/>
    </row>
    <row r="945" ht="15.75" customHeight="1">
      <c r="A945" s="140"/>
      <c r="B945" s="140"/>
      <c r="C945" s="140"/>
      <c r="D945" s="143"/>
      <c r="E945" s="144"/>
    </row>
    <row r="946" ht="15.75" customHeight="1">
      <c r="A946" s="140"/>
      <c r="B946" s="140"/>
      <c r="C946" s="140"/>
      <c r="D946" s="143"/>
      <c r="E946" s="144"/>
    </row>
    <row r="947" ht="15.75" customHeight="1">
      <c r="A947" s="140"/>
      <c r="B947" s="140"/>
      <c r="C947" s="140"/>
      <c r="D947" s="143"/>
      <c r="E947" s="144"/>
    </row>
    <row r="948" ht="15.75" customHeight="1">
      <c r="A948" s="140"/>
      <c r="B948" s="140"/>
      <c r="C948" s="140"/>
      <c r="D948" s="143"/>
      <c r="E948" s="144"/>
    </row>
    <row r="949" ht="15.75" customHeight="1">
      <c r="A949" s="140"/>
      <c r="B949" s="140"/>
      <c r="C949" s="140"/>
      <c r="D949" s="143"/>
      <c r="E949" s="144"/>
    </row>
    <row r="950" ht="15.75" customHeight="1">
      <c r="A950" s="140"/>
      <c r="B950" s="140"/>
      <c r="C950" s="140"/>
      <c r="D950" s="143"/>
      <c r="E950" s="144"/>
    </row>
    <row r="951" ht="15.75" customHeight="1">
      <c r="A951" s="140"/>
      <c r="B951" s="140"/>
      <c r="C951" s="140"/>
      <c r="D951" s="143"/>
      <c r="E951" s="144"/>
    </row>
    <row r="952" ht="15.75" customHeight="1">
      <c r="A952" s="140"/>
      <c r="B952" s="140"/>
      <c r="C952" s="140"/>
      <c r="D952" s="143"/>
      <c r="E952" s="144"/>
    </row>
    <row r="953" ht="15.75" customHeight="1">
      <c r="A953" s="140"/>
      <c r="B953" s="140"/>
      <c r="C953" s="140"/>
      <c r="D953" s="143"/>
      <c r="E953" s="144"/>
    </row>
    <row r="954" ht="15.75" customHeight="1">
      <c r="A954" s="140"/>
      <c r="B954" s="140"/>
      <c r="C954" s="140"/>
      <c r="D954" s="143"/>
      <c r="E954" s="144"/>
    </row>
    <row r="955" ht="15.75" customHeight="1">
      <c r="A955" s="140"/>
      <c r="B955" s="140"/>
      <c r="C955" s="140"/>
      <c r="D955" s="143"/>
      <c r="E955" s="144"/>
    </row>
    <row r="956" ht="15.75" customHeight="1">
      <c r="A956" s="140"/>
      <c r="B956" s="140"/>
      <c r="C956" s="140"/>
      <c r="D956" s="143"/>
      <c r="E956" s="144"/>
    </row>
    <row r="957" ht="15.75" customHeight="1">
      <c r="A957" s="140"/>
      <c r="B957" s="140"/>
      <c r="C957" s="140"/>
      <c r="D957" s="143"/>
      <c r="E957" s="144"/>
    </row>
    <row r="958" ht="15.75" customHeight="1">
      <c r="A958" s="140"/>
      <c r="B958" s="140"/>
      <c r="C958" s="140"/>
      <c r="D958" s="143"/>
      <c r="E958" s="144"/>
    </row>
    <row r="959" ht="15.75" customHeight="1">
      <c r="A959" s="140"/>
      <c r="B959" s="140"/>
      <c r="C959" s="140"/>
      <c r="D959" s="143"/>
      <c r="E959" s="144"/>
    </row>
    <row r="960" ht="15.75" customHeight="1">
      <c r="A960" s="140"/>
      <c r="B960" s="140"/>
      <c r="C960" s="140"/>
      <c r="D960" s="143"/>
      <c r="E960" s="144"/>
    </row>
    <row r="961" ht="15.75" customHeight="1">
      <c r="A961" s="140"/>
      <c r="B961" s="140"/>
      <c r="C961" s="140"/>
      <c r="D961" s="143"/>
      <c r="E961" s="144"/>
    </row>
    <row r="962" ht="15.75" customHeight="1">
      <c r="A962" s="140"/>
      <c r="B962" s="140"/>
      <c r="C962" s="140"/>
      <c r="D962" s="143"/>
      <c r="E962" s="144"/>
    </row>
    <row r="963" ht="15.75" customHeight="1">
      <c r="A963" s="140"/>
      <c r="B963" s="140"/>
      <c r="C963" s="140"/>
      <c r="D963" s="143"/>
      <c r="E963" s="144"/>
    </row>
    <row r="964" ht="15.75" customHeight="1">
      <c r="A964" s="140"/>
      <c r="B964" s="140"/>
      <c r="C964" s="140"/>
      <c r="D964" s="143"/>
      <c r="E964" s="144"/>
    </row>
    <row r="965" ht="15.75" customHeight="1">
      <c r="A965" s="140"/>
      <c r="B965" s="140"/>
      <c r="C965" s="140"/>
      <c r="D965" s="143"/>
      <c r="E965" s="144"/>
    </row>
    <row r="966" ht="15.75" customHeight="1">
      <c r="A966" s="140"/>
      <c r="B966" s="140"/>
      <c r="C966" s="140"/>
      <c r="D966" s="143"/>
      <c r="E966" s="144"/>
    </row>
    <row r="967" ht="15.75" customHeight="1">
      <c r="A967" s="140"/>
      <c r="B967" s="140"/>
      <c r="C967" s="140"/>
      <c r="D967" s="143"/>
      <c r="E967" s="144"/>
    </row>
    <row r="968" ht="15.75" customHeight="1">
      <c r="A968" s="140"/>
      <c r="B968" s="140"/>
      <c r="C968" s="140"/>
      <c r="D968" s="143"/>
      <c r="E968" s="144"/>
    </row>
    <row r="969" ht="15.75" customHeight="1">
      <c r="A969" s="140"/>
      <c r="B969" s="140"/>
      <c r="C969" s="140"/>
      <c r="D969" s="143"/>
      <c r="E969" s="144"/>
    </row>
    <row r="970" ht="15.75" customHeight="1">
      <c r="A970" s="140"/>
      <c r="B970" s="140"/>
      <c r="C970" s="140"/>
      <c r="D970" s="143"/>
      <c r="E970" s="144"/>
    </row>
    <row r="971" ht="15.75" customHeight="1">
      <c r="A971" s="140"/>
      <c r="B971" s="140"/>
      <c r="C971" s="140"/>
      <c r="D971" s="143"/>
      <c r="E971" s="144"/>
    </row>
    <row r="972" ht="15.75" customHeight="1">
      <c r="A972" s="140"/>
      <c r="B972" s="140"/>
      <c r="C972" s="140"/>
      <c r="D972" s="143"/>
      <c r="E972" s="144"/>
    </row>
    <row r="973" ht="15.75" customHeight="1">
      <c r="A973" s="140"/>
      <c r="B973" s="140"/>
      <c r="C973" s="140"/>
      <c r="D973" s="143"/>
      <c r="E973" s="144"/>
    </row>
    <row r="974" ht="15.75" customHeight="1">
      <c r="A974" s="140"/>
      <c r="B974" s="140"/>
      <c r="C974" s="140"/>
      <c r="D974" s="143"/>
      <c r="E974" s="144"/>
    </row>
    <row r="975" ht="15.75" customHeight="1">
      <c r="A975" s="140"/>
      <c r="B975" s="140"/>
      <c r="C975" s="140"/>
      <c r="D975" s="143"/>
      <c r="E975" s="144"/>
    </row>
    <row r="976" ht="15.75" customHeight="1">
      <c r="A976" s="140"/>
      <c r="B976" s="140"/>
      <c r="C976" s="140"/>
      <c r="D976" s="143"/>
      <c r="E976" s="144"/>
    </row>
    <row r="977" ht="15.75" customHeight="1">
      <c r="A977" s="140"/>
      <c r="B977" s="140"/>
      <c r="C977" s="140"/>
      <c r="D977" s="143"/>
      <c r="E977" s="144"/>
    </row>
    <row r="978" ht="15.75" customHeight="1">
      <c r="A978" s="140"/>
      <c r="B978" s="140"/>
      <c r="C978" s="140"/>
      <c r="D978" s="143"/>
      <c r="E978" s="144"/>
    </row>
    <row r="979" ht="15.75" customHeight="1">
      <c r="A979" s="140"/>
      <c r="B979" s="140"/>
      <c r="C979" s="140"/>
      <c r="D979" s="143"/>
      <c r="E979" s="144"/>
    </row>
    <row r="980" ht="15.75" customHeight="1">
      <c r="A980" s="140"/>
      <c r="B980" s="140"/>
      <c r="C980" s="140"/>
      <c r="D980" s="143"/>
      <c r="E980" s="144"/>
    </row>
    <row r="981" ht="15.75" customHeight="1">
      <c r="A981" s="140"/>
      <c r="B981" s="140"/>
      <c r="C981" s="140"/>
      <c r="D981" s="143"/>
      <c r="E981" s="144"/>
    </row>
    <row r="982" ht="15.75" customHeight="1">
      <c r="A982" s="140"/>
      <c r="B982" s="140"/>
      <c r="C982" s="140"/>
      <c r="D982" s="143"/>
      <c r="E982" s="144"/>
    </row>
    <row r="983" ht="15.75" customHeight="1">
      <c r="A983" s="140"/>
      <c r="B983" s="140"/>
      <c r="C983" s="140"/>
      <c r="D983" s="143"/>
      <c r="E983" s="144"/>
    </row>
    <row r="984" ht="15.75" customHeight="1">
      <c r="A984" s="140"/>
      <c r="B984" s="140"/>
      <c r="C984" s="140"/>
      <c r="D984" s="143"/>
      <c r="E984" s="144"/>
    </row>
    <row r="985" ht="15.75" customHeight="1">
      <c r="A985" s="140"/>
      <c r="B985" s="140"/>
      <c r="C985" s="140"/>
      <c r="D985" s="143"/>
      <c r="E985" s="144"/>
    </row>
    <row r="986" ht="15.75" customHeight="1">
      <c r="A986" s="140"/>
      <c r="B986" s="140"/>
      <c r="C986" s="140"/>
      <c r="D986" s="143"/>
      <c r="E986" s="144"/>
    </row>
    <row r="987" ht="15.75" customHeight="1">
      <c r="A987" s="140"/>
      <c r="B987" s="140"/>
      <c r="C987" s="140"/>
      <c r="D987" s="143"/>
      <c r="E987" s="144"/>
    </row>
    <row r="988" ht="15.75" customHeight="1">
      <c r="A988" s="140"/>
      <c r="B988" s="140"/>
      <c r="C988" s="140"/>
      <c r="D988" s="143"/>
      <c r="E988" s="144"/>
    </row>
    <row r="989" ht="15.75" customHeight="1">
      <c r="A989" s="140"/>
      <c r="B989" s="140"/>
      <c r="C989" s="140"/>
      <c r="D989" s="143"/>
      <c r="E989" s="144"/>
    </row>
    <row r="990" ht="15.75" customHeight="1">
      <c r="A990" s="140"/>
      <c r="B990" s="140"/>
      <c r="C990" s="140"/>
      <c r="D990" s="143"/>
      <c r="E990" s="144"/>
    </row>
    <row r="991" ht="15.75" customHeight="1">
      <c r="A991" s="140"/>
      <c r="B991" s="140"/>
      <c r="C991" s="140"/>
      <c r="D991" s="143"/>
      <c r="E991" s="144"/>
    </row>
    <row r="992" ht="15.75" customHeight="1">
      <c r="A992" s="140"/>
      <c r="B992" s="140"/>
      <c r="C992" s="140"/>
      <c r="D992" s="143"/>
      <c r="E992" s="144"/>
    </row>
    <row r="993" ht="15.75" customHeight="1">
      <c r="A993" s="140"/>
      <c r="B993" s="140"/>
      <c r="C993" s="140"/>
      <c r="D993" s="143"/>
      <c r="E993" s="144"/>
    </row>
    <row r="994" ht="15.75" customHeight="1">
      <c r="A994" s="140"/>
      <c r="B994" s="140"/>
      <c r="C994" s="140"/>
      <c r="D994" s="143"/>
      <c r="E994" s="144"/>
    </row>
    <row r="995" ht="15.75" customHeight="1">
      <c r="A995" s="140"/>
      <c r="B995" s="140"/>
      <c r="C995" s="140"/>
      <c r="D995" s="143"/>
      <c r="E995" s="144"/>
    </row>
    <row r="996" ht="15.75" customHeight="1">
      <c r="A996" s="140"/>
      <c r="B996" s="140"/>
      <c r="C996" s="140"/>
      <c r="D996" s="143"/>
      <c r="E996" s="144"/>
    </row>
    <row r="997" ht="15.75" customHeight="1">
      <c r="A997" s="140"/>
      <c r="B997" s="140"/>
      <c r="C997" s="140"/>
      <c r="D997" s="143"/>
      <c r="E997" s="144"/>
    </row>
    <row r="998" ht="15.75" customHeight="1">
      <c r="A998" s="140"/>
      <c r="B998" s="140"/>
      <c r="C998" s="140"/>
      <c r="D998" s="143"/>
      <c r="E998" s="144"/>
    </row>
    <row r="999" ht="15.75" customHeight="1">
      <c r="A999" s="140"/>
      <c r="B999" s="140"/>
      <c r="C999" s="140"/>
      <c r="D999" s="143"/>
      <c r="E999" s="144"/>
    </row>
    <row r="1000" ht="15.75" customHeight="1">
      <c r="A1000" s="140"/>
      <c r="B1000" s="140"/>
      <c r="C1000" s="140"/>
      <c r="D1000" s="143"/>
      <c r="E1000" s="144"/>
    </row>
    <row r="1001" ht="15.75" customHeight="1">
      <c r="A1001" s="140"/>
      <c r="B1001" s="140"/>
      <c r="C1001" s="140"/>
      <c r="D1001" s="143"/>
      <c r="E1001" s="144"/>
    </row>
    <row r="1002" ht="15.75" customHeight="1">
      <c r="A1002" s="140"/>
      <c r="B1002" s="140"/>
      <c r="C1002" s="140"/>
      <c r="D1002" s="143"/>
      <c r="E1002" s="144"/>
    </row>
    <row r="1003" ht="15.75" customHeight="1">
      <c r="A1003" s="140"/>
      <c r="B1003" s="140"/>
      <c r="C1003" s="140"/>
      <c r="D1003" s="143"/>
      <c r="E1003" s="144"/>
    </row>
    <row r="1004" ht="15.75" customHeight="1">
      <c r="A1004" s="140"/>
      <c r="B1004" s="140"/>
      <c r="C1004" s="140"/>
      <c r="D1004" s="143"/>
      <c r="E1004" s="144"/>
    </row>
    <row r="1005" ht="15.75" customHeight="1">
      <c r="A1005" s="140"/>
      <c r="B1005" s="140"/>
      <c r="C1005" s="140"/>
      <c r="D1005" s="143"/>
      <c r="E1005" s="144"/>
    </row>
    <row r="1006" ht="15.75" customHeight="1">
      <c r="A1006" s="140"/>
      <c r="B1006" s="140"/>
      <c r="C1006" s="140"/>
      <c r="D1006" s="143"/>
      <c r="E1006" s="144"/>
    </row>
    <row r="1007" ht="15.75" customHeight="1">
      <c r="A1007" s="140"/>
      <c r="B1007" s="140"/>
      <c r="C1007" s="140"/>
      <c r="D1007" s="143"/>
      <c r="E1007" s="144"/>
    </row>
    <row r="1008" ht="15.75" customHeight="1">
      <c r="A1008" s="140"/>
      <c r="B1008" s="140"/>
      <c r="C1008" s="140"/>
      <c r="D1008" s="143"/>
      <c r="E1008" s="144"/>
    </row>
    <row r="1009" ht="15.75" customHeight="1">
      <c r="A1009" s="140"/>
      <c r="B1009" s="140"/>
      <c r="C1009" s="140"/>
      <c r="D1009" s="143"/>
      <c r="E1009" s="144"/>
    </row>
    <row r="1010" ht="15.75" customHeight="1">
      <c r="A1010" s="140"/>
      <c r="B1010" s="140"/>
      <c r="C1010" s="140"/>
      <c r="D1010" s="143"/>
      <c r="E1010" s="144"/>
    </row>
    <row r="1011" ht="15.75" customHeight="1">
      <c r="A1011" s="140"/>
      <c r="B1011" s="140"/>
      <c r="C1011" s="140"/>
      <c r="D1011" s="143"/>
      <c r="E1011" s="144"/>
    </row>
    <row r="1012" ht="15.75" customHeight="1">
      <c r="A1012" s="140"/>
      <c r="B1012" s="140"/>
      <c r="C1012" s="140"/>
      <c r="D1012" s="143"/>
      <c r="E1012" s="144"/>
    </row>
    <row r="1013" ht="15.75" customHeight="1">
      <c r="A1013" s="140"/>
      <c r="B1013" s="140"/>
      <c r="C1013" s="140"/>
      <c r="D1013" s="143"/>
      <c r="E1013" s="144"/>
    </row>
    <row r="1014" ht="15.75" customHeight="1">
      <c r="A1014" s="140"/>
      <c r="B1014" s="140"/>
      <c r="C1014" s="140"/>
      <c r="D1014" s="143"/>
      <c r="E1014" s="144"/>
    </row>
    <row r="1015" ht="15.75" customHeight="1">
      <c r="A1015" s="140"/>
      <c r="B1015" s="140"/>
      <c r="C1015" s="140"/>
      <c r="D1015" s="143"/>
      <c r="E1015" s="144"/>
    </row>
    <row r="1016" ht="15.75" customHeight="1">
      <c r="A1016" s="140"/>
      <c r="B1016" s="140"/>
      <c r="C1016" s="140"/>
      <c r="D1016" s="143"/>
      <c r="E1016" s="144"/>
    </row>
    <row r="1017" ht="15.75" customHeight="1">
      <c r="A1017" s="140"/>
      <c r="B1017" s="140"/>
      <c r="C1017" s="140"/>
      <c r="D1017" s="143"/>
      <c r="E1017" s="144"/>
    </row>
    <row r="1018" ht="15.75" customHeight="1">
      <c r="A1018" s="140"/>
      <c r="B1018" s="140"/>
      <c r="C1018" s="140"/>
      <c r="D1018" s="143"/>
      <c r="E1018" s="144"/>
    </row>
    <row r="1019" ht="15.75" customHeight="1">
      <c r="A1019" s="140"/>
      <c r="B1019" s="140"/>
      <c r="C1019" s="140"/>
      <c r="D1019" s="143"/>
      <c r="E1019" s="144"/>
    </row>
    <row r="1020" ht="15.75" customHeight="1">
      <c r="A1020" s="140"/>
      <c r="B1020" s="140"/>
      <c r="C1020" s="140"/>
      <c r="D1020" s="143"/>
      <c r="E1020" s="144"/>
    </row>
    <row r="1021" ht="15.75" customHeight="1">
      <c r="A1021" s="140"/>
      <c r="B1021" s="140"/>
      <c r="C1021" s="140"/>
      <c r="D1021" s="143"/>
      <c r="E1021" s="144"/>
    </row>
    <row r="1022" ht="15.75" customHeight="1">
      <c r="A1022" s="140"/>
      <c r="B1022" s="140"/>
      <c r="C1022" s="140"/>
      <c r="D1022" s="143"/>
      <c r="E1022" s="144"/>
    </row>
    <row r="1023" ht="15.75" customHeight="1">
      <c r="A1023" s="140"/>
      <c r="B1023" s="140"/>
      <c r="C1023" s="140"/>
      <c r="D1023" s="143"/>
      <c r="E1023" s="144"/>
    </row>
    <row r="1024" ht="15.75" customHeight="1">
      <c r="A1024" s="140"/>
      <c r="B1024" s="140"/>
      <c r="C1024" s="140"/>
      <c r="D1024" s="143"/>
      <c r="E1024" s="144"/>
    </row>
    <row r="1025" ht="15.75" customHeight="1">
      <c r="A1025" s="140"/>
      <c r="B1025" s="140"/>
      <c r="C1025" s="140"/>
      <c r="D1025" s="143"/>
      <c r="E1025" s="144"/>
    </row>
    <row r="1026" ht="15.75" customHeight="1">
      <c r="A1026" s="140"/>
      <c r="B1026" s="140"/>
      <c r="C1026" s="140"/>
      <c r="D1026" s="143"/>
      <c r="E1026" s="144"/>
    </row>
    <row r="1027" ht="15.75" customHeight="1">
      <c r="A1027" s="140"/>
      <c r="B1027" s="140"/>
      <c r="C1027" s="140"/>
      <c r="D1027" s="143"/>
      <c r="E1027" s="144"/>
    </row>
    <row r="1028" ht="15.75" customHeight="1">
      <c r="A1028" s="140"/>
      <c r="B1028" s="140"/>
      <c r="C1028" s="140"/>
      <c r="D1028" s="143"/>
      <c r="E1028" s="144"/>
    </row>
    <row r="1029" ht="15.75" customHeight="1">
      <c r="A1029" s="140"/>
      <c r="B1029" s="140"/>
      <c r="C1029" s="140"/>
      <c r="D1029" s="143"/>
      <c r="E1029" s="144"/>
    </row>
    <row r="1030" ht="15.75" customHeight="1">
      <c r="A1030" s="140"/>
      <c r="B1030" s="140"/>
      <c r="C1030" s="140"/>
      <c r="D1030" s="143"/>
      <c r="E1030" s="144"/>
    </row>
    <row r="1031" ht="15.75" customHeight="1">
      <c r="A1031" s="140"/>
      <c r="B1031" s="140"/>
      <c r="C1031" s="140"/>
      <c r="D1031" s="143"/>
      <c r="E1031" s="144"/>
    </row>
    <row r="1032" ht="15.75" customHeight="1">
      <c r="A1032" s="140"/>
      <c r="B1032" s="140"/>
      <c r="C1032" s="140"/>
      <c r="D1032" s="143"/>
      <c r="E1032" s="144"/>
    </row>
    <row r="1033" ht="15.75" customHeight="1">
      <c r="A1033" s="140"/>
      <c r="B1033" s="140"/>
      <c r="C1033" s="140"/>
      <c r="D1033" s="143"/>
      <c r="E1033" s="144"/>
    </row>
    <row r="1034" ht="15.75" customHeight="1">
      <c r="A1034" s="140"/>
      <c r="B1034" s="140"/>
      <c r="C1034" s="140"/>
      <c r="D1034" s="143"/>
      <c r="E1034" s="144"/>
    </row>
    <row r="1035" ht="15.75" customHeight="1">
      <c r="A1035" s="140"/>
      <c r="B1035" s="140"/>
      <c r="C1035" s="140"/>
      <c r="D1035" s="143"/>
      <c r="E1035" s="144"/>
    </row>
    <row r="1036" ht="15.75" customHeight="1">
      <c r="A1036" s="140"/>
      <c r="B1036" s="140"/>
      <c r="C1036" s="140"/>
      <c r="D1036" s="143"/>
      <c r="E1036" s="144"/>
    </row>
    <row r="1037" ht="15.75" customHeight="1">
      <c r="A1037" s="140"/>
      <c r="B1037" s="140"/>
      <c r="C1037" s="140"/>
      <c r="D1037" s="143"/>
      <c r="E1037" s="144"/>
    </row>
    <row r="1038" ht="15.75" customHeight="1">
      <c r="A1038" s="140"/>
      <c r="B1038" s="140"/>
      <c r="C1038" s="140"/>
      <c r="D1038" s="143"/>
      <c r="E1038" s="144"/>
    </row>
    <row r="1039" ht="15.75" customHeight="1">
      <c r="A1039" s="140"/>
      <c r="B1039" s="140"/>
      <c r="C1039" s="140"/>
      <c r="D1039" s="143"/>
      <c r="E1039" s="144"/>
    </row>
    <row r="1040" ht="15.75" customHeight="1">
      <c r="A1040" s="140"/>
      <c r="B1040" s="140"/>
      <c r="C1040" s="140"/>
      <c r="D1040" s="143"/>
      <c r="E1040" s="144"/>
    </row>
    <row r="1041" ht="15.75" customHeight="1">
      <c r="A1041" s="140"/>
      <c r="B1041" s="140"/>
      <c r="C1041" s="140"/>
      <c r="D1041" s="143"/>
      <c r="E1041" s="144"/>
    </row>
    <row r="1042" ht="15.75" customHeight="1">
      <c r="A1042" s="140"/>
      <c r="B1042" s="140"/>
      <c r="C1042" s="140"/>
      <c r="D1042" s="143"/>
      <c r="E1042" s="144"/>
    </row>
    <row r="1043" ht="15.75" customHeight="1">
      <c r="A1043" s="140"/>
      <c r="B1043" s="140"/>
      <c r="C1043" s="140"/>
      <c r="D1043" s="143"/>
      <c r="E1043" s="144"/>
    </row>
    <row r="1044" ht="15.75" customHeight="1">
      <c r="A1044" s="140"/>
      <c r="B1044" s="140"/>
      <c r="C1044" s="140"/>
      <c r="D1044" s="143"/>
      <c r="E1044" s="144"/>
    </row>
    <row r="1045" ht="15.75" customHeight="1">
      <c r="A1045" s="140"/>
      <c r="B1045" s="140"/>
      <c r="C1045" s="140"/>
      <c r="D1045" s="143"/>
      <c r="E1045" s="144"/>
    </row>
    <row r="1046" ht="15.75" customHeight="1">
      <c r="A1046" s="140"/>
      <c r="B1046" s="140"/>
      <c r="C1046" s="140"/>
      <c r="D1046" s="143"/>
      <c r="E1046" s="144"/>
    </row>
    <row r="1047" ht="15.75" customHeight="1">
      <c r="A1047" s="140"/>
      <c r="B1047" s="140"/>
      <c r="C1047" s="140"/>
      <c r="D1047" s="143"/>
      <c r="E1047" s="144"/>
    </row>
    <row r="1048" ht="15.75" customHeight="1">
      <c r="A1048" s="140"/>
      <c r="B1048" s="140"/>
      <c r="C1048" s="140"/>
      <c r="D1048" s="143"/>
      <c r="E1048" s="144"/>
    </row>
    <row r="1049" ht="15.75" customHeight="1">
      <c r="A1049" s="140"/>
      <c r="B1049" s="140"/>
      <c r="C1049" s="140"/>
      <c r="D1049" s="143"/>
      <c r="E1049" s="144"/>
    </row>
    <row r="1050" ht="15.75" customHeight="1">
      <c r="A1050" s="140"/>
      <c r="B1050" s="140"/>
      <c r="C1050" s="140"/>
      <c r="D1050" s="143"/>
      <c r="E1050" s="144"/>
    </row>
    <row r="1051" ht="15.75" customHeight="1">
      <c r="A1051" s="140"/>
      <c r="B1051" s="140"/>
      <c r="C1051" s="140"/>
      <c r="D1051" s="143"/>
      <c r="E1051" s="144"/>
    </row>
    <row r="1052" ht="15.75" customHeight="1">
      <c r="A1052" s="140"/>
      <c r="B1052" s="140"/>
      <c r="C1052" s="140"/>
      <c r="D1052" s="143"/>
      <c r="E1052" s="144"/>
    </row>
    <row r="1053" ht="15.75" customHeight="1">
      <c r="A1053" s="140"/>
      <c r="B1053" s="140"/>
      <c r="C1053" s="140"/>
      <c r="D1053" s="143"/>
      <c r="E1053" s="144"/>
    </row>
    <row r="1054" ht="15.75" customHeight="1">
      <c r="A1054" s="140"/>
      <c r="B1054" s="140"/>
      <c r="C1054" s="140"/>
      <c r="D1054" s="143"/>
      <c r="E1054" s="144"/>
    </row>
    <row r="1055" ht="15.75" customHeight="1">
      <c r="A1055" s="140"/>
      <c r="B1055" s="140"/>
      <c r="C1055" s="140"/>
      <c r="D1055" s="143"/>
      <c r="E1055" s="144"/>
    </row>
    <row r="1056" ht="15.75" customHeight="1">
      <c r="A1056" s="140"/>
      <c r="B1056" s="140"/>
      <c r="C1056" s="140"/>
      <c r="D1056" s="143"/>
      <c r="E1056" s="144"/>
    </row>
    <row r="1057" ht="15.75" customHeight="1">
      <c r="A1057" s="140"/>
      <c r="B1057" s="140"/>
      <c r="C1057" s="140"/>
      <c r="D1057" s="143"/>
      <c r="E1057" s="144"/>
    </row>
    <row r="1058" ht="15.75" customHeight="1">
      <c r="A1058" s="140"/>
      <c r="B1058" s="140"/>
      <c r="C1058" s="140"/>
      <c r="D1058" s="143"/>
      <c r="E1058" s="144"/>
    </row>
    <row r="1059" ht="15.75" customHeight="1">
      <c r="A1059" s="140"/>
      <c r="B1059" s="140"/>
      <c r="C1059" s="140"/>
      <c r="D1059" s="143"/>
      <c r="E1059" s="144"/>
    </row>
    <row r="1060" ht="15.75" customHeight="1">
      <c r="A1060" s="140"/>
      <c r="B1060" s="140"/>
      <c r="C1060" s="140"/>
      <c r="D1060" s="143"/>
      <c r="E1060" s="144"/>
    </row>
    <row r="1061" ht="15.75" customHeight="1">
      <c r="A1061" s="140"/>
      <c r="B1061" s="140"/>
      <c r="C1061" s="140"/>
      <c r="D1061" s="143"/>
      <c r="E1061" s="144"/>
    </row>
    <row r="1062" ht="15.75" customHeight="1">
      <c r="A1062" s="140"/>
      <c r="B1062" s="140"/>
      <c r="C1062" s="140"/>
      <c r="D1062" s="143"/>
      <c r="E1062" s="144"/>
    </row>
    <row r="1063" ht="15.75" customHeight="1">
      <c r="A1063" s="140"/>
      <c r="B1063" s="140"/>
      <c r="C1063" s="140"/>
      <c r="D1063" s="143"/>
      <c r="E1063" s="144"/>
    </row>
    <row r="1064" ht="15.75" customHeight="1">
      <c r="A1064" s="140"/>
      <c r="B1064" s="140"/>
      <c r="C1064" s="140"/>
      <c r="D1064" s="143"/>
      <c r="E1064" s="144"/>
    </row>
    <row r="1065" ht="15.75" customHeight="1">
      <c r="A1065" s="140"/>
      <c r="B1065" s="140"/>
      <c r="C1065" s="140"/>
      <c r="D1065" s="143"/>
      <c r="E1065" s="144"/>
    </row>
    <row r="1066" ht="15.75" customHeight="1">
      <c r="A1066" s="140"/>
      <c r="B1066" s="140"/>
      <c r="C1066" s="140"/>
      <c r="D1066" s="143"/>
      <c r="E1066" s="144"/>
    </row>
    <row r="1067" ht="15.75" customHeight="1">
      <c r="A1067" s="140"/>
      <c r="B1067" s="140"/>
      <c r="C1067" s="140"/>
      <c r="D1067" s="143"/>
      <c r="E1067" s="144"/>
    </row>
    <row r="1068" ht="15.75" customHeight="1">
      <c r="A1068" s="140"/>
      <c r="B1068" s="140"/>
      <c r="C1068" s="140"/>
      <c r="D1068" s="143"/>
      <c r="E1068" s="144"/>
    </row>
    <row r="1069" ht="15.75" customHeight="1">
      <c r="A1069" s="140"/>
      <c r="B1069" s="140"/>
      <c r="C1069" s="140"/>
      <c r="D1069" s="143"/>
      <c r="E1069" s="144"/>
    </row>
    <row r="1070" ht="15.75" customHeight="1">
      <c r="A1070" s="140"/>
      <c r="B1070" s="140"/>
      <c r="C1070" s="140"/>
      <c r="D1070" s="143"/>
      <c r="E1070" s="144"/>
    </row>
    <row r="1071" ht="15.75" customHeight="1">
      <c r="A1071" s="140"/>
      <c r="B1071" s="140"/>
      <c r="C1071" s="140"/>
      <c r="D1071" s="143"/>
      <c r="E1071" s="144"/>
    </row>
    <row r="1072" ht="15.75" customHeight="1">
      <c r="A1072" s="140"/>
      <c r="B1072" s="140"/>
      <c r="C1072" s="140"/>
      <c r="D1072" s="143"/>
      <c r="E1072" s="144"/>
    </row>
    <row r="1073" ht="15.75" customHeight="1">
      <c r="A1073" s="140"/>
      <c r="B1073" s="140"/>
      <c r="C1073" s="140"/>
      <c r="D1073" s="143"/>
      <c r="E1073" s="144"/>
    </row>
    <row r="1074" ht="15.75" customHeight="1">
      <c r="A1074" s="140"/>
      <c r="B1074" s="140"/>
      <c r="C1074" s="140"/>
      <c r="D1074" s="143"/>
      <c r="E1074" s="144"/>
    </row>
    <row r="1075" ht="15.75" customHeight="1">
      <c r="A1075" s="140"/>
      <c r="B1075" s="140"/>
      <c r="C1075" s="140"/>
      <c r="D1075" s="143"/>
      <c r="E1075" s="144"/>
    </row>
    <row r="1076" ht="15.75" customHeight="1">
      <c r="A1076" s="140"/>
      <c r="B1076" s="140"/>
      <c r="C1076" s="140"/>
      <c r="D1076" s="143"/>
      <c r="E1076" s="144"/>
    </row>
    <row r="1077" ht="15.75" customHeight="1">
      <c r="A1077" s="140"/>
      <c r="B1077" s="140"/>
      <c r="C1077" s="140"/>
      <c r="D1077" s="143"/>
      <c r="E1077" s="144"/>
    </row>
    <row r="1078" ht="15.75" customHeight="1">
      <c r="A1078" s="140"/>
      <c r="B1078" s="140"/>
      <c r="C1078" s="140"/>
      <c r="D1078" s="143"/>
      <c r="E1078" s="144"/>
    </row>
    <row r="1079" ht="15.75" customHeight="1">
      <c r="A1079" s="140"/>
      <c r="B1079" s="140"/>
      <c r="C1079" s="140"/>
      <c r="D1079" s="143"/>
      <c r="E1079" s="144"/>
    </row>
    <row r="1080" ht="15.75" customHeight="1">
      <c r="A1080" s="140"/>
      <c r="B1080" s="140"/>
      <c r="C1080" s="140"/>
      <c r="D1080" s="143"/>
      <c r="E1080" s="144"/>
    </row>
    <row r="1081" ht="15.75" customHeight="1">
      <c r="A1081" s="140"/>
      <c r="B1081" s="140"/>
      <c r="C1081" s="140"/>
      <c r="D1081" s="143"/>
      <c r="E1081" s="144"/>
    </row>
    <row r="1082" ht="15.75" customHeight="1">
      <c r="A1082" s="140"/>
      <c r="B1082" s="140"/>
      <c r="C1082" s="140"/>
      <c r="D1082" s="143"/>
      <c r="E1082" s="144"/>
    </row>
    <row r="1083" ht="15.75" customHeight="1">
      <c r="A1083" s="140"/>
      <c r="B1083" s="140"/>
      <c r="C1083" s="140"/>
      <c r="D1083" s="143"/>
      <c r="E1083" s="144"/>
    </row>
    <row r="1084" ht="15.75" customHeight="1">
      <c r="A1084" s="140"/>
      <c r="B1084" s="140"/>
      <c r="C1084" s="140"/>
      <c r="D1084" s="143"/>
      <c r="E1084" s="144"/>
    </row>
    <row r="1085" ht="15.75" customHeight="1">
      <c r="A1085" s="140"/>
      <c r="B1085" s="140"/>
      <c r="C1085" s="140"/>
      <c r="D1085" s="143"/>
      <c r="E1085" s="144"/>
    </row>
    <row r="1086" ht="15.75" customHeight="1">
      <c r="A1086" s="140"/>
      <c r="B1086" s="140"/>
      <c r="C1086" s="140"/>
      <c r="D1086" s="143"/>
      <c r="E1086" s="144"/>
    </row>
    <row r="1087" ht="15.75" customHeight="1">
      <c r="A1087" s="140"/>
      <c r="B1087" s="140"/>
      <c r="C1087" s="140"/>
      <c r="D1087" s="143"/>
      <c r="E1087" s="144"/>
    </row>
    <row r="1088" ht="15.75" customHeight="1">
      <c r="A1088" s="140"/>
      <c r="B1088" s="140"/>
      <c r="C1088" s="140"/>
      <c r="D1088" s="143"/>
      <c r="E1088" s="144"/>
    </row>
    <row r="1089" ht="15.75" customHeight="1">
      <c r="A1089" s="140"/>
      <c r="B1089" s="140"/>
      <c r="C1089" s="140"/>
      <c r="D1089" s="143"/>
      <c r="E1089" s="144"/>
    </row>
    <row r="1090" ht="15.75" customHeight="1">
      <c r="A1090" s="140"/>
      <c r="B1090" s="140"/>
      <c r="C1090" s="140"/>
      <c r="D1090" s="143"/>
      <c r="E1090" s="144"/>
    </row>
    <row r="1091" ht="15.75" customHeight="1">
      <c r="A1091" s="140"/>
      <c r="B1091" s="140"/>
      <c r="C1091" s="140"/>
      <c r="D1091" s="143"/>
      <c r="E1091" s="144"/>
    </row>
    <row r="1092" ht="15.75" customHeight="1">
      <c r="A1092" s="140"/>
      <c r="B1092" s="140"/>
      <c r="C1092" s="140"/>
      <c r="D1092" s="143"/>
      <c r="E1092" s="144"/>
    </row>
    <row r="1093" ht="15.75" customHeight="1">
      <c r="A1093" s="140"/>
      <c r="B1093" s="140"/>
      <c r="C1093" s="140"/>
      <c r="D1093" s="143"/>
      <c r="E1093" s="144"/>
    </row>
    <row r="1094" ht="15.75" customHeight="1">
      <c r="A1094" s="140"/>
      <c r="B1094" s="140"/>
      <c r="C1094" s="140"/>
      <c r="D1094" s="143"/>
      <c r="E1094" s="144"/>
    </row>
    <row r="1095" ht="15.75" customHeight="1">
      <c r="A1095" s="140"/>
      <c r="B1095" s="140"/>
      <c r="C1095" s="140"/>
      <c r="D1095" s="143"/>
      <c r="E1095" s="144"/>
    </row>
    <row r="1096" ht="15.75" customHeight="1">
      <c r="A1096" s="140"/>
      <c r="B1096" s="140"/>
      <c r="C1096" s="140"/>
      <c r="D1096" s="143"/>
      <c r="E1096" s="144"/>
    </row>
    <row r="1097" ht="15.75" customHeight="1">
      <c r="A1097" s="140"/>
      <c r="B1097" s="140"/>
      <c r="C1097" s="140"/>
      <c r="D1097" s="143"/>
      <c r="E1097" s="144"/>
    </row>
    <row r="1098" ht="15.75" customHeight="1">
      <c r="A1098" s="140"/>
      <c r="B1098" s="140"/>
      <c r="C1098" s="140"/>
      <c r="D1098" s="143"/>
      <c r="E1098" s="144"/>
    </row>
    <row r="1099" ht="15.75" customHeight="1">
      <c r="A1099" s="140"/>
      <c r="B1099" s="140"/>
      <c r="C1099" s="140"/>
      <c r="D1099" s="143"/>
      <c r="E1099" s="144"/>
    </row>
    <row r="1100" ht="15.75" customHeight="1">
      <c r="A1100" s="140"/>
      <c r="B1100" s="140"/>
      <c r="C1100" s="140"/>
      <c r="D1100" s="143"/>
      <c r="E1100" s="144"/>
    </row>
    <row r="1101" ht="15.75" customHeight="1">
      <c r="A1101" s="140"/>
      <c r="B1101" s="140"/>
      <c r="C1101" s="140"/>
      <c r="D1101" s="143"/>
      <c r="E1101" s="144"/>
    </row>
    <row r="1102" ht="15.75" customHeight="1">
      <c r="A1102" s="140"/>
      <c r="B1102" s="140"/>
      <c r="C1102" s="140"/>
      <c r="D1102" s="143"/>
      <c r="E1102" s="144"/>
    </row>
    <row r="1103" ht="15.75" customHeight="1">
      <c r="A1103" s="140"/>
      <c r="B1103" s="140"/>
      <c r="C1103" s="140"/>
      <c r="D1103" s="143"/>
      <c r="E1103" s="144"/>
    </row>
    <row r="1104" ht="15.75" customHeight="1">
      <c r="A1104" s="140"/>
      <c r="B1104" s="140"/>
      <c r="C1104" s="140"/>
      <c r="D1104" s="143"/>
      <c r="E1104" s="144"/>
    </row>
    <row r="1105" ht="15.75" customHeight="1">
      <c r="A1105" s="140"/>
      <c r="B1105" s="140"/>
      <c r="C1105" s="140"/>
      <c r="D1105" s="143"/>
      <c r="E1105" s="144"/>
    </row>
    <row r="1106" ht="15.75" customHeight="1">
      <c r="A1106" s="140"/>
      <c r="B1106" s="140"/>
      <c r="C1106" s="140"/>
      <c r="D1106" s="143"/>
      <c r="E1106" s="144"/>
    </row>
    <row r="1107" ht="15.75" customHeight="1">
      <c r="A1107" s="140"/>
      <c r="B1107" s="140"/>
      <c r="C1107" s="140"/>
      <c r="D1107" s="143"/>
      <c r="E1107" s="144"/>
    </row>
    <row r="1108" ht="15.75" customHeight="1">
      <c r="A1108" s="140"/>
      <c r="B1108" s="140"/>
      <c r="C1108" s="140"/>
      <c r="D1108" s="143"/>
      <c r="E1108" s="144"/>
    </row>
    <row r="1109" ht="15.75" customHeight="1">
      <c r="A1109" s="140"/>
      <c r="B1109" s="140"/>
      <c r="C1109" s="140"/>
      <c r="D1109" s="143"/>
      <c r="E1109" s="144"/>
    </row>
    <row r="1110" ht="15.75" customHeight="1">
      <c r="A1110" s="140"/>
      <c r="B1110" s="140"/>
      <c r="C1110" s="140"/>
      <c r="D1110" s="143"/>
      <c r="E1110" s="144"/>
    </row>
    <row r="1111" ht="15.75" customHeight="1">
      <c r="A1111" s="140"/>
      <c r="B1111" s="140"/>
      <c r="C1111" s="140"/>
      <c r="D1111" s="143"/>
      <c r="E1111" s="144"/>
    </row>
    <row r="1112" ht="15.75" customHeight="1">
      <c r="A1112" s="140"/>
      <c r="B1112" s="140"/>
      <c r="C1112" s="140"/>
      <c r="D1112" s="143"/>
      <c r="E1112" s="144"/>
    </row>
    <row r="1113" ht="15.75" customHeight="1">
      <c r="A1113" s="140"/>
      <c r="B1113" s="140"/>
      <c r="C1113" s="140"/>
      <c r="D1113" s="143"/>
      <c r="E1113" s="144"/>
    </row>
    <row r="1114" ht="15.75" customHeight="1">
      <c r="A1114" s="140"/>
      <c r="B1114" s="140"/>
      <c r="C1114" s="140"/>
      <c r="D1114" s="143"/>
      <c r="E1114" s="144"/>
    </row>
    <row r="1115" ht="15.75" customHeight="1">
      <c r="A1115" s="140"/>
      <c r="B1115" s="140"/>
      <c r="C1115" s="140"/>
      <c r="D1115" s="143"/>
      <c r="E1115" s="144"/>
    </row>
    <row r="1116" ht="15.75" customHeight="1">
      <c r="A1116" s="140"/>
      <c r="B1116" s="140"/>
      <c r="C1116" s="140"/>
      <c r="D1116" s="143"/>
      <c r="E1116" s="144"/>
    </row>
    <row r="1117" ht="15.75" customHeight="1">
      <c r="A1117" s="140"/>
      <c r="B1117" s="140"/>
      <c r="C1117" s="140"/>
      <c r="D1117" s="143"/>
      <c r="E1117" s="144"/>
    </row>
    <row r="1118" ht="15.75" customHeight="1">
      <c r="A1118" s="140"/>
      <c r="B1118" s="140"/>
      <c r="C1118" s="140"/>
      <c r="D1118" s="143"/>
      <c r="E1118" s="144"/>
    </row>
    <row r="1119" ht="15.75" customHeight="1">
      <c r="A1119" s="140"/>
      <c r="B1119" s="140"/>
      <c r="C1119" s="140"/>
      <c r="D1119" s="143"/>
      <c r="E1119" s="144"/>
    </row>
    <row r="1120" ht="15.75" customHeight="1">
      <c r="A1120" s="140"/>
      <c r="B1120" s="140"/>
      <c r="C1120" s="140"/>
      <c r="D1120" s="143"/>
      <c r="E1120" s="144"/>
    </row>
    <row r="1121" ht="15.75" customHeight="1">
      <c r="A1121" s="140"/>
      <c r="B1121" s="140"/>
      <c r="C1121" s="140"/>
      <c r="D1121" s="143"/>
      <c r="E1121" s="144"/>
    </row>
    <row r="1122" ht="15.75" customHeight="1">
      <c r="A1122" s="140"/>
      <c r="B1122" s="140"/>
      <c r="C1122" s="140"/>
      <c r="D1122" s="143"/>
      <c r="E1122" s="144"/>
    </row>
    <row r="1123" ht="15.75" customHeight="1">
      <c r="A1123" s="140"/>
      <c r="B1123" s="140"/>
      <c r="C1123" s="140"/>
      <c r="D1123" s="143"/>
      <c r="E1123" s="144"/>
    </row>
    <row r="1124" ht="15.75" customHeight="1">
      <c r="A1124" s="140"/>
      <c r="B1124" s="140"/>
      <c r="C1124" s="140"/>
      <c r="D1124" s="143"/>
      <c r="E1124" s="144"/>
    </row>
    <row r="1125" ht="15.75" customHeight="1">
      <c r="A1125" s="140"/>
      <c r="B1125" s="140"/>
      <c r="C1125" s="140"/>
      <c r="D1125" s="143"/>
      <c r="E1125" s="144"/>
    </row>
    <row r="1126" ht="15.75" customHeight="1">
      <c r="A1126" s="140"/>
      <c r="B1126" s="140"/>
      <c r="C1126" s="140"/>
      <c r="D1126" s="143"/>
      <c r="E1126" s="144"/>
    </row>
    <row r="1127" ht="15.75" customHeight="1">
      <c r="A1127" s="140"/>
      <c r="B1127" s="140"/>
      <c r="C1127" s="140"/>
      <c r="D1127" s="143"/>
      <c r="E1127" s="144"/>
    </row>
    <row r="1128" ht="15.75" customHeight="1">
      <c r="A1128" s="140"/>
      <c r="B1128" s="140"/>
      <c r="C1128" s="140"/>
      <c r="D1128" s="143"/>
      <c r="E1128" s="144"/>
    </row>
    <row r="1129" ht="15.75" customHeight="1">
      <c r="A1129" s="140"/>
      <c r="B1129" s="140"/>
      <c r="C1129" s="140"/>
      <c r="D1129" s="143"/>
      <c r="E1129" s="144"/>
    </row>
    <row r="1130" ht="15.75" customHeight="1">
      <c r="A1130" s="140"/>
      <c r="B1130" s="140"/>
      <c r="C1130" s="140"/>
      <c r="D1130" s="143"/>
      <c r="E1130" s="144"/>
    </row>
    <row r="1131" ht="15.75" customHeight="1">
      <c r="A1131" s="140"/>
      <c r="B1131" s="140"/>
      <c r="C1131" s="140"/>
      <c r="D1131" s="143"/>
      <c r="E1131" s="144"/>
    </row>
    <row r="1132" ht="15.75" customHeight="1">
      <c r="A1132" s="140"/>
      <c r="B1132" s="140"/>
      <c r="C1132" s="140"/>
      <c r="D1132" s="143"/>
      <c r="E1132" s="144"/>
    </row>
    <row r="1133" ht="15.75" customHeight="1">
      <c r="A1133" s="140"/>
      <c r="B1133" s="140"/>
      <c r="C1133" s="140"/>
      <c r="D1133" s="143"/>
      <c r="E1133" s="144"/>
    </row>
    <row r="1134" ht="15.75" customHeight="1">
      <c r="A1134" s="140"/>
      <c r="B1134" s="140"/>
      <c r="C1134" s="140"/>
      <c r="D1134" s="143"/>
      <c r="E1134" s="144"/>
    </row>
    <row r="1135" ht="15.75" customHeight="1">
      <c r="A1135" s="140"/>
      <c r="B1135" s="140"/>
      <c r="C1135" s="140"/>
      <c r="D1135" s="143"/>
      <c r="E1135" s="144"/>
    </row>
    <row r="1136" ht="15.75" customHeight="1">
      <c r="A1136" s="140"/>
      <c r="B1136" s="140"/>
      <c r="C1136" s="140"/>
      <c r="D1136" s="143"/>
      <c r="E1136" s="144"/>
    </row>
    <row r="1137" ht="15.75" customHeight="1">
      <c r="A1137" s="140"/>
      <c r="B1137" s="140"/>
      <c r="C1137" s="140"/>
      <c r="D1137" s="143"/>
      <c r="E1137" s="144"/>
    </row>
    <row r="1138" ht="15.75" customHeight="1">
      <c r="A1138" s="140"/>
      <c r="B1138" s="140"/>
      <c r="C1138" s="140"/>
      <c r="D1138" s="143"/>
      <c r="E1138" s="144"/>
    </row>
    <row r="1139" ht="15.75" customHeight="1">
      <c r="A1139" s="140"/>
      <c r="B1139" s="140"/>
      <c r="C1139" s="140"/>
      <c r="D1139" s="143"/>
      <c r="E1139" s="144"/>
    </row>
    <row r="1140" ht="15.75" customHeight="1">
      <c r="A1140" s="140"/>
      <c r="B1140" s="140"/>
      <c r="C1140" s="140"/>
      <c r="D1140" s="143"/>
      <c r="E1140" s="144"/>
    </row>
    <row r="1141" ht="15.75" customHeight="1">
      <c r="A1141" s="140"/>
      <c r="B1141" s="140"/>
      <c r="C1141" s="140"/>
      <c r="D1141" s="143"/>
      <c r="E1141" s="144"/>
    </row>
    <row r="1142" ht="15.75" customHeight="1">
      <c r="A1142" s="140"/>
      <c r="B1142" s="140"/>
      <c r="C1142" s="140"/>
      <c r="D1142" s="143"/>
      <c r="E1142" s="144"/>
    </row>
    <row r="1143" ht="15.75" customHeight="1">
      <c r="A1143" s="140"/>
      <c r="B1143" s="140"/>
      <c r="C1143" s="140"/>
      <c r="D1143" s="143"/>
      <c r="E1143" s="144"/>
    </row>
    <row r="1144" ht="15.75" customHeight="1">
      <c r="A1144" s="140"/>
      <c r="B1144" s="140"/>
      <c r="C1144" s="140"/>
      <c r="D1144" s="143"/>
      <c r="E1144" s="144"/>
    </row>
    <row r="1145" ht="15.75" customHeight="1">
      <c r="A1145" s="140"/>
      <c r="B1145" s="140"/>
      <c r="C1145" s="140"/>
      <c r="D1145" s="143"/>
      <c r="E1145" s="144"/>
    </row>
    <row r="1146" ht="15.75" customHeight="1">
      <c r="A1146" s="140"/>
      <c r="B1146" s="140"/>
      <c r="C1146" s="140"/>
      <c r="D1146" s="143"/>
      <c r="E1146" s="144"/>
    </row>
    <row r="1147" ht="15.75" customHeight="1">
      <c r="A1147" s="140"/>
      <c r="B1147" s="140"/>
      <c r="C1147" s="140"/>
      <c r="D1147" s="143"/>
      <c r="E1147" s="144"/>
    </row>
    <row r="1148" ht="15.75" customHeight="1">
      <c r="A1148" s="140"/>
      <c r="B1148" s="140"/>
      <c r="C1148" s="140"/>
      <c r="D1148" s="143"/>
      <c r="E1148" s="144"/>
    </row>
    <row r="1149" ht="15.75" customHeight="1">
      <c r="A1149" s="140"/>
      <c r="B1149" s="140"/>
      <c r="C1149" s="140"/>
      <c r="D1149" s="143"/>
      <c r="E1149" s="144"/>
    </row>
    <row r="1150" ht="15.75" customHeight="1">
      <c r="A1150" s="140"/>
      <c r="B1150" s="140"/>
      <c r="C1150" s="140"/>
      <c r="D1150" s="143"/>
      <c r="E1150" s="144"/>
    </row>
    <row r="1151" ht="15.75" customHeight="1">
      <c r="A1151" s="140"/>
      <c r="B1151" s="140"/>
      <c r="C1151" s="140"/>
      <c r="D1151" s="143"/>
      <c r="E1151" s="144"/>
    </row>
    <row r="1152" ht="15.75" customHeight="1">
      <c r="A1152" s="140"/>
      <c r="B1152" s="140"/>
      <c r="C1152" s="140"/>
      <c r="D1152" s="143"/>
      <c r="E1152" s="144"/>
    </row>
    <row r="1153" ht="15.75" customHeight="1">
      <c r="A1153" s="140"/>
      <c r="B1153" s="140"/>
      <c r="C1153" s="140"/>
      <c r="D1153" s="143"/>
      <c r="E1153" s="144"/>
    </row>
    <row r="1154" ht="15.75" customHeight="1">
      <c r="A1154" s="140"/>
      <c r="B1154" s="140"/>
      <c r="C1154" s="140"/>
      <c r="D1154" s="143"/>
      <c r="E1154" s="144"/>
    </row>
    <row r="1155" ht="15.75" customHeight="1">
      <c r="A1155" s="140"/>
      <c r="B1155" s="140"/>
      <c r="C1155" s="140"/>
      <c r="D1155" s="143"/>
      <c r="E1155" s="144"/>
    </row>
    <row r="1156" ht="15.75" customHeight="1">
      <c r="A1156" s="140"/>
      <c r="B1156" s="140"/>
      <c r="C1156" s="140"/>
      <c r="D1156" s="143"/>
      <c r="E1156" s="144"/>
    </row>
    <row r="1157" ht="15.75" customHeight="1">
      <c r="A1157" s="140"/>
      <c r="B1157" s="140"/>
      <c r="C1157" s="140"/>
      <c r="D1157" s="143"/>
      <c r="E1157" s="144"/>
    </row>
    <row r="1158" ht="15.75" customHeight="1">
      <c r="A1158" s="140"/>
      <c r="B1158" s="140"/>
      <c r="C1158" s="140"/>
      <c r="D1158" s="143"/>
      <c r="E1158" s="144"/>
    </row>
    <row r="1159" ht="15.75" customHeight="1">
      <c r="A1159" s="140"/>
      <c r="B1159" s="140"/>
      <c r="C1159" s="140"/>
      <c r="D1159" s="143"/>
      <c r="E1159" s="144"/>
    </row>
    <row r="1160" ht="15.75" customHeight="1">
      <c r="A1160" s="140"/>
      <c r="B1160" s="140"/>
      <c r="C1160" s="140"/>
      <c r="D1160" s="143"/>
      <c r="E1160" s="144"/>
    </row>
    <row r="1161" ht="15.75" customHeight="1">
      <c r="A1161" s="140"/>
      <c r="B1161" s="140"/>
      <c r="C1161" s="140"/>
      <c r="D1161" s="143"/>
      <c r="E1161" s="144"/>
    </row>
    <row r="1162" ht="15.75" customHeight="1">
      <c r="A1162" s="140"/>
      <c r="B1162" s="140"/>
      <c r="C1162" s="140"/>
      <c r="D1162" s="143"/>
      <c r="E1162" s="144"/>
    </row>
    <row r="1163" ht="15.75" customHeight="1">
      <c r="A1163" s="140"/>
      <c r="B1163" s="140"/>
      <c r="C1163" s="140"/>
      <c r="D1163" s="143"/>
      <c r="E1163" s="144"/>
    </row>
    <row r="1164" ht="15.75" customHeight="1">
      <c r="A1164" s="140"/>
      <c r="B1164" s="140"/>
      <c r="C1164" s="140"/>
      <c r="D1164" s="143"/>
      <c r="E1164" s="144"/>
    </row>
    <row r="1165" ht="15.75" customHeight="1">
      <c r="A1165" s="140"/>
      <c r="B1165" s="140"/>
      <c r="C1165" s="140"/>
      <c r="D1165" s="143"/>
      <c r="E1165" s="144"/>
    </row>
    <row r="1166" ht="15.75" customHeight="1">
      <c r="A1166" s="140"/>
      <c r="B1166" s="140"/>
      <c r="C1166" s="140"/>
      <c r="D1166" s="143"/>
      <c r="E1166" s="144"/>
    </row>
    <row r="1167" ht="15.75" customHeight="1">
      <c r="A1167" s="140"/>
      <c r="B1167" s="140"/>
      <c r="C1167" s="140"/>
      <c r="D1167" s="143"/>
      <c r="E1167" s="144"/>
    </row>
    <row r="1168" ht="15.75" customHeight="1">
      <c r="A1168" s="140"/>
      <c r="B1168" s="140"/>
      <c r="C1168" s="140"/>
      <c r="D1168" s="143"/>
      <c r="E1168" s="144"/>
    </row>
    <row r="1169" ht="15.75" customHeight="1">
      <c r="A1169" s="140"/>
      <c r="B1169" s="140"/>
      <c r="C1169" s="140"/>
      <c r="D1169" s="143"/>
      <c r="E1169" s="144"/>
    </row>
    <row r="1170" ht="15.75" customHeight="1">
      <c r="A1170" s="140"/>
      <c r="B1170" s="140"/>
      <c r="C1170" s="140"/>
      <c r="D1170" s="143"/>
      <c r="E1170" s="144"/>
    </row>
    <row r="1171" ht="15.75" customHeight="1">
      <c r="A1171" s="140"/>
      <c r="B1171" s="140"/>
      <c r="C1171" s="140"/>
      <c r="D1171" s="143"/>
      <c r="E1171" s="144"/>
    </row>
    <row r="1172" ht="15.75" customHeight="1">
      <c r="A1172" s="140"/>
      <c r="B1172" s="140"/>
      <c r="C1172" s="140"/>
      <c r="D1172" s="143"/>
      <c r="E1172" s="144"/>
    </row>
    <row r="1173" ht="15.75" customHeight="1">
      <c r="A1173" s="140"/>
      <c r="B1173" s="140"/>
      <c r="C1173" s="140"/>
      <c r="D1173" s="143"/>
      <c r="E1173" s="144"/>
    </row>
    <row r="1174" ht="15.75" customHeight="1">
      <c r="A1174" s="140"/>
      <c r="B1174" s="140"/>
      <c r="C1174" s="140"/>
      <c r="D1174" s="143"/>
      <c r="E1174" s="144"/>
    </row>
    <row r="1175" ht="15.75" customHeight="1">
      <c r="A1175" s="140"/>
      <c r="B1175" s="140"/>
      <c r="C1175" s="140"/>
      <c r="D1175" s="143"/>
      <c r="E1175" s="144"/>
    </row>
    <row r="1176" ht="15.75" customHeight="1">
      <c r="A1176" s="140"/>
      <c r="B1176" s="140"/>
      <c r="C1176" s="140"/>
      <c r="D1176" s="143"/>
      <c r="E1176" s="144"/>
    </row>
    <row r="1177" ht="15.75" customHeight="1">
      <c r="A1177" s="140"/>
      <c r="B1177" s="140"/>
      <c r="C1177" s="140"/>
      <c r="D1177" s="143"/>
      <c r="E1177" s="144"/>
    </row>
    <row r="1178" ht="15.75" customHeight="1">
      <c r="A1178" s="140"/>
      <c r="B1178" s="140"/>
      <c r="C1178" s="140"/>
      <c r="D1178" s="143"/>
      <c r="E1178" s="144"/>
    </row>
    <row r="1179" ht="15.75" customHeight="1">
      <c r="A1179" s="140"/>
      <c r="B1179" s="140"/>
      <c r="C1179" s="140"/>
      <c r="D1179" s="143"/>
      <c r="E1179" s="144"/>
    </row>
    <row r="1180" ht="15.75" customHeight="1">
      <c r="A1180" s="140"/>
      <c r="B1180" s="140"/>
      <c r="C1180" s="140"/>
      <c r="D1180" s="143"/>
      <c r="E1180" s="144"/>
    </row>
    <row r="1181" ht="15.75" customHeight="1">
      <c r="A1181" s="140"/>
      <c r="B1181" s="140"/>
      <c r="C1181" s="140"/>
      <c r="D1181" s="143"/>
      <c r="E1181" s="144"/>
    </row>
    <row r="1182" ht="15.75" customHeight="1">
      <c r="A1182" s="140"/>
      <c r="B1182" s="140"/>
      <c r="C1182" s="140"/>
      <c r="D1182" s="143"/>
      <c r="E1182" s="144"/>
    </row>
    <row r="1183" ht="15.75" customHeight="1">
      <c r="A1183" s="140"/>
      <c r="B1183" s="140"/>
      <c r="C1183" s="140"/>
      <c r="D1183" s="143"/>
      <c r="E1183" s="144"/>
    </row>
    <row r="1184" ht="15.75" customHeight="1">
      <c r="A1184" s="140"/>
      <c r="B1184" s="140"/>
      <c r="C1184" s="140"/>
      <c r="D1184" s="143"/>
      <c r="E1184" s="144"/>
    </row>
    <row r="1185" ht="15.75" customHeight="1">
      <c r="A1185" s="140"/>
      <c r="B1185" s="140"/>
      <c r="C1185" s="140"/>
      <c r="D1185" s="143"/>
      <c r="E1185" s="144"/>
    </row>
    <row r="1186" ht="15.75" customHeight="1">
      <c r="A1186" s="140"/>
      <c r="B1186" s="140"/>
      <c r="C1186" s="140"/>
      <c r="D1186" s="143"/>
      <c r="E1186" s="144"/>
    </row>
    <row r="1187" ht="15.75" customHeight="1">
      <c r="A1187" s="140"/>
      <c r="B1187" s="140"/>
      <c r="C1187" s="140"/>
      <c r="D1187" s="143"/>
      <c r="E1187" s="144"/>
    </row>
    <row r="1188" ht="15.75" customHeight="1">
      <c r="A1188" s="140"/>
      <c r="B1188" s="140"/>
      <c r="C1188" s="140"/>
      <c r="D1188" s="143"/>
      <c r="E1188" s="144"/>
    </row>
    <row r="1189" ht="15.75" customHeight="1">
      <c r="A1189" s="140"/>
      <c r="B1189" s="140"/>
      <c r="C1189" s="140"/>
      <c r="D1189" s="143"/>
      <c r="E1189" s="144"/>
    </row>
    <row r="1190" ht="15.75" customHeight="1">
      <c r="A1190" s="140"/>
      <c r="B1190" s="140"/>
      <c r="C1190" s="140"/>
      <c r="D1190" s="143"/>
      <c r="E1190" s="144"/>
    </row>
    <row r="1191" ht="15.75" customHeight="1">
      <c r="A1191" s="140"/>
      <c r="B1191" s="140"/>
      <c r="C1191" s="140"/>
      <c r="D1191" s="143"/>
      <c r="E1191" s="144"/>
    </row>
    <row r="1192" ht="15.75" customHeight="1">
      <c r="A1192" s="140"/>
      <c r="B1192" s="140"/>
      <c r="C1192" s="140"/>
      <c r="D1192" s="143"/>
      <c r="E1192" s="144"/>
    </row>
    <row r="1193" ht="15.75" customHeight="1">
      <c r="A1193" s="140"/>
      <c r="B1193" s="140"/>
      <c r="C1193" s="140"/>
      <c r="D1193" s="143"/>
      <c r="E1193" s="144"/>
    </row>
    <row r="1194" ht="15.75" customHeight="1">
      <c r="A1194" s="140"/>
      <c r="B1194" s="140"/>
      <c r="C1194" s="140"/>
      <c r="D1194" s="143"/>
      <c r="E1194" s="144"/>
    </row>
    <row r="1195" ht="15.75" customHeight="1">
      <c r="A1195" s="140"/>
      <c r="B1195" s="140"/>
      <c r="C1195" s="140"/>
      <c r="D1195" s="143"/>
      <c r="E1195" s="144"/>
    </row>
    <row r="1196" ht="15.75" customHeight="1">
      <c r="A1196" s="140"/>
      <c r="B1196" s="140"/>
      <c r="C1196" s="140"/>
      <c r="D1196" s="143"/>
      <c r="E1196" s="144"/>
    </row>
    <row r="1197" ht="15.75" customHeight="1">
      <c r="A1197" s="140"/>
      <c r="B1197" s="140"/>
      <c r="C1197" s="140"/>
      <c r="D1197" s="143"/>
      <c r="E1197" s="144"/>
    </row>
    <row r="1198" ht="15.75" customHeight="1">
      <c r="A1198" s="140"/>
      <c r="B1198" s="140"/>
      <c r="C1198" s="140"/>
      <c r="D1198" s="143"/>
      <c r="E1198" s="144"/>
    </row>
    <row r="1199" ht="15.75" customHeight="1">
      <c r="A1199" s="140"/>
      <c r="B1199" s="140"/>
      <c r="C1199" s="140"/>
      <c r="D1199" s="143"/>
      <c r="E1199" s="144"/>
    </row>
    <row r="1200" ht="15.75" customHeight="1">
      <c r="A1200" s="140"/>
      <c r="B1200" s="140"/>
      <c r="C1200" s="140"/>
      <c r="D1200" s="143"/>
      <c r="E1200" s="144"/>
    </row>
    <row r="1201" ht="15.75" customHeight="1">
      <c r="A1201" s="140"/>
      <c r="B1201" s="140"/>
      <c r="C1201" s="140"/>
      <c r="D1201" s="143"/>
      <c r="E1201" s="144"/>
    </row>
    <row r="1202" ht="15.75" customHeight="1">
      <c r="A1202" s="140"/>
      <c r="B1202" s="140"/>
      <c r="C1202" s="140"/>
      <c r="D1202" s="143"/>
      <c r="E1202" s="144"/>
    </row>
    <row r="1203" ht="15.75" customHeight="1">
      <c r="A1203" s="140"/>
      <c r="B1203" s="140"/>
      <c r="C1203" s="140"/>
      <c r="D1203" s="143"/>
      <c r="E1203" s="144"/>
    </row>
    <row r="1204" ht="15.75" customHeight="1">
      <c r="A1204" s="140"/>
      <c r="B1204" s="140"/>
      <c r="C1204" s="140"/>
      <c r="D1204" s="143"/>
      <c r="E1204" s="144"/>
    </row>
    <row r="1205" ht="15.75" customHeight="1">
      <c r="A1205" s="140"/>
      <c r="B1205" s="140"/>
      <c r="C1205" s="140"/>
      <c r="D1205" s="143"/>
      <c r="E1205" s="144"/>
    </row>
    <row r="1206" ht="15.75" customHeight="1">
      <c r="A1206" s="140"/>
      <c r="B1206" s="140"/>
      <c r="C1206" s="140"/>
      <c r="D1206" s="143"/>
      <c r="E1206" s="144"/>
    </row>
    <row r="1207" ht="15.75" customHeight="1">
      <c r="A1207" s="140"/>
      <c r="B1207" s="140"/>
      <c r="C1207" s="140"/>
      <c r="D1207" s="143"/>
      <c r="E1207" s="144"/>
    </row>
    <row r="1208" ht="15.75" customHeight="1">
      <c r="A1208" s="140"/>
      <c r="B1208" s="140"/>
      <c r="C1208" s="140"/>
      <c r="D1208" s="143"/>
      <c r="E1208" s="144"/>
    </row>
    <row r="1209" ht="15.75" customHeight="1">
      <c r="A1209" s="140"/>
      <c r="B1209" s="140"/>
      <c r="C1209" s="140"/>
      <c r="D1209" s="143"/>
      <c r="E1209" s="144"/>
    </row>
    <row r="1210" ht="15.75" customHeight="1">
      <c r="A1210" s="140"/>
      <c r="B1210" s="140"/>
      <c r="C1210" s="140"/>
      <c r="D1210" s="143"/>
      <c r="E1210" s="144"/>
    </row>
    <row r="1211" ht="15.75" customHeight="1">
      <c r="A1211" s="140"/>
      <c r="B1211" s="140"/>
      <c r="C1211" s="140"/>
      <c r="D1211" s="143"/>
      <c r="E1211" s="144"/>
    </row>
    <row r="1212" ht="15.75" customHeight="1">
      <c r="A1212" s="140"/>
      <c r="B1212" s="140"/>
      <c r="C1212" s="140"/>
      <c r="D1212" s="143"/>
      <c r="E1212" s="144"/>
    </row>
    <row r="1213" ht="15.75" customHeight="1">
      <c r="A1213" s="140"/>
      <c r="B1213" s="140"/>
      <c r="C1213" s="140"/>
      <c r="D1213" s="143"/>
      <c r="E1213" s="144"/>
    </row>
    <row r="1214" ht="15.75" customHeight="1">
      <c r="A1214" s="140"/>
      <c r="B1214" s="140"/>
      <c r="C1214" s="140"/>
      <c r="D1214" s="143"/>
      <c r="E1214" s="144"/>
    </row>
    <row r="1215" ht="15.75" customHeight="1">
      <c r="A1215" s="140"/>
      <c r="B1215" s="140"/>
      <c r="C1215" s="140"/>
      <c r="D1215" s="143"/>
      <c r="E1215" s="144"/>
    </row>
    <row r="1216" ht="15.75" customHeight="1">
      <c r="A1216" s="140"/>
      <c r="B1216" s="140"/>
      <c r="C1216" s="140"/>
      <c r="D1216" s="143"/>
      <c r="E1216" s="144"/>
    </row>
    <row r="1217" ht="15.75" customHeight="1">
      <c r="A1217" s="140"/>
      <c r="B1217" s="140"/>
      <c r="C1217" s="140"/>
      <c r="D1217" s="143"/>
      <c r="E1217" s="144"/>
    </row>
    <row r="1218" ht="15.75" customHeight="1">
      <c r="A1218" s="140"/>
      <c r="B1218" s="140"/>
      <c r="C1218" s="140"/>
      <c r="D1218" s="143"/>
      <c r="E1218" s="144"/>
    </row>
    <row r="1219" ht="15.75" customHeight="1">
      <c r="A1219" s="140"/>
      <c r="B1219" s="140"/>
      <c r="C1219" s="140"/>
      <c r="D1219" s="143"/>
      <c r="E1219" s="144"/>
    </row>
    <row r="1220" ht="15.75" customHeight="1">
      <c r="A1220" s="140"/>
      <c r="B1220" s="140"/>
      <c r="C1220" s="140"/>
      <c r="D1220" s="143"/>
      <c r="E1220" s="144"/>
    </row>
    <row r="1221" ht="15.75" customHeight="1">
      <c r="A1221" s="140"/>
      <c r="B1221" s="140"/>
      <c r="C1221" s="140"/>
      <c r="D1221" s="143"/>
      <c r="E1221" s="144"/>
    </row>
    <row r="1222" ht="15.75" customHeight="1">
      <c r="A1222" s="140"/>
      <c r="B1222" s="140"/>
      <c r="C1222" s="140"/>
      <c r="D1222" s="143"/>
      <c r="E1222" s="144"/>
    </row>
    <row r="1223" ht="15.75" customHeight="1">
      <c r="A1223" s="140"/>
      <c r="B1223" s="140"/>
      <c r="C1223" s="140"/>
      <c r="D1223" s="143"/>
      <c r="E1223" s="144"/>
    </row>
    <row r="1224" ht="15.75" customHeight="1">
      <c r="A1224" s="140"/>
      <c r="B1224" s="140"/>
      <c r="C1224" s="140"/>
      <c r="D1224" s="143"/>
      <c r="E1224" s="144"/>
    </row>
    <row r="1225" ht="15.75" customHeight="1">
      <c r="A1225" s="140"/>
      <c r="B1225" s="140"/>
      <c r="C1225" s="140"/>
      <c r="D1225" s="143"/>
      <c r="E1225" s="144"/>
    </row>
    <row r="1226" ht="15.75" customHeight="1">
      <c r="A1226" s="140"/>
      <c r="B1226" s="140"/>
      <c r="C1226" s="140"/>
      <c r="D1226" s="143"/>
      <c r="E1226" s="144"/>
    </row>
    <row r="1227" ht="15.75" customHeight="1">
      <c r="A1227" s="140"/>
      <c r="B1227" s="140"/>
      <c r="C1227" s="140"/>
      <c r="D1227" s="143"/>
      <c r="E1227" s="144"/>
    </row>
    <row r="1228" ht="15.75" customHeight="1">
      <c r="A1228" s="140"/>
      <c r="B1228" s="140"/>
      <c r="C1228" s="140"/>
      <c r="D1228" s="143"/>
      <c r="E1228" s="144"/>
    </row>
    <row r="1229" ht="15.75" customHeight="1">
      <c r="A1229" s="140"/>
      <c r="B1229" s="140"/>
      <c r="C1229" s="140"/>
      <c r="D1229" s="143"/>
      <c r="E1229" s="144"/>
    </row>
    <row r="1230" ht="15.75" customHeight="1">
      <c r="A1230" s="140"/>
      <c r="B1230" s="140"/>
      <c r="C1230" s="140"/>
      <c r="D1230" s="143"/>
      <c r="E1230" s="144"/>
    </row>
    <row r="1231" ht="15.75" customHeight="1">
      <c r="A1231" s="140"/>
      <c r="B1231" s="140"/>
      <c r="C1231" s="140"/>
      <c r="D1231" s="143"/>
      <c r="E1231" s="144"/>
    </row>
    <row r="1232" ht="15.75" customHeight="1">
      <c r="A1232" s="140"/>
      <c r="B1232" s="140"/>
      <c r="C1232" s="140"/>
      <c r="D1232" s="143"/>
      <c r="E1232" s="144"/>
    </row>
    <row r="1233" ht="15.75" customHeight="1">
      <c r="A1233" s="140"/>
      <c r="B1233" s="140"/>
      <c r="C1233" s="140"/>
      <c r="D1233" s="143"/>
      <c r="E1233" s="144"/>
    </row>
    <row r="1234" ht="15.75" customHeight="1">
      <c r="A1234" s="140"/>
      <c r="B1234" s="140"/>
      <c r="C1234" s="140"/>
      <c r="D1234" s="143"/>
      <c r="E1234" s="144"/>
    </row>
    <row r="1235" ht="15.75" customHeight="1">
      <c r="A1235" s="140"/>
      <c r="B1235" s="140"/>
      <c r="C1235" s="140"/>
      <c r="D1235" s="143"/>
      <c r="E1235" s="144"/>
    </row>
    <row r="1236" ht="15.75" customHeight="1">
      <c r="A1236" s="140"/>
      <c r="B1236" s="140"/>
      <c r="C1236" s="140"/>
      <c r="D1236" s="143"/>
      <c r="E1236" s="144"/>
    </row>
    <row r="1237" ht="15.75" customHeight="1">
      <c r="A1237" s="140"/>
      <c r="B1237" s="140"/>
      <c r="C1237" s="140"/>
      <c r="D1237" s="143"/>
      <c r="E1237" s="144"/>
    </row>
    <row r="1238" ht="15.75" customHeight="1">
      <c r="A1238" s="140"/>
      <c r="B1238" s="140"/>
      <c r="C1238" s="140"/>
      <c r="D1238" s="143"/>
      <c r="E1238" s="144"/>
    </row>
    <row r="1239" ht="15.75" customHeight="1">
      <c r="A1239" s="140"/>
      <c r="B1239" s="140"/>
      <c r="C1239" s="140"/>
      <c r="D1239" s="143"/>
      <c r="E1239" s="144"/>
    </row>
    <row r="1240" ht="15.75" customHeight="1">
      <c r="A1240" s="140"/>
      <c r="B1240" s="140"/>
      <c r="C1240" s="140"/>
      <c r="D1240" s="143"/>
      <c r="E1240" s="144"/>
    </row>
    <row r="1241" ht="15.75" customHeight="1">
      <c r="A1241" s="140"/>
      <c r="B1241" s="140"/>
      <c r="C1241" s="140"/>
      <c r="D1241" s="143"/>
      <c r="E1241" s="144"/>
    </row>
    <row r="1242" ht="15.75" customHeight="1">
      <c r="A1242" s="140"/>
      <c r="B1242" s="140"/>
      <c r="C1242" s="140"/>
      <c r="D1242" s="143"/>
      <c r="E1242" s="144"/>
    </row>
    <row r="1243" ht="15.75" customHeight="1">
      <c r="A1243" s="140"/>
      <c r="B1243" s="140"/>
      <c r="C1243" s="140"/>
      <c r="D1243" s="143"/>
      <c r="E1243" s="144"/>
    </row>
    <row r="1244" ht="15.75" customHeight="1">
      <c r="A1244" s="140"/>
      <c r="B1244" s="140"/>
      <c r="C1244" s="140"/>
      <c r="D1244" s="143"/>
      <c r="E1244" s="144"/>
    </row>
    <row r="1245" ht="15.75" customHeight="1">
      <c r="A1245" s="140"/>
      <c r="B1245" s="140"/>
      <c r="C1245" s="140"/>
      <c r="D1245" s="143"/>
      <c r="E1245" s="144"/>
    </row>
    <row r="1246" ht="15.75" customHeight="1">
      <c r="A1246" s="140"/>
      <c r="B1246" s="140"/>
      <c r="C1246" s="140"/>
      <c r="D1246" s="143"/>
      <c r="E1246" s="144"/>
    </row>
    <row r="1247" ht="15.75" customHeight="1">
      <c r="A1247" s="140"/>
      <c r="B1247" s="140"/>
      <c r="C1247" s="140"/>
      <c r="D1247" s="143"/>
      <c r="E1247" s="144"/>
    </row>
    <row r="1248" ht="15.75" customHeight="1">
      <c r="A1248" s="140"/>
      <c r="B1248" s="140"/>
      <c r="C1248" s="140"/>
      <c r="D1248" s="143"/>
      <c r="E1248" s="144"/>
    </row>
    <row r="1249" ht="15.75" customHeight="1">
      <c r="A1249" s="140"/>
      <c r="B1249" s="140"/>
      <c r="C1249" s="140"/>
      <c r="D1249" s="143"/>
      <c r="E1249" s="144"/>
    </row>
    <row r="1250" ht="15.75" customHeight="1">
      <c r="A1250" s="140"/>
      <c r="B1250" s="140"/>
      <c r="C1250" s="140"/>
      <c r="D1250" s="143"/>
      <c r="E1250" s="144"/>
    </row>
    <row r="1251" ht="15.75" customHeight="1">
      <c r="A1251" s="140"/>
      <c r="B1251" s="140"/>
      <c r="C1251" s="140"/>
      <c r="D1251" s="143"/>
      <c r="E1251" s="144"/>
    </row>
    <row r="1252" ht="15.75" customHeight="1">
      <c r="A1252" s="140"/>
      <c r="B1252" s="140"/>
      <c r="C1252" s="140"/>
      <c r="D1252" s="143"/>
      <c r="E1252" s="144"/>
    </row>
    <row r="1253" ht="15.75" customHeight="1">
      <c r="A1253" s="140"/>
      <c r="B1253" s="140"/>
      <c r="C1253" s="140"/>
      <c r="D1253" s="143"/>
      <c r="E1253" s="144"/>
    </row>
    <row r="1254" ht="15.75" customHeight="1">
      <c r="A1254" s="140"/>
      <c r="B1254" s="140"/>
      <c r="C1254" s="140"/>
      <c r="D1254" s="143"/>
      <c r="E1254" s="144"/>
    </row>
    <row r="1255" ht="15.75" customHeight="1">
      <c r="A1255" s="140"/>
      <c r="B1255" s="140"/>
      <c r="C1255" s="140"/>
      <c r="D1255" s="143"/>
      <c r="E1255" s="144"/>
    </row>
    <row r="1256" ht="15.75" customHeight="1">
      <c r="A1256" s="140"/>
      <c r="B1256" s="140"/>
      <c r="C1256" s="140"/>
      <c r="D1256" s="143"/>
      <c r="E1256" s="144"/>
    </row>
    <row r="1257" ht="15.75" customHeight="1">
      <c r="A1257" s="140"/>
      <c r="B1257" s="140"/>
      <c r="C1257" s="140"/>
      <c r="D1257" s="143"/>
      <c r="E1257" s="144"/>
    </row>
    <row r="1258" ht="15.75" customHeight="1">
      <c r="A1258" s="140"/>
      <c r="B1258" s="140"/>
      <c r="C1258" s="140"/>
      <c r="D1258" s="143"/>
      <c r="E1258" s="144"/>
    </row>
    <row r="1259" ht="15.75" customHeight="1">
      <c r="A1259" s="140"/>
      <c r="B1259" s="140"/>
      <c r="C1259" s="140"/>
      <c r="D1259" s="143"/>
      <c r="E1259" s="144"/>
    </row>
    <row r="1260" ht="15.75" customHeight="1">
      <c r="A1260" s="140"/>
      <c r="B1260" s="140"/>
      <c r="C1260" s="140"/>
      <c r="D1260" s="143"/>
      <c r="E1260" s="144"/>
    </row>
    <row r="1261" ht="15.75" customHeight="1">
      <c r="A1261" s="140"/>
      <c r="B1261" s="140"/>
      <c r="C1261" s="140"/>
      <c r="D1261" s="143"/>
      <c r="E1261" s="144"/>
    </row>
    <row r="1262" ht="15.75" customHeight="1">
      <c r="A1262" s="140"/>
      <c r="B1262" s="140"/>
      <c r="C1262" s="140"/>
      <c r="D1262" s="143"/>
      <c r="E1262" s="144"/>
    </row>
    <row r="1263" ht="15.75" customHeight="1">
      <c r="A1263" s="140"/>
      <c r="B1263" s="140"/>
      <c r="C1263" s="140"/>
      <c r="D1263" s="143"/>
      <c r="E1263" s="144"/>
    </row>
    <row r="1264" ht="15.75" customHeight="1">
      <c r="A1264" s="140"/>
      <c r="B1264" s="140"/>
      <c r="C1264" s="140"/>
      <c r="D1264" s="143"/>
      <c r="E1264" s="144"/>
    </row>
    <row r="1265" ht="15.75" customHeight="1">
      <c r="A1265" s="140"/>
      <c r="B1265" s="140"/>
      <c r="C1265" s="140"/>
      <c r="D1265" s="143"/>
      <c r="E1265" s="144"/>
    </row>
    <row r="1266" ht="15.75" customHeight="1">
      <c r="A1266" s="140"/>
      <c r="B1266" s="140"/>
      <c r="C1266" s="140"/>
      <c r="D1266" s="143"/>
      <c r="E1266" s="144"/>
    </row>
    <row r="1267" ht="15.75" customHeight="1">
      <c r="A1267" s="140"/>
      <c r="B1267" s="140"/>
      <c r="C1267" s="140"/>
      <c r="D1267" s="143"/>
      <c r="E1267" s="144"/>
    </row>
    <row r="1268" ht="15.75" customHeight="1">
      <c r="A1268" s="140"/>
      <c r="B1268" s="140"/>
      <c r="C1268" s="140"/>
      <c r="D1268" s="143"/>
      <c r="E1268" s="144"/>
    </row>
    <row r="1269" ht="15.75" customHeight="1">
      <c r="A1269" s="140"/>
      <c r="B1269" s="140"/>
      <c r="C1269" s="140"/>
      <c r="D1269" s="143"/>
      <c r="E1269" s="144"/>
    </row>
    <row r="1270" ht="15.75" customHeight="1">
      <c r="A1270" s="140"/>
      <c r="B1270" s="140"/>
      <c r="C1270" s="140"/>
      <c r="D1270" s="143"/>
      <c r="E1270" s="144"/>
    </row>
    <row r="1271" ht="15.75" customHeight="1">
      <c r="A1271" s="140"/>
      <c r="B1271" s="140"/>
      <c r="C1271" s="140"/>
      <c r="D1271" s="143"/>
      <c r="E1271" s="144"/>
    </row>
    <row r="1272" ht="15.75" customHeight="1">
      <c r="A1272" s="140"/>
      <c r="B1272" s="140"/>
      <c r="C1272" s="140"/>
      <c r="D1272" s="143"/>
      <c r="E1272" s="144"/>
    </row>
    <row r="1273" ht="15.75" customHeight="1">
      <c r="A1273" s="140"/>
      <c r="B1273" s="140"/>
      <c r="C1273" s="140"/>
      <c r="D1273" s="143"/>
      <c r="E1273" s="144"/>
    </row>
    <row r="1274" ht="15.75" customHeight="1">
      <c r="A1274" s="140"/>
      <c r="B1274" s="140"/>
      <c r="C1274" s="140"/>
      <c r="D1274" s="143"/>
      <c r="E1274" s="144"/>
    </row>
    <row r="1275" ht="15.75" customHeight="1">
      <c r="A1275" s="140"/>
      <c r="B1275" s="140"/>
      <c r="C1275" s="140"/>
      <c r="D1275" s="143"/>
      <c r="E1275" s="144"/>
    </row>
    <row r="1276" ht="15.75" customHeight="1">
      <c r="A1276" s="140"/>
      <c r="B1276" s="140"/>
      <c r="C1276" s="140"/>
      <c r="D1276" s="143"/>
      <c r="E1276" s="144"/>
    </row>
    <row r="1277" ht="15.75" customHeight="1">
      <c r="A1277" s="140"/>
      <c r="B1277" s="140"/>
      <c r="C1277" s="140"/>
      <c r="D1277" s="143"/>
      <c r="E1277" s="144"/>
    </row>
    <row r="1278" ht="15.75" customHeight="1">
      <c r="A1278" s="140"/>
      <c r="B1278" s="140"/>
      <c r="C1278" s="140"/>
      <c r="D1278" s="143"/>
      <c r="E1278" s="144"/>
    </row>
    <row r="1279" ht="15.75" customHeight="1">
      <c r="A1279" s="140"/>
      <c r="B1279" s="140"/>
      <c r="C1279" s="140"/>
      <c r="D1279" s="143"/>
      <c r="E1279" s="144"/>
    </row>
    <row r="1280" ht="15.75" customHeight="1">
      <c r="A1280" s="140"/>
      <c r="B1280" s="140"/>
      <c r="C1280" s="140"/>
      <c r="D1280" s="143"/>
      <c r="E1280" s="144"/>
    </row>
    <row r="1281" ht="15.75" customHeight="1">
      <c r="A1281" s="140"/>
      <c r="B1281" s="140"/>
      <c r="C1281" s="140"/>
      <c r="D1281" s="143"/>
      <c r="E1281" s="144"/>
    </row>
    <row r="1282" ht="15.75" customHeight="1">
      <c r="A1282" s="140"/>
      <c r="B1282" s="140"/>
      <c r="C1282" s="140"/>
      <c r="D1282" s="143"/>
      <c r="E1282" s="144"/>
    </row>
    <row r="1283" ht="15.75" customHeight="1">
      <c r="A1283" s="140"/>
      <c r="B1283" s="140"/>
      <c r="C1283" s="140"/>
      <c r="D1283" s="143"/>
      <c r="E1283" s="144"/>
    </row>
    <row r="1284" ht="15.75" customHeight="1">
      <c r="A1284" s="140"/>
      <c r="B1284" s="140"/>
      <c r="C1284" s="140"/>
      <c r="D1284" s="143"/>
      <c r="E1284" s="144"/>
    </row>
    <row r="1285" ht="15.75" customHeight="1">
      <c r="A1285" s="140"/>
      <c r="B1285" s="140"/>
      <c r="C1285" s="140"/>
      <c r="D1285" s="143"/>
      <c r="E1285" s="144"/>
    </row>
    <row r="1286" ht="15.75" customHeight="1">
      <c r="A1286" s="140"/>
      <c r="B1286" s="140"/>
      <c r="C1286" s="140"/>
      <c r="D1286" s="143"/>
      <c r="E1286" s="144"/>
    </row>
    <row r="1287" ht="15.75" customHeight="1">
      <c r="A1287" s="140"/>
      <c r="B1287" s="140"/>
      <c r="C1287" s="140"/>
      <c r="D1287" s="143"/>
      <c r="E1287" s="144"/>
    </row>
    <row r="1288" ht="15.75" customHeight="1">
      <c r="A1288" s="140"/>
      <c r="B1288" s="140"/>
      <c r="C1288" s="140"/>
      <c r="D1288" s="143"/>
      <c r="E1288" s="144"/>
    </row>
    <row r="1289" ht="15.75" customHeight="1">
      <c r="A1289" s="140"/>
      <c r="B1289" s="140"/>
      <c r="C1289" s="140"/>
      <c r="D1289" s="143"/>
      <c r="E1289" s="144"/>
    </row>
    <row r="1290" ht="15.75" customHeight="1">
      <c r="A1290" s="140"/>
      <c r="B1290" s="140"/>
      <c r="C1290" s="140"/>
      <c r="D1290" s="143"/>
      <c r="E1290" s="144"/>
    </row>
    <row r="1291" ht="15.75" customHeight="1">
      <c r="A1291" s="140"/>
      <c r="B1291" s="140"/>
      <c r="C1291" s="140"/>
      <c r="D1291" s="143"/>
      <c r="E1291" s="144"/>
    </row>
    <row r="1292" ht="15.75" customHeight="1">
      <c r="A1292" s="140"/>
      <c r="B1292" s="140"/>
      <c r="C1292" s="140"/>
      <c r="D1292" s="143"/>
      <c r="E1292" s="144"/>
    </row>
    <row r="1293" ht="15.75" customHeight="1">
      <c r="A1293" s="140"/>
      <c r="B1293" s="140"/>
      <c r="C1293" s="140"/>
      <c r="D1293" s="143"/>
      <c r="E1293" s="144"/>
    </row>
    <row r="1294" ht="15.75" customHeight="1">
      <c r="A1294" s="140"/>
      <c r="B1294" s="140"/>
      <c r="C1294" s="140"/>
      <c r="D1294" s="143"/>
      <c r="E1294" s="144"/>
    </row>
    <row r="1295" ht="15.75" customHeight="1">
      <c r="A1295" s="140"/>
      <c r="B1295" s="140"/>
      <c r="C1295" s="140"/>
      <c r="D1295" s="143"/>
      <c r="E1295" s="144"/>
    </row>
    <row r="1296" ht="15.75" customHeight="1">
      <c r="A1296" s="140"/>
      <c r="B1296" s="140"/>
      <c r="C1296" s="140"/>
      <c r="D1296" s="143"/>
      <c r="E1296" s="144"/>
    </row>
    <row r="1297" ht="15.75" customHeight="1">
      <c r="A1297" s="140"/>
      <c r="B1297" s="140"/>
      <c r="C1297" s="140"/>
      <c r="D1297" s="143"/>
      <c r="E1297" s="144"/>
    </row>
    <row r="1298" ht="15.75" customHeight="1">
      <c r="A1298" s="140"/>
      <c r="B1298" s="140"/>
      <c r="C1298" s="140"/>
      <c r="D1298" s="143"/>
      <c r="E1298" s="144"/>
    </row>
    <row r="1299" ht="15.75" customHeight="1">
      <c r="A1299" s="140"/>
      <c r="B1299" s="140"/>
      <c r="C1299" s="140"/>
      <c r="D1299" s="143"/>
      <c r="E1299" s="144"/>
    </row>
    <row r="1300" ht="15.75" customHeight="1">
      <c r="A1300" s="140"/>
      <c r="B1300" s="140"/>
      <c r="C1300" s="140"/>
      <c r="D1300" s="143"/>
      <c r="E1300" s="144"/>
    </row>
    <row r="1301" ht="15.75" customHeight="1">
      <c r="A1301" s="140"/>
      <c r="B1301" s="140"/>
      <c r="C1301" s="140"/>
      <c r="D1301" s="143"/>
      <c r="E1301" s="144"/>
    </row>
    <row r="1302" ht="15.75" customHeight="1">
      <c r="A1302" s="140"/>
      <c r="B1302" s="140"/>
      <c r="C1302" s="140"/>
      <c r="D1302" s="143"/>
      <c r="E1302" s="144"/>
    </row>
    <row r="1303" ht="15.75" customHeight="1">
      <c r="A1303" s="140"/>
      <c r="B1303" s="140"/>
      <c r="C1303" s="140"/>
      <c r="D1303" s="143"/>
      <c r="E1303" s="144"/>
    </row>
    <row r="1304" ht="15.75" customHeight="1">
      <c r="A1304" s="140"/>
      <c r="B1304" s="140"/>
      <c r="C1304" s="140"/>
      <c r="D1304" s="143"/>
      <c r="E1304" s="144"/>
    </row>
    <row r="1305" ht="15.75" customHeight="1">
      <c r="A1305" s="140"/>
      <c r="B1305" s="140"/>
      <c r="C1305" s="140"/>
      <c r="D1305" s="143"/>
      <c r="E1305" s="144"/>
    </row>
    <row r="1306" ht="15.75" customHeight="1">
      <c r="A1306" s="140"/>
      <c r="B1306" s="140"/>
      <c r="C1306" s="140"/>
      <c r="D1306" s="143"/>
      <c r="E1306" s="144"/>
    </row>
    <row r="1307" ht="15.75" customHeight="1">
      <c r="A1307" s="140"/>
      <c r="B1307" s="140"/>
      <c r="C1307" s="140"/>
      <c r="D1307" s="143"/>
      <c r="E1307" s="144"/>
    </row>
    <row r="1308" ht="15.75" customHeight="1">
      <c r="A1308" s="140"/>
      <c r="B1308" s="140"/>
      <c r="C1308" s="140"/>
      <c r="D1308" s="143"/>
      <c r="E1308" s="144"/>
    </row>
    <row r="1309" ht="15.75" customHeight="1">
      <c r="A1309" s="140"/>
      <c r="B1309" s="140"/>
      <c r="C1309" s="140"/>
      <c r="D1309" s="143"/>
      <c r="E1309" s="144"/>
    </row>
    <row r="1310" ht="15.75" customHeight="1">
      <c r="A1310" s="140"/>
      <c r="B1310" s="140"/>
      <c r="C1310" s="140"/>
      <c r="D1310" s="143"/>
      <c r="E1310" s="144"/>
    </row>
    <row r="1311" ht="15.75" customHeight="1">
      <c r="A1311" s="140"/>
      <c r="B1311" s="140"/>
      <c r="C1311" s="140"/>
      <c r="D1311" s="143"/>
      <c r="E1311" s="144"/>
    </row>
    <row r="1312" ht="15.75" customHeight="1">
      <c r="A1312" s="140"/>
      <c r="B1312" s="140"/>
      <c r="C1312" s="140"/>
      <c r="D1312" s="143"/>
      <c r="E1312" s="144"/>
    </row>
    <row r="1313" ht="15.75" customHeight="1">
      <c r="A1313" s="140"/>
      <c r="B1313" s="140"/>
      <c r="C1313" s="140"/>
      <c r="D1313" s="143"/>
      <c r="E1313" s="144"/>
    </row>
    <row r="1314" ht="15.75" customHeight="1">
      <c r="A1314" s="140"/>
      <c r="B1314" s="140"/>
      <c r="C1314" s="140"/>
      <c r="D1314" s="143"/>
      <c r="E1314" s="144"/>
    </row>
    <row r="1315" ht="15.75" customHeight="1">
      <c r="A1315" s="140"/>
      <c r="B1315" s="140"/>
      <c r="C1315" s="140"/>
      <c r="D1315" s="143"/>
      <c r="E1315" s="144"/>
    </row>
    <row r="1316" ht="15.75" customHeight="1">
      <c r="A1316" s="140"/>
      <c r="B1316" s="140"/>
      <c r="C1316" s="140"/>
      <c r="D1316" s="143"/>
      <c r="E1316" s="144"/>
    </row>
    <row r="1317" ht="15.75" customHeight="1">
      <c r="A1317" s="140"/>
      <c r="B1317" s="140"/>
      <c r="C1317" s="140"/>
      <c r="D1317" s="143"/>
      <c r="E1317" s="144"/>
    </row>
    <row r="1318" ht="15.75" customHeight="1">
      <c r="A1318" s="140"/>
      <c r="B1318" s="140"/>
      <c r="C1318" s="140"/>
      <c r="D1318" s="143"/>
      <c r="E1318" s="144"/>
    </row>
    <row r="1319" ht="15.75" customHeight="1">
      <c r="A1319" s="140"/>
      <c r="B1319" s="140"/>
      <c r="C1319" s="140"/>
      <c r="D1319" s="143"/>
      <c r="E1319" s="144"/>
    </row>
    <row r="1320" ht="15.75" customHeight="1">
      <c r="A1320" s="140"/>
      <c r="B1320" s="140"/>
      <c r="C1320" s="140"/>
      <c r="D1320" s="143"/>
      <c r="E1320" s="144"/>
    </row>
    <row r="1321" ht="15.75" customHeight="1">
      <c r="A1321" s="140"/>
      <c r="B1321" s="140"/>
      <c r="C1321" s="140"/>
      <c r="D1321" s="143"/>
      <c r="E1321" s="144"/>
    </row>
    <row r="1322" ht="15.75" customHeight="1">
      <c r="A1322" s="140"/>
      <c r="B1322" s="140"/>
      <c r="C1322" s="140"/>
      <c r="D1322" s="143"/>
      <c r="E1322" s="144"/>
    </row>
    <row r="1323" ht="15.75" customHeight="1">
      <c r="A1323" s="140"/>
      <c r="B1323" s="140"/>
      <c r="C1323" s="140"/>
      <c r="D1323" s="143"/>
      <c r="E1323" s="144"/>
    </row>
    <row r="1324" ht="15.75" customHeight="1">
      <c r="A1324" s="140"/>
      <c r="B1324" s="140"/>
      <c r="C1324" s="140"/>
      <c r="D1324" s="143"/>
      <c r="E1324" s="144"/>
    </row>
    <row r="1325" ht="15.75" customHeight="1">
      <c r="A1325" s="140"/>
      <c r="B1325" s="140"/>
      <c r="C1325" s="140"/>
      <c r="D1325" s="143"/>
      <c r="E1325" s="144"/>
    </row>
    <row r="1326" ht="15.75" customHeight="1">
      <c r="A1326" s="140"/>
      <c r="B1326" s="140"/>
      <c r="C1326" s="140"/>
      <c r="D1326" s="143"/>
      <c r="E1326" s="144"/>
    </row>
    <row r="1327" ht="15.75" customHeight="1">
      <c r="A1327" s="140"/>
      <c r="B1327" s="140"/>
      <c r="C1327" s="140"/>
      <c r="D1327" s="143"/>
      <c r="E1327" s="144"/>
    </row>
    <row r="1328" ht="15.75" customHeight="1">
      <c r="A1328" s="140"/>
      <c r="B1328" s="140"/>
      <c r="C1328" s="140"/>
      <c r="D1328" s="143"/>
      <c r="E1328" s="144"/>
    </row>
    <row r="1329" ht="15.75" customHeight="1">
      <c r="A1329" s="140"/>
      <c r="B1329" s="140"/>
      <c r="C1329" s="140"/>
      <c r="D1329" s="143"/>
      <c r="E1329" s="144"/>
    </row>
    <row r="1330" ht="15.75" customHeight="1">
      <c r="A1330" s="140"/>
      <c r="B1330" s="140"/>
      <c r="C1330" s="140"/>
      <c r="D1330" s="143"/>
      <c r="E1330" s="144"/>
    </row>
    <row r="1331" ht="15.75" customHeight="1">
      <c r="A1331" s="140"/>
      <c r="B1331" s="140"/>
      <c r="C1331" s="140"/>
      <c r="D1331" s="143"/>
      <c r="E1331" s="144"/>
    </row>
    <row r="1332" ht="15.75" customHeight="1">
      <c r="A1332" s="140"/>
      <c r="B1332" s="140"/>
      <c r="C1332" s="140"/>
      <c r="D1332" s="143"/>
      <c r="E1332" s="144"/>
    </row>
    <row r="1333" ht="15.75" customHeight="1">
      <c r="A1333" s="140"/>
      <c r="B1333" s="140"/>
      <c r="C1333" s="140"/>
      <c r="D1333" s="143"/>
      <c r="E1333" s="144"/>
    </row>
    <row r="1334" ht="15.75" customHeight="1">
      <c r="A1334" s="140"/>
      <c r="B1334" s="140"/>
      <c r="C1334" s="140"/>
      <c r="D1334" s="143"/>
      <c r="E1334" s="144"/>
    </row>
    <row r="1335" ht="15.75" customHeight="1">
      <c r="A1335" s="140"/>
      <c r="B1335" s="140"/>
      <c r="C1335" s="140"/>
      <c r="D1335" s="143"/>
      <c r="E1335" s="144"/>
    </row>
    <row r="1336" ht="15.75" customHeight="1">
      <c r="A1336" s="140"/>
      <c r="B1336" s="140"/>
      <c r="C1336" s="140"/>
      <c r="D1336" s="143"/>
      <c r="E1336" s="144"/>
    </row>
    <row r="1337" ht="15.75" customHeight="1">
      <c r="A1337" s="140"/>
      <c r="B1337" s="140"/>
      <c r="C1337" s="140"/>
      <c r="D1337" s="143"/>
      <c r="E1337" s="144"/>
    </row>
    <row r="1338" ht="15.75" customHeight="1">
      <c r="A1338" s="140"/>
      <c r="B1338" s="140"/>
      <c r="C1338" s="140"/>
      <c r="D1338" s="143"/>
      <c r="E1338" s="144"/>
    </row>
    <row r="1339" ht="15.75" customHeight="1">
      <c r="A1339" s="140"/>
      <c r="B1339" s="140"/>
      <c r="C1339" s="140"/>
      <c r="D1339" s="143"/>
      <c r="E1339" s="144"/>
    </row>
    <row r="1340" ht="15.75" customHeight="1">
      <c r="A1340" s="140"/>
      <c r="B1340" s="140"/>
      <c r="C1340" s="140"/>
      <c r="D1340" s="143"/>
      <c r="E1340" s="144"/>
    </row>
    <row r="1341" ht="15.75" customHeight="1">
      <c r="A1341" s="140"/>
      <c r="B1341" s="140"/>
      <c r="C1341" s="140"/>
      <c r="D1341" s="143"/>
      <c r="E1341" s="144"/>
    </row>
    <row r="1342" ht="15.75" customHeight="1">
      <c r="A1342" s="140"/>
      <c r="B1342" s="140"/>
      <c r="C1342" s="140"/>
      <c r="D1342" s="143"/>
      <c r="E1342" s="144"/>
    </row>
    <row r="1343" ht="15.75" customHeight="1">
      <c r="A1343" s="140"/>
      <c r="B1343" s="140"/>
      <c r="C1343" s="140"/>
      <c r="D1343" s="143"/>
      <c r="E1343" s="144"/>
    </row>
    <row r="1344" ht="15.75" customHeight="1">
      <c r="A1344" s="140"/>
      <c r="B1344" s="140"/>
      <c r="C1344" s="140"/>
      <c r="D1344" s="143"/>
      <c r="E1344" s="144"/>
    </row>
    <row r="1345" ht="15.75" customHeight="1">
      <c r="A1345" s="140"/>
      <c r="B1345" s="140"/>
      <c r="C1345" s="140"/>
      <c r="D1345" s="143"/>
      <c r="E1345" s="144"/>
    </row>
    <row r="1346" ht="15.75" customHeight="1">
      <c r="A1346" s="140"/>
      <c r="B1346" s="140"/>
      <c r="C1346" s="140"/>
      <c r="D1346" s="143"/>
      <c r="E1346" s="144"/>
    </row>
    <row r="1347" ht="15.75" customHeight="1">
      <c r="A1347" s="140"/>
      <c r="B1347" s="140"/>
      <c r="C1347" s="140"/>
      <c r="D1347" s="143"/>
      <c r="E1347" s="144"/>
    </row>
    <row r="1348" ht="15.75" customHeight="1">
      <c r="A1348" s="140"/>
      <c r="B1348" s="140"/>
      <c r="C1348" s="140"/>
      <c r="D1348" s="143"/>
      <c r="E1348" s="144"/>
    </row>
    <row r="1349" ht="15.75" customHeight="1">
      <c r="A1349" s="140"/>
      <c r="B1349" s="140"/>
      <c r="C1349" s="140"/>
      <c r="D1349" s="143"/>
      <c r="E1349" s="144"/>
    </row>
    <row r="1350" ht="15.75" customHeight="1">
      <c r="A1350" s="140"/>
      <c r="B1350" s="140"/>
      <c r="C1350" s="140"/>
      <c r="D1350" s="143"/>
      <c r="E1350" s="144"/>
    </row>
    <row r="1351" ht="15.75" customHeight="1">
      <c r="A1351" s="140"/>
      <c r="B1351" s="140"/>
      <c r="C1351" s="140"/>
      <c r="D1351" s="143"/>
      <c r="E1351" s="144"/>
    </row>
    <row r="1352" ht="15.75" customHeight="1">
      <c r="A1352" s="140"/>
      <c r="B1352" s="140"/>
      <c r="C1352" s="140"/>
      <c r="D1352" s="143"/>
      <c r="E1352" s="144"/>
    </row>
    <row r="1353" ht="15.75" customHeight="1">
      <c r="A1353" s="140"/>
      <c r="B1353" s="140"/>
      <c r="C1353" s="140"/>
      <c r="D1353" s="143"/>
      <c r="E1353" s="144"/>
    </row>
    <row r="1354" ht="15.75" customHeight="1">
      <c r="A1354" s="140"/>
      <c r="B1354" s="140"/>
      <c r="C1354" s="140"/>
      <c r="D1354" s="143"/>
      <c r="E1354" s="144"/>
    </row>
    <row r="1355" ht="15.75" customHeight="1">
      <c r="A1355" s="140"/>
      <c r="B1355" s="140"/>
      <c r="C1355" s="140"/>
      <c r="D1355" s="143"/>
      <c r="E1355" s="144"/>
    </row>
    <row r="1356" ht="15.75" customHeight="1">
      <c r="A1356" s="140"/>
      <c r="B1356" s="140"/>
      <c r="C1356" s="140"/>
      <c r="D1356" s="143"/>
      <c r="E1356" s="144"/>
    </row>
    <row r="1357" ht="15.75" customHeight="1">
      <c r="A1357" s="140"/>
      <c r="B1357" s="140"/>
      <c r="C1357" s="140"/>
      <c r="D1357" s="143"/>
      <c r="E1357" s="144"/>
    </row>
    <row r="1358" ht="15.75" customHeight="1">
      <c r="A1358" s="140"/>
      <c r="B1358" s="140"/>
      <c r="C1358" s="140"/>
      <c r="D1358" s="143"/>
      <c r="E1358" s="144"/>
    </row>
    <row r="1359" ht="15.75" customHeight="1">
      <c r="A1359" s="140"/>
      <c r="B1359" s="140"/>
      <c r="C1359" s="140"/>
      <c r="D1359" s="143"/>
      <c r="E1359" s="144"/>
    </row>
    <row r="1360" ht="15.75" customHeight="1">
      <c r="A1360" s="140"/>
      <c r="B1360" s="140"/>
      <c r="C1360" s="140"/>
      <c r="D1360" s="143"/>
      <c r="E1360" s="144"/>
    </row>
    <row r="1361" ht="15.75" customHeight="1">
      <c r="A1361" s="140"/>
      <c r="B1361" s="140"/>
      <c r="C1361" s="140"/>
      <c r="D1361" s="143"/>
      <c r="E1361" s="144"/>
    </row>
    <row r="1362" ht="15.75" customHeight="1">
      <c r="A1362" s="140"/>
      <c r="B1362" s="140"/>
      <c r="C1362" s="140"/>
      <c r="D1362" s="143"/>
      <c r="E1362" s="144"/>
    </row>
    <row r="1363" ht="15.75" customHeight="1">
      <c r="A1363" s="140"/>
      <c r="B1363" s="140"/>
      <c r="C1363" s="140"/>
      <c r="D1363" s="143"/>
      <c r="E1363" s="144"/>
    </row>
    <row r="1364" ht="15.75" customHeight="1">
      <c r="A1364" s="140"/>
      <c r="B1364" s="140"/>
      <c r="C1364" s="140"/>
      <c r="D1364" s="143"/>
      <c r="E1364" s="144"/>
    </row>
    <row r="1365" ht="15.75" customHeight="1">
      <c r="A1365" s="140"/>
      <c r="B1365" s="140"/>
      <c r="C1365" s="140"/>
      <c r="D1365" s="143"/>
      <c r="E1365" s="144"/>
    </row>
    <row r="1366" ht="15.75" customHeight="1">
      <c r="A1366" s="140"/>
      <c r="B1366" s="140"/>
      <c r="C1366" s="140"/>
      <c r="D1366" s="143"/>
      <c r="E1366" s="144"/>
    </row>
    <row r="1367" ht="15.75" customHeight="1">
      <c r="A1367" s="140"/>
      <c r="B1367" s="140"/>
      <c r="C1367" s="140"/>
      <c r="D1367" s="143"/>
      <c r="E1367" s="144"/>
    </row>
    <row r="1368" ht="15.75" customHeight="1">
      <c r="A1368" s="140"/>
      <c r="B1368" s="140"/>
      <c r="C1368" s="140"/>
      <c r="D1368" s="143"/>
      <c r="E1368" s="144"/>
    </row>
    <row r="1369" ht="15.75" customHeight="1">
      <c r="A1369" s="140"/>
      <c r="B1369" s="140"/>
      <c r="C1369" s="140"/>
      <c r="D1369" s="143"/>
      <c r="E1369" s="144"/>
    </row>
    <row r="1370" ht="15.75" customHeight="1">
      <c r="A1370" s="140"/>
      <c r="B1370" s="140"/>
      <c r="C1370" s="140"/>
      <c r="D1370" s="143"/>
      <c r="E1370" s="144"/>
    </row>
    <row r="1371" ht="15.75" customHeight="1">
      <c r="A1371" s="140"/>
      <c r="B1371" s="140"/>
      <c r="C1371" s="140"/>
      <c r="D1371" s="143"/>
      <c r="E1371" s="144"/>
    </row>
    <row r="1372" ht="15.75" customHeight="1">
      <c r="A1372" s="140"/>
      <c r="B1372" s="140"/>
      <c r="C1372" s="140"/>
      <c r="D1372" s="143"/>
      <c r="E1372" s="144"/>
    </row>
    <row r="1373" ht="15.75" customHeight="1">
      <c r="A1373" s="140"/>
      <c r="B1373" s="140"/>
      <c r="C1373" s="140"/>
      <c r="D1373" s="143"/>
      <c r="E1373" s="144"/>
    </row>
    <row r="1374" ht="15.75" customHeight="1">
      <c r="A1374" s="140"/>
      <c r="B1374" s="140"/>
      <c r="C1374" s="140"/>
      <c r="D1374" s="143"/>
      <c r="E1374" s="144"/>
    </row>
    <row r="1375" ht="15.75" customHeight="1">
      <c r="A1375" s="140"/>
      <c r="B1375" s="140"/>
      <c r="C1375" s="140"/>
      <c r="D1375" s="143"/>
      <c r="E1375" s="144"/>
    </row>
    <row r="1376" ht="15.75" customHeight="1">
      <c r="A1376" s="140"/>
      <c r="B1376" s="140"/>
      <c r="C1376" s="140"/>
      <c r="D1376" s="143"/>
      <c r="E1376" s="144"/>
    </row>
    <row r="1377" ht="15.75" customHeight="1">
      <c r="A1377" s="140"/>
      <c r="B1377" s="140"/>
      <c r="C1377" s="140"/>
      <c r="D1377" s="143"/>
      <c r="E1377" s="144"/>
    </row>
    <row r="1378" ht="15.75" customHeight="1">
      <c r="A1378" s="140"/>
      <c r="B1378" s="140"/>
      <c r="C1378" s="140"/>
      <c r="D1378" s="143"/>
      <c r="E1378" s="144"/>
    </row>
    <row r="1379" ht="15.75" customHeight="1">
      <c r="A1379" s="140"/>
      <c r="B1379" s="140"/>
      <c r="C1379" s="140"/>
      <c r="D1379" s="143"/>
      <c r="E1379" s="144"/>
    </row>
    <row r="1380" ht="15.75" customHeight="1">
      <c r="A1380" s="140"/>
      <c r="B1380" s="140"/>
      <c r="C1380" s="140"/>
      <c r="D1380" s="143"/>
      <c r="E1380" s="144"/>
    </row>
    <row r="1381" ht="15.75" customHeight="1">
      <c r="A1381" s="140"/>
      <c r="B1381" s="140"/>
      <c r="C1381" s="140"/>
      <c r="D1381" s="143"/>
      <c r="E1381" s="144"/>
    </row>
    <row r="1382" ht="15.75" customHeight="1">
      <c r="A1382" s="140"/>
      <c r="B1382" s="140"/>
      <c r="C1382" s="140"/>
      <c r="D1382" s="143"/>
      <c r="E1382" s="144"/>
    </row>
    <row r="1383" ht="15.75" customHeight="1">
      <c r="A1383" s="140"/>
      <c r="B1383" s="140"/>
      <c r="C1383" s="140"/>
      <c r="D1383" s="143"/>
      <c r="E1383" s="144"/>
    </row>
    <row r="1384" ht="15.75" customHeight="1">
      <c r="A1384" s="140"/>
      <c r="B1384" s="140"/>
      <c r="C1384" s="140"/>
      <c r="D1384" s="143"/>
      <c r="E1384" s="144"/>
    </row>
    <row r="1385" ht="15.75" customHeight="1">
      <c r="A1385" s="140"/>
      <c r="B1385" s="140"/>
      <c r="C1385" s="140"/>
      <c r="D1385" s="143"/>
      <c r="E1385" s="144"/>
    </row>
    <row r="1386" ht="15.75" customHeight="1">
      <c r="A1386" s="140"/>
      <c r="B1386" s="140"/>
      <c r="C1386" s="140"/>
      <c r="D1386" s="143"/>
      <c r="E1386" s="144"/>
    </row>
    <row r="1387" ht="15.75" customHeight="1">
      <c r="A1387" s="140"/>
      <c r="B1387" s="140"/>
      <c r="C1387" s="140"/>
      <c r="D1387" s="143"/>
      <c r="E1387" s="144"/>
    </row>
    <row r="1388" ht="15.75" customHeight="1">
      <c r="A1388" s="140"/>
      <c r="B1388" s="140"/>
      <c r="C1388" s="140"/>
      <c r="D1388" s="143"/>
      <c r="E1388" s="144"/>
    </row>
    <row r="1389" ht="15.75" customHeight="1">
      <c r="A1389" s="140"/>
      <c r="B1389" s="140"/>
      <c r="C1389" s="140"/>
      <c r="D1389" s="143"/>
      <c r="E1389" s="144"/>
    </row>
    <row r="1390" ht="15.75" customHeight="1">
      <c r="A1390" s="140"/>
      <c r="B1390" s="140"/>
      <c r="C1390" s="140"/>
      <c r="D1390" s="143"/>
      <c r="E1390" s="144"/>
    </row>
    <row r="1391" ht="15.75" customHeight="1">
      <c r="A1391" s="140"/>
      <c r="B1391" s="140"/>
      <c r="C1391" s="140"/>
      <c r="D1391" s="143"/>
      <c r="E1391" s="144"/>
    </row>
    <row r="1392" ht="15.75" customHeight="1">
      <c r="A1392" s="140"/>
      <c r="B1392" s="140"/>
      <c r="C1392" s="140"/>
      <c r="D1392" s="143"/>
      <c r="E1392" s="144"/>
    </row>
    <row r="1393" ht="15.75" customHeight="1">
      <c r="A1393" s="140"/>
      <c r="B1393" s="140"/>
      <c r="C1393" s="140"/>
      <c r="D1393" s="143"/>
      <c r="E1393" s="144"/>
    </row>
    <row r="1394" ht="15.75" customHeight="1">
      <c r="A1394" s="140"/>
      <c r="B1394" s="140"/>
      <c r="C1394" s="140"/>
      <c r="D1394" s="143"/>
      <c r="E1394" s="144"/>
    </row>
    <row r="1395" ht="15.75" customHeight="1">
      <c r="A1395" s="140"/>
      <c r="B1395" s="140"/>
      <c r="C1395" s="140"/>
      <c r="D1395" s="143"/>
      <c r="E1395" s="144"/>
    </row>
    <row r="1396" ht="15.75" customHeight="1">
      <c r="A1396" s="140"/>
      <c r="B1396" s="140"/>
      <c r="C1396" s="140"/>
      <c r="D1396" s="143"/>
      <c r="E1396" s="144"/>
    </row>
    <row r="1397" ht="15.75" customHeight="1">
      <c r="A1397" s="140"/>
      <c r="B1397" s="140"/>
      <c r="C1397" s="140"/>
      <c r="D1397" s="143"/>
      <c r="E1397" s="144"/>
    </row>
    <row r="1398" ht="15.75" customHeight="1">
      <c r="A1398" s="140"/>
      <c r="B1398" s="140"/>
      <c r="C1398" s="140"/>
      <c r="D1398" s="143"/>
      <c r="E1398" s="144"/>
    </row>
    <row r="1399" ht="15.75" customHeight="1">
      <c r="A1399" s="140"/>
      <c r="B1399" s="140"/>
      <c r="C1399" s="140"/>
      <c r="D1399" s="143"/>
      <c r="E1399" s="144"/>
    </row>
    <row r="1400" ht="15.75" customHeight="1">
      <c r="A1400" s="140"/>
      <c r="B1400" s="140"/>
      <c r="C1400" s="140"/>
      <c r="D1400" s="143"/>
      <c r="E1400" s="144"/>
    </row>
    <row r="1401" ht="15.75" customHeight="1">
      <c r="A1401" s="140"/>
      <c r="B1401" s="140"/>
      <c r="C1401" s="140"/>
      <c r="D1401" s="143"/>
      <c r="E1401" s="144"/>
    </row>
    <row r="1402" ht="15.75" customHeight="1">
      <c r="A1402" s="140"/>
      <c r="B1402" s="140"/>
      <c r="C1402" s="140"/>
      <c r="D1402" s="143"/>
      <c r="E1402" s="144"/>
    </row>
    <row r="1403" ht="15.75" customHeight="1">
      <c r="A1403" s="140"/>
      <c r="B1403" s="140"/>
      <c r="C1403" s="140"/>
      <c r="D1403" s="143"/>
      <c r="E1403" s="144"/>
    </row>
    <row r="1404" ht="15.75" customHeight="1">
      <c r="A1404" s="140"/>
      <c r="B1404" s="140"/>
      <c r="C1404" s="140"/>
      <c r="D1404" s="143"/>
      <c r="E1404" s="144"/>
    </row>
    <row r="1405" ht="15.75" customHeight="1">
      <c r="A1405" s="140"/>
      <c r="B1405" s="140"/>
      <c r="C1405" s="140"/>
      <c r="D1405" s="143"/>
      <c r="E1405" s="144"/>
    </row>
    <row r="1406" ht="15.75" customHeight="1">
      <c r="A1406" s="140"/>
      <c r="B1406" s="140"/>
      <c r="C1406" s="140"/>
      <c r="D1406" s="143"/>
      <c r="E1406" s="144"/>
    </row>
    <row r="1407" ht="15.75" customHeight="1">
      <c r="A1407" s="140"/>
      <c r="B1407" s="140"/>
      <c r="C1407" s="140"/>
      <c r="D1407" s="143"/>
      <c r="E1407" s="144"/>
    </row>
    <row r="1408" ht="15.75" customHeight="1">
      <c r="A1408" s="140"/>
      <c r="B1408" s="140"/>
      <c r="C1408" s="140"/>
      <c r="D1408" s="143"/>
      <c r="E1408" s="144"/>
    </row>
    <row r="1409" ht="15.75" customHeight="1">
      <c r="A1409" s="140"/>
      <c r="B1409" s="140"/>
      <c r="C1409" s="140"/>
      <c r="D1409" s="143"/>
      <c r="E1409" s="144"/>
    </row>
    <row r="1410" ht="15.75" customHeight="1">
      <c r="A1410" s="140"/>
      <c r="B1410" s="140"/>
      <c r="C1410" s="140"/>
      <c r="D1410" s="143"/>
      <c r="E1410" s="144"/>
    </row>
    <row r="1411" ht="15.75" customHeight="1">
      <c r="A1411" s="140"/>
      <c r="B1411" s="140"/>
      <c r="C1411" s="140"/>
      <c r="D1411" s="143"/>
      <c r="E1411" s="144"/>
    </row>
    <row r="1412" ht="15.75" customHeight="1">
      <c r="A1412" s="140"/>
      <c r="B1412" s="140"/>
      <c r="C1412" s="140"/>
      <c r="D1412" s="143"/>
      <c r="E1412" s="144"/>
    </row>
    <row r="1413" ht="15.75" customHeight="1">
      <c r="A1413" s="140"/>
      <c r="B1413" s="140"/>
      <c r="C1413" s="140"/>
      <c r="D1413" s="143"/>
      <c r="E1413" s="144"/>
    </row>
    <row r="1414" ht="15.75" customHeight="1">
      <c r="A1414" s="140"/>
      <c r="B1414" s="140"/>
      <c r="C1414" s="140"/>
      <c r="D1414" s="143"/>
      <c r="E1414" s="144"/>
    </row>
    <row r="1415" ht="15.75" customHeight="1">
      <c r="A1415" s="140"/>
      <c r="B1415" s="140"/>
      <c r="C1415" s="140"/>
      <c r="D1415" s="143"/>
      <c r="E1415" s="144"/>
    </row>
    <row r="1416" ht="15.75" customHeight="1">
      <c r="A1416" s="140"/>
      <c r="B1416" s="140"/>
      <c r="C1416" s="140"/>
      <c r="D1416" s="143"/>
      <c r="E1416" s="144"/>
    </row>
    <row r="1417" ht="15.75" customHeight="1">
      <c r="A1417" s="140"/>
      <c r="B1417" s="140"/>
      <c r="C1417" s="140"/>
      <c r="D1417" s="143"/>
      <c r="E1417" s="144"/>
    </row>
    <row r="1418" ht="15.75" customHeight="1">
      <c r="A1418" s="140"/>
      <c r="B1418" s="140"/>
      <c r="C1418" s="140"/>
      <c r="D1418" s="143"/>
      <c r="E1418" s="144"/>
    </row>
    <row r="1419" ht="15.75" customHeight="1">
      <c r="A1419" s="140"/>
      <c r="B1419" s="140"/>
      <c r="C1419" s="140"/>
      <c r="D1419" s="143"/>
      <c r="E1419" s="144"/>
    </row>
    <row r="1420" ht="15.75" customHeight="1">
      <c r="A1420" s="140"/>
      <c r="B1420" s="140"/>
      <c r="C1420" s="140"/>
      <c r="D1420" s="143"/>
      <c r="E1420" s="144"/>
    </row>
    <row r="1421" ht="15.75" customHeight="1">
      <c r="A1421" s="140"/>
      <c r="B1421" s="140"/>
      <c r="C1421" s="140"/>
      <c r="D1421" s="143"/>
      <c r="E1421" s="144"/>
    </row>
    <row r="1422" ht="15.75" customHeight="1">
      <c r="A1422" s="140"/>
      <c r="B1422" s="140"/>
      <c r="C1422" s="140"/>
      <c r="D1422" s="143"/>
      <c r="E1422" s="144"/>
    </row>
    <row r="1423" ht="15.75" customHeight="1">
      <c r="A1423" s="140"/>
      <c r="B1423" s="140"/>
      <c r="C1423" s="140"/>
      <c r="D1423" s="143"/>
      <c r="E1423" s="144"/>
    </row>
    <row r="1424" ht="15.75" customHeight="1">
      <c r="A1424" s="140"/>
      <c r="B1424" s="140"/>
      <c r="C1424" s="140"/>
      <c r="D1424" s="143"/>
      <c r="E1424" s="144"/>
    </row>
    <row r="1425" ht="15.75" customHeight="1">
      <c r="A1425" s="140"/>
      <c r="B1425" s="140"/>
      <c r="C1425" s="140"/>
      <c r="D1425" s="143"/>
      <c r="E1425" s="144"/>
    </row>
    <row r="1426" ht="15.75" customHeight="1">
      <c r="A1426" s="140"/>
      <c r="B1426" s="140"/>
      <c r="C1426" s="140"/>
      <c r="D1426" s="143"/>
      <c r="E1426" s="144"/>
    </row>
    <row r="1427" ht="15.75" customHeight="1">
      <c r="A1427" s="140"/>
      <c r="B1427" s="140"/>
      <c r="C1427" s="140"/>
      <c r="D1427" s="143"/>
      <c r="E1427" s="144"/>
    </row>
    <row r="1428" ht="15.75" customHeight="1">
      <c r="A1428" s="140"/>
      <c r="B1428" s="140"/>
      <c r="C1428" s="140"/>
      <c r="D1428" s="143"/>
      <c r="E1428" s="144"/>
    </row>
    <row r="1429" ht="15.75" customHeight="1">
      <c r="A1429" s="140"/>
      <c r="B1429" s="140"/>
      <c r="C1429" s="140"/>
      <c r="D1429" s="143"/>
      <c r="E1429" s="144"/>
    </row>
    <row r="1430" ht="15.75" customHeight="1">
      <c r="A1430" s="140"/>
      <c r="B1430" s="140"/>
      <c r="C1430" s="140"/>
      <c r="D1430" s="143"/>
      <c r="E1430" s="144"/>
    </row>
    <row r="1431" ht="15.75" customHeight="1">
      <c r="A1431" s="140"/>
      <c r="B1431" s="140"/>
      <c r="C1431" s="140"/>
      <c r="D1431" s="143"/>
      <c r="E1431" s="144"/>
    </row>
    <row r="1432" ht="15.75" customHeight="1">
      <c r="A1432" s="140"/>
      <c r="B1432" s="140"/>
      <c r="C1432" s="140"/>
      <c r="D1432" s="143"/>
      <c r="E1432" s="144"/>
    </row>
    <row r="1433" ht="15.75" customHeight="1">
      <c r="A1433" s="140"/>
      <c r="B1433" s="140"/>
      <c r="C1433" s="140"/>
      <c r="D1433" s="143"/>
      <c r="E1433" s="144"/>
    </row>
    <row r="1434" ht="15.75" customHeight="1">
      <c r="A1434" s="140"/>
      <c r="B1434" s="140"/>
      <c r="C1434" s="140"/>
      <c r="D1434" s="143"/>
      <c r="E1434" s="144"/>
    </row>
    <row r="1435" ht="15.75" customHeight="1">
      <c r="A1435" s="140"/>
      <c r="B1435" s="140"/>
      <c r="C1435" s="140"/>
      <c r="D1435" s="143"/>
      <c r="E1435" s="144"/>
    </row>
    <row r="1436" ht="15.75" customHeight="1">
      <c r="A1436" s="140"/>
      <c r="B1436" s="140"/>
      <c r="C1436" s="140"/>
      <c r="D1436" s="143"/>
      <c r="E1436" s="144"/>
    </row>
    <row r="1437" ht="15.75" customHeight="1">
      <c r="A1437" s="140"/>
      <c r="B1437" s="140"/>
      <c r="C1437" s="140"/>
      <c r="D1437" s="143"/>
      <c r="E1437" s="144"/>
    </row>
    <row r="1438" ht="15.75" customHeight="1">
      <c r="A1438" s="140"/>
      <c r="B1438" s="140"/>
      <c r="C1438" s="140"/>
      <c r="D1438" s="143"/>
      <c r="E1438" s="144"/>
    </row>
    <row r="1439" ht="15.75" customHeight="1">
      <c r="A1439" s="140"/>
      <c r="B1439" s="140"/>
      <c r="C1439" s="140"/>
      <c r="D1439" s="143"/>
      <c r="E1439" s="144"/>
    </row>
    <row r="1440" ht="15.75" customHeight="1">
      <c r="A1440" s="140"/>
      <c r="B1440" s="140"/>
      <c r="C1440" s="140"/>
      <c r="D1440" s="143"/>
      <c r="E1440" s="144"/>
    </row>
    <row r="1441" ht="15.75" customHeight="1">
      <c r="A1441" s="140"/>
      <c r="B1441" s="140"/>
      <c r="C1441" s="140"/>
      <c r="D1441" s="143"/>
      <c r="E1441" s="144"/>
    </row>
    <row r="1442" ht="15.75" customHeight="1">
      <c r="A1442" s="140"/>
      <c r="B1442" s="140"/>
      <c r="C1442" s="140"/>
      <c r="D1442" s="143"/>
      <c r="E1442" s="144"/>
    </row>
    <row r="1443" ht="15.75" customHeight="1">
      <c r="A1443" s="140"/>
      <c r="B1443" s="140"/>
      <c r="C1443" s="140"/>
      <c r="D1443" s="143"/>
      <c r="E1443" s="144"/>
    </row>
    <row r="1444" ht="15.75" customHeight="1">
      <c r="A1444" s="140"/>
      <c r="B1444" s="140"/>
      <c r="C1444" s="140"/>
      <c r="D1444" s="143"/>
      <c r="E1444" s="144"/>
    </row>
    <row r="1445" ht="15.75" customHeight="1">
      <c r="A1445" s="140"/>
      <c r="B1445" s="140"/>
      <c r="C1445" s="140"/>
      <c r="D1445" s="143"/>
      <c r="E1445" s="144"/>
    </row>
    <row r="1446" ht="15.75" customHeight="1">
      <c r="A1446" s="140"/>
      <c r="B1446" s="140"/>
      <c r="C1446" s="140"/>
      <c r="D1446" s="143"/>
      <c r="E1446" s="144"/>
    </row>
    <row r="1447" ht="15.75" customHeight="1">
      <c r="A1447" s="140"/>
      <c r="B1447" s="140"/>
      <c r="C1447" s="140"/>
      <c r="D1447" s="143"/>
      <c r="E1447" s="144"/>
    </row>
    <row r="1448" ht="15.75" customHeight="1">
      <c r="A1448" s="140"/>
      <c r="B1448" s="140"/>
      <c r="C1448" s="140"/>
      <c r="D1448" s="143"/>
      <c r="E1448" s="144"/>
    </row>
    <row r="1449" ht="15.75" customHeight="1">
      <c r="A1449" s="140"/>
      <c r="B1449" s="140"/>
      <c r="C1449" s="140"/>
      <c r="D1449" s="143"/>
      <c r="E1449" s="144"/>
    </row>
    <row r="1450" ht="15.75" customHeight="1">
      <c r="A1450" s="140"/>
      <c r="B1450" s="140"/>
      <c r="C1450" s="140"/>
      <c r="D1450" s="143"/>
      <c r="E1450" s="144"/>
    </row>
    <row r="1451" ht="15.75" customHeight="1">
      <c r="A1451" s="140"/>
      <c r="B1451" s="140"/>
      <c r="C1451" s="140"/>
      <c r="D1451" s="143"/>
      <c r="E1451" s="144"/>
    </row>
    <row r="1452" ht="15.75" customHeight="1">
      <c r="A1452" s="140"/>
      <c r="B1452" s="140"/>
      <c r="C1452" s="140"/>
      <c r="D1452" s="143"/>
      <c r="E1452" s="144"/>
    </row>
    <row r="1453" ht="15.75" customHeight="1">
      <c r="A1453" s="140"/>
      <c r="B1453" s="140"/>
      <c r="C1453" s="140"/>
      <c r="D1453" s="143"/>
      <c r="E1453" s="144"/>
    </row>
    <row r="1454" ht="15.75" customHeight="1">
      <c r="A1454" s="140"/>
      <c r="B1454" s="140"/>
      <c r="C1454" s="140"/>
      <c r="D1454" s="143"/>
      <c r="E1454" s="144"/>
    </row>
    <row r="1455" ht="15.75" customHeight="1">
      <c r="A1455" s="140"/>
      <c r="B1455" s="140"/>
      <c r="C1455" s="140"/>
      <c r="D1455" s="143"/>
      <c r="E1455" s="144"/>
    </row>
    <row r="1456" ht="15.75" customHeight="1">
      <c r="A1456" s="140"/>
      <c r="B1456" s="140"/>
      <c r="C1456" s="140"/>
      <c r="D1456" s="143"/>
      <c r="E1456" s="144"/>
    </row>
    <row r="1457" ht="15.75" customHeight="1">
      <c r="A1457" s="140"/>
      <c r="B1457" s="140"/>
      <c r="C1457" s="140"/>
      <c r="D1457" s="143"/>
      <c r="E1457" s="144"/>
    </row>
    <row r="1458" ht="15.75" customHeight="1">
      <c r="A1458" s="140"/>
      <c r="B1458" s="140"/>
      <c r="C1458" s="140"/>
      <c r="D1458" s="143"/>
      <c r="E1458" s="144"/>
    </row>
    <row r="1459" ht="15.75" customHeight="1">
      <c r="A1459" s="140"/>
      <c r="B1459" s="140"/>
      <c r="C1459" s="140"/>
      <c r="D1459" s="143"/>
      <c r="E1459" s="144"/>
    </row>
    <row r="1460" ht="15.75" customHeight="1">
      <c r="A1460" s="140"/>
      <c r="B1460" s="140"/>
      <c r="C1460" s="140"/>
      <c r="D1460" s="143"/>
      <c r="E1460" s="144"/>
    </row>
    <row r="1461" ht="15.75" customHeight="1">
      <c r="A1461" s="140"/>
      <c r="B1461" s="140"/>
      <c r="C1461" s="140"/>
      <c r="D1461" s="143"/>
      <c r="E1461" s="144"/>
    </row>
    <row r="1462" ht="15.75" customHeight="1">
      <c r="A1462" s="140"/>
      <c r="B1462" s="140"/>
      <c r="C1462" s="140"/>
      <c r="D1462" s="143"/>
      <c r="E1462" s="144"/>
    </row>
    <row r="1463" ht="15.75" customHeight="1">
      <c r="A1463" s="140"/>
      <c r="B1463" s="140"/>
      <c r="C1463" s="140"/>
      <c r="D1463" s="143"/>
      <c r="E1463" s="144"/>
    </row>
    <row r="1464" ht="15.75" customHeight="1">
      <c r="A1464" s="140"/>
      <c r="B1464" s="140"/>
      <c r="C1464" s="140"/>
      <c r="D1464" s="143"/>
      <c r="E1464" s="144"/>
    </row>
    <row r="1465" ht="15.75" customHeight="1">
      <c r="A1465" s="140"/>
      <c r="B1465" s="140"/>
      <c r="C1465" s="140"/>
      <c r="D1465" s="143"/>
      <c r="E1465" s="144"/>
    </row>
    <row r="1466" ht="15.75" customHeight="1">
      <c r="A1466" s="140"/>
      <c r="B1466" s="140"/>
      <c r="C1466" s="140"/>
      <c r="D1466" s="143"/>
      <c r="E1466" s="144"/>
    </row>
    <row r="1467" ht="15.75" customHeight="1">
      <c r="A1467" s="140"/>
      <c r="B1467" s="140"/>
      <c r="C1467" s="140"/>
      <c r="D1467" s="143"/>
      <c r="E1467" s="144"/>
    </row>
    <row r="1468" ht="15.75" customHeight="1">
      <c r="A1468" s="140"/>
      <c r="B1468" s="140"/>
      <c r="C1468" s="140"/>
      <c r="D1468" s="143"/>
      <c r="E1468" s="144"/>
    </row>
    <row r="1469" ht="15.75" customHeight="1">
      <c r="A1469" s="140"/>
      <c r="B1469" s="140"/>
      <c r="C1469" s="140"/>
      <c r="D1469" s="143"/>
      <c r="E1469" s="144"/>
    </row>
    <row r="1470" ht="15.75" customHeight="1">
      <c r="A1470" s="140"/>
      <c r="B1470" s="140"/>
      <c r="C1470" s="140"/>
      <c r="D1470" s="143"/>
      <c r="E1470" s="144"/>
    </row>
    <row r="1471" ht="15.75" customHeight="1">
      <c r="A1471" s="140"/>
      <c r="B1471" s="140"/>
      <c r="C1471" s="140"/>
      <c r="D1471" s="143"/>
      <c r="E1471" s="144"/>
    </row>
    <row r="1472" ht="15.75" customHeight="1">
      <c r="A1472" s="140"/>
      <c r="B1472" s="140"/>
      <c r="C1472" s="140"/>
      <c r="D1472" s="143"/>
      <c r="E1472" s="144"/>
    </row>
    <row r="1473" ht="15.75" customHeight="1">
      <c r="A1473" s="140"/>
      <c r="B1473" s="140"/>
      <c r="C1473" s="140"/>
      <c r="D1473" s="143"/>
      <c r="E1473" s="144"/>
    </row>
    <row r="1474" ht="15.75" customHeight="1">
      <c r="A1474" s="140"/>
      <c r="B1474" s="140"/>
      <c r="C1474" s="140"/>
      <c r="D1474" s="143"/>
      <c r="E1474" s="144"/>
    </row>
    <row r="1475" ht="15.75" customHeight="1">
      <c r="A1475" s="140"/>
      <c r="B1475" s="140"/>
      <c r="C1475" s="140"/>
      <c r="D1475" s="143"/>
      <c r="E1475" s="144"/>
    </row>
    <row r="1476" ht="15.75" customHeight="1">
      <c r="A1476" s="140"/>
      <c r="B1476" s="140"/>
      <c r="C1476" s="140"/>
      <c r="D1476" s="143"/>
      <c r="E1476" s="144"/>
    </row>
    <row r="1477" ht="15.75" customHeight="1">
      <c r="A1477" s="140"/>
      <c r="B1477" s="140"/>
      <c r="C1477" s="140"/>
      <c r="D1477" s="143"/>
      <c r="E1477" s="144"/>
    </row>
    <row r="1478" ht="15.75" customHeight="1">
      <c r="A1478" s="140"/>
      <c r="B1478" s="140"/>
      <c r="C1478" s="140"/>
      <c r="D1478" s="143"/>
      <c r="E1478" s="144"/>
    </row>
    <row r="1479" ht="15.75" customHeight="1">
      <c r="A1479" s="140"/>
      <c r="B1479" s="140"/>
      <c r="C1479" s="140"/>
      <c r="D1479" s="143"/>
      <c r="E1479" s="144"/>
    </row>
    <row r="1480" ht="15.75" customHeight="1">
      <c r="A1480" s="140"/>
      <c r="B1480" s="140"/>
      <c r="C1480" s="140"/>
      <c r="D1480" s="143"/>
      <c r="E1480" s="144"/>
    </row>
    <row r="1481" ht="15.75" customHeight="1">
      <c r="A1481" s="140"/>
      <c r="B1481" s="140"/>
      <c r="C1481" s="140"/>
      <c r="D1481" s="143"/>
      <c r="E1481" s="144"/>
    </row>
    <row r="1482" ht="15.75" customHeight="1">
      <c r="A1482" s="140"/>
      <c r="B1482" s="140"/>
      <c r="C1482" s="140"/>
      <c r="D1482" s="143"/>
      <c r="E1482" s="144"/>
    </row>
    <row r="1483" ht="15.75" customHeight="1">
      <c r="A1483" s="140"/>
      <c r="B1483" s="140"/>
      <c r="C1483" s="140"/>
      <c r="D1483" s="143"/>
      <c r="E1483" s="144"/>
    </row>
    <row r="1484" ht="15.75" customHeight="1">
      <c r="A1484" s="140"/>
      <c r="B1484" s="140"/>
      <c r="C1484" s="140"/>
      <c r="D1484" s="143"/>
      <c r="E1484" s="144"/>
    </row>
    <row r="1485" ht="15.75" customHeight="1">
      <c r="A1485" s="140"/>
      <c r="B1485" s="140"/>
      <c r="C1485" s="140"/>
      <c r="D1485" s="143"/>
      <c r="E1485" s="144"/>
    </row>
    <row r="1486" ht="15.75" customHeight="1">
      <c r="A1486" s="140"/>
      <c r="B1486" s="140"/>
      <c r="C1486" s="140"/>
      <c r="D1486" s="143"/>
      <c r="E1486" s="144"/>
    </row>
    <row r="1487" ht="15.75" customHeight="1">
      <c r="A1487" s="140"/>
      <c r="B1487" s="140"/>
      <c r="C1487" s="140"/>
      <c r="D1487" s="143"/>
      <c r="E1487" s="144"/>
    </row>
    <row r="1488" ht="15.75" customHeight="1">
      <c r="A1488" s="140"/>
      <c r="B1488" s="140"/>
      <c r="C1488" s="140"/>
      <c r="D1488" s="143"/>
      <c r="E1488" s="144"/>
    </row>
    <row r="1489" ht="15.75" customHeight="1">
      <c r="A1489" s="140"/>
      <c r="B1489" s="140"/>
      <c r="C1489" s="140"/>
      <c r="D1489" s="143"/>
      <c r="E1489" s="144"/>
    </row>
    <row r="1490" ht="15.75" customHeight="1">
      <c r="A1490" s="140"/>
      <c r="B1490" s="140"/>
      <c r="C1490" s="140"/>
      <c r="D1490" s="143"/>
      <c r="E1490" s="144"/>
    </row>
    <row r="1491" ht="15.75" customHeight="1">
      <c r="A1491" s="140"/>
      <c r="B1491" s="140"/>
      <c r="C1491" s="140"/>
      <c r="D1491" s="143"/>
      <c r="E1491" s="144"/>
    </row>
    <row r="1492" ht="15.75" customHeight="1">
      <c r="A1492" s="140"/>
      <c r="B1492" s="140"/>
      <c r="C1492" s="140"/>
      <c r="D1492" s="143"/>
      <c r="E1492" s="144"/>
    </row>
    <row r="1493" ht="15.75" customHeight="1">
      <c r="A1493" s="140"/>
      <c r="B1493" s="140"/>
      <c r="C1493" s="140"/>
      <c r="D1493" s="143"/>
      <c r="E1493" s="144"/>
    </row>
    <row r="1494" ht="15.75" customHeight="1">
      <c r="A1494" s="140"/>
      <c r="B1494" s="140"/>
      <c r="C1494" s="140"/>
      <c r="D1494" s="143"/>
      <c r="E1494" s="144"/>
    </row>
    <row r="1495" ht="15.75" customHeight="1">
      <c r="A1495" s="140"/>
      <c r="B1495" s="140"/>
      <c r="C1495" s="140"/>
      <c r="D1495" s="143"/>
      <c r="E1495" s="144"/>
    </row>
    <row r="1496" ht="15.75" customHeight="1">
      <c r="A1496" s="140"/>
      <c r="B1496" s="140"/>
      <c r="C1496" s="140"/>
      <c r="D1496" s="143"/>
      <c r="E1496" s="144"/>
    </row>
    <row r="1497" ht="15.75" customHeight="1">
      <c r="A1497" s="140"/>
      <c r="B1497" s="140"/>
      <c r="C1497" s="140"/>
      <c r="D1497" s="143"/>
      <c r="E1497" s="144"/>
    </row>
    <row r="1498" ht="15.75" customHeight="1">
      <c r="A1498" s="140"/>
      <c r="B1498" s="140"/>
      <c r="C1498" s="140"/>
      <c r="D1498" s="143"/>
      <c r="E1498" s="144"/>
    </row>
    <row r="1499" ht="15.75" customHeight="1">
      <c r="A1499" s="140"/>
      <c r="B1499" s="140"/>
      <c r="C1499" s="140"/>
      <c r="D1499" s="143"/>
      <c r="E1499" s="144"/>
    </row>
    <row r="1500" ht="15.75" customHeight="1">
      <c r="A1500" s="140"/>
      <c r="B1500" s="140"/>
      <c r="C1500" s="140"/>
      <c r="D1500" s="143"/>
      <c r="E1500" s="144"/>
    </row>
    <row r="1501" ht="15.75" customHeight="1">
      <c r="A1501" s="140"/>
      <c r="B1501" s="140"/>
      <c r="C1501" s="140"/>
      <c r="D1501" s="143"/>
      <c r="E1501" s="144"/>
    </row>
    <row r="1502" ht="15.75" customHeight="1">
      <c r="A1502" s="140"/>
      <c r="B1502" s="140"/>
      <c r="C1502" s="140"/>
      <c r="D1502" s="143"/>
      <c r="E1502" s="144"/>
    </row>
    <row r="1503" ht="15.75" customHeight="1">
      <c r="A1503" s="140"/>
      <c r="B1503" s="140"/>
      <c r="C1503" s="140"/>
      <c r="D1503" s="143"/>
      <c r="E1503" s="144"/>
    </row>
    <row r="1504" ht="15.75" customHeight="1">
      <c r="A1504" s="140"/>
      <c r="B1504" s="140"/>
      <c r="C1504" s="140"/>
      <c r="D1504" s="143"/>
      <c r="E1504" s="144"/>
    </row>
    <row r="1505" ht="15.75" customHeight="1">
      <c r="A1505" s="140"/>
      <c r="B1505" s="140"/>
      <c r="C1505" s="140"/>
      <c r="D1505" s="143"/>
      <c r="E1505" s="144"/>
    </row>
    <row r="1506" ht="15.75" customHeight="1">
      <c r="A1506" s="140"/>
      <c r="B1506" s="140"/>
      <c r="C1506" s="140"/>
      <c r="D1506" s="143"/>
      <c r="E1506" s="144"/>
    </row>
    <row r="1507" ht="15.75" customHeight="1">
      <c r="A1507" s="140"/>
      <c r="B1507" s="140"/>
      <c r="C1507" s="140"/>
      <c r="D1507" s="143"/>
      <c r="E1507" s="144"/>
    </row>
    <row r="1508" ht="15.75" customHeight="1">
      <c r="A1508" s="140"/>
      <c r="B1508" s="140"/>
      <c r="C1508" s="140"/>
      <c r="D1508" s="143"/>
      <c r="E1508" s="144"/>
    </row>
    <row r="1509" ht="15.75" customHeight="1">
      <c r="A1509" s="140"/>
      <c r="B1509" s="140"/>
      <c r="C1509" s="140"/>
      <c r="D1509" s="143"/>
      <c r="E1509" s="144"/>
    </row>
    <row r="1510" ht="15.75" customHeight="1">
      <c r="A1510" s="140"/>
      <c r="B1510" s="140"/>
      <c r="C1510" s="140"/>
      <c r="D1510" s="143"/>
      <c r="E1510" s="144"/>
    </row>
    <row r="1511" ht="15.75" customHeight="1">
      <c r="A1511" s="140"/>
      <c r="B1511" s="140"/>
      <c r="C1511" s="140"/>
      <c r="D1511" s="143"/>
      <c r="E1511" s="144"/>
    </row>
    <row r="1512" ht="15.75" customHeight="1">
      <c r="A1512" s="140"/>
      <c r="B1512" s="140"/>
      <c r="C1512" s="140"/>
      <c r="D1512" s="143"/>
      <c r="E1512" s="144"/>
    </row>
    <row r="1513" ht="15.75" customHeight="1">
      <c r="A1513" s="140"/>
      <c r="B1513" s="140"/>
      <c r="C1513" s="140"/>
      <c r="D1513" s="143"/>
      <c r="E1513" s="144"/>
    </row>
    <row r="1514" ht="15.75" customHeight="1">
      <c r="A1514" s="140"/>
      <c r="B1514" s="140"/>
      <c r="C1514" s="140"/>
      <c r="D1514" s="143"/>
      <c r="E1514" s="144"/>
    </row>
    <row r="1515" ht="15.75" customHeight="1">
      <c r="A1515" s="140"/>
      <c r="B1515" s="140"/>
      <c r="C1515" s="140"/>
      <c r="D1515" s="143"/>
      <c r="E1515" s="144"/>
    </row>
    <row r="1516" ht="15.75" customHeight="1">
      <c r="A1516" s="140"/>
      <c r="B1516" s="140"/>
      <c r="C1516" s="140"/>
      <c r="D1516" s="143"/>
      <c r="E1516" s="144"/>
    </row>
    <row r="1517" ht="15.75" customHeight="1">
      <c r="A1517" s="140"/>
      <c r="B1517" s="140"/>
      <c r="C1517" s="140"/>
      <c r="D1517" s="143"/>
      <c r="E1517" s="144"/>
    </row>
    <row r="1518" ht="15.75" customHeight="1">
      <c r="A1518" s="140"/>
      <c r="B1518" s="140"/>
      <c r="C1518" s="140"/>
      <c r="D1518" s="143"/>
      <c r="E1518" s="144"/>
    </row>
    <row r="1519" ht="15.75" customHeight="1">
      <c r="A1519" s="140"/>
      <c r="B1519" s="140"/>
      <c r="C1519" s="140"/>
      <c r="D1519" s="143"/>
      <c r="E1519" s="144"/>
    </row>
    <row r="1520" ht="15.75" customHeight="1">
      <c r="A1520" s="140"/>
      <c r="B1520" s="140"/>
      <c r="C1520" s="140"/>
      <c r="D1520" s="143"/>
      <c r="E1520" s="144"/>
    </row>
    <row r="1521" ht="15.75" customHeight="1">
      <c r="A1521" s="140"/>
      <c r="B1521" s="140"/>
      <c r="C1521" s="140"/>
      <c r="D1521" s="143"/>
      <c r="E1521" s="144"/>
    </row>
    <row r="1522" ht="15.75" customHeight="1">
      <c r="A1522" s="140"/>
      <c r="B1522" s="140"/>
      <c r="C1522" s="140"/>
      <c r="D1522" s="143"/>
      <c r="E1522" s="144"/>
    </row>
    <row r="1523" ht="15.75" customHeight="1">
      <c r="A1523" s="140"/>
      <c r="B1523" s="140"/>
      <c r="C1523" s="140"/>
      <c r="D1523" s="143"/>
      <c r="E1523" s="144"/>
    </row>
    <row r="1524" ht="15.75" customHeight="1">
      <c r="A1524" s="140"/>
      <c r="B1524" s="140"/>
      <c r="C1524" s="140"/>
      <c r="D1524" s="143"/>
      <c r="E1524" s="144"/>
    </row>
    <row r="1525" ht="15.75" customHeight="1">
      <c r="A1525" s="140"/>
      <c r="B1525" s="140"/>
      <c r="C1525" s="140"/>
      <c r="D1525" s="143"/>
      <c r="E1525" s="144"/>
    </row>
    <row r="1526" ht="15.75" customHeight="1">
      <c r="A1526" s="140"/>
      <c r="B1526" s="140"/>
      <c r="C1526" s="140"/>
      <c r="D1526" s="143"/>
      <c r="E1526" s="144"/>
    </row>
    <row r="1527" ht="15.75" customHeight="1">
      <c r="A1527" s="140"/>
      <c r="B1527" s="140"/>
      <c r="C1527" s="140"/>
      <c r="D1527" s="143"/>
      <c r="E1527" s="144"/>
    </row>
    <row r="1528" ht="15.75" customHeight="1">
      <c r="A1528" s="140"/>
      <c r="B1528" s="140"/>
      <c r="C1528" s="140"/>
      <c r="D1528" s="143"/>
      <c r="E1528" s="144"/>
    </row>
    <row r="1529" ht="15.75" customHeight="1">
      <c r="A1529" s="140"/>
      <c r="B1529" s="140"/>
      <c r="C1529" s="140"/>
      <c r="D1529" s="143"/>
      <c r="E1529" s="144"/>
    </row>
    <row r="1530" ht="15.75" customHeight="1">
      <c r="A1530" s="140"/>
      <c r="B1530" s="140"/>
      <c r="C1530" s="140"/>
      <c r="D1530" s="143"/>
      <c r="E1530" s="144"/>
    </row>
    <row r="1531" ht="15.75" customHeight="1">
      <c r="A1531" s="140"/>
      <c r="B1531" s="140"/>
      <c r="C1531" s="140"/>
      <c r="D1531" s="143"/>
      <c r="E1531" s="144"/>
    </row>
    <row r="1532" ht="15.75" customHeight="1">
      <c r="A1532" s="140"/>
      <c r="B1532" s="140"/>
      <c r="C1532" s="140"/>
      <c r="D1532" s="143"/>
      <c r="E1532" s="144"/>
    </row>
    <row r="1533" ht="15.75" customHeight="1">
      <c r="A1533" s="140"/>
      <c r="B1533" s="140"/>
      <c r="C1533" s="140"/>
      <c r="D1533" s="143"/>
      <c r="E1533" s="144"/>
    </row>
    <row r="1534" ht="15.75" customHeight="1">
      <c r="A1534" s="140"/>
      <c r="B1534" s="140"/>
      <c r="C1534" s="140"/>
      <c r="D1534" s="143"/>
      <c r="E1534" s="144"/>
    </row>
    <row r="1535" ht="15.75" customHeight="1">
      <c r="A1535" s="140"/>
      <c r="B1535" s="140"/>
      <c r="C1535" s="140"/>
      <c r="D1535" s="143"/>
      <c r="E1535" s="144"/>
    </row>
    <row r="1536" ht="15.75" customHeight="1">
      <c r="A1536" s="140"/>
      <c r="B1536" s="140"/>
      <c r="C1536" s="140"/>
      <c r="D1536" s="143"/>
      <c r="E1536" s="144"/>
    </row>
    <row r="1537" ht="15.75" customHeight="1">
      <c r="A1537" s="140"/>
      <c r="B1537" s="140"/>
      <c r="C1537" s="140"/>
      <c r="D1537" s="143"/>
      <c r="E1537" s="144"/>
    </row>
    <row r="1538" ht="15.75" customHeight="1">
      <c r="A1538" s="140"/>
      <c r="B1538" s="140"/>
      <c r="C1538" s="140"/>
      <c r="D1538" s="143"/>
      <c r="E1538" s="144"/>
    </row>
    <row r="1539" ht="15.75" customHeight="1">
      <c r="A1539" s="140"/>
      <c r="B1539" s="140"/>
      <c r="C1539" s="140"/>
      <c r="D1539" s="143"/>
      <c r="E1539" s="144"/>
    </row>
    <row r="1540" ht="15.75" customHeight="1">
      <c r="A1540" s="140"/>
      <c r="B1540" s="140"/>
      <c r="C1540" s="140"/>
      <c r="D1540" s="143"/>
      <c r="E1540" s="144"/>
    </row>
    <row r="1541" ht="15.75" customHeight="1">
      <c r="A1541" s="140"/>
      <c r="B1541" s="140"/>
      <c r="C1541" s="140"/>
      <c r="D1541" s="143"/>
      <c r="E1541" s="144"/>
    </row>
    <row r="1542" ht="15.75" customHeight="1">
      <c r="A1542" s="140"/>
      <c r="B1542" s="140"/>
      <c r="C1542" s="140"/>
      <c r="D1542" s="143"/>
      <c r="E1542" s="144"/>
    </row>
    <row r="1543" ht="15.75" customHeight="1">
      <c r="A1543" s="140"/>
      <c r="B1543" s="140"/>
      <c r="C1543" s="140"/>
      <c r="D1543" s="143"/>
      <c r="E1543" s="144"/>
    </row>
    <row r="1544" ht="15.75" customHeight="1">
      <c r="A1544" s="140"/>
      <c r="B1544" s="140"/>
      <c r="C1544" s="140"/>
      <c r="D1544" s="143"/>
      <c r="E1544" s="144"/>
    </row>
    <row r="1545" ht="15.75" customHeight="1">
      <c r="A1545" s="140"/>
      <c r="B1545" s="140"/>
      <c r="C1545" s="140"/>
      <c r="D1545" s="143"/>
      <c r="E1545" s="144"/>
    </row>
    <row r="1546" ht="15.75" customHeight="1">
      <c r="A1546" s="140"/>
      <c r="B1546" s="140"/>
      <c r="C1546" s="140"/>
      <c r="D1546" s="143"/>
      <c r="E1546" s="144"/>
    </row>
    <row r="1547" ht="15.75" customHeight="1">
      <c r="A1547" s="140"/>
      <c r="B1547" s="140"/>
      <c r="C1547" s="140"/>
      <c r="D1547" s="143"/>
      <c r="E1547" s="144"/>
    </row>
    <row r="1548" ht="15.75" customHeight="1">
      <c r="A1548" s="140"/>
      <c r="B1548" s="140"/>
      <c r="C1548" s="140"/>
      <c r="D1548" s="143"/>
      <c r="E1548" s="144"/>
    </row>
    <row r="1549" ht="15.75" customHeight="1">
      <c r="A1549" s="140"/>
      <c r="B1549" s="140"/>
      <c r="C1549" s="140"/>
      <c r="D1549" s="143"/>
      <c r="E1549" s="144"/>
    </row>
    <row r="1550" ht="15.75" customHeight="1">
      <c r="A1550" s="140"/>
      <c r="B1550" s="140"/>
      <c r="C1550" s="140"/>
      <c r="D1550" s="143"/>
      <c r="E1550" s="144"/>
    </row>
    <row r="1551" ht="15.75" customHeight="1">
      <c r="A1551" s="140"/>
      <c r="B1551" s="140"/>
      <c r="C1551" s="140"/>
      <c r="D1551" s="143"/>
      <c r="E1551" s="144"/>
    </row>
    <row r="1552" ht="15.75" customHeight="1">
      <c r="A1552" s="140"/>
      <c r="B1552" s="140"/>
      <c r="C1552" s="140"/>
      <c r="D1552" s="143"/>
      <c r="E1552" s="144"/>
    </row>
    <row r="1553" ht="15.75" customHeight="1">
      <c r="A1553" s="140"/>
      <c r="B1553" s="140"/>
      <c r="C1553" s="140"/>
      <c r="D1553" s="143"/>
      <c r="E1553" s="144"/>
    </row>
    <row r="1554" ht="15.75" customHeight="1">
      <c r="A1554" s="140"/>
      <c r="B1554" s="140"/>
      <c r="C1554" s="140"/>
      <c r="D1554" s="143"/>
      <c r="E1554" s="144"/>
    </row>
    <row r="1555" ht="15.75" customHeight="1">
      <c r="A1555" s="140"/>
      <c r="B1555" s="140"/>
      <c r="C1555" s="140"/>
      <c r="D1555" s="143"/>
      <c r="E1555" s="144"/>
    </row>
    <row r="1556" ht="15.75" customHeight="1">
      <c r="A1556" s="140"/>
      <c r="B1556" s="140"/>
      <c r="C1556" s="140"/>
      <c r="D1556" s="143"/>
      <c r="E1556" s="144"/>
    </row>
    <row r="1557" ht="15.75" customHeight="1">
      <c r="A1557" s="140"/>
      <c r="B1557" s="140"/>
      <c r="C1557" s="140"/>
      <c r="D1557" s="143"/>
      <c r="E1557" s="144"/>
    </row>
    <row r="1558" ht="15.75" customHeight="1">
      <c r="A1558" s="140"/>
      <c r="B1558" s="140"/>
      <c r="C1558" s="140"/>
      <c r="D1558" s="143"/>
      <c r="E1558" s="144"/>
    </row>
    <row r="1559" ht="15.75" customHeight="1">
      <c r="A1559" s="140"/>
      <c r="B1559" s="140"/>
      <c r="C1559" s="140"/>
      <c r="D1559" s="143"/>
      <c r="E1559" s="144"/>
    </row>
    <row r="1560" ht="15.75" customHeight="1">
      <c r="A1560" s="140"/>
      <c r="B1560" s="140"/>
      <c r="C1560" s="140"/>
      <c r="D1560" s="143"/>
      <c r="E1560" s="144"/>
    </row>
    <row r="1561" ht="15.75" customHeight="1">
      <c r="A1561" s="140"/>
      <c r="B1561" s="140"/>
      <c r="C1561" s="140"/>
      <c r="D1561" s="143"/>
      <c r="E1561" s="144"/>
    </row>
    <row r="1562" ht="15.75" customHeight="1">
      <c r="A1562" s="140"/>
      <c r="B1562" s="140"/>
      <c r="C1562" s="140"/>
      <c r="D1562" s="143"/>
      <c r="E1562" s="144"/>
    </row>
    <row r="1563" ht="15.75" customHeight="1">
      <c r="A1563" s="140"/>
      <c r="B1563" s="140"/>
      <c r="C1563" s="140"/>
      <c r="D1563" s="143"/>
      <c r="E1563" s="144"/>
    </row>
    <row r="1564" ht="15.75" customHeight="1">
      <c r="A1564" s="140"/>
      <c r="B1564" s="140"/>
      <c r="C1564" s="140"/>
      <c r="D1564" s="143"/>
      <c r="E1564" s="144"/>
    </row>
    <row r="1565" ht="15.75" customHeight="1">
      <c r="A1565" s="140"/>
      <c r="B1565" s="140"/>
      <c r="C1565" s="140"/>
      <c r="D1565" s="143"/>
      <c r="E1565" s="144"/>
    </row>
    <row r="1566" ht="15.75" customHeight="1">
      <c r="A1566" s="140"/>
      <c r="B1566" s="140"/>
      <c r="C1566" s="140"/>
      <c r="D1566" s="143"/>
      <c r="E1566" s="144"/>
    </row>
    <row r="1567" ht="15.75" customHeight="1">
      <c r="A1567" s="140"/>
      <c r="B1567" s="140"/>
      <c r="C1567" s="140"/>
      <c r="D1567" s="143"/>
      <c r="E1567" s="144"/>
    </row>
    <row r="1568" ht="15.75" customHeight="1">
      <c r="A1568" s="140"/>
      <c r="B1568" s="140"/>
      <c r="C1568" s="140"/>
      <c r="D1568" s="143"/>
      <c r="E1568" s="144"/>
    </row>
    <row r="1569" ht="15.75" customHeight="1">
      <c r="A1569" s="140"/>
      <c r="B1569" s="140"/>
      <c r="C1569" s="140"/>
      <c r="D1569" s="143"/>
      <c r="E1569" s="144"/>
    </row>
    <row r="1570" ht="15.75" customHeight="1">
      <c r="A1570" s="140"/>
      <c r="B1570" s="140"/>
      <c r="C1570" s="140"/>
      <c r="D1570" s="143"/>
      <c r="E1570" s="144"/>
    </row>
    <row r="1571" ht="15.75" customHeight="1">
      <c r="A1571" s="140"/>
      <c r="B1571" s="140"/>
      <c r="C1571" s="140"/>
      <c r="D1571" s="143"/>
      <c r="E1571" s="144"/>
    </row>
    <row r="1572" ht="15.75" customHeight="1">
      <c r="A1572" s="140"/>
      <c r="B1572" s="140"/>
      <c r="C1572" s="140"/>
      <c r="D1572" s="143"/>
      <c r="E1572" s="144"/>
    </row>
    <row r="1573" ht="15.75" customHeight="1">
      <c r="A1573" s="140"/>
      <c r="B1573" s="140"/>
      <c r="C1573" s="140"/>
      <c r="D1573" s="143"/>
      <c r="E1573" s="144"/>
    </row>
    <row r="1574" ht="15.75" customHeight="1">
      <c r="A1574" s="140"/>
      <c r="B1574" s="140"/>
      <c r="C1574" s="140"/>
      <c r="D1574" s="143"/>
      <c r="E1574" s="144"/>
    </row>
    <row r="1575" ht="15.75" customHeight="1">
      <c r="A1575" s="140"/>
      <c r="B1575" s="140"/>
      <c r="C1575" s="140"/>
      <c r="D1575" s="143"/>
      <c r="E1575" s="144"/>
    </row>
    <row r="1576" ht="15.75" customHeight="1">
      <c r="A1576" s="140"/>
      <c r="B1576" s="140"/>
      <c r="C1576" s="140"/>
      <c r="D1576" s="143"/>
      <c r="E1576" s="144"/>
    </row>
    <row r="1577" ht="15.75" customHeight="1">
      <c r="A1577" s="140"/>
      <c r="B1577" s="140"/>
      <c r="C1577" s="140"/>
      <c r="D1577" s="143"/>
      <c r="E1577" s="144"/>
    </row>
    <row r="1578" ht="15.75" customHeight="1">
      <c r="A1578" s="140"/>
      <c r="B1578" s="140"/>
      <c r="C1578" s="140"/>
      <c r="D1578" s="143"/>
      <c r="E1578" s="144"/>
    </row>
    <row r="1579" ht="15.75" customHeight="1">
      <c r="A1579" s="140"/>
      <c r="B1579" s="140"/>
      <c r="C1579" s="140"/>
      <c r="D1579" s="143"/>
      <c r="E1579" s="144"/>
    </row>
    <row r="1580" ht="15.75" customHeight="1">
      <c r="A1580" s="140"/>
      <c r="B1580" s="140"/>
      <c r="C1580" s="140"/>
      <c r="D1580" s="143"/>
      <c r="E1580" s="144"/>
    </row>
    <row r="1581" ht="15.75" customHeight="1">
      <c r="A1581" s="140"/>
      <c r="B1581" s="140"/>
      <c r="C1581" s="140"/>
      <c r="D1581" s="143"/>
      <c r="E1581" s="144"/>
    </row>
    <row r="1582" ht="15.75" customHeight="1">
      <c r="A1582" s="140"/>
      <c r="B1582" s="140"/>
      <c r="C1582" s="140"/>
      <c r="D1582" s="143"/>
      <c r="E1582" s="144"/>
    </row>
    <row r="1583" ht="15.75" customHeight="1">
      <c r="A1583" s="140"/>
      <c r="B1583" s="140"/>
      <c r="C1583" s="140"/>
      <c r="D1583" s="143"/>
      <c r="E1583" s="144"/>
    </row>
    <row r="1584" ht="15.75" customHeight="1">
      <c r="A1584" s="140"/>
      <c r="B1584" s="140"/>
      <c r="C1584" s="140"/>
      <c r="D1584" s="143"/>
      <c r="E1584" s="144"/>
    </row>
    <row r="1585" ht="15.75" customHeight="1">
      <c r="A1585" s="140"/>
      <c r="B1585" s="140"/>
      <c r="C1585" s="140"/>
      <c r="D1585" s="143"/>
      <c r="E1585" s="144"/>
    </row>
    <row r="1586" ht="15.75" customHeight="1">
      <c r="A1586" s="140"/>
      <c r="B1586" s="140"/>
      <c r="C1586" s="140"/>
      <c r="D1586" s="143"/>
      <c r="E1586" s="144"/>
    </row>
    <row r="1587" ht="15.75" customHeight="1">
      <c r="A1587" s="140"/>
      <c r="B1587" s="140"/>
      <c r="C1587" s="140"/>
      <c r="D1587" s="143"/>
      <c r="E1587" s="144"/>
    </row>
    <row r="1588" ht="15.75" customHeight="1">
      <c r="A1588" s="140"/>
      <c r="B1588" s="140"/>
      <c r="C1588" s="140"/>
      <c r="D1588" s="143"/>
      <c r="E1588" s="144"/>
    </row>
    <row r="1589" ht="15.75" customHeight="1">
      <c r="A1589" s="140"/>
      <c r="B1589" s="140"/>
      <c r="C1589" s="140"/>
      <c r="D1589" s="143"/>
      <c r="E1589" s="144"/>
    </row>
    <row r="1590" ht="15.75" customHeight="1">
      <c r="A1590" s="140"/>
      <c r="B1590" s="140"/>
      <c r="C1590" s="140"/>
      <c r="D1590" s="143"/>
      <c r="E1590" s="144"/>
    </row>
    <row r="1591" ht="15.75" customHeight="1">
      <c r="A1591" s="140"/>
      <c r="B1591" s="140"/>
      <c r="C1591" s="140"/>
      <c r="D1591" s="143"/>
      <c r="E1591" s="144"/>
    </row>
    <row r="1592" ht="15.75" customHeight="1">
      <c r="A1592" s="140"/>
      <c r="B1592" s="140"/>
      <c r="C1592" s="140"/>
      <c r="D1592" s="143"/>
      <c r="E1592" s="144"/>
    </row>
    <row r="1593" ht="15.75" customHeight="1">
      <c r="A1593" s="140"/>
      <c r="B1593" s="140"/>
      <c r="C1593" s="140"/>
      <c r="D1593" s="143"/>
      <c r="E1593" s="144"/>
    </row>
    <row r="1594" ht="15.75" customHeight="1">
      <c r="A1594" s="140"/>
      <c r="B1594" s="140"/>
      <c r="C1594" s="140"/>
      <c r="D1594" s="143"/>
      <c r="E1594" s="144"/>
    </row>
    <row r="1595" ht="15.75" customHeight="1">
      <c r="A1595" s="140"/>
      <c r="B1595" s="140"/>
      <c r="C1595" s="140"/>
      <c r="D1595" s="143"/>
      <c r="E1595" s="144"/>
    </row>
    <row r="1596" ht="15.75" customHeight="1">
      <c r="A1596" s="140"/>
      <c r="B1596" s="140"/>
      <c r="C1596" s="140"/>
      <c r="D1596" s="143"/>
      <c r="E1596" s="144"/>
    </row>
    <row r="1597" ht="15.75" customHeight="1">
      <c r="A1597" s="140"/>
      <c r="B1597" s="140"/>
      <c r="C1597" s="140"/>
      <c r="D1597" s="143"/>
      <c r="E1597" s="144"/>
    </row>
    <row r="1598" ht="15.75" customHeight="1">
      <c r="A1598" s="140"/>
      <c r="B1598" s="140"/>
      <c r="C1598" s="140"/>
      <c r="D1598" s="143"/>
      <c r="E1598" s="144"/>
    </row>
    <row r="1599" ht="15.75" customHeight="1">
      <c r="A1599" s="140"/>
      <c r="B1599" s="140"/>
      <c r="C1599" s="140"/>
      <c r="D1599" s="143"/>
      <c r="E1599" s="144"/>
    </row>
    <row r="1600" ht="15.75" customHeight="1">
      <c r="A1600" s="140"/>
      <c r="B1600" s="140"/>
      <c r="C1600" s="140"/>
      <c r="D1600" s="143"/>
      <c r="E1600" s="144"/>
    </row>
    <row r="1601" ht="15.75" customHeight="1">
      <c r="A1601" s="140"/>
      <c r="B1601" s="140"/>
      <c r="C1601" s="140"/>
      <c r="D1601" s="143"/>
      <c r="E1601" s="144"/>
    </row>
    <row r="1602" ht="15.75" customHeight="1">
      <c r="A1602" s="140"/>
      <c r="B1602" s="140"/>
      <c r="C1602" s="140"/>
      <c r="D1602" s="143"/>
      <c r="E1602" s="144"/>
    </row>
    <row r="1603" ht="15.75" customHeight="1">
      <c r="A1603" s="140"/>
      <c r="B1603" s="140"/>
      <c r="C1603" s="140"/>
      <c r="D1603" s="143"/>
      <c r="E1603" s="144"/>
    </row>
    <row r="1604" ht="15.75" customHeight="1">
      <c r="A1604" s="140"/>
      <c r="B1604" s="140"/>
      <c r="C1604" s="140"/>
      <c r="D1604" s="143"/>
      <c r="E1604" s="144"/>
    </row>
    <row r="1605" ht="15.75" customHeight="1">
      <c r="A1605" s="140"/>
      <c r="B1605" s="140"/>
      <c r="C1605" s="140"/>
      <c r="D1605" s="143"/>
      <c r="E1605" s="144"/>
    </row>
    <row r="1606" ht="15.75" customHeight="1">
      <c r="A1606" s="140"/>
      <c r="B1606" s="140"/>
      <c r="C1606" s="140"/>
      <c r="D1606" s="143"/>
      <c r="E1606" s="144"/>
    </row>
    <row r="1607" ht="15.75" customHeight="1">
      <c r="A1607" s="140"/>
      <c r="B1607" s="140"/>
      <c r="C1607" s="140"/>
      <c r="D1607" s="143"/>
      <c r="E1607" s="144"/>
    </row>
    <row r="1608" ht="15.75" customHeight="1">
      <c r="A1608" s="140"/>
      <c r="B1608" s="140"/>
      <c r="C1608" s="140"/>
      <c r="D1608" s="143"/>
      <c r="E1608" s="144"/>
    </row>
    <row r="1609" ht="15.75" customHeight="1">
      <c r="A1609" s="140"/>
      <c r="B1609" s="140"/>
      <c r="C1609" s="140"/>
      <c r="D1609" s="143"/>
      <c r="E1609" s="144"/>
    </row>
    <row r="1610" ht="15.75" customHeight="1">
      <c r="A1610" s="140"/>
      <c r="B1610" s="140"/>
      <c r="C1610" s="140"/>
      <c r="D1610" s="143"/>
      <c r="E1610" s="144"/>
    </row>
    <row r="1611" ht="15.75" customHeight="1">
      <c r="A1611" s="140"/>
      <c r="B1611" s="140"/>
      <c r="C1611" s="140"/>
      <c r="D1611" s="143"/>
      <c r="E1611" s="144"/>
    </row>
    <row r="1612" ht="15.75" customHeight="1">
      <c r="A1612" s="140"/>
      <c r="B1612" s="140"/>
      <c r="C1612" s="140"/>
      <c r="D1612" s="143"/>
      <c r="E1612" s="144"/>
    </row>
    <row r="1613" ht="15.75" customHeight="1">
      <c r="A1613" s="140"/>
      <c r="B1613" s="140"/>
      <c r="C1613" s="140"/>
      <c r="D1613" s="143"/>
      <c r="E1613" s="144"/>
    </row>
    <row r="1614" ht="15.75" customHeight="1">
      <c r="A1614" s="140"/>
      <c r="B1614" s="140"/>
      <c r="C1614" s="140"/>
      <c r="D1614" s="143"/>
      <c r="E1614" s="144"/>
    </row>
    <row r="1615" ht="15.75" customHeight="1">
      <c r="A1615" s="140"/>
      <c r="B1615" s="140"/>
      <c r="C1615" s="140"/>
      <c r="D1615" s="143"/>
      <c r="E1615" s="144"/>
    </row>
    <row r="1616" ht="15.75" customHeight="1">
      <c r="A1616" s="140"/>
      <c r="B1616" s="140"/>
      <c r="C1616" s="140"/>
      <c r="D1616" s="143"/>
      <c r="E1616" s="144"/>
    </row>
    <row r="1617" ht="15.75" customHeight="1">
      <c r="A1617" s="140"/>
      <c r="B1617" s="140"/>
      <c r="C1617" s="140"/>
      <c r="D1617" s="143"/>
      <c r="E1617" s="144"/>
    </row>
    <row r="1618" ht="15.75" customHeight="1">
      <c r="A1618" s="140"/>
      <c r="B1618" s="140"/>
      <c r="C1618" s="140"/>
      <c r="D1618" s="143"/>
      <c r="E1618" s="144"/>
    </row>
    <row r="1619" ht="15.75" customHeight="1">
      <c r="A1619" s="140"/>
      <c r="B1619" s="140"/>
      <c r="C1619" s="140"/>
      <c r="D1619" s="143"/>
      <c r="E1619" s="144"/>
    </row>
    <row r="1620" ht="15.75" customHeight="1">
      <c r="A1620" s="140"/>
      <c r="B1620" s="140"/>
      <c r="C1620" s="140"/>
      <c r="D1620" s="143"/>
      <c r="E1620" s="144"/>
    </row>
    <row r="1621" ht="15.75" customHeight="1">
      <c r="A1621" s="140"/>
      <c r="B1621" s="140"/>
      <c r="C1621" s="140"/>
      <c r="D1621" s="143"/>
      <c r="E1621" s="144"/>
    </row>
    <row r="1622" ht="15.75" customHeight="1">
      <c r="A1622" s="140"/>
      <c r="B1622" s="140"/>
      <c r="C1622" s="140"/>
      <c r="D1622" s="143"/>
      <c r="E1622" s="144"/>
    </row>
    <row r="1623" ht="15.75" customHeight="1">
      <c r="A1623" s="140"/>
      <c r="B1623" s="140"/>
      <c r="C1623" s="140"/>
      <c r="D1623" s="143"/>
      <c r="E1623" s="144"/>
    </row>
    <row r="1624" ht="15.75" customHeight="1">
      <c r="A1624" s="140"/>
      <c r="B1624" s="140"/>
      <c r="C1624" s="140"/>
      <c r="D1624" s="143"/>
      <c r="E1624" s="144"/>
    </row>
    <row r="1625" ht="15.75" customHeight="1">
      <c r="A1625" s="140"/>
      <c r="B1625" s="140"/>
      <c r="C1625" s="140"/>
      <c r="D1625" s="143"/>
      <c r="E1625" s="144"/>
    </row>
    <row r="1626" ht="15.75" customHeight="1">
      <c r="A1626" s="140"/>
      <c r="B1626" s="140"/>
      <c r="C1626" s="140"/>
      <c r="D1626" s="143"/>
      <c r="E1626" s="144"/>
    </row>
    <row r="1627" ht="15.75" customHeight="1">
      <c r="A1627" s="140"/>
      <c r="B1627" s="140"/>
      <c r="C1627" s="140"/>
      <c r="D1627" s="143"/>
      <c r="E1627" s="144"/>
    </row>
    <row r="1628" ht="15.75" customHeight="1">
      <c r="A1628" s="140"/>
      <c r="B1628" s="140"/>
      <c r="C1628" s="140"/>
      <c r="D1628" s="143"/>
      <c r="E1628" s="144"/>
    </row>
    <row r="1629" ht="15.75" customHeight="1">
      <c r="A1629" s="140"/>
      <c r="B1629" s="140"/>
      <c r="C1629" s="140"/>
      <c r="D1629" s="143"/>
      <c r="E1629" s="144"/>
    </row>
    <row r="1630" ht="15.75" customHeight="1">
      <c r="A1630" s="140"/>
      <c r="B1630" s="140"/>
      <c r="C1630" s="140"/>
      <c r="D1630" s="143"/>
      <c r="E1630" s="144"/>
    </row>
    <row r="1631" ht="15.75" customHeight="1">
      <c r="A1631" s="140"/>
      <c r="B1631" s="140"/>
      <c r="C1631" s="140"/>
      <c r="D1631" s="143"/>
      <c r="E1631" s="144"/>
    </row>
    <row r="1632" ht="15.75" customHeight="1">
      <c r="A1632" s="140"/>
      <c r="B1632" s="140"/>
      <c r="C1632" s="140"/>
      <c r="D1632" s="143"/>
      <c r="E1632" s="144"/>
    </row>
    <row r="1633" ht="15.75" customHeight="1">
      <c r="A1633" s="140"/>
      <c r="B1633" s="140"/>
      <c r="C1633" s="140"/>
      <c r="D1633" s="143"/>
      <c r="E1633" s="144"/>
    </row>
    <row r="1634" ht="15.75" customHeight="1">
      <c r="A1634" s="140"/>
      <c r="B1634" s="140"/>
      <c r="C1634" s="140"/>
      <c r="D1634" s="143"/>
      <c r="E1634" s="144"/>
    </row>
    <row r="1635" ht="15.75" customHeight="1">
      <c r="A1635" s="140"/>
      <c r="B1635" s="140"/>
      <c r="C1635" s="140"/>
      <c r="D1635" s="143"/>
      <c r="E1635" s="144"/>
    </row>
    <row r="1636" ht="15.75" customHeight="1">
      <c r="A1636" s="140"/>
      <c r="B1636" s="140"/>
      <c r="C1636" s="140"/>
      <c r="D1636" s="143"/>
      <c r="E1636" s="144"/>
    </row>
    <row r="1637" ht="15.75" customHeight="1">
      <c r="A1637" s="140"/>
      <c r="B1637" s="140"/>
      <c r="C1637" s="140"/>
      <c r="D1637" s="143"/>
      <c r="E1637" s="144"/>
    </row>
    <row r="1638" ht="15.75" customHeight="1">
      <c r="A1638" s="140"/>
      <c r="B1638" s="140"/>
      <c r="C1638" s="140"/>
      <c r="D1638" s="143"/>
      <c r="E1638" s="144"/>
    </row>
    <row r="1639" ht="15.75" customHeight="1">
      <c r="A1639" s="140"/>
      <c r="B1639" s="140"/>
      <c r="C1639" s="140"/>
      <c r="D1639" s="143"/>
      <c r="E1639" s="144"/>
    </row>
    <row r="1640" ht="15.75" customHeight="1">
      <c r="A1640" s="140"/>
      <c r="B1640" s="140"/>
      <c r="C1640" s="140"/>
      <c r="D1640" s="143"/>
      <c r="E1640" s="144"/>
    </row>
    <row r="1641" ht="15.75" customHeight="1">
      <c r="A1641" s="140"/>
      <c r="B1641" s="140"/>
      <c r="C1641" s="140"/>
      <c r="D1641" s="143"/>
      <c r="E1641" s="144"/>
    </row>
    <row r="1642" ht="15.75" customHeight="1">
      <c r="A1642" s="140"/>
      <c r="B1642" s="140"/>
      <c r="C1642" s="140"/>
      <c r="D1642" s="143"/>
      <c r="E1642" s="144"/>
    </row>
    <row r="1643" ht="15.75" customHeight="1">
      <c r="A1643" s="140"/>
      <c r="B1643" s="140"/>
      <c r="C1643" s="140"/>
      <c r="D1643" s="143"/>
      <c r="E1643" s="144"/>
    </row>
    <row r="1644" ht="15.75" customHeight="1">
      <c r="A1644" s="140"/>
      <c r="B1644" s="140"/>
      <c r="C1644" s="140"/>
      <c r="D1644" s="143"/>
      <c r="E1644" s="144"/>
    </row>
    <row r="1645" ht="15.75" customHeight="1">
      <c r="A1645" s="140"/>
      <c r="B1645" s="140"/>
      <c r="C1645" s="140"/>
      <c r="D1645" s="143"/>
      <c r="E1645" s="144"/>
    </row>
    <row r="1646" ht="15.75" customHeight="1">
      <c r="A1646" s="140"/>
      <c r="B1646" s="140"/>
      <c r="C1646" s="140"/>
      <c r="D1646" s="143"/>
      <c r="E1646" s="144"/>
    </row>
    <row r="1647" ht="15.75" customHeight="1">
      <c r="A1647" s="140"/>
      <c r="B1647" s="140"/>
      <c r="C1647" s="140"/>
      <c r="D1647" s="143"/>
      <c r="E1647" s="144"/>
    </row>
    <row r="1648" ht="15.75" customHeight="1">
      <c r="A1648" s="140"/>
      <c r="B1648" s="140"/>
      <c r="C1648" s="140"/>
      <c r="D1648" s="143"/>
      <c r="E1648" s="144"/>
    </row>
    <row r="1649" ht="15.75" customHeight="1">
      <c r="A1649" s="140"/>
      <c r="B1649" s="140"/>
      <c r="C1649" s="140"/>
      <c r="D1649" s="143"/>
      <c r="E1649" s="144"/>
    </row>
    <row r="1650" ht="15.75" customHeight="1">
      <c r="A1650" s="140"/>
      <c r="B1650" s="140"/>
      <c r="C1650" s="140"/>
      <c r="D1650" s="143"/>
      <c r="E1650" s="144"/>
    </row>
    <row r="1651" ht="15.75" customHeight="1">
      <c r="A1651" s="140"/>
      <c r="B1651" s="140"/>
      <c r="C1651" s="140"/>
      <c r="D1651" s="143"/>
      <c r="E1651" s="144"/>
    </row>
    <row r="1652" ht="15.75" customHeight="1">
      <c r="A1652" s="140"/>
      <c r="B1652" s="140"/>
      <c r="C1652" s="140"/>
      <c r="D1652" s="143"/>
      <c r="E1652" s="144"/>
    </row>
    <row r="1653" ht="15.75" customHeight="1">
      <c r="A1653" s="140"/>
      <c r="B1653" s="140"/>
      <c r="C1653" s="140"/>
      <c r="D1653" s="143"/>
      <c r="E1653" s="144"/>
    </row>
    <row r="1654" ht="15.75" customHeight="1">
      <c r="A1654" s="140"/>
      <c r="B1654" s="140"/>
      <c r="C1654" s="140"/>
      <c r="D1654" s="143"/>
      <c r="E1654" s="144"/>
    </row>
    <row r="1655" ht="15.75" customHeight="1">
      <c r="A1655" s="140"/>
      <c r="B1655" s="140"/>
      <c r="C1655" s="140"/>
      <c r="D1655" s="143"/>
      <c r="E1655" s="144"/>
    </row>
    <row r="1656" ht="15.75" customHeight="1">
      <c r="A1656" s="140"/>
      <c r="B1656" s="140"/>
      <c r="C1656" s="140"/>
      <c r="D1656" s="143"/>
      <c r="E1656" s="144"/>
    </row>
    <row r="1657" ht="15.75" customHeight="1">
      <c r="A1657" s="140"/>
      <c r="B1657" s="140"/>
      <c r="C1657" s="140"/>
      <c r="D1657" s="143"/>
      <c r="E1657" s="144"/>
    </row>
    <row r="1658" ht="15.75" customHeight="1">
      <c r="A1658" s="140"/>
      <c r="B1658" s="140"/>
      <c r="C1658" s="140"/>
      <c r="D1658" s="143"/>
      <c r="E1658" s="144"/>
    </row>
    <row r="1659" ht="15.75" customHeight="1">
      <c r="A1659" s="140"/>
      <c r="B1659" s="140"/>
      <c r="C1659" s="140"/>
      <c r="D1659" s="143"/>
      <c r="E1659" s="144"/>
    </row>
    <row r="1660" ht="15.75" customHeight="1">
      <c r="A1660" s="140"/>
      <c r="B1660" s="140"/>
      <c r="C1660" s="140"/>
      <c r="D1660" s="143"/>
      <c r="E1660" s="144"/>
    </row>
    <row r="1661" ht="15.75" customHeight="1">
      <c r="A1661" s="140"/>
      <c r="B1661" s="140"/>
      <c r="C1661" s="140"/>
      <c r="D1661" s="143"/>
      <c r="E1661" s="144"/>
    </row>
    <row r="1662" ht="15.75" customHeight="1">
      <c r="A1662" s="140"/>
      <c r="B1662" s="140"/>
      <c r="C1662" s="140"/>
      <c r="D1662" s="143"/>
      <c r="E1662" s="144"/>
    </row>
    <row r="1663" ht="15.75" customHeight="1">
      <c r="A1663" s="140"/>
      <c r="B1663" s="140"/>
      <c r="C1663" s="140"/>
      <c r="D1663" s="143"/>
      <c r="E1663" s="144"/>
    </row>
    <row r="1664" ht="15.75" customHeight="1">
      <c r="A1664" s="140"/>
      <c r="B1664" s="140"/>
      <c r="C1664" s="140"/>
      <c r="D1664" s="143"/>
      <c r="E1664" s="144"/>
    </row>
    <row r="1665" ht="15.75" customHeight="1">
      <c r="A1665" s="140"/>
      <c r="B1665" s="140"/>
      <c r="C1665" s="140"/>
      <c r="D1665" s="143"/>
      <c r="E1665" s="144"/>
    </row>
    <row r="1666" ht="15.75" customHeight="1">
      <c r="A1666" s="140"/>
      <c r="B1666" s="140"/>
      <c r="C1666" s="140"/>
      <c r="D1666" s="143"/>
      <c r="E1666" s="144"/>
    </row>
    <row r="1667" ht="15.75" customHeight="1">
      <c r="A1667" s="140"/>
      <c r="B1667" s="140"/>
      <c r="C1667" s="140"/>
      <c r="D1667" s="143"/>
      <c r="E1667" s="144"/>
    </row>
    <row r="1668" ht="15.75" customHeight="1">
      <c r="A1668" s="140"/>
      <c r="B1668" s="140"/>
      <c r="C1668" s="140"/>
      <c r="D1668" s="143"/>
      <c r="E1668" s="144"/>
    </row>
    <row r="1669" ht="15.75" customHeight="1">
      <c r="A1669" s="140"/>
      <c r="B1669" s="140"/>
      <c r="C1669" s="140"/>
      <c r="D1669" s="143"/>
      <c r="E1669" s="144"/>
    </row>
    <row r="1670" ht="15.75" customHeight="1">
      <c r="A1670" s="140"/>
      <c r="B1670" s="140"/>
      <c r="C1670" s="140"/>
      <c r="D1670" s="143"/>
      <c r="E1670" s="144"/>
    </row>
    <row r="1671" ht="15.75" customHeight="1">
      <c r="A1671" s="140"/>
      <c r="B1671" s="140"/>
      <c r="C1671" s="140"/>
      <c r="D1671" s="143"/>
      <c r="E1671" s="144"/>
    </row>
    <row r="1672" ht="15.75" customHeight="1">
      <c r="A1672" s="140"/>
      <c r="B1672" s="140"/>
      <c r="C1672" s="140"/>
      <c r="D1672" s="143"/>
      <c r="E1672" s="144"/>
    </row>
    <row r="1673" ht="15.75" customHeight="1">
      <c r="A1673" s="140"/>
      <c r="B1673" s="140"/>
      <c r="C1673" s="140"/>
      <c r="D1673" s="143"/>
      <c r="E1673" s="144"/>
    </row>
    <row r="1674" ht="15.75" customHeight="1">
      <c r="A1674" s="140"/>
      <c r="B1674" s="140"/>
      <c r="C1674" s="140"/>
      <c r="D1674" s="143"/>
      <c r="E1674" s="144"/>
    </row>
    <row r="1675" ht="15.75" customHeight="1">
      <c r="A1675" s="140"/>
      <c r="B1675" s="140"/>
      <c r="C1675" s="140"/>
      <c r="D1675" s="143"/>
      <c r="E1675" s="144"/>
    </row>
    <row r="1676" ht="15.75" customHeight="1">
      <c r="A1676" s="140"/>
      <c r="B1676" s="140"/>
      <c r="C1676" s="140"/>
      <c r="D1676" s="143"/>
      <c r="E1676" s="144"/>
    </row>
    <row r="1677" ht="15.75" customHeight="1">
      <c r="A1677" s="140"/>
      <c r="B1677" s="140"/>
      <c r="C1677" s="140"/>
      <c r="D1677" s="143"/>
      <c r="E1677" s="144"/>
    </row>
    <row r="1678" ht="15.75" customHeight="1">
      <c r="A1678" s="140"/>
      <c r="B1678" s="140"/>
      <c r="C1678" s="140"/>
      <c r="D1678" s="143"/>
      <c r="E1678" s="144"/>
    </row>
    <row r="1679" ht="15.75" customHeight="1">
      <c r="A1679" s="140"/>
      <c r="B1679" s="140"/>
      <c r="C1679" s="140"/>
      <c r="D1679" s="143"/>
      <c r="E1679" s="144"/>
    </row>
    <row r="1680" ht="15.75" customHeight="1">
      <c r="A1680" s="140"/>
      <c r="B1680" s="140"/>
      <c r="C1680" s="140"/>
      <c r="D1680" s="143"/>
      <c r="E1680" s="144"/>
    </row>
    <row r="1681" ht="15.75" customHeight="1">
      <c r="A1681" s="140"/>
      <c r="B1681" s="140"/>
      <c r="C1681" s="140"/>
      <c r="D1681" s="143"/>
      <c r="E1681" s="144"/>
    </row>
    <row r="1682" ht="15.75" customHeight="1">
      <c r="A1682" s="140"/>
      <c r="B1682" s="140"/>
      <c r="C1682" s="140"/>
      <c r="D1682" s="143"/>
      <c r="E1682" s="144"/>
    </row>
    <row r="1683" ht="15.75" customHeight="1">
      <c r="A1683" s="140"/>
      <c r="B1683" s="140"/>
      <c r="C1683" s="140"/>
      <c r="D1683" s="143"/>
      <c r="E1683" s="144"/>
    </row>
    <row r="1684" ht="15.75" customHeight="1">
      <c r="A1684" s="140"/>
      <c r="B1684" s="140"/>
      <c r="C1684" s="140"/>
      <c r="D1684" s="143"/>
      <c r="E1684" s="144"/>
    </row>
    <row r="1685" ht="15.75" customHeight="1">
      <c r="A1685" s="140"/>
      <c r="B1685" s="140"/>
      <c r="C1685" s="140"/>
      <c r="D1685" s="143"/>
      <c r="E1685" s="144"/>
    </row>
    <row r="1686" ht="15.75" customHeight="1">
      <c r="A1686" s="140"/>
      <c r="B1686" s="140"/>
      <c r="C1686" s="140"/>
      <c r="D1686" s="143"/>
      <c r="E1686" s="144"/>
    </row>
    <row r="1687" ht="15.75" customHeight="1">
      <c r="A1687" s="140"/>
      <c r="B1687" s="140"/>
      <c r="C1687" s="140"/>
      <c r="D1687" s="143"/>
      <c r="E1687" s="144"/>
    </row>
    <row r="1688" ht="15.75" customHeight="1">
      <c r="A1688" s="140"/>
      <c r="B1688" s="140"/>
      <c r="C1688" s="140"/>
      <c r="D1688" s="143"/>
      <c r="E1688" s="144"/>
    </row>
    <row r="1689" ht="15.75" customHeight="1">
      <c r="A1689" s="140"/>
      <c r="B1689" s="140"/>
      <c r="C1689" s="140"/>
      <c r="D1689" s="143"/>
      <c r="E1689" s="144"/>
    </row>
    <row r="1690" ht="15.75" customHeight="1">
      <c r="A1690" s="140"/>
      <c r="B1690" s="140"/>
      <c r="C1690" s="140"/>
      <c r="D1690" s="143"/>
      <c r="E1690" s="144"/>
    </row>
    <row r="1691" ht="15.75" customHeight="1">
      <c r="A1691" s="140"/>
      <c r="B1691" s="140"/>
      <c r="C1691" s="140"/>
      <c r="D1691" s="143"/>
      <c r="E1691" s="144"/>
    </row>
    <row r="1692" ht="15.75" customHeight="1">
      <c r="A1692" s="140"/>
      <c r="B1692" s="140"/>
      <c r="C1692" s="140"/>
      <c r="D1692" s="143"/>
      <c r="E1692" s="144"/>
    </row>
    <row r="1693" ht="15.75" customHeight="1">
      <c r="A1693" s="140"/>
      <c r="B1693" s="140"/>
      <c r="C1693" s="140"/>
      <c r="D1693" s="143"/>
      <c r="E1693" s="144"/>
    </row>
    <row r="1694" ht="15.75" customHeight="1">
      <c r="A1694" s="140"/>
      <c r="B1694" s="140"/>
      <c r="C1694" s="140"/>
      <c r="D1694" s="143"/>
      <c r="E1694" s="144"/>
    </row>
    <row r="1695" ht="15.75" customHeight="1">
      <c r="A1695" s="140"/>
      <c r="B1695" s="140"/>
      <c r="C1695" s="140"/>
      <c r="D1695" s="143"/>
      <c r="E1695" s="144"/>
    </row>
    <row r="1696" ht="15.75" customHeight="1">
      <c r="A1696" s="140"/>
      <c r="B1696" s="140"/>
      <c r="C1696" s="140"/>
      <c r="D1696" s="143"/>
      <c r="E1696" s="144"/>
    </row>
    <row r="1697" ht="15.75" customHeight="1">
      <c r="A1697" s="140"/>
      <c r="B1697" s="140"/>
      <c r="C1697" s="140"/>
      <c r="D1697" s="143"/>
      <c r="E1697" s="144"/>
    </row>
    <row r="1698" ht="15.75" customHeight="1">
      <c r="A1698" s="140"/>
      <c r="B1698" s="140"/>
      <c r="C1698" s="140"/>
      <c r="D1698" s="143"/>
      <c r="E1698" s="144"/>
    </row>
    <row r="1699" ht="15.75" customHeight="1">
      <c r="A1699" s="140"/>
      <c r="B1699" s="140"/>
      <c r="C1699" s="140"/>
      <c r="D1699" s="143"/>
      <c r="E1699" s="144"/>
    </row>
    <row r="1700" ht="15.75" customHeight="1">
      <c r="A1700" s="140"/>
      <c r="B1700" s="140"/>
      <c r="C1700" s="140"/>
      <c r="D1700" s="143"/>
      <c r="E1700" s="144"/>
    </row>
    <row r="1701" ht="15.75" customHeight="1">
      <c r="A1701" s="140"/>
      <c r="B1701" s="140"/>
      <c r="C1701" s="140"/>
      <c r="D1701" s="143"/>
      <c r="E1701" s="144"/>
    </row>
    <row r="1702" ht="15.75" customHeight="1">
      <c r="A1702" s="140"/>
      <c r="B1702" s="140"/>
      <c r="C1702" s="140"/>
      <c r="D1702" s="143"/>
      <c r="E1702" s="144"/>
    </row>
    <row r="1703" ht="15.75" customHeight="1">
      <c r="A1703" s="140"/>
      <c r="B1703" s="140"/>
      <c r="C1703" s="140"/>
      <c r="D1703" s="143"/>
      <c r="E1703" s="144"/>
    </row>
    <row r="1704" ht="15.75" customHeight="1">
      <c r="A1704" s="140"/>
      <c r="B1704" s="140"/>
      <c r="C1704" s="140"/>
      <c r="D1704" s="143"/>
      <c r="E1704" s="144"/>
    </row>
    <row r="1705" ht="15.75" customHeight="1">
      <c r="A1705" s="140"/>
      <c r="B1705" s="140"/>
      <c r="C1705" s="140"/>
      <c r="D1705" s="143"/>
      <c r="E1705" s="144"/>
    </row>
    <row r="1706" ht="15.75" customHeight="1">
      <c r="A1706" s="140"/>
      <c r="B1706" s="140"/>
      <c r="C1706" s="140"/>
      <c r="D1706" s="143"/>
      <c r="E1706" s="144"/>
    </row>
    <row r="1707" ht="15.75" customHeight="1">
      <c r="A1707" s="140"/>
      <c r="B1707" s="140"/>
      <c r="C1707" s="140"/>
      <c r="D1707" s="143"/>
      <c r="E1707" s="144"/>
    </row>
    <row r="1708" ht="15.75" customHeight="1">
      <c r="A1708" s="140"/>
      <c r="B1708" s="140"/>
      <c r="C1708" s="140"/>
      <c r="D1708" s="143"/>
      <c r="E1708" s="144"/>
    </row>
    <row r="1709" ht="15.75" customHeight="1">
      <c r="A1709" s="140"/>
      <c r="B1709" s="140"/>
      <c r="C1709" s="140"/>
      <c r="D1709" s="143"/>
      <c r="E1709" s="144"/>
    </row>
    <row r="1710" ht="15.75" customHeight="1">
      <c r="A1710" s="140"/>
      <c r="B1710" s="140"/>
      <c r="C1710" s="140"/>
      <c r="D1710" s="143"/>
      <c r="E1710" s="144"/>
    </row>
    <row r="1711" ht="15.75" customHeight="1">
      <c r="A1711" s="140"/>
      <c r="B1711" s="140"/>
      <c r="C1711" s="140"/>
      <c r="D1711" s="143"/>
      <c r="E1711" s="144"/>
    </row>
    <row r="1712" ht="15.75" customHeight="1">
      <c r="A1712" s="140"/>
      <c r="B1712" s="140"/>
      <c r="C1712" s="140"/>
      <c r="D1712" s="143"/>
      <c r="E1712" s="144"/>
    </row>
    <row r="1713" ht="15.75" customHeight="1">
      <c r="A1713" s="140"/>
      <c r="B1713" s="140"/>
      <c r="C1713" s="140"/>
      <c r="D1713" s="143"/>
      <c r="E1713" s="144"/>
    </row>
    <row r="1714" ht="15.75" customHeight="1">
      <c r="A1714" s="140"/>
      <c r="B1714" s="140"/>
      <c r="C1714" s="140"/>
      <c r="D1714" s="143"/>
      <c r="E1714" s="144"/>
    </row>
    <row r="1715" ht="15.75" customHeight="1">
      <c r="A1715" s="140"/>
      <c r="B1715" s="140"/>
      <c r="C1715" s="140"/>
      <c r="D1715" s="143"/>
      <c r="E1715" s="144"/>
    </row>
    <row r="1716" ht="15.75" customHeight="1">
      <c r="A1716" s="140"/>
      <c r="B1716" s="140"/>
      <c r="C1716" s="140"/>
      <c r="D1716" s="143"/>
      <c r="E1716" s="144"/>
    </row>
    <row r="1717" ht="15.75" customHeight="1">
      <c r="A1717" s="140"/>
      <c r="B1717" s="140"/>
      <c r="C1717" s="140"/>
      <c r="D1717" s="143"/>
      <c r="E1717" s="144"/>
    </row>
    <row r="1718" ht="15.75" customHeight="1">
      <c r="A1718" s="140"/>
      <c r="B1718" s="140"/>
      <c r="C1718" s="140"/>
      <c r="D1718" s="143"/>
      <c r="E1718" s="144"/>
    </row>
    <row r="1719" ht="15.75" customHeight="1">
      <c r="A1719" s="140"/>
      <c r="B1719" s="140"/>
      <c r="C1719" s="140"/>
      <c r="D1719" s="143"/>
      <c r="E1719" s="144"/>
    </row>
    <row r="1720" ht="15.75" customHeight="1">
      <c r="A1720" s="140"/>
      <c r="B1720" s="140"/>
      <c r="C1720" s="140"/>
      <c r="D1720" s="143"/>
      <c r="E1720" s="144"/>
    </row>
    <row r="1721" ht="15.75" customHeight="1">
      <c r="A1721" s="140"/>
      <c r="B1721" s="140"/>
      <c r="C1721" s="140"/>
      <c r="D1721" s="143"/>
      <c r="E1721" s="144"/>
    </row>
    <row r="1722" ht="15.75" customHeight="1">
      <c r="A1722" s="140"/>
      <c r="B1722" s="140"/>
      <c r="C1722" s="140"/>
      <c r="D1722" s="143"/>
      <c r="E1722" s="144"/>
    </row>
    <row r="1723" ht="15.75" customHeight="1">
      <c r="A1723" s="140"/>
      <c r="B1723" s="140"/>
      <c r="C1723" s="140"/>
      <c r="D1723" s="143"/>
      <c r="E1723" s="144"/>
    </row>
    <row r="1724" ht="15.75" customHeight="1">
      <c r="A1724" s="140"/>
      <c r="B1724" s="140"/>
      <c r="C1724" s="140"/>
      <c r="D1724" s="143"/>
      <c r="E1724" s="144"/>
    </row>
    <row r="1725" ht="15.75" customHeight="1">
      <c r="A1725" s="140"/>
      <c r="B1725" s="140"/>
      <c r="C1725" s="140"/>
      <c r="D1725" s="143"/>
      <c r="E1725" s="144"/>
    </row>
    <row r="1726" ht="15.75" customHeight="1">
      <c r="A1726" s="140"/>
      <c r="B1726" s="140"/>
      <c r="C1726" s="140"/>
      <c r="D1726" s="143"/>
      <c r="E1726" s="144"/>
    </row>
    <row r="1727" ht="15.75" customHeight="1">
      <c r="A1727" s="140"/>
      <c r="B1727" s="140"/>
      <c r="C1727" s="140"/>
      <c r="D1727" s="143"/>
      <c r="E1727" s="144"/>
    </row>
    <row r="1728" ht="15.75" customHeight="1">
      <c r="A1728" s="140"/>
      <c r="B1728" s="140"/>
      <c r="C1728" s="140"/>
      <c r="D1728" s="143"/>
      <c r="E1728" s="144"/>
    </row>
    <row r="1729" ht="15.75" customHeight="1">
      <c r="A1729" s="140"/>
      <c r="B1729" s="140"/>
      <c r="C1729" s="140"/>
      <c r="D1729" s="143"/>
      <c r="E1729" s="144"/>
    </row>
    <row r="1730" ht="15.75" customHeight="1">
      <c r="A1730" s="140"/>
      <c r="B1730" s="140"/>
      <c r="C1730" s="140"/>
      <c r="D1730" s="143"/>
      <c r="E1730" s="144"/>
    </row>
    <row r="1731" ht="15.75" customHeight="1">
      <c r="A1731" s="140"/>
      <c r="B1731" s="140"/>
      <c r="C1731" s="140"/>
      <c r="D1731" s="143"/>
      <c r="E1731" s="144"/>
    </row>
    <row r="1732" ht="15.75" customHeight="1">
      <c r="A1732" s="140"/>
      <c r="B1732" s="140"/>
      <c r="C1732" s="140"/>
      <c r="D1732" s="143"/>
      <c r="E1732" s="144"/>
    </row>
    <row r="1733" ht="15.75" customHeight="1">
      <c r="A1733" s="140"/>
      <c r="B1733" s="140"/>
      <c r="C1733" s="140"/>
      <c r="D1733" s="143"/>
      <c r="E1733" s="144"/>
    </row>
    <row r="1734" ht="15.75" customHeight="1">
      <c r="A1734" s="140"/>
      <c r="B1734" s="140"/>
      <c r="C1734" s="140"/>
      <c r="D1734" s="143"/>
      <c r="E1734" s="144"/>
    </row>
    <row r="1735" ht="15.75" customHeight="1">
      <c r="A1735" s="140"/>
      <c r="B1735" s="140"/>
      <c r="C1735" s="140"/>
      <c r="D1735" s="143"/>
      <c r="E1735" s="144"/>
    </row>
    <row r="1736" ht="15.75" customHeight="1">
      <c r="A1736" s="140"/>
      <c r="B1736" s="140"/>
      <c r="C1736" s="140"/>
      <c r="D1736" s="143"/>
      <c r="E1736" s="144"/>
    </row>
    <row r="1737" ht="15.75" customHeight="1">
      <c r="A1737" s="140"/>
      <c r="B1737" s="140"/>
      <c r="C1737" s="140"/>
      <c r="D1737" s="143"/>
      <c r="E1737" s="144"/>
    </row>
    <row r="1738" ht="15.75" customHeight="1">
      <c r="A1738" s="140"/>
      <c r="B1738" s="140"/>
      <c r="C1738" s="140"/>
      <c r="D1738" s="143"/>
      <c r="E1738" s="144"/>
    </row>
    <row r="1739" ht="15.75" customHeight="1">
      <c r="A1739" s="140"/>
      <c r="B1739" s="140"/>
      <c r="C1739" s="140"/>
      <c r="D1739" s="143"/>
      <c r="E1739" s="144"/>
    </row>
    <row r="1740" ht="15.75" customHeight="1">
      <c r="A1740" s="140"/>
      <c r="B1740" s="140"/>
      <c r="C1740" s="140"/>
      <c r="D1740" s="143"/>
      <c r="E1740" s="144"/>
    </row>
    <row r="1741" ht="15.75" customHeight="1">
      <c r="A1741" s="140"/>
      <c r="B1741" s="140"/>
      <c r="C1741" s="140"/>
      <c r="D1741" s="143"/>
      <c r="E1741" s="144"/>
    </row>
    <row r="1742" ht="15.75" customHeight="1">
      <c r="A1742" s="140"/>
      <c r="B1742" s="140"/>
      <c r="C1742" s="140"/>
      <c r="D1742" s="143"/>
      <c r="E1742" s="144"/>
    </row>
    <row r="1743" ht="15.75" customHeight="1">
      <c r="A1743" s="140"/>
      <c r="B1743" s="140"/>
      <c r="C1743" s="140"/>
      <c r="D1743" s="143"/>
      <c r="E1743" s="144"/>
    </row>
    <row r="1744" ht="15.75" customHeight="1">
      <c r="A1744" s="140"/>
      <c r="B1744" s="140"/>
      <c r="C1744" s="140"/>
      <c r="D1744" s="143"/>
      <c r="E1744" s="144"/>
    </row>
    <row r="1745" ht="15.75" customHeight="1">
      <c r="A1745" s="140"/>
      <c r="B1745" s="140"/>
      <c r="C1745" s="140"/>
      <c r="D1745" s="143"/>
      <c r="E1745" s="144"/>
    </row>
    <row r="1746" ht="15.75" customHeight="1">
      <c r="A1746" s="140"/>
      <c r="B1746" s="140"/>
      <c r="C1746" s="140"/>
      <c r="D1746" s="143"/>
      <c r="E1746" s="144"/>
    </row>
    <row r="1747" ht="15.75" customHeight="1">
      <c r="A1747" s="140"/>
      <c r="B1747" s="140"/>
      <c r="C1747" s="140"/>
      <c r="D1747" s="143"/>
      <c r="E1747" s="144"/>
    </row>
    <row r="1748" ht="15.75" customHeight="1">
      <c r="A1748" s="140"/>
      <c r="B1748" s="140"/>
      <c r="C1748" s="140"/>
      <c r="D1748" s="143"/>
      <c r="E1748" s="144"/>
    </row>
    <row r="1749" ht="15.75" customHeight="1">
      <c r="A1749" s="140"/>
      <c r="B1749" s="140"/>
      <c r="C1749" s="140"/>
      <c r="D1749" s="143"/>
      <c r="E1749" s="144"/>
    </row>
    <row r="1750" ht="15.75" customHeight="1">
      <c r="A1750" s="140"/>
      <c r="B1750" s="140"/>
      <c r="C1750" s="140"/>
      <c r="D1750" s="143"/>
      <c r="E1750" s="144"/>
    </row>
    <row r="1751" ht="15.75" customHeight="1">
      <c r="A1751" s="140"/>
      <c r="B1751" s="140"/>
      <c r="C1751" s="140"/>
      <c r="D1751" s="143"/>
      <c r="E1751" s="144"/>
    </row>
    <row r="1752" ht="15.75" customHeight="1">
      <c r="A1752" s="140"/>
      <c r="B1752" s="140"/>
      <c r="C1752" s="140"/>
      <c r="D1752" s="143"/>
      <c r="E1752" s="144"/>
    </row>
    <row r="1753" ht="15.75" customHeight="1">
      <c r="A1753" s="140"/>
      <c r="B1753" s="140"/>
      <c r="C1753" s="140"/>
      <c r="D1753" s="143"/>
      <c r="E1753" s="144"/>
    </row>
    <row r="1754" ht="15.75" customHeight="1">
      <c r="A1754" s="140"/>
      <c r="B1754" s="140"/>
      <c r="C1754" s="140"/>
      <c r="D1754" s="143"/>
      <c r="E1754" s="144"/>
    </row>
    <row r="1755" ht="15.75" customHeight="1">
      <c r="A1755" s="140"/>
      <c r="B1755" s="140"/>
      <c r="C1755" s="140"/>
      <c r="D1755" s="143"/>
      <c r="E1755" s="144"/>
    </row>
    <row r="1756" ht="15.75" customHeight="1">
      <c r="A1756" s="140"/>
      <c r="B1756" s="140"/>
      <c r="C1756" s="140"/>
      <c r="D1756" s="143"/>
      <c r="E1756" s="144"/>
    </row>
    <row r="1757" ht="15.75" customHeight="1">
      <c r="A1757" s="140"/>
      <c r="B1757" s="140"/>
      <c r="C1757" s="140"/>
      <c r="D1757" s="143"/>
      <c r="E1757" s="144"/>
    </row>
    <row r="1758" ht="15.75" customHeight="1">
      <c r="A1758" s="140"/>
      <c r="B1758" s="140"/>
      <c r="C1758" s="140"/>
      <c r="D1758" s="143"/>
      <c r="E1758" s="144"/>
    </row>
    <row r="1759" ht="15.75" customHeight="1">
      <c r="A1759" s="140"/>
      <c r="B1759" s="140"/>
      <c r="C1759" s="140"/>
      <c r="D1759" s="143"/>
      <c r="E1759" s="144"/>
    </row>
    <row r="1760" ht="15.75" customHeight="1">
      <c r="A1760" s="140"/>
      <c r="B1760" s="140"/>
      <c r="C1760" s="140"/>
      <c r="D1760" s="143"/>
      <c r="E1760" s="144"/>
    </row>
    <row r="1761" ht="15.75" customHeight="1">
      <c r="A1761" s="140"/>
      <c r="B1761" s="140"/>
      <c r="C1761" s="140"/>
      <c r="D1761" s="143"/>
      <c r="E1761" s="144"/>
    </row>
    <row r="1762" ht="15.75" customHeight="1">
      <c r="A1762" s="140"/>
      <c r="B1762" s="140"/>
      <c r="C1762" s="140"/>
      <c r="D1762" s="143"/>
      <c r="E1762" s="144"/>
    </row>
    <row r="1763" ht="15.75" customHeight="1">
      <c r="A1763" s="140"/>
      <c r="B1763" s="140"/>
      <c r="C1763" s="140"/>
      <c r="D1763" s="143"/>
      <c r="E1763" s="144"/>
    </row>
    <row r="1764" ht="15.75" customHeight="1">
      <c r="A1764" s="140"/>
      <c r="B1764" s="140"/>
      <c r="C1764" s="140"/>
      <c r="D1764" s="143"/>
      <c r="E1764" s="144"/>
    </row>
    <row r="1765" ht="15.75" customHeight="1">
      <c r="A1765" s="140"/>
      <c r="B1765" s="140"/>
      <c r="C1765" s="140"/>
      <c r="D1765" s="143"/>
      <c r="E1765" s="144"/>
    </row>
    <row r="1766" ht="15.75" customHeight="1">
      <c r="A1766" s="140"/>
      <c r="B1766" s="140"/>
      <c r="C1766" s="140"/>
      <c r="D1766" s="143"/>
      <c r="E1766" s="144"/>
    </row>
    <row r="1767" ht="15.75" customHeight="1">
      <c r="A1767" s="140"/>
      <c r="B1767" s="140"/>
      <c r="C1767" s="140"/>
      <c r="D1767" s="143"/>
      <c r="E1767" s="144"/>
    </row>
    <row r="1768" ht="15.75" customHeight="1">
      <c r="A1768" s="140"/>
      <c r="B1768" s="140"/>
      <c r="C1768" s="140"/>
      <c r="D1768" s="143"/>
      <c r="E1768" s="144"/>
    </row>
    <row r="1769" ht="15.75" customHeight="1">
      <c r="A1769" s="140"/>
      <c r="B1769" s="140"/>
      <c r="C1769" s="140"/>
      <c r="D1769" s="143"/>
      <c r="E1769" s="144"/>
    </row>
    <row r="1770" ht="15.75" customHeight="1">
      <c r="A1770" s="140"/>
      <c r="B1770" s="140"/>
      <c r="C1770" s="140"/>
      <c r="D1770" s="143"/>
      <c r="E1770" s="144"/>
    </row>
    <row r="1771" ht="15.75" customHeight="1">
      <c r="A1771" s="140"/>
      <c r="B1771" s="140"/>
      <c r="C1771" s="140"/>
      <c r="D1771" s="143"/>
      <c r="E1771" s="144"/>
    </row>
    <row r="1772" ht="15.75" customHeight="1">
      <c r="A1772" s="140"/>
      <c r="B1772" s="140"/>
      <c r="C1772" s="140"/>
      <c r="D1772" s="143"/>
      <c r="E1772" s="144"/>
    </row>
    <row r="1773" ht="15.75" customHeight="1">
      <c r="A1773" s="140"/>
      <c r="B1773" s="140"/>
      <c r="C1773" s="140"/>
      <c r="D1773" s="143"/>
      <c r="E1773" s="144"/>
    </row>
    <row r="1774" ht="15.75" customHeight="1">
      <c r="A1774" s="140"/>
      <c r="B1774" s="140"/>
      <c r="C1774" s="140"/>
      <c r="D1774" s="143"/>
      <c r="E1774" s="144"/>
    </row>
    <row r="1775" ht="15.75" customHeight="1">
      <c r="A1775" s="140"/>
      <c r="B1775" s="140"/>
      <c r="C1775" s="140"/>
      <c r="D1775" s="143"/>
      <c r="E1775" s="144"/>
    </row>
    <row r="1776" ht="15.75" customHeight="1">
      <c r="A1776" s="140"/>
      <c r="B1776" s="140"/>
      <c r="C1776" s="140"/>
      <c r="D1776" s="143"/>
      <c r="E1776" s="144"/>
    </row>
    <row r="1777" ht="15.75" customHeight="1">
      <c r="A1777" s="140"/>
      <c r="B1777" s="140"/>
      <c r="C1777" s="140"/>
      <c r="D1777" s="143"/>
      <c r="E1777" s="144"/>
    </row>
    <row r="1778" ht="15.75" customHeight="1">
      <c r="A1778" s="140"/>
      <c r="B1778" s="140"/>
      <c r="C1778" s="140"/>
      <c r="D1778" s="143"/>
      <c r="E1778" s="144"/>
    </row>
    <row r="1779" ht="15.75" customHeight="1">
      <c r="A1779" s="140"/>
      <c r="B1779" s="140"/>
      <c r="C1779" s="140"/>
      <c r="D1779" s="143"/>
      <c r="E1779" s="144"/>
    </row>
    <row r="1780" ht="15.75" customHeight="1">
      <c r="A1780" s="140"/>
      <c r="B1780" s="140"/>
      <c r="C1780" s="140"/>
      <c r="D1780" s="143"/>
      <c r="E1780" s="144"/>
    </row>
    <row r="1781" ht="15.75" customHeight="1">
      <c r="A1781" s="140"/>
      <c r="B1781" s="140"/>
      <c r="C1781" s="140"/>
      <c r="D1781" s="143"/>
      <c r="E1781" s="144"/>
    </row>
    <row r="1782" ht="15.75" customHeight="1">
      <c r="A1782" s="140"/>
      <c r="B1782" s="140"/>
      <c r="C1782" s="140"/>
      <c r="D1782" s="143"/>
      <c r="E1782" s="144"/>
    </row>
    <row r="1783" ht="15.75" customHeight="1">
      <c r="A1783" s="140"/>
      <c r="B1783" s="140"/>
      <c r="C1783" s="140"/>
      <c r="D1783" s="143"/>
      <c r="E1783" s="144"/>
    </row>
    <row r="1784" ht="15.75" customHeight="1">
      <c r="A1784" s="140"/>
      <c r="B1784" s="140"/>
      <c r="C1784" s="140"/>
      <c r="D1784" s="143"/>
      <c r="E1784" s="144"/>
    </row>
    <row r="1785" ht="15.75" customHeight="1">
      <c r="A1785" s="140"/>
      <c r="B1785" s="140"/>
      <c r="C1785" s="140"/>
      <c r="D1785" s="143"/>
      <c r="E1785" s="144"/>
    </row>
    <row r="1786" ht="15.75" customHeight="1">
      <c r="A1786" s="140"/>
      <c r="B1786" s="140"/>
      <c r="C1786" s="140"/>
      <c r="D1786" s="143"/>
      <c r="E1786" s="144"/>
    </row>
    <row r="1787" ht="15.75" customHeight="1">
      <c r="A1787" s="140"/>
      <c r="B1787" s="140"/>
      <c r="C1787" s="140"/>
      <c r="D1787" s="143"/>
      <c r="E1787" s="144"/>
    </row>
    <row r="1788" ht="15.75" customHeight="1">
      <c r="A1788" s="140"/>
      <c r="B1788" s="140"/>
      <c r="C1788" s="140"/>
      <c r="D1788" s="143"/>
      <c r="E1788" s="144"/>
    </row>
    <row r="1789" ht="15.75" customHeight="1">
      <c r="A1789" s="140"/>
      <c r="B1789" s="140"/>
      <c r="C1789" s="140"/>
      <c r="D1789" s="143"/>
      <c r="E1789" s="144"/>
    </row>
    <row r="1790" ht="15.75" customHeight="1">
      <c r="A1790" s="140"/>
      <c r="B1790" s="140"/>
      <c r="C1790" s="140"/>
      <c r="D1790" s="143"/>
      <c r="E1790" s="144"/>
    </row>
    <row r="1791" ht="15.75" customHeight="1">
      <c r="A1791" s="140"/>
      <c r="B1791" s="140"/>
      <c r="C1791" s="140"/>
      <c r="D1791" s="143"/>
      <c r="E1791" s="144"/>
    </row>
    <row r="1792" ht="15.75" customHeight="1">
      <c r="A1792" s="140"/>
      <c r="B1792" s="140"/>
      <c r="C1792" s="140"/>
      <c r="D1792" s="143"/>
      <c r="E1792" s="144"/>
    </row>
    <row r="1793" ht="15.75" customHeight="1">
      <c r="A1793" s="140"/>
      <c r="B1793" s="140"/>
      <c r="C1793" s="140"/>
      <c r="D1793" s="143"/>
      <c r="E1793" s="144"/>
    </row>
    <row r="1794" ht="15.75" customHeight="1">
      <c r="A1794" s="140"/>
      <c r="B1794" s="140"/>
      <c r="C1794" s="140"/>
      <c r="D1794" s="143"/>
      <c r="E1794" s="144"/>
    </row>
    <row r="1795" ht="15.75" customHeight="1">
      <c r="A1795" s="140"/>
      <c r="B1795" s="140"/>
      <c r="C1795" s="140"/>
      <c r="D1795" s="143"/>
      <c r="E1795" s="144"/>
    </row>
    <row r="1796" ht="15.75" customHeight="1">
      <c r="A1796" s="140"/>
      <c r="B1796" s="140"/>
      <c r="C1796" s="140"/>
      <c r="D1796" s="143"/>
      <c r="E1796" s="144"/>
    </row>
    <row r="1797" ht="15.75" customHeight="1">
      <c r="A1797" s="140"/>
      <c r="B1797" s="140"/>
      <c r="C1797" s="140"/>
      <c r="D1797" s="143"/>
      <c r="E1797" s="144"/>
    </row>
    <row r="1798" ht="15.75" customHeight="1">
      <c r="A1798" s="140"/>
      <c r="B1798" s="140"/>
      <c r="C1798" s="140"/>
      <c r="D1798" s="143"/>
      <c r="E1798" s="144"/>
    </row>
    <row r="1799" ht="15.75" customHeight="1">
      <c r="A1799" s="140"/>
      <c r="B1799" s="140"/>
      <c r="C1799" s="140"/>
      <c r="D1799" s="143"/>
      <c r="E1799" s="144"/>
    </row>
    <row r="1800" ht="15.75" customHeight="1">
      <c r="A1800" s="140"/>
      <c r="B1800" s="140"/>
      <c r="C1800" s="140"/>
      <c r="D1800" s="143"/>
      <c r="E1800" s="144"/>
    </row>
    <row r="1801" ht="15.75" customHeight="1">
      <c r="A1801" s="140"/>
      <c r="B1801" s="140"/>
      <c r="C1801" s="140"/>
      <c r="D1801" s="143"/>
      <c r="E1801" s="144"/>
    </row>
    <row r="1802" ht="15.75" customHeight="1">
      <c r="A1802" s="140"/>
      <c r="B1802" s="140"/>
      <c r="C1802" s="140"/>
      <c r="D1802" s="143"/>
      <c r="E1802" s="144"/>
    </row>
    <row r="1803" ht="15.75" customHeight="1">
      <c r="A1803" s="140"/>
      <c r="B1803" s="140"/>
      <c r="C1803" s="140"/>
      <c r="D1803" s="143"/>
      <c r="E1803" s="144"/>
    </row>
    <row r="1804" ht="15.75" customHeight="1">
      <c r="A1804" s="140"/>
      <c r="B1804" s="140"/>
      <c r="C1804" s="140"/>
      <c r="D1804" s="143"/>
      <c r="E1804" s="144"/>
    </row>
    <row r="1805" ht="15.75" customHeight="1">
      <c r="A1805" s="140"/>
      <c r="B1805" s="140"/>
      <c r="C1805" s="140"/>
      <c r="D1805" s="143"/>
      <c r="E1805" s="144"/>
    </row>
    <row r="1806" ht="15.75" customHeight="1">
      <c r="A1806" s="140"/>
      <c r="B1806" s="140"/>
      <c r="C1806" s="140"/>
      <c r="D1806" s="143"/>
      <c r="E1806" s="144"/>
    </row>
    <row r="1807" ht="15.75" customHeight="1">
      <c r="A1807" s="140"/>
      <c r="B1807" s="140"/>
      <c r="C1807" s="140"/>
      <c r="D1807" s="143"/>
      <c r="E1807" s="144"/>
    </row>
    <row r="1808" ht="15.75" customHeight="1">
      <c r="A1808" s="140"/>
      <c r="B1808" s="140"/>
      <c r="C1808" s="140"/>
      <c r="D1808" s="143"/>
      <c r="E1808" s="144"/>
    </row>
    <row r="1809" ht="15.75" customHeight="1">
      <c r="A1809" s="140"/>
      <c r="B1809" s="140"/>
      <c r="C1809" s="140"/>
      <c r="D1809" s="143"/>
      <c r="E1809" s="144"/>
    </row>
    <row r="1810" ht="15.75" customHeight="1">
      <c r="A1810" s="140"/>
      <c r="B1810" s="140"/>
      <c r="C1810" s="140"/>
      <c r="D1810" s="143"/>
      <c r="E1810" s="144"/>
    </row>
    <row r="1811" ht="15.75" customHeight="1">
      <c r="A1811" s="140"/>
      <c r="B1811" s="140"/>
      <c r="C1811" s="140"/>
      <c r="D1811" s="143"/>
      <c r="E1811" s="144"/>
    </row>
    <row r="1812" ht="15.75" customHeight="1">
      <c r="A1812" s="140"/>
      <c r="B1812" s="140"/>
      <c r="C1812" s="140"/>
      <c r="D1812" s="143"/>
      <c r="E1812" s="144"/>
    </row>
    <row r="1813" ht="15.75" customHeight="1">
      <c r="A1813" s="140"/>
      <c r="B1813" s="140"/>
      <c r="C1813" s="140"/>
      <c r="D1813" s="143"/>
      <c r="E1813" s="144"/>
    </row>
    <row r="1814" ht="15.75" customHeight="1">
      <c r="A1814" s="140"/>
      <c r="B1814" s="140"/>
      <c r="C1814" s="140"/>
      <c r="D1814" s="143"/>
      <c r="E1814" s="144"/>
    </row>
    <row r="1815" ht="15.75" customHeight="1">
      <c r="A1815" s="140"/>
      <c r="B1815" s="140"/>
      <c r="C1815" s="140"/>
      <c r="D1815" s="143"/>
      <c r="E1815" s="144"/>
    </row>
    <row r="1816" ht="15.75" customHeight="1">
      <c r="A1816" s="140"/>
      <c r="B1816" s="140"/>
      <c r="C1816" s="140"/>
      <c r="D1816" s="143"/>
      <c r="E1816" s="144"/>
    </row>
    <row r="1817" ht="15.75" customHeight="1">
      <c r="A1817" s="140"/>
      <c r="B1817" s="140"/>
      <c r="C1817" s="140"/>
      <c r="D1817" s="143"/>
      <c r="E1817" s="144"/>
    </row>
    <row r="1818" ht="15.75" customHeight="1">
      <c r="A1818" s="140"/>
      <c r="B1818" s="140"/>
      <c r="C1818" s="140"/>
      <c r="D1818" s="143"/>
      <c r="E1818" s="144"/>
    </row>
    <row r="1819" ht="15.75" customHeight="1">
      <c r="A1819" s="140"/>
      <c r="B1819" s="140"/>
      <c r="C1819" s="140"/>
      <c r="D1819" s="143"/>
      <c r="E1819" s="144"/>
    </row>
    <row r="1820" ht="15.75" customHeight="1">
      <c r="A1820" s="140"/>
      <c r="B1820" s="140"/>
      <c r="C1820" s="140"/>
      <c r="D1820" s="143"/>
      <c r="E1820" s="144"/>
    </row>
    <row r="1821" ht="15.75" customHeight="1">
      <c r="A1821" s="140"/>
      <c r="B1821" s="140"/>
      <c r="C1821" s="140"/>
      <c r="D1821" s="143"/>
      <c r="E1821" s="144"/>
    </row>
    <row r="1822" ht="15.75" customHeight="1">
      <c r="A1822" s="140"/>
      <c r="B1822" s="140"/>
      <c r="C1822" s="140"/>
      <c r="D1822" s="143"/>
      <c r="E1822" s="144"/>
    </row>
    <row r="1823" ht="15.75" customHeight="1">
      <c r="A1823" s="140"/>
      <c r="B1823" s="140"/>
      <c r="C1823" s="140"/>
      <c r="D1823" s="143"/>
      <c r="E1823" s="144"/>
    </row>
    <row r="1824" ht="15.75" customHeight="1">
      <c r="A1824" s="140"/>
      <c r="B1824" s="140"/>
      <c r="C1824" s="140"/>
      <c r="D1824" s="143"/>
      <c r="E1824" s="144"/>
    </row>
    <row r="1825" ht="15.75" customHeight="1">
      <c r="A1825" s="140"/>
      <c r="B1825" s="140"/>
      <c r="C1825" s="140"/>
      <c r="D1825" s="143"/>
      <c r="E1825" s="144"/>
    </row>
    <row r="1826" ht="15.75" customHeight="1">
      <c r="A1826" s="140"/>
      <c r="B1826" s="140"/>
      <c r="C1826" s="140"/>
      <c r="D1826" s="143"/>
      <c r="E1826" s="144"/>
    </row>
    <row r="1827" ht="15.75" customHeight="1">
      <c r="A1827" s="140"/>
      <c r="B1827" s="140"/>
      <c r="C1827" s="140"/>
      <c r="D1827" s="143"/>
      <c r="E1827" s="144"/>
    </row>
    <row r="1828" ht="15.75" customHeight="1">
      <c r="A1828" s="140"/>
      <c r="B1828" s="140"/>
      <c r="C1828" s="140"/>
      <c r="D1828" s="143"/>
      <c r="E1828" s="144"/>
    </row>
    <row r="1829" ht="15.75" customHeight="1">
      <c r="A1829" s="140"/>
      <c r="B1829" s="140"/>
      <c r="C1829" s="140"/>
      <c r="D1829" s="143"/>
      <c r="E1829" s="144"/>
    </row>
    <row r="1830" ht="15.75" customHeight="1">
      <c r="A1830" s="140"/>
      <c r="B1830" s="140"/>
      <c r="C1830" s="140"/>
      <c r="D1830" s="143"/>
      <c r="E1830" s="144"/>
    </row>
    <row r="1831" ht="15.75" customHeight="1">
      <c r="A1831" s="140"/>
      <c r="B1831" s="140"/>
      <c r="C1831" s="140"/>
      <c r="D1831" s="143"/>
      <c r="E1831" s="144"/>
    </row>
    <row r="1832" ht="15.75" customHeight="1">
      <c r="A1832" s="140"/>
      <c r="B1832" s="140"/>
      <c r="C1832" s="140"/>
      <c r="D1832" s="143"/>
      <c r="E1832" s="144"/>
    </row>
    <row r="1833" ht="15.75" customHeight="1">
      <c r="A1833" s="140"/>
      <c r="B1833" s="140"/>
      <c r="C1833" s="140"/>
      <c r="D1833" s="143"/>
      <c r="E1833" s="144"/>
    </row>
    <row r="1834" ht="15.75" customHeight="1">
      <c r="A1834" s="140"/>
      <c r="B1834" s="140"/>
      <c r="C1834" s="140"/>
      <c r="D1834" s="143"/>
      <c r="E1834" s="144"/>
    </row>
    <row r="1835" ht="15.75" customHeight="1">
      <c r="A1835" s="140"/>
      <c r="B1835" s="140"/>
      <c r="C1835" s="140"/>
      <c r="D1835" s="143"/>
      <c r="E1835" s="144"/>
    </row>
    <row r="1836" ht="15.75" customHeight="1">
      <c r="A1836" s="140"/>
      <c r="B1836" s="140"/>
      <c r="C1836" s="140"/>
      <c r="D1836" s="143"/>
      <c r="E1836" s="144"/>
    </row>
    <row r="1837" ht="15.75" customHeight="1">
      <c r="A1837" s="140"/>
      <c r="B1837" s="140"/>
      <c r="C1837" s="140"/>
      <c r="D1837" s="143"/>
      <c r="E1837" s="144"/>
    </row>
    <row r="1838" ht="15.75" customHeight="1">
      <c r="A1838" s="140"/>
      <c r="B1838" s="140"/>
      <c r="C1838" s="140"/>
      <c r="D1838" s="143"/>
      <c r="E1838" s="144"/>
    </row>
    <row r="1839" ht="15.75" customHeight="1">
      <c r="A1839" s="140"/>
      <c r="B1839" s="140"/>
      <c r="C1839" s="140"/>
      <c r="D1839" s="143"/>
      <c r="E1839" s="144"/>
    </row>
    <row r="1840" ht="15.75" customHeight="1">
      <c r="A1840" s="140"/>
      <c r="B1840" s="140"/>
      <c r="C1840" s="140"/>
      <c r="D1840" s="143"/>
      <c r="E1840" s="144"/>
    </row>
    <row r="1841" ht="15.75" customHeight="1">
      <c r="A1841" s="140"/>
      <c r="B1841" s="140"/>
      <c r="C1841" s="140"/>
      <c r="D1841" s="143"/>
      <c r="E1841" s="144"/>
    </row>
    <row r="1842" ht="15.75" customHeight="1">
      <c r="A1842" s="140"/>
      <c r="B1842" s="140"/>
      <c r="C1842" s="140"/>
      <c r="D1842" s="143"/>
      <c r="E1842" s="144"/>
    </row>
    <row r="1843" ht="15.75" customHeight="1">
      <c r="A1843" s="140"/>
      <c r="B1843" s="140"/>
      <c r="C1843" s="140"/>
      <c r="D1843" s="143"/>
      <c r="E1843" s="144"/>
    </row>
    <row r="1844" ht="15.75" customHeight="1">
      <c r="A1844" s="140"/>
      <c r="B1844" s="140"/>
      <c r="C1844" s="140"/>
      <c r="D1844" s="143"/>
      <c r="E1844" s="144"/>
    </row>
    <row r="1845" ht="15.75" customHeight="1">
      <c r="A1845" s="140"/>
      <c r="B1845" s="140"/>
      <c r="C1845" s="140"/>
      <c r="D1845" s="143"/>
      <c r="E1845" s="144"/>
    </row>
    <row r="1846" ht="15.75" customHeight="1">
      <c r="A1846" s="140"/>
      <c r="B1846" s="140"/>
      <c r="C1846" s="140"/>
      <c r="D1846" s="143"/>
      <c r="E1846" s="144"/>
    </row>
    <row r="1847" ht="15.75" customHeight="1">
      <c r="A1847" s="140"/>
      <c r="B1847" s="140"/>
      <c r="C1847" s="140"/>
      <c r="D1847" s="143"/>
      <c r="E1847" s="144"/>
    </row>
    <row r="1848" ht="15.75" customHeight="1">
      <c r="A1848" s="140"/>
      <c r="B1848" s="140"/>
      <c r="C1848" s="140"/>
      <c r="D1848" s="143"/>
      <c r="E1848" s="144"/>
    </row>
    <row r="1849" ht="15.75" customHeight="1">
      <c r="A1849" s="140"/>
      <c r="B1849" s="140"/>
      <c r="C1849" s="140"/>
      <c r="D1849" s="143"/>
      <c r="E1849" s="144"/>
    </row>
    <row r="1850" ht="15.75" customHeight="1">
      <c r="A1850" s="140"/>
      <c r="B1850" s="140"/>
      <c r="C1850" s="140"/>
      <c r="D1850" s="143"/>
      <c r="E1850" s="144"/>
    </row>
    <row r="1851" ht="15.75" customHeight="1">
      <c r="A1851" s="140"/>
      <c r="B1851" s="140"/>
      <c r="C1851" s="140"/>
      <c r="D1851" s="143"/>
      <c r="E1851" s="144"/>
    </row>
    <row r="1852" ht="15.75" customHeight="1">
      <c r="A1852" s="140"/>
      <c r="B1852" s="140"/>
      <c r="C1852" s="140"/>
      <c r="D1852" s="143"/>
      <c r="E1852" s="144"/>
    </row>
    <row r="1853" ht="15.75" customHeight="1">
      <c r="A1853" s="140"/>
      <c r="B1853" s="140"/>
      <c r="C1853" s="140"/>
      <c r="D1853" s="143"/>
      <c r="E1853" s="144"/>
    </row>
    <row r="1854" ht="15.75" customHeight="1">
      <c r="A1854" s="140"/>
      <c r="B1854" s="140"/>
      <c r="C1854" s="140"/>
      <c r="D1854" s="143"/>
      <c r="E1854" s="144"/>
    </row>
    <row r="1855" ht="15.75" customHeight="1">
      <c r="A1855" s="140"/>
      <c r="B1855" s="140"/>
      <c r="C1855" s="140"/>
      <c r="D1855" s="143"/>
      <c r="E1855" s="144"/>
    </row>
    <row r="1856" ht="15.75" customHeight="1">
      <c r="A1856" s="140"/>
      <c r="B1856" s="140"/>
      <c r="C1856" s="140"/>
      <c r="D1856" s="143"/>
      <c r="E1856" s="144"/>
    </row>
    <row r="1857" ht="15.75" customHeight="1">
      <c r="A1857" s="140"/>
      <c r="B1857" s="140"/>
      <c r="C1857" s="140"/>
      <c r="D1857" s="143"/>
      <c r="E1857" s="144"/>
    </row>
    <row r="1858" ht="15.75" customHeight="1">
      <c r="A1858" s="140"/>
      <c r="B1858" s="140"/>
      <c r="C1858" s="140"/>
      <c r="D1858" s="143"/>
      <c r="E1858" s="144"/>
    </row>
    <row r="1859" ht="15.75" customHeight="1">
      <c r="A1859" s="140"/>
      <c r="B1859" s="140"/>
      <c r="C1859" s="140"/>
      <c r="D1859" s="143"/>
      <c r="E1859" s="144"/>
    </row>
    <row r="1860" ht="15.75" customHeight="1">
      <c r="A1860" s="140"/>
      <c r="B1860" s="140"/>
      <c r="C1860" s="140"/>
      <c r="D1860" s="143"/>
      <c r="E1860" s="144"/>
    </row>
    <row r="1861" ht="15.75" customHeight="1">
      <c r="A1861" s="140"/>
      <c r="B1861" s="140"/>
      <c r="C1861" s="140"/>
      <c r="D1861" s="143"/>
      <c r="E1861" s="144"/>
    </row>
    <row r="1862" ht="15.75" customHeight="1">
      <c r="A1862" s="140"/>
      <c r="B1862" s="140"/>
      <c r="C1862" s="140"/>
      <c r="D1862" s="143"/>
      <c r="E1862" s="144"/>
    </row>
    <row r="1863" ht="15.75" customHeight="1">
      <c r="A1863" s="140"/>
      <c r="B1863" s="140"/>
      <c r="C1863" s="140"/>
      <c r="D1863" s="143"/>
      <c r="E1863" s="144"/>
    </row>
    <row r="1864" ht="15.75" customHeight="1">
      <c r="A1864" s="140"/>
      <c r="B1864" s="140"/>
      <c r="C1864" s="140"/>
      <c r="D1864" s="143"/>
      <c r="E1864" s="144"/>
    </row>
    <row r="1865" ht="15.75" customHeight="1">
      <c r="A1865" s="140"/>
      <c r="B1865" s="140"/>
      <c r="C1865" s="140"/>
      <c r="D1865" s="143"/>
      <c r="E1865" s="144"/>
    </row>
    <row r="1866" ht="15.75" customHeight="1">
      <c r="A1866" s="140"/>
      <c r="B1866" s="140"/>
      <c r="C1866" s="140"/>
      <c r="D1866" s="143"/>
      <c r="E1866" s="144"/>
    </row>
    <row r="1867" ht="15.75" customHeight="1">
      <c r="A1867" s="140"/>
      <c r="B1867" s="140"/>
      <c r="C1867" s="140"/>
      <c r="D1867" s="143"/>
      <c r="E1867" s="144"/>
    </row>
    <row r="1868" ht="15.75" customHeight="1">
      <c r="A1868" s="140"/>
      <c r="B1868" s="140"/>
      <c r="C1868" s="140"/>
      <c r="D1868" s="143"/>
      <c r="E1868" s="144"/>
    </row>
    <row r="1869" ht="15.75" customHeight="1">
      <c r="A1869" s="140"/>
      <c r="B1869" s="140"/>
      <c r="C1869" s="140"/>
      <c r="D1869" s="143"/>
      <c r="E1869" s="144"/>
    </row>
    <row r="1870" ht="15.75" customHeight="1">
      <c r="A1870" s="140"/>
      <c r="B1870" s="140"/>
      <c r="C1870" s="140"/>
      <c r="D1870" s="143"/>
      <c r="E1870" s="144"/>
    </row>
    <row r="1871" ht="15.75" customHeight="1">
      <c r="A1871" s="140"/>
      <c r="B1871" s="140"/>
      <c r="C1871" s="140"/>
      <c r="D1871" s="143"/>
      <c r="E1871" s="144"/>
    </row>
    <row r="1872" ht="15.75" customHeight="1">
      <c r="A1872" s="140"/>
      <c r="B1872" s="140"/>
      <c r="C1872" s="140"/>
      <c r="D1872" s="143"/>
      <c r="E1872" s="144"/>
    </row>
    <row r="1873" ht="15.75" customHeight="1">
      <c r="A1873" s="140"/>
      <c r="B1873" s="140"/>
      <c r="C1873" s="140"/>
      <c r="D1873" s="143"/>
      <c r="E1873" s="144"/>
    </row>
    <row r="1874" ht="15.75" customHeight="1">
      <c r="A1874" s="140"/>
      <c r="B1874" s="140"/>
      <c r="C1874" s="140"/>
      <c r="D1874" s="143"/>
      <c r="E1874" s="144"/>
    </row>
    <row r="1875" ht="15.75" customHeight="1">
      <c r="A1875" s="140"/>
      <c r="B1875" s="140"/>
      <c r="C1875" s="140"/>
      <c r="D1875" s="143"/>
      <c r="E1875" s="144"/>
    </row>
    <row r="1876" ht="15.75" customHeight="1">
      <c r="A1876" s="140"/>
      <c r="B1876" s="140"/>
      <c r="C1876" s="140"/>
      <c r="D1876" s="143"/>
      <c r="E1876" s="144"/>
    </row>
    <row r="1877" ht="15.75" customHeight="1">
      <c r="A1877" s="140"/>
      <c r="B1877" s="140"/>
      <c r="C1877" s="140"/>
      <c r="D1877" s="143"/>
      <c r="E1877" s="144"/>
    </row>
    <row r="1878" ht="15.75" customHeight="1">
      <c r="A1878" s="140"/>
      <c r="B1878" s="140"/>
      <c r="C1878" s="140"/>
      <c r="D1878" s="143"/>
      <c r="E1878" s="144"/>
    </row>
    <row r="1879" ht="15.75" customHeight="1">
      <c r="A1879" s="140"/>
      <c r="B1879" s="140"/>
      <c r="C1879" s="140"/>
      <c r="D1879" s="143"/>
      <c r="E1879" s="144"/>
    </row>
    <row r="1880" ht="15.75" customHeight="1">
      <c r="A1880" s="140"/>
      <c r="B1880" s="140"/>
      <c r="C1880" s="140"/>
      <c r="D1880" s="143"/>
      <c r="E1880" s="144"/>
    </row>
    <row r="1881" ht="15.75" customHeight="1">
      <c r="A1881" s="140"/>
      <c r="B1881" s="140"/>
      <c r="C1881" s="140"/>
      <c r="D1881" s="143"/>
      <c r="E1881" s="144"/>
    </row>
    <row r="1882" ht="15.75" customHeight="1">
      <c r="A1882" s="140"/>
      <c r="B1882" s="140"/>
      <c r="C1882" s="140"/>
      <c r="D1882" s="143"/>
      <c r="E1882" s="144"/>
    </row>
    <row r="1883" ht="15.75" customHeight="1">
      <c r="A1883" s="140"/>
      <c r="B1883" s="140"/>
      <c r="C1883" s="140"/>
      <c r="D1883" s="143"/>
      <c r="E1883" s="144"/>
    </row>
    <row r="1884" ht="15.75" customHeight="1">
      <c r="A1884" s="140"/>
      <c r="B1884" s="140"/>
      <c r="C1884" s="140"/>
      <c r="D1884" s="143"/>
      <c r="E1884" s="144"/>
    </row>
    <row r="1885" ht="15.75" customHeight="1">
      <c r="A1885" s="140"/>
      <c r="B1885" s="140"/>
      <c r="C1885" s="140"/>
      <c r="D1885" s="143"/>
      <c r="E1885" s="144"/>
    </row>
    <row r="1886" ht="15.75" customHeight="1">
      <c r="A1886" s="140"/>
      <c r="B1886" s="140"/>
      <c r="C1886" s="140"/>
      <c r="D1886" s="143"/>
      <c r="E1886" s="144"/>
    </row>
    <row r="1887" ht="15.75" customHeight="1">
      <c r="A1887" s="140"/>
      <c r="B1887" s="140"/>
      <c r="C1887" s="140"/>
      <c r="D1887" s="143"/>
      <c r="E1887" s="144"/>
    </row>
    <row r="1888" ht="15.75" customHeight="1">
      <c r="A1888" s="140"/>
      <c r="B1888" s="140"/>
      <c r="C1888" s="140"/>
      <c r="D1888" s="143"/>
      <c r="E1888" s="144"/>
    </row>
    <row r="1889" ht="15.75" customHeight="1">
      <c r="A1889" s="140"/>
      <c r="B1889" s="140"/>
      <c r="C1889" s="140"/>
      <c r="D1889" s="143"/>
      <c r="E1889" s="144"/>
    </row>
    <row r="1890" ht="15.75" customHeight="1">
      <c r="A1890" s="140"/>
      <c r="B1890" s="140"/>
      <c r="C1890" s="140"/>
      <c r="D1890" s="143"/>
      <c r="E1890" s="144"/>
    </row>
    <row r="1891" ht="15.75" customHeight="1">
      <c r="A1891" s="140"/>
      <c r="B1891" s="140"/>
      <c r="C1891" s="140"/>
      <c r="D1891" s="143"/>
      <c r="E1891" s="144"/>
    </row>
    <row r="1892" ht="15.75" customHeight="1">
      <c r="A1892" s="140"/>
      <c r="B1892" s="140"/>
      <c r="C1892" s="140"/>
      <c r="D1892" s="143"/>
      <c r="E1892" s="144"/>
    </row>
    <row r="1893" ht="15.75" customHeight="1">
      <c r="A1893" s="140"/>
      <c r="B1893" s="140"/>
      <c r="C1893" s="140"/>
      <c r="D1893" s="143"/>
      <c r="E1893" s="144"/>
    </row>
    <row r="1894" ht="15.75" customHeight="1">
      <c r="A1894" s="140"/>
      <c r="B1894" s="140"/>
      <c r="C1894" s="140"/>
      <c r="D1894" s="143"/>
      <c r="E1894" s="144"/>
    </row>
    <row r="1895" ht="15.75" customHeight="1">
      <c r="A1895" s="140"/>
      <c r="B1895" s="140"/>
      <c r="C1895" s="140"/>
      <c r="D1895" s="143"/>
      <c r="E1895" s="144"/>
    </row>
    <row r="1896" ht="15.75" customHeight="1">
      <c r="A1896" s="140"/>
      <c r="B1896" s="140"/>
      <c r="C1896" s="140"/>
      <c r="D1896" s="143"/>
      <c r="E1896" s="144"/>
    </row>
    <row r="1897" ht="15.75" customHeight="1">
      <c r="A1897" s="140"/>
      <c r="B1897" s="140"/>
      <c r="C1897" s="140"/>
      <c r="D1897" s="143"/>
      <c r="E1897" s="144"/>
    </row>
    <row r="1898" ht="15.75" customHeight="1">
      <c r="A1898" s="140"/>
      <c r="B1898" s="140"/>
      <c r="C1898" s="140"/>
      <c r="D1898" s="143"/>
      <c r="E1898" s="144"/>
    </row>
    <row r="1899" ht="15.75" customHeight="1">
      <c r="A1899" s="140"/>
      <c r="B1899" s="140"/>
      <c r="C1899" s="140"/>
      <c r="D1899" s="143"/>
      <c r="E1899" s="144"/>
    </row>
    <row r="1900" ht="15.75" customHeight="1">
      <c r="A1900" s="140"/>
      <c r="B1900" s="140"/>
      <c r="C1900" s="140"/>
      <c r="D1900" s="143"/>
      <c r="E1900" s="144"/>
    </row>
    <row r="1901" ht="15.75" customHeight="1">
      <c r="A1901" s="140"/>
      <c r="B1901" s="140"/>
      <c r="C1901" s="140"/>
      <c r="D1901" s="143"/>
      <c r="E1901" s="144"/>
    </row>
    <row r="1902" ht="15.75" customHeight="1">
      <c r="A1902" s="140"/>
      <c r="B1902" s="140"/>
      <c r="C1902" s="140"/>
      <c r="D1902" s="143"/>
      <c r="E1902" s="144"/>
    </row>
    <row r="1903" ht="15.75" customHeight="1">
      <c r="A1903" s="140"/>
      <c r="B1903" s="140"/>
      <c r="C1903" s="140"/>
      <c r="D1903" s="143"/>
      <c r="E1903" s="144"/>
    </row>
    <row r="1904" ht="15.75" customHeight="1">
      <c r="A1904" s="140"/>
      <c r="B1904" s="140"/>
      <c r="C1904" s="140"/>
      <c r="D1904" s="143"/>
      <c r="E1904" s="144"/>
    </row>
    <row r="1905" ht="15.75" customHeight="1">
      <c r="A1905" s="140"/>
      <c r="B1905" s="140"/>
      <c r="C1905" s="140"/>
      <c r="D1905" s="143"/>
      <c r="E1905" s="144"/>
    </row>
    <row r="1906" ht="15.75" customHeight="1">
      <c r="A1906" s="140"/>
      <c r="B1906" s="140"/>
      <c r="C1906" s="140"/>
      <c r="D1906" s="143"/>
      <c r="E1906" s="144"/>
    </row>
    <row r="1907" ht="15.75" customHeight="1">
      <c r="A1907" s="140"/>
      <c r="B1907" s="140"/>
      <c r="C1907" s="140"/>
      <c r="D1907" s="143"/>
      <c r="E1907" s="144"/>
    </row>
    <row r="1908" ht="15.75" customHeight="1">
      <c r="A1908" s="140"/>
      <c r="B1908" s="140"/>
      <c r="C1908" s="140"/>
      <c r="D1908" s="143"/>
      <c r="E1908" s="144"/>
    </row>
    <row r="1909" ht="15.75" customHeight="1">
      <c r="A1909" s="140"/>
      <c r="B1909" s="140"/>
      <c r="C1909" s="140"/>
      <c r="D1909" s="143"/>
      <c r="E1909" s="144"/>
    </row>
    <row r="1910" ht="15.75" customHeight="1">
      <c r="A1910" s="140"/>
      <c r="B1910" s="140"/>
      <c r="C1910" s="140"/>
      <c r="D1910" s="143"/>
      <c r="E1910" s="144"/>
    </row>
    <row r="1911" ht="15.75" customHeight="1">
      <c r="A1911" s="140"/>
      <c r="B1911" s="140"/>
      <c r="C1911" s="140"/>
      <c r="D1911" s="143"/>
      <c r="E1911" s="144"/>
    </row>
    <row r="1912" ht="15.75" customHeight="1">
      <c r="A1912" s="140"/>
      <c r="B1912" s="140"/>
      <c r="C1912" s="140"/>
      <c r="D1912" s="143"/>
      <c r="E1912" s="144"/>
    </row>
    <row r="1913" ht="15.75" customHeight="1">
      <c r="A1913" s="140"/>
      <c r="B1913" s="140"/>
      <c r="C1913" s="140"/>
      <c r="D1913" s="143"/>
      <c r="E1913" s="144"/>
    </row>
    <row r="1914" ht="15.75" customHeight="1">
      <c r="A1914" s="140"/>
      <c r="B1914" s="140"/>
      <c r="C1914" s="140"/>
      <c r="D1914" s="143"/>
      <c r="E1914" s="144"/>
    </row>
    <row r="1915" ht="15.75" customHeight="1">
      <c r="A1915" s="140"/>
      <c r="B1915" s="140"/>
      <c r="C1915" s="140"/>
      <c r="D1915" s="143"/>
      <c r="E1915" s="144"/>
    </row>
    <row r="1916" ht="15.75" customHeight="1">
      <c r="A1916" s="140"/>
      <c r="B1916" s="140"/>
      <c r="C1916" s="140"/>
      <c r="D1916" s="143"/>
      <c r="E1916" s="144"/>
    </row>
    <row r="1917" ht="15.75" customHeight="1">
      <c r="A1917" s="140"/>
      <c r="B1917" s="140"/>
      <c r="C1917" s="140"/>
      <c r="D1917" s="143"/>
      <c r="E1917" s="144"/>
    </row>
    <row r="1918" ht="15.75" customHeight="1">
      <c r="A1918" s="140"/>
      <c r="B1918" s="140"/>
      <c r="C1918" s="140"/>
      <c r="D1918" s="143"/>
      <c r="E1918" s="144"/>
    </row>
    <row r="1919" ht="15.75" customHeight="1">
      <c r="A1919" s="140"/>
      <c r="B1919" s="140"/>
      <c r="C1919" s="140"/>
      <c r="D1919" s="143"/>
      <c r="E1919" s="144"/>
    </row>
    <row r="1920" ht="15.75" customHeight="1">
      <c r="A1920" s="140"/>
      <c r="B1920" s="140"/>
      <c r="C1920" s="140"/>
      <c r="D1920" s="143"/>
      <c r="E1920" s="144"/>
    </row>
    <row r="1921" ht="15.75" customHeight="1">
      <c r="A1921" s="140"/>
      <c r="B1921" s="140"/>
      <c r="C1921" s="140"/>
      <c r="D1921" s="143"/>
      <c r="E1921" s="144"/>
    </row>
    <row r="1922" ht="15.75" customHeight="1">
      <c r="A1922" s="140"/>
      <c r="B1922" s="140"/>
      <c r="C1922" s="140"/>
      <c r="D1922" s="143"/>
      <c r="E1922" s="144"/>
    </row>
    <row r="1923" ht="15.75" customHeight="1">
      <c r="A1923" s="140"/>
      <c r="B1923" s="140"/>
      <c r="C1923" s="140"/>
      <c r="D1923" s="143"/>
      <c r="E1923" s="144"/>
    </row>
    <row r="1924" ht="15.75" customHeight="1">
      <c r="A1924" s="140"/>
      <c r="B1924" s="140"/>
      <c r="C1924" s="140"/>
      <c r="D1924" s="143"/>
      <c r="E1924" s="144"/>
    </row>
    <row r="1925" ht="15.75" customHeight="1">
      <c r="A1925" s="140"/>
      <c r="B1925" s="140"/>
      <c r="C1925" s="140"/>
      <c r="D1925" s="143"/>
      <c r="E1925" s="144"/>
    </row>
    <row r="1926" ht="15.75" customHeight="1">
      <c r="A1926" s="140"/>
      <c r="B1926" s="140"/>
      <c r="C1926" s="140"/>
      <c r="D1926" s="143"/>
      <c r="E1926" s="144"/>
    </row>
    <row r="1927" ht="15.75" customHeight="1">
      <c r="A1927" s="140"/>
      <c r="B1927" s="140"/>
      <c r="C1927" s="140"/>
      <c r="D1927" s="143"/>
      <c r="E1927" s="144"/>
    </row>
    <row r="1928" ht="15.75" customHeight="1">
      <c r="A1928" s="140"/>
      <c r="B1928" s="140"/>
      <c r="C1928" s="140"/>
      <c r="D1928" s="143"/>
      <c r="E1928" s="144"/>
    </row>
    <row r="1929" ht="15.75" customHeight="1">
      <c r="A1929" s="140"/>
      <c r="B1929" s="140"/>
      <c r="C1929" s="140"/>
      <c r="D1929" s="143"/>
      <c r="E1929" s="144"/>
    </row>
    <row r="1930" ht="15.75" customHeight="1">
      <c r="A1930" s="140"/>
      <c r="B1930" s="140"/>
      <c r="C1930" s="140"/>
      <c r="D1930" s="143"/>
      <c r="E1930" s="144"/>
    </row>
    <row r="1931" ht="15.75" customHeight="1">
      <c r="A1931" s="140"/>
      <c r="B1931" s="140"/>
      <c r="C1931" s="140"/>
      <c r="D1931" s="143"/>
      <c r="E1931" s="144"/>
    </row>
    <row r="1932" ht="15.75" customHeight="1">
      <c r="A1932" s="140"/>
      <c r="B1932" s="140"/>
      <c r="C1932" s="140"/>
      <c r="D1932" s="143"/>
      <c r="E1932" s="144"/>
    </row>
    <row r="1933" ht="15.75" customHeight="1">
      <c r="A1933" s="140"/>
      <c r="B1933" s="140"/>
      <c r="C1933" s="140"/>
      <c r="D1933" s="143"/>
      <c r="E1933" s="144"/>
    </row>
    <row r="1934" ht="15.75" customHeight="1">
      <c r="A1934" s="140"/>
      <c r="B1934" s="140"/>
      <c r="C1934" s="140"/>
      <c r="D1934" s="143"/>
      <c r="E1934" s="144"/>
    </row>
    <row r="1935" ht="15.75" customHeight="1">
      <c r="A1935" s="140"/>
      <c r="B1935" s="140"/>
      <c r="C1935" s="140"/>
      <c r="D1935" s="143"/>
      <c r="E1935" s="144"/>
    </row>
    <row r="1936" ht="15.75" customHeight="1">
      <c r="A1936" s="140"/>
      <c r="B1936" s="140"/>
      <c r="C1936" s="140"/>
      <c r="D1936" s="143"/>
      <c r="E1936" s="144"/>
    </row>
    <row r="1937" ht="15.75" customHeight="1">
      <c r="A1937" s="140"/>
      <c r="B1937" s="140"/>
      <c r="C1937" s="140"/>
      <c r="D1937" s="143"/>
      <c r="E1937" s="144"/>
    </row>
    <row r="1938" ht="15.75" customHeight="1">
      <c r="A1938" s="140"/>
      <c r="B1938" s="140"/>
      <c r="C1938" s="140"/>
      <c r="D1938" s="143"/>
      <c r="E1938" s="144"/>
    </row>
    <row r="1939" ht="15.75" customHeight="1">
      <c r="A1939" s="140"/>
      <c r="B1939" s="140"/>
      <c r="C1939" s="140"/>
      <c r="D1939" s="143"/>
      <c r="E1939" s="144"/>
    </row>
    <row r="1940" ht="15.75" customHeight="1">
      <c r="A1940" s="140"/>
      <c r="B1940" s="140"/>
      <c r="C1940" s="140"/>
      <c r="D1940" s="143"/>
      <c r="E1940" s="144"/>
    </row>
    <row r="1941" ht="15.75" customHeight="1">
      <c r="A1941" s="140"/>
      <c r="B1941" s="140"/>
      <c r="C1941" s="140"/>
      <c r="D1941" s="143"/>
      <c r="E1941" s="144"/>
    </row>
    <row r="1942" ht="15.75" customHeight="1">
      <c r="A1942" s="140"/>
      <c r="B1942" s="140"/>
      <c r="C1942" s="140"/>
      <c r="D1942" s="143"/>
      <c r="E1942" s="144"/>
    </row>
    <row r="1943" ht="15.75" customHeight="1">
      <c r="A1943" s="140"/>
      <c r="B1943" s="140"/>
      <c r="C1943" s="140"/>
      <c r="D1943" s="143"/>
      <c r="E1943" s="144"/>
    </row>
    <row r="1944" ht="15.75" customHeight="1">
      <c r="A1944" s="140"/>
      <c r="B1944" s="140"/>
      <c r="C1944" s="140"/>
      <c r="D1944" s="143"/>
      <c r="E1944" s="144"/>
    </row>
    <row r="1945" ht="15.75" customHeight="1">
      <c r="A1945" s="140"/>
      <c r="B1945" s="140"/>
      <c r="C1945" s="140"/>
      <c r="D1945" s="143"/>
      <c r="E1945" s="144"/>
    </row>
    <row r="1946" ht="15.75" customHeight="1">
      <c r="A1946" s="140"/>
      <c r="B1946" s="140"/>
      <c r="C1946" s="140"/>
      <c r="D1946" s="143"/>
      <c r="E1946" s="144"/>
    </row>
    <row r="1947" ht="15.75" customHeight="1">
      <c r="A1947" s="140"/>
      <c r="B1947" s="140"/>
      <c r="C1947" s="140"/>
      <c r="D1947" s="143"/>
      <c r="E1947" s="144"/>
    </row>
    <row r="1948" ht="15.75" customHeight="1">
      <c r="A1948" s="140"/>
      <c r="B1948" s="140"/>
      <c r="C1948" s="140"/>
      <c r="D1948" s="143"/>
      <c r="E1948" s="144"/>
    </row>
    <row r="1949" ht="15.75" customHeight="1">
      <c r="A1949" s="140"/>
      <c r="B1949" s="140"/>
      <c r="C1949" s="140"/>
      <c r="D1949" s="143"/>
      <c r="E1949" s="144"/>
    </row>
    <row r="1950" ht="15.75" customHeight="1">
      <c r="A1950" s="140"/>
      <c r="B1950" s="140"/>
      <c r="C1950" s="140"/>
      <c r="D1950" s="143"/>
      <c r="E1950" s="144"/>
    </row>
    <row r="1951" ht="15.75" customHeight="1">
      <c r="A1951" s="140"/>
      <c r="B1951" s="140"/>
      <c r="C1951" s="140"/>
      <c r="D1951" s="143"/>
      <c r="E1951" s="144"/>
    </row>
    <row r="1952" ht="15.75" customHeight="1">
      <c r="A1952" s="140"/>
      <c r="B1952" s="140"/>
      <c r="C1952" s="140"/>
      <c r="D1952" s="143"/>
      <c r="E1952" s="144"/>
    </row>
    <row r="1953" ht="15.75" customHeight="1">
      <c r="A1953" s="140"/>
      <c r="B1953" s="140"/>
      <c r="C1953" s="140"/>
      <c r="D1953" s="143"/>
      <c r="E1953" s="144"/>
    </row>
    <row r="1954" ht="15.75" customHeight="1">
      <c r="A1954" s="140"/>
      <c r="B1954" s="140"/>
      <c r="C1954" s="140"/>
      <c r="D1954" s="143"/>
      <c r="E1954" s="144"/>
    </row>
    <row r="1955" ht="15.75" customHeight="1">
      <c r="A1955" s="140"/>
      <c r="B1955" s="140"/>
      <c r="C1955" s="140"/>
      <c r="D1955" s="143"/>
      <c r="E1955" s="144"/>
    </row>
    <row r="1956" ht="15.75" customHeight="1">
      <c r="A1956" s="140"/>
      <c r="B1956" s="140"/>
      <c r="C1956" s="140"/>
      <c r="D1956" s="143"/>
      <c r="E1956" s="144"/>
    </row>
    <row r="1957" ht="15.75" customHeight="1">
      <c r="A1957" s="140"/>
      <c r="B1957" s="140"/>
      <c r="C1957" s="140"/>
      <c r="D1957" s="143"/>
      <c r="E1957" s="144"/>
    </row>
    <row r="1958" ht="15.75" customHeight="1">
      <c r="A1958" s="140"/>
      <c r="B1958" s="140"/>
      <c r="C1958" s="140"/>
      <c r="D1958" s="143"/>
      <c r="E1958" s="144"/>
    </row>
    <row r="1959" ht="15.75" customHeight="1">
      <c r="A1959" s="140"/>
      <c r="B1959" s="140"/>
      <c r="C1959" s="140"/>
      <c r="D1959" s="143"/>
      <c r="E1959" s="144"/>
    </row>
    <row r="1960" ht="15.75" customHeight="1">
      <c r="A1960" s="140"/>
      <c r="B1960" s="140"/>
      <c r="C1960" s="140"/>
      <c r="D1960" s="143"/>
      <c r="E1960" s="144"/>
    </row>
    <row r="1961" ht="15.75" customHeight="1">
      <c r="A1961" s="140"/>
      <c r="B1961" s="140"/>
      <c r="C1961" s="140"/>
      <c r="D1961" s="143"/>
      <c r="E1961" s="144"/>
    </row>
    <row r="1962" ht="15.75" customHeight="1">
      <c r="A1962" s="140"/>
      <c r="B1962" s="140"/>
      <c r="C1962" s="140"/>
      <c r="D1962" s="143"/>
      <c r="E1962" s="144"/>
    </row>
    <row r="1963" ht="15.75" customHeight="1">
      <c r="A1963" s="140"/>
      <c r="B1963" s="140"/>
      <c r="C1963" s="140"/>
      <c r="D1963" s="143"/>
      <c r="E1963" s="144"/>
    </row>
    <row r="1964" ht="15.75" customHeight="1">
      <c r="A1964" s="140"/>
      <c r="B1964" s="140"/>
      <c r="C1964" s="140"/>
      <c r="D1964" s="143"/>
      <c r="E1964" s="144"/>
    </row>
    <row r="1965" ht="15.75" customHeight="1">
      <c r="A1965" s="140"/>
      <c r="B1965" s="140"/>
      <c r="C1965" s="140"/>
      <c r="D1965" s="143"/>
      <c r="E1965" s="144"/>
    </row>
    <row r="1966" ht="15.75" customHeight="1">
      <c r="A1966" s="140"/>
      <c r="B1966" s="140"/>
      <c r="C1966" s="140"/>
      <c r="D1966" s="143"/>
      <c r="E1966" s="144"/>
    </row>
    <row r="1967" ht="15.75" customHeight="1">
      <c r="A1967" s="140"/>
      <c r="B1967" s="140"/>
      <c r="C1967" s="140"/>
      <c r="D1967" s="143"/>
      <c r="E1967" s="144"/>
    </row>
    <row r="1968" ht="15.75" customHeight="1">
      <c r="A1968" s="140"/>
      <c r="B1968" s="140"/>
      <c r="C1968" s="140"/>
      <c r="D1968" s="143"/>
      <c r="E1968" s="144"/>
    </row>
    <row r="1969" ht="15.75" customHeight="1">
      <c r="A1969" s="140"/>
      <c r="B1969" s="140"/>
      <c r="C1969" s="140"/>
      <c r="D1969" s="143"/>
      <c r="E1969" s="144"/>
    </row>
    <row r="1970" ht="15.75" customHeight="1">
      <c r="A1970" s="140"/>
      <c r="B1970" s="140"/>
      <c r="C1970" s="140"/>
      <c r="D1970" s="143"/>
      <c r="E1970" s="144"/>
    </row>
    <row r="1971" ht="15.75" customHeight="1">
      <c r="A1971" s="140"/>
      <c r="B1971" s="140"/>
      <c r="C1971" s="140"/>
      <c r="D1971" s="143"/>
      <c r="E1971" s="144"/>
    </row>
    <row r="1972" ht="15.75" customHeight="1">
      <c r="A1972" s="140"/>
      <c r="B1972" s="140"/>
      <c r="C1972" s="140"/>
      <c r="D1972" s="143"/>
      <c r="E1972" s="144"/>
    </row>
    <row r="1973" ht="15.75" customHeight="1">
      <c r="A1973" s="140"/>
      <c r="B1973" s="140"/>
      <c r="C1973" s="140"/>
      <c r="D1973" s="143"/>
      <c r="E1973" s="144"/>
    </row>
    <row r="1974" ht="15.75" customHeight="1">
      <c r="A1974" s="140"/>
      <c r="B1974" s="140"/>
      <c r="C1974" s="140"/>
      <c r="D1974" s="143"/>
      <c r="E1974" s="144"/>
    </row>
    <row r="1975" ht="15.75" customHeight="1">
      <c r="A1975" s="140"/>
      <c r="B1975" s="140"/>
      <c r="C1975" s="140"/>
      <c r="D1975" s="143"/>
      <c r="E1975" s="144"/>
    </row>
    <row r="1976" ht="15.75" customHeight="1">
      <c r="A1976" s="140"/>
      <c r="B1976" s="140"/>
      <c r="C1976" s="140"/>
      <c r="D1976" s="143"/>
      <c r="E1976" s="144"/>
    </row>
    <row r="1977" ht="15.75" customHeight="1">
      <c r="A1977" s="140"/>
      <c r="B1977" s="140"/>
      <c r="C1977" s="140"/>
      <c r="D1977" s="143"/>
      <c r="E1977" s="144"/>
    </row>
    <row r="1978" ht="15.75" customHeight="1">
      <c r="A1978" s="140"/>
      <c r="B1978" s="140"/>
      <c r="C1978" s="140"/>
      <c r="D1978" s="143"/>
      <c r="E1978" s="144"/>
    </row>
    <row r="1979" ht="15.75" customHeight="1">
      <c r="A1979" s="140"/>
      <c r="B1979" s="140"/>
      <c r="C1979" s="140"/>
      <c r="D1979" s="143"/>
      <c r="E1979" s="144"/>
    </row>
    <row r="1980" ht="15.75" customHeight="1">
      <c r="A1980" s="140"/>
      <c r="B1980" s="140"/>
      <c r="C1980" s="140"/>
      <c r="D1980" s="143"/>
      <c r="E1980" s="144"/>
    </row>
    <row r="1981" ht="15.75" customHeight="1">
      <c r="A1981" s="140"/>
      <c r="B1981" s="140"/>
      <c r="C1981" s="140"/>
      <c r="D1981" s="143"/>
      <c r="E1981" s="144"/>
    </row>
    <row r="1982" ht="15.75" customHeight="1">
      <c r="A1982" s="140"/>
      <c r="B1982" s="140"/>
      <c r="C1982" s="140"/>
      <c r="D1982" s="143"/>
      <c r="E1982" s="144"/>
    </row>
    <row r="1983" ht="15.75" customHeight="1">
      <c r="A1983" s="140"/>
      <c r="B1983" s="140"/>
      <c r="C1983" s="140"/>
      <c r="D1983" s="143"/>
      <c r="E1983" s="144"/>
    </row>
    <row r="1984" ht="15.75" customHeight="1">
      <c r="A1984" s="140"/>
      <c r="B1984" s="140"/>
      <c r="C1984" s="140"/>
      <c r="D1984" s="143"/>
      <c r="E1984" s="144"/>
    </row>
    <row r="1985" ht="15.75" customHeight="1">
      <c r="A1985" s="140"/>
      <c r="B1985" s="140"/>
      <c r="C1985" s="140"/>
      <c r="D1985" s="143"/>
      <c r="E1985" s="144"/>
    </row>
    <row r="1986" ht="15.75" customHeight="1">
      <c r="A1986" s="140"/>
      <c r="B1986" s="140"/>
      <c r="C1986" s="140"/>
      <c r="D1986" s="143"/>
      <c r="E1986" s="144"/>
    </row>
    <row r="1987" ht="15.75" customHeight="1">
      <c r="A1987" s="140"/>
      <c r="B1987" s="140"/>
      <c r="C1987" s="140"/>
      <c r="D1987" s="143"/>
      <c r="E1987" s="144"/>
    </row>
    <row r="1988" ht="15.75" customHeight="1">
      <c r="A1988" s="140"/>
      <c r="B1988" s="140"/>
      <c r="C1988" s="140"/>
      <c r="D1988" s="143"/>
      <c r="E1988" s="144"/>
    </row>
    <row r="1989" ht="15.75" customHeight="1">
      <c r="A1989" s="140"/>
      <c r="B1989" s="140"/>
      <c r="C1989" s="140"/>
      <c r="D1989" s="143"/>
      <c r="E1989" s="144"/>
    </row>
    <row r="1990" ht="15.75" customHeight="1">
      <c r="A1990" s="140"/>
      <c r="B1990" s="140"/>
      <c r="C1990" s="140"/>
      <c r="D1990" s="143"/>
      <c r="E1990" s="144"/>
    </row>
    <row r="1991" ht="15.75" customHeight="1">
      <c r="A1991" s="140"/>
      <c r="B1991" s="140"/>
      <c r="C1991" s="140"/>
      <c r="D1991" s="143"/>
      <c r="E1991" s="144"/>
    </row>
    <row r="1992" ht="15.75" customHeight="1">
      <c r="A1992" s="140"/>
      <c r="B1992" s="140"/>
      <c r="C1992" s="140"/>
      <c r="D1992" s="143"/>
      <c r="E1992" s="144"/>
    </row>
    <row r="1993" ht="15.75" customHeight="1">
      <c r="A1993" s="140"/>
      <c r="B1993" s="140"/>
      <c r="C1993" s="140"/>
      <c r="D1993" s="143"/>
      <c r="E1993" s="144"/>
    </row>
    <row r="1994" ht="15.75" customHeight="1">
      <c r="A1994" s="140"/>
      <c r="B1994" s="140"/>
      <c r="C1994" s="140"/>
      <c r="D1994" s="143"/>
      <c r="E1994" s="144"/>
    </row>
    <row r="1995" ht="15.75" customHeight="1">
      <c r="A1995" s="140"/>
      <c r="B1995" s="140"/>
      <c r="C1995" s="140"/>
      <c r="D1995" s="143"/>
      <c r="E1995" s="144"/>
    </row>
    <row r="1996" ht="15.75" customHeight="1">
      <c r="A1996" s="140"/>
      <c r="B1996" s="140"/>
      <c r="C1996" s="140"/>
      <c r="D1996" s="143"/>
      <c r="E1996" s="144"/>
    </row>
    <row r="1997" ht="15.75" customHeight="1">
      <c r="A1997" s="140"/>
      <c r="B1997" s="140"/>
      <c r="C1997" s="140"/>
      <c r="D1997" s="143"/>
      <c r="E1997" s="144"/>
    </row>
    <row r="1998" ht="15.75" customHeight="1">
      <c r="A1998" s="140"/>
      <c r="B1998" s="140"/>
      <c r="C1998" s="140"/>
      <c r="D1998" s="143"/>
      <c r="E1998" s="144"/>
    </row>
    <row r="1999" ht="15.75" customHeight="1">
      <c r="A1999" s="140"/>
      <c r="B1999" s="140"/>
      <c r="C1999" s="140"/>
      <c r="D1999" s="143"/>
      <c r="E1999" s="144"/>
    </row>
    <row r="2000" ht="15.75" customHeight="1">
      <c r="A2000" s="140"/>
      <c r="B2000" s="140"/>
      <c r="C2000" s="140"/>
      <c r="D2000" s="143"/>
      <c r="E2000" s="144"/>
    </row>
    <row r="2001" ht="15.75" customHeight="1">
      <c r="A2001" s="140"/>
      <c r="B2001" s="140"/>
      <c r="C2001" s="140"/>
      <c r="D2001" s="143"/>
      <c r="E2001" s="144"/>
    </row>
  </sheetData>
  <dataValidations>
    <dataValidation type="list" allowBlank="1" showErrorMessage="1" sqref="B2:B103">
      <formula1>MASTERLIST!$A$2:$A2001</formula1>
    </dataValidation>
    <dataValidation type="list" allowBlank="1" showErrorMessage="1" sqref="C2:C12">
      <formula1>LIST1!2:2</formula1>
    </dataValidation>
    <dataValidation type="list" allowBlank="1" showErrorMessage="1" sqref="C13:C103">
      <formula1>LIST1!12:12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3" width="21.57"/>
  </cols>
  <sheetData>
    <row r="1">
      <c r="A1" s="145" t="s">
        <v>22</v>
      </c>
      <c r="B1" s="145" t="s">
        <v>92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>
      <c r="A2" s="146" t="s">
        <v>95</v>
      </c>
      <c r="B2" s="147" t="s">
        <v>27</v>
      </c>
    </row>
    <row r="3">
      <c r="A3" s="146" t="s">
        <v>95</v>
      </c>
      <c r="B3" s="147" t="s">
        <v>29</v>
      </c>
    </row>
    <row r="4">
      <c r="A4" s="146" t="s">
        <v>95</v>
      </c>
      <c r="B4" s="147" t="s">
        <v>31</v>
      </c>
    </row>
    <row r="5">
      <c r="A5" s="146" t="s">
        <v>95</v>
      </c>
      <c r="B5" s="147" t="s">
        <v>33</v>
      </c>
    </row>
    <row r="6">
      <c r="A6" s="146" t="s">
        <v>95</v>
      </c>
      <c r="B6" s="147" t="s">
        <v>35</v>
      </c>
    </row>
    <row r="7">
      <c r="A7" s="146" t="s">
        <v>95</v>
      </c>
      <c r="B7" s="147" t="s">
        <v>37</v>
      </c>
    </row>
    <row r="8">
      <c r="A8" s="146" t="s">
        <v>95</v>
      </c>
      <c r="B8" s="147" t="s">
        <v>39</v>
      </c>
    </row>
    <row r="9">
      <c r="A9" s="146" t="s">
        <v>95</v>
      </c>
      <c r="B9" s="147" t="s">
        <v>41</v>
      </c>
    </row>
    <row r="10">
      <c r="A10" s="146" t="s">
        <v>95</v>
      </c>
      <c r="B10" s="147" t="s">
        <v>43</v>
      </c>
    </row>
    <row r="11">
      <c r="A11" s="146" t="s">
        <v>95</v>
      </c>
      <c r="B11" s="147" t="s">
        <v>45</v>
      </c>
    </row>
    <row r="12">
      <c r="A12" s="146" t="s">
        <v>95</v>
      </c>
      <c r="B12" s="147" t="s">
        <v>6</v>
      </c>
    </row>
    <row r="13">
      <c r="A13" s="146" t="s">
        <v>96</v>
      </c>
      <c r="B13" s="147" t="s">
        <v>28</v>
      </c>
    </row>
    <row r="14">
      <c r="A14" s="146" t="s">
        <v>96</v>
      </c>
      <c r="B14" s="147" t="s">
        <v>30</v>
      </c>
    </row>
    <row r="15">
      <c r="A15" s="146" t="s">
        <v>96</v>
      </c>
      <c r="B15" s="147" t="s">
        <v>32</v>
      </c>
    </row>
    <row r="16">
      <c r="A16" s="146" t="s">
        <v>96</v>
      </c>
      <c r="B16" s="147" t="s">
        <v>34</v>
      </c>
    </row>
    <row r="17">
      <c r="A17" s="146" t="s">
        <v>96</v>
      </c>
      <c r="B17" s="147" t="s">
        <v>36</v>
      </c>
    </row>
    <row r="18">
      <c r="A18" s="146" t="s">
        <v>96</v>
      </c>
      <c r="B18" s="147" t="s">
        <v>38</v>
      </c>
    </row>
    <row r="19">
      <c r="A19" s="146" t="s">
        <v>96</v>
      </c>
      <c r="B19" s="147" t="s">
        <v>40</v>
      </c>
    </row>
    <row r="20">
      <c r="A20" s="146" t="s">
        <v>96</v>
      </c>
      <c r="B20" s="147" t="s">
        <v>42</v>
      </c>
    </row>
    <row r="21">
      <c r="A21" s="146" t="s">
        <v>96</v>
      </c>
      <c r="B21" s="147" t="s">
        <v>44</v>
      </c>
    </row>
    <row r="22">
      <c r="A22" s="146" t="s">
        <v>96</v>
      </c>
      <c r="B22" s="147" t="s">
        <v>46</v>
      </c>
    </row>
    <row r="23">
      <c r="A23" s="146" t="s">
        <v>97</v>
      </c>
      <c r="B23" s="147" t="s">
        <v>52</v>
      </c>
    </row>
    <row r="24">
      <c r="A24" s="146" t="s">
        <v>97</v>
      </c>
      <c r="B24" s="147" t="s">
        <v>54</v>
      </c>
    </row>
    <row r="25">
      <c r="A25" s="146" t="s">
        <v>97</v>
      </c>
      <c r="B25" s="147" t="s">
        <v>55</v>
      </c>
    </row>
    <row r="26">
      <c r="A26" s="146" t="s">
        <v>97</v>
      </c>
      <c r="B26" s="147" t="s">
        <v>56</v>
      </c>
    </row>
    <row r="27">
      <c r="A27" s="146" t="s">
        <v>97</v>
      </c>
      <c r="B27" s="147" t="s">
        <v>57</v>
      </c>
    </row>
    <row r="28">
      <c r="A28" s="146" t="s">
        <v>97</v>
      </c>
      <c r="B28" s="147" t="s">
        <v>58</v>
      </c>
    </row>
    <row r="29">
      <c r="A29" s="146" t="s">
        <v>98</v>
      </c>
      <c r="B29" s="147" t="s">
        <v>51</v>
      </c>
    </row>
    <row r="30">
      <c r="A30" s="146" t="s">
        <v>98</v>
      </c>
      <c r="B30" s="147" t="s">
        <v>53</v>
      </c>
    </row>
    <row r="31">
      <c r="A31" s="146" t="s">
        <v>98</v>
      </c>
      <c r="B31" s="147" t="s">
        <v>6</v>
      </c>
    </row>
    <row r="32">
      <c r="A32" s="146" t="s">
        <v>98</v>
      </c>
      <c r="B32" s="147" t="s">
        <v>6</v>
      </c>
    </row>
    <row r="33">
      <c r="A33" s="146" t="s">
        <v>98</v>
      </c>
      <c r="B33" s="147" t="s">
        <v>6</v>
      </c>
    </row>
    <row r="34">
      <c r="A34" s="146" t="s">
        <v>98</v>
      </c>
      <c r="B34" s="147" t="s">
        <v>6</v>
      </c>
    </row>
    <row r="35">
      <c r="A35" s="146" t="s">
        <v>99</v>
      </c>
      <c r="B35" s="147" t="s">
        <v>62</v>
      </c>
    </row>
    <row r="36">
      <c r="A36" s="146" t="s">
        <v>99</v>
      </c>
      <c r="B36" s="147" t="s">
        <v>64</v>
      </c>
    </row>
    <row r="37">
      <c r="A37" s="146" t="s">
        <v>99</v>
      </c>
      <c r="B37" s="147" t="s">
        <v>66</v>
      </c>
    </row>
    <row r="38">
      <c r="A38" s="146" t="s">
        <v>99</v>
      </c>
      <c r="B38" s="147" t="s">
        <v>6</v>
      </c>
    </row>
    <row r="39">
      <c r="A39" s="146" t="s">
        <v>99</v>
      </c>
      <c r="B39" s="147" t="s">
        <v>6</v>
      </c>
    </row>
    <row r="40">
      <c r="A40" s="146" t="s">
        <v>99</v>
      </c>
      <c r="B40" s="147" t="s">
        <v>6</v>
      </c>
    </row>
    <row r="41">
      <c r="A41" s="146" t="s">
        <v>100</v>
      </c>
      <c r="B41" s="147" t="s">
        <v>61</v>
      </c>
    </row>
    <row r="42">
      <c r="A42" s="146" t="s">
        <v>100</v>
      </c>
      <c r="B42" s="147" t="s">
        <v>63</v>
      </c>
    </row>
    <row r="43">
      <c r="A43" s="146" t="s">
        <v>100</v>
      </c>
      <c r="B43" s="147" t="s">
        <v>65</v>
      </c>
    </row>
    <row r="44">
      <c r="A44" s="146" t="s">
        <v>100</v>
      </c>
      <c r="B44" s="147" t="s">
        <v>67</v>
      </c>
    </row>
    <row r="45">
      <c r="A45" s="146" t="s">
        <v>101</v>
      </c>
      <c r="B45" s="147" t="s">
        <v>73</v>
      </c>
    </row>
    <row r="46">
      <c r="A46" s="146" t="s">
        <v>101</v>
      </c>
      <c r="B46" s="147" t="s">
        <v>75</v>
      </c>
    </row>
    <row r="47">
      <c r="A47" s="146" t="s">
        <v>101</v>
      </c>
      <c r="B47" s="147" t="s">
        <v>6</v>
      </c>
    </row>
    <row r="48">
      <c r="A48" s="146" t="s">
        <v>102</v>
      </c>
      <c r="B48" s="147" t="s">
        <v>69</v>
      </c>
    </row>
    <row r="49">
      <c r="A49" s="146" t="s">
        <v>102</v>
      </c>
      <c r="B49" s="147" t="s">
        <v>71</v>
      </c>
    </row>
    <row r="50">
      <c r="A50" s="146" t="s">
        <v>102</v>
      </c>
      <c r="B50" s="147" t="s">
        <v>72</v>
      </c>
    </row>
    <row r="51">
      <c r="A51" s="146" t="s">
        <v>102</v>
      </c>
      <c r="B51" s="147" t="s">
        <v>74</v>
      </c>
    </row>
    <row r="52">
      <c r="A52" s="146" t="s">
        <v>102</v>
      </c>
      <c r="B52" s="147" t="s">
        <v>76</v>
      </c>
    </row>
    <row r="53">
      <c r="A53" s="146" t="s">
        <v>102</v>
      </c>
      <c r="B53" s="147" t="s">
        <v>77</v>
      </c>
    </row>
    <row r="54">
      <c r="A54" s="146" t="s">
        <v>102</v>
      </c>
      <c r="B54" s="147" t="s">
        <v>6</v>
      </c>
    </row>
    <row r="55">
      <c r="A55" s="146" t="s">
        <v>102</v>
      </c>
      <c r="B55" s="147" t="s">
        <v>6</v>
      </c>
    </row>
    <row r="56">
      <c r="A56" s="146" t="s">
        <v>102</v>
      </c>
      <c r="B56" s="147" t="s">
        <v>6</v>
      </c>
    </row>
    <row r="57">
      <c r="A57" s="146" t="s">
        <v>103</v>
      </c>
      <c r="B57" s="147" t="s">
        <v>79</v>
      </c>
    </row>
    <row r="58">
      <c r="A58" s="146" t="s">
        <v>103</v>
      </c>
      <c r="B58" s="147" t="s">
        <v>80</v>
      </c>
    </row>
    <row r="59">
      <c r="A59" s="146" t="s">
        <v>103</v>
      </c>
      <c r="B59" s="147" t="s">
        <v>82</v>
      </c>
    </row>
    <row r="60">
      <c r="A60" s="146" t="s">
        <v>103</v>
      </c>
      <c r="B60" s="147" t="s">
        <v>83</v>
      </c>
    </row>
    <row r="61">
      <c r="A61" s="146" t="s">
        <v>103</v>
      </c>
      <c r="B61" s="147" t="s">
        <v>6</v>
      </c>
    </row>
    <row r="62">
      <c r="A62" s="146" t="s">
        <v>103</v>
      </c>
      <c r="B62" s="147" t="s">
        <v>6</v>
      </c>
    </row>
    <row r="63">
      <c r="A63" s="146" t="s">
        <v>103</v>
      </c>
      <c r="B63" s="147" t="s">
        <v>6</v>
      </c>
    </row>
    <row r="64">
      <c r="A64" s="146" t="s">
        <v>104</v>
      </c>
      <c r="B64" s="147" t="s">
        <v>84</v>
      </c>
    </row>
    <row r="65">
      <c r="A65" s="146" t="s">
        <v>104</v>
      </c>
      <c r="B65" s="147" t="s">
        <v>85</v>
      </c>
    </row>
    <row r="66">
      <c r="A66" s="146" t="s">
        <v>104</v>
      </c>
      <c r="B66" s="147" t="s">
        <v>86</v>
      </c>
    </row>
    <row r="67">
      <c r="A67" s="146" t="s">
        <v>104</v>
      </c>
      <c r="B67" s="147" t="s">
        <v>6</v>
      </c>
    </row>
    <row r="68">
      <c r="A68" s="146" t="s">
        <v>105</v>
      </c>
      <c r="B68" s="147" t="s">
        <v>88</v>
      </c>
    </row>
    <row r="69">
      <c r="A69" s="146" t="s">
        <v>105</v>
      </c>
      <c r="B69" s="147" t="s">
        <v>89</v>
      </c>
    </row>
    <row r="70">
      <c r="A70" s="146" t="s">
        <v>105</v>
      </c>
      <c r="B70" s="147" t="s">
        <v>90</v>
      </c>
    </row>
    <row r="71">
      <c r="A71" s="146" t="s">
        <v>105</v>
      </c>
      <c r="B71" s="147" t="s">
        <v>6</v>
      </c>
    </row>
    <row r="72">
      <c r="A72" s="146" t="s">
        <v>105</v>
      </c>
      <c r="B72" s="147" t="s">
        <v>6</v>
      </c>
    </row>
    <row r="73">
      <c r="A73" s="146" t="s">
        <v>105</v>
      </c>
      <c r="B73" s="147" t="s">
        <v>6</v>
      </c>
    </row>
    <row r="74">
      <c r="A74" s="146" t="s">
        <v>105</v>
      </c>
      <c r="B74" s="147" t="s">
        <v>6</v>
      </c>
    </row>
    <row r="75">
      <c r="A75" s="146"/>
    </row>
    <row r="76">
      <c r="A76" s="146"/>
    </row>
    <row r="77">
      <c r="A77" s="146"/>
    </row>
    <row r="78">
      <c r="A78" s="146"/>
    </row>
    <row r="79">
      <c r="A79" s="146"/>
    </row>
    <row r="80">
      <c r="A80" s="146"/>
    </row>
    <row r="81">
      <c r="A81" s="146"/>
    </row>
    <row r="82">
      <c r="A82" s="146"/>
    </row>
    <row r="83">
      <c r="A83" s="146"/>
    </row>
    <row r="84">
      <c r="A84" s="146"/>
    </row>
    <row r="85">
      <c r="A85" s="146"/>
    </row>
    <row r="86">
      <c r="A86" s="146"/>
    </row>
    <row r="87">
      <c r="A87" s="146"/>
    </row>
    <row r="88">
      <c r="A88" s="146"/>
    </row>
    <row r="89">
      <c r="A89" s="146"/>
    </row>
    <row r="90">
      <c r="A90" s="146"/>
    </row>
    <row r="91">
      <c r="A91" s="146"/>
    </row>
    <row r="92">
      <c r="A92" s="146"/>
    </row>
    <row r="93">
      <c r="A93" s="146"/>
    </row>
    <row r="94">
      <c r="A94" s="146"/>
    </row>
    <row r="95">
      <c r="A95" s="146"/>
    </row>
    <row r="96">
      <c r="A96" s="146"/>
    </row>
    <row r="97">
      <c r="A97" s="146"/>
    </row>
    <row r="98">
      <c r="A98" s="146"/>
    </row>
    <row r="99">
      <c r="A99" s="146"/>
    </row>
    <row r="100">
      <c r="A100" s="146"/>
    </row>
    <row r="101">
      <c r="A101" s="146"/>
    </row>
    <row r="102">
      <c r="A102" s="146"/>
    </row>
    <row r="103">
      <c r="A103" s="146"/>
    </row>
    <row r="104">
      <c r="A104" s="146"/>
    </row>
    <row r="105">
      <c r="A105" s="146"/>
    </row>
    <row r="106">
      <c r="A106" s="146"/>
    </row>
    <row r="107">
      <c r="A107" s="146"/>
    </row>
    <row r="108">
      <c r="A108" s="146"/>
    </row>
    <row r="109">
      <c r="A109" s="146"/>
    </row>
    <row r="110">
      <c r="A110" s="146"/>
    </row>
    <row r="111">
      <c r="A111" s="146"/>
    </row>
    <row r="112">
      <c r="A112" s="146"/>
    </row>
    <row r="113">
      <c r="A113" s="146"/>
    </row>
    <row r="114">
      <c r="A114" s="146"/>
    </row>
    <row r="115">
      <c r="A115" s="146"/>
    </row>
    <row r="116">
      <c r="A116" s="146"/>
    </row>
    <row r="117">
      <c r="A117" s="146"/>
    </row>
    <row r="118">
      <c r="A118" s="146"/>
    </row>
    <row r="119">
      <c r="A119" s="146"/>
    </row>
    <row r="120">
      <c r="A120" s="146"/>
    </row>
    <row r="121">
      <c r="A121" s="146"/>
    </row>
    <row r="122">
      <c r="A122" s="146"/>
    </row>
    <row r="123">
      <c r="A123" s="146"/>
    </row>
    <row r="124">
      <c r="A124" s="146"/>
    </row>
    <row r="125">
      <c r="A125" s="146"/>
    </row>
    <row r="126">
      <c r="A126" s="146"/>
    </row>
    <row r="127">
      <c r="A127" s="146"/>
    </row>
    <row r="128">
      <c r="A128" s="146"/>
    </row>
    <row r="129">
      <c r="A129" s="146"/>
    </row>
    <row r="130">
      <c r="A130" s="146"/>
    </row>
    <row r="131">
      <c r="A131" s="146"/>
    </row>
    <row r="132">
      <c r="A132" s="146"/>
    </row>
    <row r="133">
      <c r="A133" s="146"/>
    </row>
    <row r="134">
      <c r="A134" s="146"/>
    </row>
    <row r="135">
      <c r="A135" s="146"/>
    </row>
    <row r="136">
      <c r="A136" s="146"/>
    </row>
    <row r="137">
      <c r="A137" s="146"/>
    </row>
    <row r="138">
      <c r="A138" s="146"/>
    </row>
    <row r="139">
      <c r="A139" s="146"/>
    </row>
    <row r="140">
      <c r="A140" s="146"/>
    </row>
    <row r="141">
      <c r="A141" s="146"/>
    </row>
    <row r="142">
      <c r="A142" s="146"/>
    </row>
    <row r="143">
      <c r="A143" s="146"/>
    </row>
    <row r="144">
      <c r="A144" s="146"/>
    </row>
    <row r="145">
      <c r="A145" s="146"/>
    </row>
    <row r="146">
      <c r="A146" s="146"/>
    </row>
    <row r="147">
      <c r="A147" s="146"/>
    </row>
    <row r="148">
      <c r="A148" s="146"/>
    </row>
    <row r="149">
      <c r="A149" s="146"/>
    </row>
    <row r="150">
      <c r="A150" s="146"/>
    </row>
    <row r="151">
      <c r="A151" s="146"/>
    </row>
    <row r="152">
      <c r="A152" s="146"/>
    </row>
    <row r="153">
      <c r="A153" s="146"/>
    </row>
    <row r="154">
      <c r="A154" s="146"/>
    </row>
    <row r="155">
      <c r="A155" s="146"/>
    </row>
    <row r="156">
      <c r="A156" s="146"/>
    </row>
    <row r="157">
      <c r="A157" s="146"/>
    </row>
    <row r="158">
      <c r="A158" s="146"/>
    </row>
    <row r="159">
      <c r="A159" s="146"/>
    </row>
    <row r="160">
      <c r="A160" s="146"/>
    </row>
    <row r="161">
      <c r="A161" s="146"/>
    </row>
    <row r="162">
      <c r="A162" s="146"/>
    </row>
    <row r="163">
      <c r="A163" s="146"/>
    </row>
    <row r="164">
      <c r="A164" s="146"/>
    </row>
    <row r="165">
      <c r="A165" s="146"/>
    </row>
    <row r="166">
      <c r="A166" s="146"/>
    </row>
    <row r="167">
      <c r="A167" s="146"/>
    </row>
    <row r="168">
      <c r="A168" s="146"/>
    </row>
    <row r="169">
      <c r="A169" s="146"/>
    </row>
    <row r="170">
      <c r="A170" s="146"/>
    </row>
    <row r="171">
      <c r="A171" s="146"/>
    </row>
    <row r="172">
      <c r="A172" s="146"/>
    </row>
    <row r="173">
      <c r="A173" s="146"/>
    </row>
    <row r="174">
      <c r="A174" s="146"/>
    </row>
    <row r="175">
      <c r="A175" s="146"/>
    </row>
    <row r="176">
      <c r="A176" s="146"/>
    </row>
    <row r="177">
      <c r="A177" s="146"/>
    </row>
    <row r="178">
      <c r="A178" s="146"/>
    </row>
    <row r="179">
      <c r="A179" s="146"/>
    </row>
    <row r="180">
      <c r="A180" s="146"/>
    </row>
    <row r="181">
      <c r="A181" s="146"/>
    </row>
    <row r="182">
      <c r="A182" s="146"/>
    </row>
    <row r="183">
      <c r="A183" s="146"/>
    </row>
    <row r="184">
      <c r="A184" s="146"/>
    </row>
    <row r="185">
      <c r="A185" s="146"/>
    </row>
    <row r="186">
      <c r="A186" s="146"/>
    </row>
    <row r="187">
      <c r="A187" s="146"/>
    </row>
    <row r="188">
      <c r="A188" s="146"/>
    </row>
    <row r="189">
      <c r="A189" s="146"/>
    </row>
    <row r="190">
      <c r="A190" s="146"/>
    </row>
    <row r="191">
      <c r="A191" s="146"/>
    </row>
    <row r="192">
      <c r="A192" s="146"/>
    </row>
    <row r="193">
      <c r="A193" s="146"/>
    </row>
    <row r="194">
      <c r="A194" s="146"/>
    </row>
    <row r="195">
      <c r="A195" s="146"/>
    </row>
    <row r="196">
      <c r="A196" s="146"/>
    </row>
    <row r="197">
      <c r="A197" s="146"/>
    </row>
    <row r="198">
      <c r="A198" s="146"/>
    </row>
    <row r="199">
      <c r="A199" s="146"/>
    </row>
    <row r="200">
      <c r="A200" s="146"/>
    </row>
    <row r="201">
      <c r="A201" s="146"/>
    </row>
    <row r="202">
      <c r="A202" s="146"/>
    </row>
    <row r="203">
      <c r="A203" s="146"/>
    </row>
    <row r="204">
      <c r="A204" s="146"/>
    </row>
    <row r="205">
      <c r="A205" s="146"/>
    </row>
    <row r="206">
      <c r="A206" s="146"/>
    </row>
    <row r="207">
      <c r="A207" s="146"/>
    </row>
    <row r="208">
      <c r="A208" s="146"/>
    </row>
    <row r="209">
      <c r="A209" s="146"/>
    </row>
    <row r="210">
      <c r="A210" s="146"/>
    </row>
    <row r="211">
      <c r="A211" s="146"/>
    </row>
    <row r="212">
      <c r="A212" s="146"/>
    </row>
    <row r="213">
      <c r="A213" s="146"/>
    </row>
    <row r="214">
      <c r="A214" s="146"/>
    </row>
    <row r="215">
      <c r="A215" s="146"/>
    </row>
    <row r="216">
      <c r="A216" s="146"/>
    </row>
    <row r="217">
      <c r="A217" s="146"/>
    </row>
    <row r="218">
      <c r="A218" s="146"/>
    </row>
    <row r="219">
      <c r="A219" s="146"/>
    </row>
    <row r="220">
      <c r="A220" s="146"/>
    </row>
    <row r="221">
      <c r="A221" s="146"/>
    </row>
    <row r="222">
      <c r="A222" s="146"/>
    </row>
    <row r="223">
      <c r="A223" s="146"/>
    </row>
    <row r="224">
      <c r="A224" s="146"/>
    </row>
    <row r="225">
      <c r="A225" s="146"/>
    </row>
    <row r="226">
      <c r="A226" s="146"/>
    </row>
    <row r="227">
      <c r="A227" s="146"/>
    </row>
    <row r="228">
      <c r="A228" s="146"/>
    </row>
    <row r="229">
      <c r="A229" s="146"/>
    </row>
    <row r="230">
      <c r="A230" s="146"/>
    </row>
    <row r="231">
      <c r="A231" s="146"/>
    </row>
    <row r="232">
      <c r="A232" s="146"/>
    </row>
    <row r="233">
      <c r="A233" s="146"/>
    </row>
    <row r="234">
      <c r="A234" s="146"/>
    </row>
    <row r="235">
      <c r="A235" s="146"/>
    </row>
    <row r="236">
      <c r="A236" s="146"/>
    </row>
    <row r="237">
      <c r="A237" s="146"/>
    </row>
    <row r="238">
      <c r="A238" s="146"/>
    </row>
    <row r="239">
      <c r="A239" s="146"/>
    </row>
    <row r="240">
      <c r="A240" s="146"/>
    </row>
    <row r="241">
      <c r="A241" s="146"/>
    </row>
    <row r="242">
      <c r="A242" s="146"/>
    </row>
    <row r="243">
      <c r="A243" s="146"/>
    </row>
    <row r="244">
      <c r="A244" s="146"/>
    </row>
    <row r="245">
      <c r="A245" s="146"/>
    </row>
    <row r="246">
      <c r="A246" s="146"/>
    </row>
    <row r="247">
      <c r="A247" s="146"/>
    </row>
    <row r="248">
      <c r="A248" s="146"/>
    </row>
    <row r="249">
      <c r="A249" s="146"/>
    </row>
    <row r="250">
      <c r="A250" s="146"/>
    </row>
    <row r="251">
      <c r="A251" s="146"/>
    </row>
    <row r="252">
      <c r="A252" s="146"/>
    </row>
    <row r="253">
      <c r="A253" s="146"/>
    </row>
    <row r="254">
      <c r="A254" s="146"/>
    </row>
    <row r="255">
      <c r="A255" s="146"/>
    </row>
    <row r="256">
      <c r="A256" s="146"/>
    </row>
    <row r="257">
      <c r="A257" s="146"/>
    </row>
    <row r="258">
      <c r="A258" s="146"/>
    </row>
    <row r="259">
      <c r="A259" s="146"/>
    </row>
    <row r="260">
      <c r="A260" s="146"/>
    </row>
    <row r="261">
      <c r="A261" s="146"/>
    </row>
    <row r="262">
      <c r="A262" s="146"/>
    </row>
    <row r="263">
      <c r="A263" s="146"/>
    </row>
    <row r="264">
      <c r="A264" s="146"/>
    </row>
    <row r="265">
      <c r="A265" s="146"/>
    </row>
    <row r="266">
      <c r="A266" s="146"/>
    </row>
    <row r="267">
      <c r="A267" s="146"/>
    </row>
    <row r="268">
      <c r="A268" s="146"/>
    </row>
    <row r="269">
      <c r="A269" s="146"/>
    </row>
    <row r="270">
      <c r="A270" s="146"/>
    </row>
    <row r="271">
      <c r="A271" s="146"/>
    </row>
    <row r="272">
      <c r="A272" s="146"/>
    </row>
    <row r="273">
      <c r="A273" s="146"/>
    </row>
    <row r="274">
      <c r="A274" s="146"/>
    </row>
    <row r="275">
      <c r="A275" s="146"/>
    </row>
    <row r="276">
      <c r="A276" s="146"/>
    </row>
    <row r="277">
      <c r="A277" s="146"/>
    </row>
    <row r="278">
      <c r="A278" s="146"/>
    </row>
    <row r="279">
      <c r="A279" s="146"/>
    </row>
    <row r="280">
      <c r="A280" s="146"/>
    </row>
    <row r="281">
      <c r="A281" s="146"/>
    </row>
    <row r="282">
      <c r="A282" s="146"/>
    </row>
    <row r="283">
      <c r="A283" s="146"/>
    </row>
    <row r="284">
      <c r="A284" s="146"/>
    </row>
    <row r="285">
      <c r="A285" s="146"/>
    </row>
    <row r="286">
      <c r="A286" s="146"/>
    </row>
    <row r="287">
      <c r="A287" s="146"/>
    </row>
    <row r="288">
      <c r="A288" s="146"/>
    </row>
    <row r="289">
      <c r="A289" s="146"/>
    </row>
    <row r="290">
      <c r="A290" s="146"/>
    </row>
    <row r="291">
      <c r="A291" s="146"/>
    </row>
    <row r="292">
      <c r="A292" s="146"/>
    </row>
    <row r="293">
      <c r="A293" s="146"/>
    </row>
    <row r="294">
      <c r="A294" s="146"/>
    </row>
    <row r="295">
      <c r="A295" s="146"/>
    </row>
    <row r="296">
      <c r="A296" s="146"/>
    </row>
    <row r="297">
      <c r="A297" s="146"/>
    </row>
    <row r="298">
      <c r="A298" s="146"/>
    </row>
    <row r="299">
      <c r="A299" s="146"/>
    </row>
    <row r="300">
      <c r="A300" s="146"/>
    </row>
    <row r="301">
      <c r="A301" s="146"/>
    </row>
    <row r="302">
      <c r="A302" s="146"/>
    </row>
    <row r="303">
      <c r="A303" s="146"/>
    </row>
    <row r="304">
      <c r="A304" s="146"/>
    </row>
    <row r="305">
      <c r="A305" s="146"/>
    </row>
    <row r="306">
      <c r="A306" s="146"/>
    </row>
    <row r="307">
      <c r="A307" s="146"/>
    </row>
    <row r="308">
      <c r="A308" s="146"/>
    </row>
    <row r="309">
      <c r="A309" s="146"/>
    </row>
    <row r="310">
      <c r="A310" s="146"/>
    </row>
    <row r="311">
      <c r="A311" s="146"/>
    </row>
    <row r="312">
      <c r="A312" s="146"/>
    </row>
    <row r="313">
      <c r="A313" s="146"/>
    </row>
    <row r="314">
      <c r="A314" s="146"/>
    </row>
    <row r="315">
      <c r="A315" s="146"/>
    </row>
    <row r="316">
      <c r="A316" s="146"/>
    </row>
    <row r="317">
      <c r="A317" s="146"/>
    </row>
    <row r="318">
      <c r="A318" s="146"/>
    </row>
    <row r="319">
      <c r="A319" s="146"/>
    </row>
    <row r="320">
      <c r="A320" s="146"/>
    </row>
    <row r="321">
      <c r="A321" s="146"/>
    </row>
    <row r="322">
      <c r="A322" s="146"/>
    </row>
    <row r="323">
      <c r="A323" s="146"/>
    </row>
    <row r="324">
      <c r="A324" s="146"/>
    </row>
    <row r="325">
      <c r="A325" s="146"/>
    </row>
    <row r="326">
      <c r="A326" s="146"/>
    </row>
    <row r="327">
      <c r="A327" s="146"/>
    </row>
    <row r="328">
      <c r="A328" s="146"/>
    </row>
    <row r="329">
      <c r="A329" s="146"/>
    </row>
    <row r="330">
      <c r="A330" s="146"/>
    </row>
    <row r="331">
      <c r="A331" s="146"/>
    </row>
    <row r="332">
      <c r="A332" s="146"/>
    </row>
    <row r="333">
      <c r="A333" s="146"/>
    </row>
    <row r="334">
      <c r="A334" s="146"/>
    </row>
    <row r="335">
      <c r="A335" s="146"/>
    </row>
    <row r="336">
      <c r="A336" s="146"/>
    </row>
    <row r="337">
      <c r="A337" s="146"/>
    </row>
    <row r="338">
      <c r="A338" s="146"/>
    </row>
    <row r="339">
      <c r="A339" s="146"/>
    </row>
    <row r="340">
      <c r="A340" s="146"/>
    </row>
    <row r="341">
      <c r="A341" s="146"/>
    </row>
    <row r="342">
      <c r="A342" s="146"/>
    </row>
    <row r="343">
      <c r="A343" s="146"/>
    </row>
    <row r="344">
      <c r="A344" s="146"/>
    </row>
    <row r="345">
      <c r="A345" s="146"/>
    </row>
    <row r="346">
      <c r="A346" s="146"/>
    </row>
    <row r="347">
      <c r="A347" s="146"/>
    </row>
    <row r="348">
      <c r="A348" s="146"/>
    </row>
    <row r="349">
      <c r="A349" s="146"/>
    </row>
    <row r="350">
      <c r="A350" s="146"/>
    </row>
    <row r="351">
      <c r="A351" s="146"/>
    </row>
    <row r="352">
      <c r="A352" s="146"/>
    </row>
    <row r="353">
      <c r="A353" s="146"/>
    </row>
    <row r="354">
      <c r="A354" s="146"/>
    </row>
    <row r="355">
      <c r="A355" s="146"/>
    </row>
    <row r="356">
      <c r="A356" s="146"/>
    </row>
    <row r="357">
      <c r="A357" s="146"/>
    </row>
    <row r="358">
      <c r="A358" s="146"/>
    </row>
    <row r="359">
      <c r="A359" s="146"/>
    </row>
    <row r="360">
      <c r="A360" s="146"/>
    </row>
    <row r="361">
      <c r="A361" s="146"/>
    </row>
    <row r="362">
      <c r="A362" s="146"/>
    </row>
    <row r="363">
      <c r="A363" s="146"/>
    </row>
    <row r="364">
      <c r="A364" s="146"/>
    </row>
    <row r="365">
      <c r="A365" s="146"/>
    </row>
    <row r="366">
      <c r="A366" s="146"/>
    </row>
    <row r="367">
      <c r="A367" s="146"/>
    </row>
    <row r="368">
      <c r="A368" s="146"/>
    </row>
    <row r="369">
      <c r="A369" s="146"/>
    </row>
    <row r="370">
      <c r="A370" s="146"/>
    </row>
    <row r="371">
      <c r="A371" s="146"/>
    </row>
    <row r="372">
      <c r="A372" s="146"/>
    </row>
    <row r="373">
      <c r="A373" s="146"/>
    </row>
    <row r="374">
      <c r="A374" s="146"/>
    </row>
    <row r="375">
      <c r="A375" s="146"/>
    </row>
    <row r="376">
      <c r="A376" s="146"/>
    </row>
    <row r="377">
      <c r="A377" s="146"/>
    </row>
    <row r="378">
      <c r="A378" s="146"/>
    </row>
    <row r="379">
      <c r="A379" s="146"/>
    </row>
    <row r="380">
      <c r="A380" s="146"/>
    </row>
    <row r="381">
      <c r="A381" s="146"/>
    </row>
    <row r="382">
      <c r="A382" s="146"/>
    </row>
    <row r="383">
      <c r="A383" s="146"/>
    </row>
    <row r="384">
      <c r="A384" s="146"/>
    </row>
    <row r="385">
      <c r="A385" s="146"/>
    </row>
    <row r="386">
      <c r="A386" s="146"/>
    </row>
    <row r="387">
      <c r="A387" s="146"/>
    </row>
    <row r="388">
      <c r="A388" s="146"/>
    </row>
    <row r="389">
      <c r="A389" s="146"/>
    </row>
    <row r="390">
      <c r="A390" s="146"/>
    </row>
    <row r="391">
      <c r="A391" s="146"/>
    </row>
    <row r="392">
      <c r="A392" s="146"/>
    </row>
    <row r="393">
      <c r="A393" s="146"/>
    </row>
    <row r="394">
      <c r="A394" s="146"/>
    </row>
    <row r="395">
      <c r="A395" s="146"/>
    </row>
    <row r="396">
      <c r="A396" s="146"/>
    </row>
    <row r="397">
      <c r="A397" s="146"/>
    </row>
    <row r="398">
      <c r="A398" s="146"/>
    </row>
    <row r="399">
      <c r="A399" s="146"/>
    </row>
    <row r="400">
      <c r="A400" s="146"/>
    </row>
    <row r="401">
      <c r="A401" s="146"/>
    </row>
    <row r="402">
      <c r="A402" s="146"/>
    </row>
    <row r="403">
      <c r="A403" s="146"/>
    </row>
    <row r="404">
      <c r="A404" s="146"/>
    </row>
    <row r="405">
      <c r="A405" s="146"/>
    </row>
    <row r="406">
      <c r="A406" s="146"/>
    </row>
    <row r="407">
      <c r="A407" s="146"/>
    </row>
    <row r="408">
      <c r="A408" s="146"/>
    </row>
    <row r="409">
      <c r="A409" s="146"/>
    </row>
    <row r="410">
      <c r="A410" s="146"/>
    </row>
    <row r="411">
      <c r="A411" s="146"/>
    </row>
    <row r="412">
      <c r="A412" s="146"/>
    </row>
    <row r="413">
      <c r="A413" s="146"/>
    </row>
    <row r="414">
      <c r="A414" s="146"/>
    </row>
    <row r="415">
      <c r="A415" s="146"/>
    </row>
    <row r="416">
      <c r="A416" s="146"/>
    </row>
    <row r="417">
      <c r="A417" s="146"/>
    </row>
    <row r="418">
      <c r="A418" s="146"/>
    </row>
    <row r="419">
      <c r="A419" s="146"/>
    </row>
    <row r="420">
      <c r="A420" s="146"/>
    </row>
    <row r="421">
      <c r="A421" s="146"/>
    </row>
    <row r="422">
      <c r="A422" s="146"/>
    </row>
    <row r="423">
      <c r="A423" s="146"/>
    </row>
    <row r="424">
      <c r="A424" s="146"/>
    </row>
    <row r="425">
      <c r="A425" s="146"/>
    </row>
    <row r="426">
      <c r="A426" s="146"/>
    </row>
    <row r="427">
      <c r="A427" s="146"/>
    </row>
    <row r="428">
      <c r="A428" s="146"/>
    </row>
    <row r="429">
      <c r="A429" s="146"/>
    </row>
    <row r="430">
      <c r="A430" s="146"/>
    </row>
    <row r="431">
      <c r="A431" s="146"/>
    </row>
    <row r="432">
      <c r="A432" s="146"/>
    </row>
    <row r="433">
      <c r="A433" s="146"/>
    </row>
    <row r="434">
      <c r="A434" s="146"/>
    </row>
    <row r="435">
      <c r="A435" s="146"/>
    </row>
    <row r="436">
      <c r="A436" s="146"/>
    </row>
    <row r="437">
      <c r="A437" s="146"/>
    </row>
    <row r="438">
      <c r="A438" s="146"/>
    </row>
    <row r="439">
      <c r="A439" s="146"/>
    </row>
    <row r="440">
      <c r="A440" s="146"/>
    </row>
    <row r="441">
      <c r="A441" s="146"/>
    </row>
    <row r="442">
      <c r="A442" s="146"/>
    </row>
    <row r="443">
      <c r="A443" s="146"/>
    </row>
    <row r="444">
      <c r="A444" s="146"/>
    </row>
    <row r="445">
      <c r="A445" s="146"/>
    </row>
    <row r="446">
      <c r="A446" s="146"/>
    </row>
    <row r="447">
      <c r="A447" s="146"/>
    </row>
    <row r="448">
      <c r="A448" s="146"/>
    </row>
    <row r="449">
      <c r="A449" s="146"/>
    </row>
    <row r="450">
      <c r="A450" s="146"/>
    </row>
    <row r="451">
      <c r="A451" s="146"/>
    </row>
    <row r="452">
      <c r="A452" s="146"/>
    </row>
    <row r="453">
      <c r="A453" s="146"/>
    </row>
    <row r="454">
      <c r="A454" s="146"/>
    </row>
    <row r="455">
      <c r="A455" s="146"/>
    </row>
    <row r="456">
      <c r="A456" s="146"/>
    </row>
    <row r="457">
      <c r="A457" s="146"/>
    </row>
    <row r="458">
      <c r="A458" s="146"/>
    </row>
    <row r="459">
      <c r="A459" s="146"/>
    </row>
    <row r="460">
      <c r="A460" s="146"/>
    </row>
    <row r="461">
      <c r="A461" s="146"/>
    </row>
    <row r="462">
      <c r="A462" s="146"/>
    </row>
    <row r="463">
      <c r="A463" s="146"/>
    </row>
    <row r="464">
      <c r="A464" s="146"/>
    </row>
    <row r="465">
      <c r="A465" s="146"/>
    </row>
    <row r="466">
      <c r="A466" s="146"/>
    </row>
    <row r="467">
      <c r="A467" s="146"/>
    </row>
    <row r="468">
      <c r="A468" s="146"/>
    </row>
    <row r="469">
      <c r="A469" s="146"/>
    </row>
    <row r="470">
      <c r="A470" s="146"/>
    </row>
    <row r="471">
      <c r="A471" s="146"/>
    </row>
    <row r="472">
      <c r="A472" s="146"/>
    </row>
    <row r="473">
      <c r="A473" s="146"/>
    </row>
    <row r="474">
      <c r="A474" s="146"/>
    </row>
    <row r="475">
      <c r="A475" s="146"/>
    </row>
    <row r="476">
      <c r="A476" s="146"/>
    </row>
    <row r="477">
      <c r="A477" s="146"/>
    </row>
    <row r="478">
      <c r="A478" s="146"/>
    </row>
    <row r="479">
      <c r="A479" s="146"/>
    </row>
    <row r="480">
      <c r="A480" s="146"/>
    </row>
    <row r="481">
      <c r="A481" s="146"/>
    </row>
    <row r="482">
      <c r="A482" s="146"/>
    </row>
    <row r="483">
      <c r="A483" s="146"/>
    </row>
    <row r="484">
      <c r="A484" s="146"/>
    </row>
    <row r="485">
      <c r="A485" s="146"/>
    </row>
    <row r="486">
      <c r="A486" s="146"/>
    </row>
    <row r="487">
      <c r="A487" s="146"/>
    </row>
    <row r="488">
      <c r="A488" s="146"/>
    </row>
    <row r="489">
      <c r="A489" s="146"/>
    </row>
    <row r="490">
      <c r="A490" s="146"/>
    </row>
    <row r="491">
      <c r="A491" s="146"/>
    </row>
    <row r="492">
      <c r="A492" s="146"/>
    </row>
    <row r="493">
      <c r="A493" s="146"/>
    </row>
    <row r="494">
      <c r="A494" s="146"/>
    </row>
    <row r="495">
      <c r="A495" s="146"/>
    </row>
    <row r="496">
      <c r="A496" s="146"/>
    </row>
    <row r="497">
      <c r="A497" s="146"/>
    </row>
    <row r="498">
      <c r="A498" s="146"/>
    </row>
    <row r="499">
      <c r="A499" s="146"/>
    </row>
    <row r="500">
      <c r="A500" s="146"/>
    </row>
    <row r="501">
      <c r="A501" s="146"/>
    </row>
    <row r="502">
      <c r="A502" s="146"/>
    </row>
    <row r="503">
      <c r="A503" s="146"/>
    </row>
    <row r="504">
      <c r="A504" s="146"/>
    </row>
    <row r="505">
      <c r="A505" s="146"/>
    </row>
    <row r="506">
      <c r="A506" s="146"/>
    </row>
    <row r="507">
      <c r="A507" s="146"/>
    </row>
    <row r="508">
      <c r="A508" s="146"/>
    </row>
    <row r="509">
      <c r="A509" s="146"/>
    </row>
    <row r="510">
      <c r="A510" s="146"/>
    </row>
    <row r="511">
      <c r="A511" s="146"/>
    </row>
    <row r="512">
      <c r="A512" s="146"/>
    </row>
    <row r="513">
      <c r="A513" s="146"/>
    </row>
    <row r="514">
      <c r="A514" s="146"/>
    </row>
    <row r="515">
      <c r="A515" s="146"/>
    </row>
    <row r="516">
      <c r="A516" s="146"/>
    </row>
    <row r="517">
      <c r="A517" s="146"/>
    </row>
    <row r="518">
      <c r="A518" s="146"/>
    </row>
    <row r="519">
      <c r="A519" s="146"/>
    </row>
    <row r="520">
      <c r="A520" s="146"/>
    </row>
    <row r="521">
      <c r="A521" s="146"/>
    </row>
    <row r="522">
      <c r="A522" s="146"/>
    </row>
    <row r="523">
      <c r="A523" s="146"/>
    </row>
    <row r="524">
      <c r="A524" s="146"/>
    </row>
    <row r="525">
      <c r="A525" s="146"/>
    </row>
    <row r="526">
      <c r="A526" s="146"/>
    </row>
    <row r="527">
      <c r="A527" s="146"/>
    </row>
    <row r="528">
      <c r="A528" s="146"/>
    </row>
    <row r="529">
      <c r="A529" s="146"/>
    </row>
    <row r="530">
      <c r="A530" s="146"/>
    </row>
    <row r="531">
      <c r="A531" s="146"/>
    </row>
    <row r="532">
      <c r="A532" s="146"/>
    </row>
    <row r="533">
      <c r="A533" s="146"/>
    </row>
    <row r="534">
      <c r="A534" s="146"/>
    </row>
    <row r="535">
      <c r="A535" s="146"/>
    </row>
    <row r="536">
      <c r="A536" s="146"/>
    </row>
    <row r="537">
      <c r="A537" s="146"/>
    </row>
    <row r="538">
      <c r="A538" s="146"/>
    </row>
    <row r="539">
      <c r="A539" s="146"/>
    </row>
    <row r="540">
      <c r="A540" s="146"/>
    </row>
    <row r="541">
      <c r="A541" s="146"/>
    </row>
    <row r="542">
      <c r="A542" s="146"/>
    </row>
    <row r="543">
      <c r="A543" s="146"/>
    </row>
    <row r="544">
      <c r="A544" s="146"/>
    </row>
    <row r="545">
      <c r="A545" s="146"/>
    </row>
    <row r="546">
      <c r="A546" s="146"/>
    </row>
    <row r="547">
      <c r="A547" s="146"/>
    </row>
    <row r="548">
      <c r="A548" s="146"/>
    </row>
    <row r="549">
      <c r="A549" s="146"/>
    </row>
    <row r="550">
      <c r="A550" s="146"/>
    </row>
    <row r="551">
      <c r="A551" s="146"/>
    </row>
    <row r="552">
      <c r="A552" s="146"/>
    </row>
    <row r="553">
      <c r="A553" s="146"/>
    </row>
    <row r="554">
      <c r="A554" s="146"/>
    </row>
    <row r="555">
      <c r="A555" s="146"/>
    </row>
    <row r="556">
      <c r="A556" s="146"/>
    </row>
    <row r="557">
      <c r="A557" s="146"/>
    </row>
    <row r="558">
      <c r="A558" s="146"/>
    </row>
    <row r="559">
      <c r="A559" s="146"/>
    </row>
    <row r="560">
      <c r="A560" s="146"/>
    </row>
    <row r="561">
      <c r="A561" s="146"/>
    </row>
    <row r="562">
      <c r="A562" s="146"/>
    </row>
    <row r="563">
      <c r="A563" s="146"/>
    </row>
    <row r="564">
      <c r="A564" s="146"/>
    </row>
    <row r="565">
      <c r="A565" s="146"/>
    </row>
    <row r="566">
      <c r="A566" s="146"/>
    </row>
    <row r="567">
      <c r="A567" s="146"/>
    </row>
    <row r="568">
      <c r="A568" s="146"/>
    </row>
    <row r="569">
      <c r="A569" s="146"/>
    </row>
    <row r="570">
      <c r="A570" s="146"/>
    </row>
    <row r="571">
      <c r="A571" s="146"/>
    </row>
    <row r="572">
      <c r="A572" s="146"/>
    </row>
    <row r="573">
      <c r="A573" s="146"/>
    </row>
    <row r="574">
      <c r="A574" s="146"/>
    </row>
    <row r="575">
      <c r="A575" s="146"/>
    </row>
    <row r="576">
      <c r="A576" s="146"/>
    </row>
    <row r="577">
      <c r="A577" s="146"/>
    </row>
    <row r="578">
      <c r="A578" s="146"/>
    </row>
    <row r="579">
      <c r="A579" s="146"/>
    </row>
    <row r="580">
      <c r="A580" s="146"/>
    </row>
    <row r="581">
      <c r="A581" s="146"/>
    </row>
    <row r="582">
      <c r="A582" s="146"/>
    </row>
    <row r="583">
      <c r="A583" s="146"/>
    </row>
    <row r="584">
      <c r="A584" s="146"/>
    </row>
    <row r="585">
      <c r="A585" s="146"/>
    </row>
    <row r="586">
      <c r="A586" s="146"/>
    </row>
    <row r="587">
      <c r="A587" s="146"/>
    </row>
    <row r="588">
      <c r="A588" s="146"/>
    </row>
    <row r="589">
      <c r="A589" s="146"/>
    </row>
    <row r="590">
      <c r="A590" s="146"/>
    </row>
    <row r="591">
      <c r="A591" s="146"/>
    </row>
    <row r="592">
      <c r="A592" s="146"/>
    </row>
    <row r="593">
      <c r="A593" s="146"/>
    </row>
    <row r="594">
      <c r="A594" s="146"/>
    </row>
    <row r="595">
      <c r="A595" s="146"/>
    </row>
    <row r="596">
      <c r="A596" s="146"/>
    </row>
    <row r="597">
      <c r="A597" s="146"/>
    </row>
    <row r="598">
      <c r="A598" s="146"/>
    </row>
    <row r="599">
      <c r="A599" s="146"/>
    </row>
    <row r="600">
      <c r="A600" s="146"/>
    </row>
    <row r="601">
      <c r="A601" s="146"/>
    </row>
    <row r="602">
      <c r="A602" s="146"/>
    </row>
    <row r="603">
      <c r="A603" s="146"/>
    </row>
    <row r="604">
      <c r="A604" s="146"/>
    </row>
    <row r="605">
      <c r="A605" s="146"/>
    </row>
    <row r="606">
      <c r="A606" s="146"/>
    </row>
    <row r="607">
      <c r="A607" s="146"/>
    </row>
    <row r="608">
      <c r="A608" s="146"/>
    </row>
    <row r="609">
      <c r="A609" s="146"/>
    </row>
    <row r="610">
      <c r="A610" s="146"/>
    </row>
    <row r="611">
      <c r="A611" s="146"/>
    </row>
    <row r="612">
      <c r="A612" s="146"/>
    </row>
    <row r="613">
      <c r="A613" s="146"/>
    </row>
    <row r="614">
      <c r="A614" s="146"/>
    </row>
    <row r="615">
      <c r="A615" s="146"/>
    </row>
    <row r="616">
      <c r="A616" s="146"/>
    </row>
    <row r="617">
      <c r="A617" s="146"/>
    </row>
    <row r="618">
      <c r="A618" s="146"/>
    </row>
    <row r="619">
      <c r="A619" s="146"/>
    </row>
    <row r="620">
      <c r="A620" s="146"/>
    </row>
    <row r="621">
      <c r="A621" s="146"/>
    </row>
    <row r="622">
      <c r="A622" s="146"/>
    </row>
    <row r="623">
      <c r="A623" s="146"/>
    </row>
    <row r="624">
      <c r="A624" s="146"/>
    </row>
    <row r="625">
      <c r="A625" s="146"/>
    </row>
    <row r="626">
      <c r="A626" s="146"/>
    </row>
    <row r="627">
      <c r="A627" s="146"/>
    </row>
    <row r="628">
      <c r="A628" s="146"/>
    </row>
    <row r="629">
      <c r="A629" s="146"/>
    </row>
    <row r="630">
      <c r="A630" s="146"/>
    </row>
    <row r="631">
      <c r="A631" s="146"/>
    </row>
    <row r="632">
      <c r="A632" s="146"/>
    </row>
    <row r="633">
      <c r="A633" s="146"/>
    </row>
    <row r="634">
      <c r="A634" s="146"/>
    </row>
    <row r="635">
      <c r="A635" s="146"/>
    </row>
    <row r="636">
      <c r="A636" s="146"/>
    </row>
    <row r="637">
      <c r="A637" s="146"/>
    </row>
    <row r="638">
      <c r="A638" s="146"/>
    </row>
    <row r="639">
      <c r="A639" s="146"/>
    </row>
    <row r="640">
      <c r="A640" s="146"/>
    </row>
    <row r="641">
      <c r="A641" s="146"/>
    </row>
    <row r="642">
      <c r="A642" s="146"/>
    </row>
    <row r="643">
      <c r="A643" s="146"/>
    </row>
    <row r="644">
      <c r="A644" s="146"/>
    </row>
    <row r="645">
      <c r="A645" s="146"/>
    </row>
    <row r="646">
      <c r="A646" s="146"/>
    </row>
    <row r="647">
      <c r="A647" s="146"/>
    </row>
    <row r="648">
      <c r="A648" s="146"/>
    </row>
    <row r="649">
      <c r="A649" s="146"/>
    </row>
    <row r="650">
      <c r="A650" s="146"/>
    </row>
    <row r="651">
      <c r="A651" s="146"/>
    </row>
    <row r="652">
      <c r="A652" s="146"/>
    </row>
    <row r="653">
      <c r="A653" s="146"/>
    </row>
    <row r="654">
      <c r="A654" s="146"/>
    </row>
    <row r="655">
      <c r="A655" s="146"/>
    </row>
    <row r="656">
      <c r="A656" s="146"/>
    </row>
    <row r="657">
      <c r="A657" s="146"/>
    </row>
    <row r="658">
      <c r="A658" s="146"/>
    </row>
    <row r="659">
      <c r="A659" s="146"/>
    </row>
    <row r="660">
      <c r="A660" s="146"/>
    </row>
    <row r="661">
      <c r="A661" s="146"/>
    </row>
    <row r="662">
      <c r="A662" s="146"/>
    </row>
    <row r="663">
      <c r="A663" s="146"/>
    </row>
    <row r="664">
      <c r="A664" s="146"/>
    </row>
    <row r="665">
      <c r="A665" s="146"/>
    </row>
    <row r="666">
      <c r="A666" s="146"/>
    </row>
    <row r="667">
      <c r="A667" s="146"/>
    </row>
    <row r="668">
      <c r="A668" s="146"/>
    </row>
    <row r="669">
      <c r="A669" s="146"/>
    </row>
    <row r="670">
      <c r="A670" s="146"/>
    </row>
    <row r="671">
      <c r="A671" s="146"/>
    </row>
    <row r="672">
      <c r="A672" s="146"/>
    </row>
    <row r="673">
      <c r="A673" s="146"/>
    </row>
    <row r="674">
      <c r="A674" s="146"/>
    </row>
    <row r="675">
      <c r="A675" s="146"/>
    </row>
    <row r="676">
      <c r="A676" s="146"/>
    </row>
    <row r="677">
      <c r="A677" s="146"/>
    </row>
    <row r="678">
      <c r="A678" s="146"/>
    </row>
    <row r="679">
      <c r="A679" s="146"/>
    </row>
    <row r="680">
      <c r="A680" s="146"/>
    </row>
    <row r="681">
      <c r="A681" s="146"/>
    </row>
    <row r="682">
      <c r="A682" s="146"/>
    </row>
    <row r="683">
      <c r="A683" s="146"/>
    </row>
    <row r="684">
      <c r="A684" s="146"/>
    </row>
    <row r="685">
      <c r="A685" s="146"/>
    </row>
    <row r="686">
      <c r="A686" s="146"/>
    </row>
    <row r="687">
      <c r="A687" s="146"/>
    </row>
    <row r="688">
      <c r="A688" s="146"/>
    </row>
    <row r="689">
      <c r="A689" s="146"/>
    </row>
    <row r="690">
      <c r="A690" s="146"/>
    </row>
    <row r="691">
      <c r="A691" s="146"/>
    </row>
    <row r="692">
      <c r="A692" s="146"/>
    </row>
    <row r="693">
      <c r="A693" s="146"/>
    </row>
    <row r="694">
      <c r="A694" s="146"/>
    </row>
    <row r="695">
      <c r="A695" s="146"/>
    </row>
    <row r="696">
      <c r="A696" s="146"/>
    </row>
    <row r="697">
      <c r="A697" s="146"/>
    </row>
    <row r="698">
      <c r="A698" s="146"/>
    </row>
    <row r="699">
      <c r="A699" s="146"/>
    </row>
    <row r="700">
      <c r="A700" s="146"/>
    </row>
    <row r="701">
      <c r="A701" s="146"/>
    </row>
    <row r="702">
      <c r="A702" s="146"/>
    </row>
    <row r="703">
      <c r="A703" s="146"/>
    </row>
    <row r="704">
      <c r="A704" s="146"/>
    </row>
    <row r="705">
      <c r="A705" s="146"/>
    </row>
    <row r="706">
      <c r="A706" s="146"/>
    </row>
    <row r="707">
      <c r="A707" s="146"/>
    </row>
    <row r="708">
      <c r="A708" s="146"/>
    </row>
    <row r="709">
      <c r="A709" s="146"/>
    </row>
    <row r="710">
      <c r="A710" s="146"/>
    </row>
    <row r="711">
      <c r="A711" s="146"/>
    </row>
    <row r="712">
      <c r="A712" s="146"/>
    </row>
    <row r="713">
      <c r="A713" s="146"/>
    </row>
    <row r="714">
      <c r="A714" s="146"/>
    </row>
    <row r="715">
      <c r="A715" s="146"/>
    </row>
    <row r="716">
      <c r="A716" s="146"/>
    </row>
    <row r="717">
      <c r="A717" s="146"/>
    </row>
    <row r="718">
      <c r="A718" s="146"/>
    </row>
    <row r="719">
      <c r="A719" s="146"/>
    </row>
    <row r="720">
      <c r="A720" s="146"/>
    </row>
    <row r="721">
      <c r="A721" s="146"/>
    </row>
    <row r="722">
      <c r="A722" s="146"/>
    </row>
    <row r="723">
      <c r="A723" s="146"/>
    </row>
    <row r="724">
      <c r="A724" s="146"/>
    </row>
    <row r="725">
      <c r="A725" s="146"/>
    </row>
    <row r="726">
      <c r="A726" s="146"/>
    </row>
    <row r="727">
      <c r="A727" s="146"/>
    </row>
    <row r="728">
      <c r="A728" s="146"/>
    </row>
    <row r="729">
      <c r="A729" s="146"/>
    </row>
    <row r="730">
      <c r="A730" s="146"/>
    </row>
    <row r="731">
      <c r="A731" s="146"/>
    </row>
    <row r="732">
      <c r="A732" s="146"/>
    </row>
    <row r="733">
      <c r="A733" s="146"/>
    </row>
    <row r="734">
      <c r="A734" s="146"/>
    </row>
    <row r="735">
      <c r="A735" s="146"/>
    </row>
    <row r="736">
      <c r="A736" s="146"/>
    </row>
    <row r="737">
      <c r="A737" s="146"/>
    </row>
    <row r="738">
      <c r="A738" s="146"/>
    </row>
    <row r="739">
      <c r="A739" s="146"/>
    </row>
    <row r="740">
      <c r="A740" s="146"/>
    </row>
    <row r="741">
      <c r="A741" s="146"/>
    </row>
    <row r="742">
      <c r="A742" s="146"/>
    </row>
    <row r="743">
      <c r="A743" s="146"/>
    </row>
    <row r="744">
      <c r="A744" s="146"/>
    </row>
    <row r="745">
      <c r="A745" s="146"/>
    </row>
    <row r="746">
      <c r="A746" s="146"/>
    </row>
    <row r="747">
      <c r="A747" s="146"/>
    </row>
    <row r="748">
      <c r="A748" s="146"/>
    </row>
    <row r="749">
      <c r="A749" s="146"/>
    </row>
    <row r="750">
      <c r="A750" s="146"/>
    </row>
    <row r="751">
      <c r="A751" s="146"/>
    </row>
    <row r="752">
      <c r="A752" s="146"/>
    </row>
    <row r="753">
      <c r="A753" s="146"/>
    </row>
    <row r="754">
      <c r="A754" s="146"/>
    </row>
    <row r="755">
      <c r="A755" s="146"/>
    </row>
    <row r="756">
      <c r="A756" s="146"/>
    </row>
    <row r="757">
      <c r="A757" s="146"/>
    </row>
    <row r="758">
      <c r="A758" s="146"/>
    </row>
    <row r="759">
      <c r="A759" s="146"/>
    </row>
    <row r="760">
      <c r="A760" s="146"/>
    </row>
    <row r="761">
      <c r="A761" s="146"/>
    </row>
    <row r="762">
      <c r="A762" s="146"/>
    </row>
    <row r="763">
      <c r="A763" s="146"/>
    </row>
    <row r="764">
      <c r="A764" s="146"/>
    </row>
    <row r="765">
      <c r="A765" s="146"/>
    </row>
    <row r="766">
      <c r="A766" s="146"/>
    </row>
    <row r="767">
      <c r="A767" s="146"/>
    </row>
    <row r="768">
      <c r="A768" s="146"/>
    </row>
    <row r="769">
      <c r="A769" s="146"/>
    </row>
    <row r="770">
      <c r="A770" s="146"/>
    </row>
    <row r="771">
      <c r="A771" s="146"/>
    </row>
    <row r="772">
      <c r="A772" s="146"/>
    </row>
    <row r="773">
      <c r="A773" s="146"/>
    </row>
    <row r="774">
      <c r="A774" s="146"/>
    </row>
    <row r="775">
      <c r="A775" s="146"/>
    </row>
    <row r="776">
      <c r="A776" s="146"/>
    </row>
    <row r="777">
      <c r="A777" s="146"/>
    </row>
    <row r="778">
      <c r="A778" s="146"/>
    </row>
    <row r="779">
      <c r="A779" s="146"/>
    </row>
    <row r="780">
      <c r="A780" s="146"/>
    </row>
    <row r="781">
      <c r="A781" s="146"/>
    </row>
    <row r="782">
      <c r="A782" s="146"/>
    </row>
    <row r="783">
      <c r="A783" s="146"/>
    </row>
    <row r="784">
      <c r="A784" s="146"/>
    </row>
    <row r="785">
      <c r="A785" s="146"/>
    </row>
    <row r="786">
      <c r="A786" s="146"/>
    </row>
    <row r="787">
      <c r="A787" s="146"/>
    </row>
    <row r="788">
      <c r="A788" s="146"/>
    </row>
    <row r="789">
      <c r="A789" s="146"/>
    </row>
    <row r="790">
      <c r="A790" s="146"/>
    </row>
    <row r="791">
      <c r="A791" s="146"/>
    </row>
    <row r="792">
      <c r="A792" s="146"/>
    </row>
    <row r="793">
      <c r="A793" s="146"/>
    </row>
    <row r="794">
      <c r="A794" s="146"/>
    </row>
    <row r="795">
      <c r="A795" s="146"/>
    </row>
    <row r="796">
      <c r="A796" s="146"/>
    </row>
    <row r="797">
      <c r="A797" s="146"/>
    </row>
    <row r="798">
      <c r="A798" s="146"/>
    </row>
    <row r="799">
      <c r="A799" s="146"/>
    </row>
    <row r="800">
      <c r="A800" s="146"/>
    </row>
    <row r="801">
      <c r="A801" s="146"/>
    </row>
    <row r="802">
      <c r="A802" s="146"/>
    </row>
    <row r="803">
      <c r="A803" s="146"/>
    </row>
    <row r="804">
      <c r="A804" s="146"/>
    </row>
    <row r="805">
      <c r="A805" s="146"/>
    </row>
    <row r="806">
      <c r="A806" s="146"/>
    </row>
    <row r="807">
      <c r="A807" s="146"/>
    </row>
    <row r="808">
      <c r="A808" s="146"/>
    </row>
    <row r="809">
      <c r="A809" s="146"/>
    </row>
    <row r="810">
      <c r="A810" s="146"/>
    </row>
    <row r="811">
      <c r="A811" s="146"/>
    </row>
    <row r="812">
      <c r="A812" s="146"/>
    </row>
    <row r="813">
      <c r="A813" s="146"/>
    </row>
    <row r="814">
      <c r="A814" s="146"/>
    </row>
    <row r="815">
      <c r="A815" s="146"/>
    </row>
    <row r="816">
      <c r="A816" s="146"/>
    </row>
    <row r="817">
      <c r="A817" s="146"/>
    </row>
    <row r="818">
      <c r="A818" s="146"/>
    </row>
    <row r="819">
      <c r="A819" s="146"/>
    </row>
    <row r="820">
      <c r="A820" s="146"/>
    </row>
    <row r="821">
      <c r="A821" s="146"/>
    </row>
    <row r="822">
      <c r="A822" s="146"/>
    </row>
    <row r="823">
      <c r="A823" s="146"/>
    </row>
    <row r="824">
      <c r="A824" s="146"/>
    </row>
    <row r="825">
      <c r="A825" s="146"/>
    </row>
    <row r="826">
      <c r="A826" s="146"/>
    </row>
    <row r="827">
      <c r="A827" s="146"/>
    </row>
    <row r="828">
      <c r="A828" s="146"/>
    </row>
    <row r="829">
      <c r="A829" s="146"/>
    </row>
    <row r="830">
      <c r="A830" s="146"/>
    </row>
    <row r="831">
      <c r="A831" s="146"/>
    </row>
    <row r="832">
      <c r="A832" s="146"/>
    </row>
    <row r="833">
      <c r="A833" s="146"/>
    </row>
    <row r="834">
      <c r="A834" s="146"/>
    </row>
    <row r="835">
      <c r="A835" s="146"/>
    </row>
    <row r="836">
      <c r="A836" s="146"/>
    </row>
    <row r="837">
      <c r="A837" s="146"/>
    </row>
    <row r="838">
      <c r="A838" s="146"/>
    </row>
    <row r="839">
      <c r="A839" s="146"/>
    </row>
    <row r="840">
      <c r="A840" s="146"/>
    </row>
    <row r="841">
      <c r="A841" s="146"/>
    </row>
    <row r="842">
      <c r="A842" s="146"/>
    </row>
    <row r="843">
      <c r="A843" s="146"/>
    </row>
    <row r="844">
      <c r="A844" s="146"/>
    </row>
    <row r="845">
      <c r="A845" s="146"/>
    </row>
    <row r="846">
      <c r="A846" s="146"/>
    </row>
    <row r="847">
      <c r="A847" s="146"/>
    </row>
    <row r="848">
      <c r="A848" s="146"/>
    </row>
    <row r="849">
      <c r="A849" s="146"/>
    </row>
    <row r="850">
      <c r="A850" s="146"/>
    </row>
    <row r="851">
      <c r="A851" s="146"/>
    </row>
    <row r="852">
      <c r="A852" s="146"/>
    </row>
    <row r="853">
      <c r="A853" s="146"/>
    </row>
    <row r="854">
      <c r="A854" s="146"/>
    </row>
    <row r="855">
      <c r="A855" s="146"/>
    </row>
    <row r="856">
      <c r="A856" s="146"/>
    </row>
    <row r="857">
      <c r="A857" s="146"/>
    </row>
    <row r="858">
      <c r="A858" s="146"/>
    </row>
    <row r="859">
      <c r="A859" s="146"/>
    </row>
    <row r="860">
      <c r="A860" s="146"/>
    </row>
    <row r="861">
      <c r="A861" s="146"/>
    </row>
    <row r="862">
      <c r="A862" s="146"/>
    </row>
    <row r="863">
      <c r="A863" s="146"/>
    </row>
    <row r="864">
      <c r="A864" s="146"/>
    </row>
    <row r="865">
      <c r="A865" s="146"/>
    </row>
    <row r="866">
      <c r="A866" s="146"/>
    </row>
    <row r="867">
      <c r="A867" s="146"/>
    </row>
    <row r="868">
      <c r="A868" s="146"/>
    </row>
    <row r="869">
      <c r="A869" s="146"/>
    </row>
    <row r="870">
      <c r="A870" s="146"/>
    </row>
    <row r="871">
      <c r="A871" s="146"/>
    </row>
    <row r="872">
      <c r="A872" s="146"/>
    </row>
    <row r="873">
      <c r="A873" s="146"/>
    </row>
    <row r="874">
      <c r="A874" s="146"/>
    </row>
    <row r="875">
      <c r="A875" s="146"/>
    </row>
    <row r="876">
      <c r="A876" s="146"/>
    </row>
    <row r="877">
      <c r="A877" s="146"/>
    </row>
    <row r="878">
      <c r="A878" s="146"/>
    </row>
    <row r="879">
      <c r="A879" s="146"/>
    </row>
    <row r="880">
      <c r="A880" s="146"/>
    </row>
    <row r="881">
      <c r="A881" s="146"/>
    </row>
    <row r="882">
      <c r="A882" s="146"/>
    </row>
    <row r="883">
      <c r="A883" s="146"/>
    </row>
    <row r="884">
      <c r="A884" s="146"/>
    </row>
    <row r="885">
      <c r="A885" s="146"/>
    </row>
    <row r="886">
      <c r="A886" s="146"/>
    </row>
    <row r="887">
      <c r="A887" s="146"/>
    </row>
    <row r="888">
      <c r="A888" s="146"/>
    </row>
    <row r="889">
      <c r="A889" s="146"/>
    </row>
    <row r="890">
      <c r="A890" s="146"/>
    </row>
    <row r="891">
      <c r="A891" s="146"/>
    </row>
    <row r="892">
      <c r="A892" s="146"/>
    </row>
    <row r="893">
      <c r="A893" s="146"/>
    </row>
    <row r="894">
      <c r="A894" s="146"/>
    </row>
    <row r="895">
      <c r="A895" s="146"/>
    </row>
    <row r="896">
      <c r="A896" s="146"/>
    </row>
    <row r="897">
      <c r="A897" s="146"/>
    </row>
    <row r="898">
      <c r="A898" s="146"/>
    </row>
    <row r="899">
      <c r="A899" s="146"/>
    </row>
    <row r="900">
      <c r="A900" s="146"/>
    </row>
    <row r="901">
      <c r="A901" s="146"/>
    </row>
    <row r="902">
      <c r="A902" s="146"/>
    </row>
    <row r="903">
      <c r="A903" s="146"/>
    </row>
    <row r="904">
      <c r="A904" s="146"/>
    </row>
    <row r="905">
      <c r="A905" s="146"/>
    </row>
    <row r="906">
      <c r="A906" s="146"/>
    </row>
    <row r="907">
      <c r="A907" s="146"/>
    </row>
    <row r="908">
      <c r="A908" s="146"/>
    </row>
    <row r="909">
      <c r="A909" s="146"/>
    </row>
    <row r="910">
      <c r="A910" s="146"/>
    </row>
    <row r="911">
      <c r="A911" s="146"/>
    </row>
    <row r="912">
      <c r="A912" s="146"/>
    </row>
    <row r="913">
      <c r="A913" s="146"/>
    </row>
    <row r="914">
      <c r="A914" s="146"/>
    </row>
    <row r="915">
      <c r="A915" s="146"/>
    </row>
    <row r="916">
      <c r="A916" s="146"/>
    </row>
    <row r="917">
      <c r="A917" s="146"/>
    </row>
    <row r="918">
      <c r="A918" s="146"/>
    </row>
    <row r="919">
      <c r="A919" s="146"/>
    </row>
    <row r="920">
      <c r="A920" s="146"/>
    </row>
    <row r="921">
      <c r="A921" s="146"/>
    </row>
    <row r="922">
      <c r="A922" s="146"/>
    </row>
    <row r="923">
      <c r="A923" s="146"/>
    </row>
    <row r="924">
      <c r="A924" s="146"/>
    </row>
    <row r="925">
      <c r="A925" s="146"/>
    </row>
    <row r="926">
      <c r="A926" s="146"/>
    </row>
    <row r="927">
      <c r="A927" s="146"/>
    </row>
    <row r="928">
      <c r="A928" s="146"/>
    </row>
    <row r="929">
      <c r="A929" s="146"/>
    </row>
    <row r="930">
      <c r="A930" s="146"/>
    </row>
    <row r="931">
      <c r="A931" s="146"/>
    </row>
    <row r="932">
      <c r="A932" s="146"/>
    </row>
    <row r="933">
      <c r="A933" s="146"/>
    </row>
    <row r="934">
      <c r="A934" s="146"/>
    </row>
    <row r="935">
      <c r="A935" s="146"/>
    </row>
    <row r="936">
      <c r="A936" s="146"/>
    </row>
    <row r="937">
      <c r="A937" s="146"/>
    </row>
    <row r="938">
      <c r="A938" s="146"/>
    </row>
    <row r="939">
      <c r="A939" s="146"/>
    </row>
    <row r="940">
      <c r="A940" s="146"/>
    </row>
    <row r="941">
      <c r="A941" s="146"/>
    </row>
    <row r="942">
      <c r="A942" s="146"/>
    </row>
    <row r="943">
      <c r="A943" s="146"/>
    </row>
    <row r="944">
      <c r="A944" s="146"/>
    </row>
    <row r="945">
      <c r="A945" s="146"/>
    </row>
    <row r="946">
      <c r="A946" s="146"/>
    </row>
    <row r="947">
      <c r="A947" s="146"/>
    </row>
    <row r="948">
      <c r="A948" s="146"/>
    </row>
    <row r="949">
      <c r="A949" s="146"/>
    </row>
    <row r="950">
      <c r="A950" s="146"/>
    </row>
    <row r="951">
      <c r="A951" s="146"/>
    </row>
    <row r="952">
      <c r="A952" s="146"/>
    </row>
    <row r="953">
      <c r="A953" s="146"/>
    </row>
    <row r="954">
      <c r="A954" s="146"/>
    </row>
    <row r="955">
      <c r="A955" s="146"/>
    </row>
    <row r="956">
      <c r="A956" s="146"/>
    </row>
    <row r="957">
      <c r="A957" s="146"/>
    </row>
    <row r="958">
      <c r="A958" s="146"/>
    </row>
    <row r="959">
      <c r="A959" s="146"/>
    </row>
    <row r="960">
      <c r="A960" s="146"/>
    </row>
    <row r="961">
      <c r="A961" s="146"/>
    </row>
    <row r="962">
      <c r="A962" s="146"/>
    </row>
    <row r="963">
      <c r="A963" s="146"/>
    </row>
    <row r="964">
      <c r="A964" s="146"/>
    </row>
    <row r="965">
      <c r="A965" s="146"/>
    </row>
    <row r="966">
      <c r="A966" s="146"/>
    </row>
    <row r="967">
      <c r="A967" s="146"/>
    </row>
    <row r="968">
      <c r="A968" s="146"/>
    </row>
    <row r="969">
      <c r="A969" s="146"/>
    </row>
    <row r="970">
      <c r="A970" s="146"/>
    </row>
    <row r="971">
      <c r="A971" s="146"/>
    </row>
    <row r="972">
      <c r="A972" s="146"/>
    </row>
    <row r="973">
      <c r="A973" s="146"/>
    </row>
    <row r="974">
      <c r="A974" s="146"/>
    </row>
    <row r="975">
      <c r="A975" s="146"/>
    </row>
    <row r="976">
      <c r="A976" s="146"/>
    </row>
    <row r="977">
      <c r="A977" s="146"/>
    </row>
    <row r="978">
      <c r="A978" s="146"/>
    </row>
    <row r="979">
      <c r="A979" s="146"/>
    </row>
    <row r="980">
      <c r="A980" s="146"/>
    </row>
    <row r="981">
      <c r="A981" s="146"/>
    </row>
    <row r="982">
      <c r="A982" s="146"/>
    </row>
    <row r="983">
      <c r="A983" s="146"/>
    </row>
    <row r="984">
      <c r="A984" s="146"/>
    </row>
    <row r="985">
      <c r="A985" s="146"/>
    </row>
    <row r="986">
      <c r="A986" s="146"/>
    </row>
    <row r="987">
      <c r="A987" s="146"/>
    </row>
    <row r="988">
      <c r="A988" s="146"/>
    </row>
    <row r="989">
      <c r="A989" s="146"/>
    </row>
    <row r="990">
      <c r="A990" s="146"/>
    </row>
    <row r="991">
      <c r="A991" s="146"/>
    </row>
    <row r="992">
      <c r="A992" s="146"/>
    </row>
    <row r="993">
      <c r="A993" s="146"/>
    </row>
    <row r="994">
      <c r="A994" s="146"/>
    </row>
    <row r="995">
      <c r="A995" s="146"/>
    </row>
    <row r="996">
      <c r="A996" s="146"/>
    </row>
    <row r="997">
      <c r="A997" s="146"/>
    </row>
    <row r="998">
      <c r="A998" s="146"/>
    </row>
    <row r="999">
      <c r="A999" s="146"/>
    </row>
    <row r="1000">
      <c r="A1000" s="14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2">
      <c r="A2" s="147" t="str">
        <f>IFERROR(__xludf.DUMMYFUNCTION("TRANSPOSE(UNIQUE(FILTER(MASTERLIST!B:B,MASTERLIST!A:A=Expenses!B2)))"),"Mortgage/Rent")</f>
        <v>Mortgage/Rent</v>
      </c>
      <c r="B2" s="147" t="str">
        <f>IFERROR(__xludf.DUMMYFUNCTION("""COMPUTED_VALUE"""),"Phone")</f>
        <v>Phone</v>
      </c>
      <c r="C2" s="147" t="str">
        <f>IFERROR(__xludf.DUMMYFUNCTION("""COMPUTED_VALUE"""),"Electricity")</f>
        <v>Electricity</v>
      </c>
      <c r="D2" s="147" t="str">
        <f>IFERROR(__xludf.DUMMYFUNCTION("""COMPUTED_VALUE"""),"Gas/Propane")</f>
        <v>Gas/Propane</v>
      </c>
      <c r="E2" s="147" t="str">
        <f>IFERROR(__xludf.DUMMYFUNCTION("""COMPUTED_VALUE"""),"Water and sewer")</f>
        <v>Water and sewer</v>
      </c>
      <c r="F2" s="147" t="str">
        <f>IFERROR(__xludf.DUMMYFUNCTION("""COMPUTED_VALUE"""),"Cable")</f>
        <v>Cable</v>
      </c>
      <c r="G2" s="147" t="str">
        <f>IFERROR(__xludf.DUMMYFUNCTION("""COMPUTED_VALUE"""),"Waste removal")</f>
        <v>Waste removal</v>
      </c>
      <c r="H2" s="147" t="str">
        <f>IFERROR(__xludf.DUMMYFUNCTION("""COMPUTED_VALUE"""),"Maintenance or repairs")</f>
        <v>Maintenance or repairs</v>
      </c>
      <c r="I2" s="147" t="str">
        <f>IFERROR(__xludf.DUMMYFUNCTION("""COMPUTED_VALUE"""),"Supplies")</f>
        <v>Supplies</v>
      </c>
      <c r="J2" s="147" t="str">
        <f>IFERROR(__xludf.DUMMYFUNCTION("""COMPUTED_VALUE"""),"Moving Costs")</f>
        <v>Moving Costs</v>
      </c>
      <c r="K2" s="147" t="str">
        <f>IFERROR(__xludf.DUMMYFUNCTION("""COMPUTED_VALUE"""),"Other")</f>
        <v>Other</v>
      </c>
    </row>
    <row r="3">
      <c r="A3" s="147" t="str">
        <f>IFERROR(__xludf.DUMMYFUNCTION("TRANSPOSE(UNIQUE(FILTER(MASTERLIST!B:B,MASTERLIST!A:A=Expenses!B3)))"),"Movies")</f>
        <v>Movies</v>
      </c>
      <c r="B3" s="147" t="str">
        <f>IFERROR(__xludf.DUMMYFUNCTION("""COMPUTED_VALUE"""),"Concerts")</f>
        <v>Concerts</v>
      </c>
      <c r="C3" s="147" t="str">
        <f>IFERROR(__xludf.DUMMYFUNCTION("""COMPUTED_VALUE"""),"Hobbies")</f>
        <v>Hobbies</v>
      </c>
      <c r="D3" s="147" t="str">
        <f>IFERROR(__xludf.DUMMYFUNCTION("""COMPUTED_VALUE"""),"Night Out")</f>
        <v>Night Out</v>
      </c>
      <c r="E3" s="147" t="str">
        <f>IFERROR(__xludf.DUMMYFUNCTION("""COMPUTED_VALUE"""),"Ankihub")</f>
        <v>Ankihub</v>
      </c>
      <c r="F3" s="147" t="str">
        <f>IFERROR(__xludf.DUMMYFUNCTION("""COMPUTED_VALUE"""),"GoDaddy Web")</f>
        <v>GoDaddy Web</v>
      </c>
      <c r="G3" s="147" t="str">
        <f>IFERROR(__xludf.DUMMYFUNCTION("""COMPUTED_VALUE"""),"GoDaddy Email Yrly")</f>
        <v>GoDaddy Email Yrly</v>
      </c>
      <c r="H3" s="147" t="str">
        <f>IFERROR(__xludf.DUMMYFUNCTION("""COMPUTED_VALUE"""),"GoDaddy Domain Yrly")</f>
        <v>GoDaddy Domain Yrly</v>
      </c>
      <c r="I3" s="147" t="str">
        <f>IFERROR(__xludf.DUMMYFUNCTION("""COMPUTED_VALUE"""),"Canva")</f>
        <v>Canva</v>
      </c>
      <c r="J3" s="147" t="str">
        <f>IFERROR(__xludf.DUMMYFUNCTION("""COMPUTED_VALUE"""),"Apple")</f>
        <v>Apple</v>
      </c>
      <c r="K3" s="147"/>
    </row>
    <row r="4">
      <c r="A4" s="147" t="str">
        <f>IFERROR(__xludf.DUMMYFUNCTION("TRANSPOSE(UNIQUE(FILTER(MASTERLIST!B:B,MASTERLIST!A:A=Expenses!B4)))"),"Car Payment")</f>
        <v>Car Payment</v>
      </c>
      <c r="B4" s="147" t="str">
        <f>IFERROR(__xludf.DUMMYFUNCTION("""COMPUTED_VALUE"""),"Car Insurance")</f>
        <v>Car Insurance</v>
      </c>
      <c r="C4" s="147" t="str">
        <f>IFERROR(__xludf.DUMMYFUNCTION("""COMPUTED_VALUE"""),"Tolls")</f>
        <v>Tolls</v>
      </c>
      <c r="D4" s="147" t="str">
        <f>IFERROR(__xludf.DUMMYFUNCTION("""COMPUTED_VALUE"""),"Gas")</f>
        <v>Gas</v>
      </c>
      <c r="E4" s="147" t="str">
        <f>IFERROR(__xludf.DUMMYFUNCTION("""COMPUTED_VALUE"""),"Maintenance")</f>
        <v>Maintenance</v>
      </c>
      <c r="F4" s="147" t="str">
        <f>IFERROR(__xludf.DUMMYFUNCTION("""COMPUTED_VALUE"""),"Car Wash")</f>
        <v>Car Wash</v>
      </c>
      <c r="G4" s="147"/>
      <c r="H4" s="147"/>
      <c r="I4" s="147"/>
      <c r="J4" s="147"/>
      <c r="K4" s="147"/>
    </row>
    <row r="5">
      <c r="A5" s="147" t="str">
        <f>IFERROR(__xludf.DUMMYFUNCTION("TRANSPOSE(UNIQUE(FILTER(MASTERLIST!B:B,MASTERLIST!A:A=Expenses!B5)))"),"Affirm")</f>
        <v>Affirm</v>
      </c>
      <c r="B5" s="147" t="str">
        <f>IFERROR(__xludf.DUMMYFUNCTION("""COMPUTED_VALUE"""),"Capital One")</f>
        <v>Capital One</v>
      </c>
      <c r="C5" s="147" t="str">
        <f>IFERROR(__xludf.DUMMYFUNCTION("""COMPUTED_VALUE"""),"Other")</f>
        <v>Other</v>
      </c>
      <c r="D5" s="147"/>
      <c r="E5" s="147"/>
      <c r="F5" s="147"/>
      <c r="G5" s="147"/>
      <c r="H5" s="147"/>
      <c r="I5" s="147"/>
      <c r="J5" s="147"/>
      <c r="K5" s="147"/>
    </row>
    <row r="6">
      <c r="A6" s="147" t="str">
        <f>IFERROR(__xludf.DUMMYFUNCTION("TRANSPOSE(UNIQUE(FILTER(MASTERLIST!B:B,MASTERLIST!A:A=Expenses!B6)))"),"Vision")</f>
        <v>Vision</v>
      </c>
      <c r="B6" s="147" t="str">
        <f>IFERROR(__xludf.DUMMYFUNCTION("""COMPUTED_VALUE"""),"Dental")</f>
        <v>Dental</v>
      </c>
      <c r="C6" s="147" t="str">
        <f>IFERROR(__xludf.DUMMYFUNCTION("""COMPUTED_VALUE"""),"Health")</f>
        <v>Health</v>
      </c>
      <c r="D6" s="147" t="str">
        <f>IFERROR(__xludf.DUMMYFUNCTION("""COMPUTED_VALUE"""),"Other")</f>
        <v>Other</v>
      </c>
      <c r="E6" s="147"/>
      <c r="F6" s="147"/>
      <c r="G6" s="147"/>
      <c r="H6" s="147"/>
      <c r="I6" s="147"/>
      <c r="J6" s="147"/>
      <c r="K6" s="147"/>
    </row>
    <row r="7">
      <c r="A7" s="147" t="str">
        <f>IFERROR(__xludf.DUMMYFUNCTION("TRANSPOSE(UNIQUE(FILTER(MASTERLIST!B:B,MASTERLIST!A:A=Expenses!B7)))"),"Federal")</f>
        <v>Federal</v>
      </c>
      <c r="B7" s="147" t="str">
        <f>IFERROR(__xludf.DUMMYFUNCTION("""COMPUTED_VALUE"""),"State")</f>
        <v>State</v>
      </c>
      <c r="C7" s="147" t="str">
        <f>IFERROR(__xludf.DUMMYFUNCTION("""COMPUTED_VALUE"""),"FICA")</f>
        <v>FICA</v>
      </c>
      <c r="D7" s="147" t="str">
        <f>IFERROR(__xludf.DUMMYFUNCTION("""COMPUTED_VALUE"""),"Medicare")</f>
        <v>Medicare</v>
      </c>
      <c r="E7" s="147"/>
      <c r="F7" s="147"/>
      <c r="G7" s="147"/>
      <c r="H7" s="147"/>
      <c r="I7" s="147"/>
      <c r="J7" s="147"/>
    </row>
    <row r="8">
      <c r="A8" s="147" t="str">
        <f>IFERROR(__xludf.DUMMYFUNCTION("TRANSPOSE(UNIQUE(FILTER(MASTERLIST!B:B,MASTERLIST!A:A=Expenses!B8)))"),"Groceries")</f>
        <v>Groceries</v>
      </c>
      <c r="B8" s="147" t="str">
        <f>IFERROR(__xludf.DUMMYFUNCTION("""COMPUTED_VALUE"""),"Dining out")</f>
        <v>Dining out</v>
      </c>
      <c r="C8" s="147" t="str">
        <f>IFERROR(__xludf.DUMMYFUNCTION("""COMPUTED_VALUE"""),"Other")</f>
        <v>Other</v>
      </c>
      <c r="D8" s="147"/>
      <c r="E8" s="147"/>
      <c r="F8" s="147"/>
      <c r="G8" s="147"/>
      <c r="H8" s="147"/>
      <c r="I8" s="147"/>
      <c r="J8" s="147"/>
    </row>
    <row r="9">
      <c r="A9" s="147" t="str">
        <f>IFERROR(__xludf.DUMMYFUNCTION("TRANSPOSE(UNIQUE(FILTER(MASTERLIST!B:B,MASTERLIST!A:A=Expenses!B9)))"),"Retirement account ")</f>
        <v>Retirement account </v>
      </c>
      <c r="B9" s="147" t="str">
        <f>IFERROR(__xludf.DUMMYFUNCTION("""COMPUTED_VALUE"""),"Emergency Fund ")</f>
        <v>Emergency Fund </v>
      </c>
      <c r="C9" s="147" t="str">
        <f>IFERROR(__xludf.DUMMYFUNCTION("""COMPUTED_VALUE"""),"Future Home Savings ")</f>
        <v>Future Home Savings </v>
      </c>
      <c r="D9" s="147" t="str">
        <f>IFERROR(__xludf.DUMMYFUNCTION("""COMPUTED_VALUE"""),"Accessible Savings")</f>
        <v>Accessible Savings</v>
      </c>
      <c r="E9" s="147" t="str">
        <f>IFERROR(__xludf.DUMMYFUNCTION("""COMPUTED_VALUE"""),"Student Debt Savings")</f>
        <v>Student Debt Savings</v>
      </c>
      <c r="F9" s="147" t="str">
        <f>IFERROR(__xludf.DUMMYFUNCTION("""COMPUTED_VALUE"""),"HSA")</f>
        <v>HSA</v>
      </c>
      <c r="G9" s="147" t="str">
        <f>IFERROR(__xludf.DUMMYFUNCTION("""COMPUTED_VALUE"""),"Other")</f>
        <v>Other</v>
      </c>
    </row>
    <row r="10">
      <c r="A10" s="147" t="str">
        <f>IFERROR(__xludf.DUMMYFUNCTION("TRANSPOSE(UNIQUE(FILTER(MASTERLIST!B:B,MASTERLIST!A:A=Expenses!B10)))"),"Medical")</f>
        <v>Medical</v>
      </c>
      <c r="B10" s="147" t="str">
        <f>IFERROR(__xludf.DUMMYFUNCTION("""COMPUTED_VALUE"""),"Gym Membership")</f>
        <v>Gym Membership</v>
      </c>
      <c r="C10" s="147" t="str">
        <f>IFERROR(__xludf.DUMMYFUNCTION("""COMPUTED_VALUE"""),"Beauty")</f>
        <v>Beauty</v>
      </c>
      <c r="D10" s="147" t="str">
        <f>IFERROR(__xludf.DUMMYFUNCTION("""COMPUTED_VALUE"""),"Yoga")</f>
        <v>Yoga</v>
      </c>
      <c r="E10" s="147" t="str">
        <f>IFERROR(__xludf.DUMMYFUNCTION("""COMPUTED_VALUE"""),"Other")</f>
        <v>Other</v>
      </c>
    </row>
    <row r="11">
      <c r="A11" s="147" t="str">
        <f>IFERROR(__xludf.DUMMYFUNCTION("TRANSPOSE(UNIQUE(FILTER(MASTERLIST!B:B,MASTERLIST!A:A=Expenses!B11)))"),"Gifts")</f>
        <v>Gifts</v>
      </c>
      <c r="B11" s="147" t="str">
        <f>IFERROR(__xludf.DUMMYFUNCTION("""COMPUTED_VALUE"""),"Charity  ")</f>
        <v>Charity  </v>
      </c>
      <c r="C11" s="147" t="str">
        <f>IFERROR(__xludf.DUMMYFUNCTION("""COMPUTED_VALUE"""),"Diezmo")</f>
        <v>Diezmo</v>
      </c>
      <c r="D11" s="147" t="str">
        <f>IFERROR(__xludf.DUMMYFUNCTION("""COMPUTED_VALUE"""),"Other")</f>
        <v>Other</v>
      </c>
    </row>
    <row r="12">
      <c r="A12" s="147" t="str">
        <f>IFERROR(__xludf.DUMMYFUNCTION("TRANSPOSE(UNIQUE(FILTER(MASTERLIST!B:B,MASTERLIST!A:A=Expenses!B12)))"),"Tuition")</f>
        <v>Tuition</v>
      </c>
      <c r="B12" s="147" t="str">
        <f>IFERROR(__xludf.DUMMYFUNCTION("""COMPUTED_VALUE"""),"App Fees")</f>
        <v>App Fees</v>
      </c>
      <c r="C12" s="147" t="str">
        <f>IFERROR(__xludf.DUMMYFUNCTION("""COMPUTED_VALUE"""),"Transcript Requests")</f>
        <v>Transcript Requests</v>
      </c>
      <c r="D12" s="147" t="str">
        <f>IFERROR(__xludf.DUMMYFUNCTION("""COMPUTED_VALUE"""),"Other")</f>
        <v>Other</v>
      </c>
    </row>
    <row r="13">
      <c r="A13" s="147" t="str">
        <f>IFERROR(__xludf.DUMMYFUNCTION("TRANSPOSE(UNIQUE(FILTER(MASTERLIST!B:B,MASTERLIST!A:A=Expenses!B14)))"),"")</f>
        <v/>
      </c>
    </row>
    <row r="14">
      <c r="A14" s="147" t="str">
        <f>IFERROR(__xludf.DUMMYFUNCTION("TRANSPOSE(UNIQUE(FILTER(MASTERLIST!B:B,MASTERLIST!A:A=Expenses!B15)))"),"")</f>
        <v/>
      </c>
    </row>
    <row r="15">
      <c r="A15" s="147" t="str">
        <f>IFERROR(__xludf.DUMMYFUNCTION("TRANSPOSE(UNIQUE(FILTER(MASTERLIST!B:B,MASTERLIST!A:A=Expenses!B16)))"),"")</f>
        <v/>
      </c>
    </row>
    <row r="16">
      <c r="A16" s="147" t="str">
        <f>IFERROR(__xludf.DUMMYFUNCTION("TRANSPOSE(UNIQUE(FILTER(MASTERLIST!B:B,MASTERLIST!A:A=Expenses!B17)))"),"")</f>
        <v/>
      </c>
    </row>
    <row r="17">
      <c r="A17" s="147" t="str">
        <f>IFERROR(__xludf.DUMMYFUNCTION("TRANSPOSE(UNIQUE(FILTER(MASTERLIST!B:B,MASTERLIST!A:A=Expenses!B18)))"),"")</f>
        <v/>
      </c>
    </row>
    <row r="18">
      <c r="A18" s="147" t="str">
        <f>IFERROR(__xludf.DUMMYFUNCTION("TRANSPOSE(UNIQUE(FILTER(MASTERLIST!B:B,MASTERLIST!A:A=Expenses!B19)))"),"")</f>
        <v/>
      </c>
    </row>
    <row r="19">
      <c r="A19" s="147" t="str">
        <f>IFERROR(__xludf.DUMMYFUNCTION("TRANSPOSE(UNIQUE(FILTER(MASTERLIST!B:B,MASTERLIST!A:A=Expenses!B20)))"),"")</f>
        <v/>
      </c>
    </row>
    <row r="20">
      <c r="A20" s="147" t="str">
        <f>IFERROR(__xludf.DUMMYFUNCTION("TRANSPOSE(UNIQUE(FILTER(MASTERLIST!B:B,MASTERLIST!A:A=Expenses!B21)))"),"")</f>
        <v/>
      </c>
    </row>
    <row r="21">
      <c r="A21" s="147" t="str">
        <f>IFERROR(__xludf.DUMMYFUNCTION("TRANSPOSE(UNIQUE(FILTER(MASTERLIST!B:B,MASTERLIST!A:A=Expenses!B22)))"),"")</f>
        <v/>
      </c>
    </row>
    <row r="22">
      <c r="A22" s="147" t="str">
        <f>IFERROR(__xludf.DUMMYFUNCTION("TRANSPOSE(UNIQUE(FILTER(MASTERLIST!B:B,MASTERLIST!A:A=Expenses!B23)))"),"")</f>
        <v/>
      </c>
    </row>
    <row r="23">
      <c r="A23" s="147" t="str">
        <f>IFERROR(__xludf.DUMMYFUNCTION("TRANSPOSE(UNIQUE(FILTER(MASTERLIST!B:B,MASTERLIST!A:A=Expenses!B24)))"),"")</f>
        <v/>
      </c>
    </row>
    <row r="24">
      <c r="A24" s="147" t="str">
        <f>IFERROR(__xludf.DUMMYFUNCTION("TRANSPOSE(UNIQUE(FILTER(MASTERLIST!B:B,MASTERLIST!A:A=Expenses!B25)))"),"")</f>
        <v/>
      </c>
    </row>
    <row r="25">
      <c r="A25" s="147" t="str">
        <f>IFERROR(__xludf.DUMMYFUNCTION("TRANSPOSE(UNIQUE(FILTER(MASTERLIST!B:B,MASTERLIST!A:A=Expenses!B26)))"),"")</f>
        <v/>
      </c>
    </row>
    <row r="26">
      <c r="A26" s="147" t="str">
        <f>IFERROR(__xludf.DUMMYFUNCTION("TRANSPOSE(UNIQUE(FILTER(MASTERLIST!B:B,MASTERLIST!A:A=Expenses!B27)))"),"")</f>
        <v/>
      </c>
    </row>
    <row r="27">
      <c r="A27" s="147" t="str">
        <f>IFERROR(__xludf.DUMMYFUNCTION("TRANSPOSE(UNIQUE(FILTER(MASTERLIST!B:B,MASTERLIST!A:A=Expenses!B28)))"),"")</f>
        <v/>
      </c>
    </row>
    <row r="28">
      <c r="A28" s="147" t="str">
        <f>IFERROR(__xludf.DUMMYFUNCTION("TRANSPOSE(UNIQUE(FILTER(MASTERLIST!B:B,MASTERLIST!A:A=Expenses!B29)))"),"")</f>
        <v/>
      </c>
    </row>
    <row r="29">
      <c r="A29" s="147" t="str">
        <f>IFERROR(__xludf.DUMMYFUNCTION("TRANSPOSE(UNIQUE(FILTER(MASTERLIST!B:B,MASTERLIST!A:A=Expenses!B30)))"),"")</f>
        <v/>
      </c>
    </row>
    <row r="30">
      <c r="A30" s="147" t="str">
        <f>IFERROR(__xludf.DUMMYFUNCTION("TRANSPOSE(UNIQUE(FILTER(MASTERLIST!B:B,MASTERLIST!A:A=Expenses!B31)))"),"")</f>
        <v/>
      </c>
    </row>
    <row r="31">
      <c r="A31" s="147" t="str">
        <f>IFERROR(__xludf.DUMMYFUNCTION("TRANSPOSE(UNIQUE(FILTER(MASTERLIST!B:B,MASTERLIST!A:A=Expenses!B32)))"),"")</f>
        <v/>
      </c>
    </row>
    <row r="32">
      <c r="A32" s="147" t="str">
        <f>IFERROR(__xludf.DUMMYFUNCTION("TRANSPOSE(UNIQUE(FILTER(MASTERLIST!B:B,MASTERLIST!A:A=Expenses!B33)))"),"")</f>
        <v/>
      </c>
    </row>
    <row r="33">
      <c r="A33" s="147" t="str">
        <f>IFERROR(__xludf.DUMMYFUNCTION("TRANSPOSE(UNIQUE(FILTER(MASTERLIST!B:B,MASTERLIST!A:A=Expenses!B34)))"),"")</f>
        <v/>
      </c>
    </row>
    <row r="34">
      <c r="A34" s="147" t="str">
        <f>IFERROR(__xludf.DUMMYFUNCTION("TRANSPOSE(UNIQUE(FILTER(MASTERLIST!B:B,MASTERLIST!A:A=Expenses!B35)))"),"")</f>
        <v/>
      </c>
    </row>
    <row r="35">
      <c r="A35" s="147" t="str">
        <f>IFERROR(__xludf.DUMMYFUNCTION("TRANSPOSE(UNIQUE(FILTER(MASTERLIST!B:B,MASTERLIST!A:A=Expenses!B36)))"),"")</f>
        <v/>
      </c>
    </row>
    <row r="36">
      <c r="A36" s="147" t="str">
        <f>IFERROR(__xludf.DUMMYFUNCTION("TRANSPOSE(UNIQUE(FILTER(MASTERLIST!B:B,MASTERLIST!A:A=Expenses!B37)))"),"")</f>
        <v/>
      </c>
    </row>
    <row r="37">
      <c r="A37" s="147" t="str">
        <f>IFERROR(__xludf.DUMMYFUNCTION("TRANSPOSE(UNIQUE(FILTER(MASTERLIST!B:B,MASTERLIST!A:A=Expenses!B38)))"),"")</f>
        <v/>
      </c>
    </row>
    <row r="38">
      <c r="A38" s="147" t="str">
        <f>IFERROR(__xludf.DUMMYFUNCTION("TRANSPOSE(UNIQUE(FILTER(MASTERLIST!B:B,MASTERLIST!A:A=Expenses!B39)))"),"")</f>
        <v/>
      </c>
    </row>
    <row r="39">
      <c r="A39" s="147" t="str">
        <f>IFERROR(__xludf.DUMMYFUNCTION("TRANSPOSE(UNIQUE(FILTER(MASTERLIST!B:B,MASTERLIST!A:A=Expenses!B40)))"),"")</f>
        <v/>
      </c>
    </row>
    <row r="40">
      <c r="A40" s="147" t="str">
        <f>IFERROR(__xludf.DUMMYFUNCTION("TRANSPOSE(UNIQUE(FILTER(MASTERLIST!B:B,MASTERLIST!A:A=Expenses!B41)))"),"")</f>
        <v/>
      </c>
    </row>
    <row r="41">
      <c r="A41" s="147" t="str">
        <f>IFERROR(__xludf.DUMMYFUNCTION("TRANSPOSE(UNIQUE(FILTER(MASTERLIST!B:B,MASTERLIST!A:A=Expenses!B42)))"),"")</f>
        <v/>
      </c>
    </row>
    <row r="42">
      <c r="A42" s="147" t="str">
        <f>IFERROR(__xludf.DUMMYFUNCTION("TRANSPOSE(UNIQUE(FILTER(MASTERLIST!B:B,MASTERLIST!A:A=Expenses!B43)))"),"")</f>
        <v/>
      </c>
    </row>
    <row r="43">
      <c r="A43" s="147" t="str">
        <f>IFERROR(__xludf.DUMMYFUNCTION("TRANSPOSE(UNIQUE(FILTER(MASTERLIST!B:B,MASTERLIST!A:A=Expenses!B44)))"),"")</f>
        <v/>
      </c>
    </row>
    <row r="44">
      <c r="A44" s="147" t="str">
        <f>IFERROR(__xludf.DUMMYFUNCTION("TRANSPOSE(UNIQUE(FILTER(MASTERLIST!B:B,MASTERLIST!A:A=Expenses!B45)))"),"")</f>
        <v/>
      </c>
    </row>
    <row r="45">
      <c r="A45" s="147" t="str">
        <f>IFERROR(__xludf.DUMMYFUNCTION("TRANSPOSE(UNIQUE(FILTER(MASTERLIST!B:B,MASTERLIST!A:A=Expenses!B46)))"),"")</f>
        <v/>
      </c>
    </row>
    <row r="46">
      <c r="A46" s="147" t="str">
        <f>IFERROR(__xludf.DUMMYFUNCTION("TRANSPOSE(UNIQUE(FILTER(MASTERLIST!B:B,MASTERLIST!A:A=Expenses!B47)))"),"")</f>
        <v/>
      </c>
    </row>
    <row r="47">
      <c r="A47" s="147" t="str">
        <f>IFERROR(__xludf.DUMMYFUNCTION("TRANSPOSE(UNIQUE(FILTER(MASTERLIST!B:B,MASTERLIST!A:A=Expenses!B48)))"),"")</f>
        <v/>
      </c>
    </row>
    <row r="48">
      <c r="A48" s="147" t="str">
        <f>IFERROR(__xludf.DUMMYFUNCTION("TRANSPOSE(UNIQUE(FILTER(MASTERLIST!B:B,MASTERLIST!A:A=Expenses!B49)))"),"")</f>
        <v/>
      </c>
    </row>
    <row r="49">
      <c r="A49" s="147" t="str">
        <f>IFERROR(__xludf.DUMMYFUNCTION("TRANSPOSE(UNIQUE(FILTER(MASTERLIST!B:B,MASTERLIST!A:A=Expenses!B50)))"),"")</f>
        <v/>
      </c>
    </row>
    <row r="50">
      <c r="A50" s="147" t="str">
        <f>IFERROR(__xludf.DUMMYFUNCTION("TRANSPOSE(UNIQUE(FILTER(MASTERLIST!B:B,MASTERLIST!A:A=Expenses!B51)))"),"")</f>
        <v/>
      </c>
    </row>
    <row r="51">
      <c r="A51" s="147" t="str">
        <f>IFERROR(__xludf.DUMMYFUNCTION("TRANSPOSE(UNIQUE(FILTER(MASTERLIST!B:B,MASTERLIST!A:A=Expenses!B52)))"),"")</f>
        <v/>
      </c>
    </row>
    <row r="52">
      <c r="A52" s="147" t="str">
        <f>IFERROR(__xludf.DUMMYFUNCTION("TRANSPOSE(UNIQUE(FILTER(MASTERLIST!B:B,MASTERLIST!A:A=Expenses!B53)))"),"")</f>
        <v/>
      </c>
    </row>
    <row r="53">
      <c r="A53" s="147" t="str">
        <f>IFERROR(__xludf.DUMMYFUNCTION("TRANSPOSE(UNIQUE(FILTER(MASTERLIST!B:B,MASTERLIST!A:A=Expenses!B54)))"),"")</f>
        <v/>
      </c>
    </row>
    <row r="54">
      <c r="A54" s="147" t="str">
        <f>IFERROR(__xludf.DUMMYFUNCTION("TRANSPOSE(UNIQUE(FILTER(MASTERLIST!B:B,MASTERLIST!A:A=Expenses!B55)))"),"")</f>
        <v/>
      </c>
    </row>
    <row r="55">
      <c r="A55" s="147" t="str">
        <f>IFERROR(__xludf.DUMMYFUNCTION("TRANSPOSE(UNIQUE(FILTER(MASTERLIST!B:B,MASTERLIST!A:A=Expenses!B56)))"),"")</f>
        <v/>
      </c>
    </row>
    <row r="56">
      <c r="A56" s="147" t="str">
        <f>IFERROR(__xludf.DUMMYFUNCTION("TRANSPOSE(UNIQUE(FILTER(MASTERLIST!B:B,MASTERLIST!A:A=Expenses!B57)))"),"")</f>
        <v/>
      </c>
    </row>
    <row r="57">
      <c r="A57" s="147" t="str">
        <f>IFERROR(__xludf.DUMMYFUNCTION("TRANSPOSE(UNIQUE(FILTER(MASTERLIST!B:B,MASTERLIST!A:A=Expenses!B58)))"),"")</f>
        <v/>
      </c>
    </row>
    <row r="58">
      <c r="A58" s="147" t="str">
        <f>IFERROR(__xludf.DUMMYFUNCTION("TRANSPOSE(UNIQUE(FILTER(MASTERLIST!B:B,MASTERLIST!A:A=Expenses!B59)))"),"")</f>
        <v/>
      </c>
    </row>
    <row r="59">
      <c r="A59" s="147" t="str">
        <f>IFERROR(__xludf.DUMMYFUNCTION("TRANSPOSE(UNIQUE(FILTER(MASTERLIST!B:B,MASTERLIST!A:A=Expenses!B60)))"),"")</f>
        <v/>
      </c>
    </row>
    <row r="60">
      <c r="A60" s="147" t="str">
        <f>IFERROR(__xludf.DUMMYFUNCTION("TRANSPOSE(UNIQUE(FILTER(MASTERLIST!B:B,MASTERLIST!A:A=Expenses!B61)))"),"")</f>
        <v/>
      </c>
    </row>
    <row r="61">
      <c r="A61" s="147" t="str">
        <f>IFERROR(__xludf.DUMMYFUNCTION("TRANSPOSE(UNIQUE(FILTER(MASTERLIST!B:B,MASTERLIST!A:A=Expenses!B62)))"),"")</f>
        <v/>
      </c>
    </row>
    <row r="62">
      <c r="A62" s="147" t="str">
        <f>IFERROR(__xludf.DUMMYFUNCTION("TRANSPOSE(UNIQUE(FILTER(MASTERLIST!B:B,MASTERLIST!A:A=Expenses!B63)))"),"")</f>
        <v/>
      </c>
    </row>
    <row r="63">
      <c r="A63" s="147" t="str">
        <f>IFERROR(__xludf.DUMMYFUNCTION("TRANSPOSE(UNIQUE(FILTER(MASTERLIST!B:B,MASTERLIST!A:A=Expenses!B64)))"),"")</f>
        <v/>
      </c>
    </row>
    <row r="64">
      <c r="A64" s="147" t="str">
        <f>IFERROR(__xludf.DUMMYFUNCTION("TRANSPOSE(UNIQUE(FILTER(MASTERLIST!B:B,MASTERLIST!A:A=Expenses!B65)))"),"")</f>
        <v/>
      </c>
    </row>
    <row r="65">
      <c r="A65" s="147" t="str">
        <f>IFERROR(__xludf.DUMMYFUNCTION("TRANSPOSE(UNIQUE(FILTER(MASTERLIST!B:B,MASTERLIST!A:A=Expenses!B66)))"),"")</f>
        <v/>
      </c>
    </row>
    <row r="66">
      <c r="A66" s="147" t="str">
        <f>IFERROR(__xludf.DUMMYFUNCTION("TRANSPOSE(UNIQUE(FILTER(MASTERLIST!B:B,MASTERLIST!A:A=Expenses!B67)))"),"")</f>
        <v/>
      </c>
    </row>
    <row r="67">
      <c r="A67" s="147" t="str">
        <f>IFERROR(__xludf.DUMMYFUNCTION("TRANSPOSE(UNIQUE(FILTER(MASTERLIST!B:B,MASTERLIST!A:A=Expenses!B68)))"),"")</f>
        <v/>
      </c>
    </row>
    <row r="68">
      <c r="A68" s="147" t="str">
        <f>IFERROR(__xludf.DUMMYFUNCTION("TRANSPOSE(UNIQUE(FILTER(MASTERLIST!B:B,MASTERLIST!A:A=Expenses!B69)))"),"")</f>
        <v/>
      </c>
    </row>
    <row r="69">
      <c r="A69" s="147" t="str">
        <f>IFERROR(__xludf.DUMMYFUNCTION("TRANSPOSE(UNIQUE(FILTER(MASTERLIST!B:B,MASTERLIST!A:A=Expenses!B70)))"),"")</f>
        <v/>
      </c>
    </row>
    <row r="70">
      <c r="A70" s="147" t="str">
        <f>IFERROR(__xludf.DUMMYFUNCTION("TRANSPOSE(UNIQUE(FILTER(MASTERLIST!B:B,MASTERLIST!A:A=Expenses!B71)))"),"")</f>
        <v/>
      </c>
    </row>
    <row r="71">
      <c r="A71" s="147" t="str">
        <f>IFERROR(__xludf.DUMMYFUNCTION("TRANSPOSE(UNIQUE(FILTER(MASTERLIST!B:B,MASTERLIST!A:A=Expenses!B72)))"),"")</f>
        <v/>
      </c>
    </row>
    <row r="72">
      <c r="A72" s="147" t="str">
        <f>IFERROR(__xludf.DUMMYFUNCTION("TRANSPOSE(UNIQUE(FILTER(MASTERLIST!B:B,MASTERLIST!A:A=Expenses!B73)))"),"")</f>
        <v/>
      </c>
    </row>
    <row r="73">
      <c r="A73" s="147" t="str">
        <f>IFERROR(__xludf.DUMMYFUNCTION("TRANSPOSE(UNIQUE(FILTER(MASTERLIST!B:B,MASTERLIST!A:A=Expenses!B74)))"),"")</f>
        <v/>
      </c>
    </row>
    <row r="74">
      <c r="A74" s="147" t="str">
        <f>IFERROR(__xludf.DUMMYFUNCTION("TRANSPOSE(UNIQUE(FILTER(MASTERLIST!B:B,MASTERLIST!A:A=Expenses!B75)))"),"")</f>
        <v/>
      </c>
    </row>
    <row r="75">
      <c r="A75" s="147" t="str">
        <f>IFERROR(__xludf.DUMMYFUNCTION("TRANSPOSE(UNIQUE(FILTER(MASTERLIST!B:B,MASTERLIST!A:A=Expenses!B76)))"),"")</f>
        <v/>
      </c>
    </row>
    <row r="76">
      <c r="A76" s="147" t="str">
        <f>IFERROR(__xludf.DUMMYFUNCTION("TRANSPOSE(UNIQUE(FILTER(MASTERLIST!B:B,MASTERLIST!A:A=Expenses!B77)))"),"")</f>
        <v/>
      </c>
    </row>
    <row r="77">
      <c r="A77" s="147" t="str">
        <f>IFERROR(__xludf.DUMMYFUNCTION("TRANSPOSE(UNIQUE(FILTER(MASTERLIST!B:B,MASTERLIST!A:A=Expenses!B78)))"),"")</f>
        <v/>
      </c>
    </row>
    <row r="78">
      <c r="A78" s="147" t="str">
        <f>IFERROR(__xludf.DUMMYFUNCTION("TRANSPOSE(UNIQUE(FILTER(MASTERLIST!B:B,MASTERLIST!A:A=Expenses!B79)))"),"")</f>
        <v/>
      </c>
    </row>
    <row r="79">
      <c r="A79" s="147" t="str">
        <f>IFERROR(__xludf.DUMMYFUNCTION("TRANSPOSE(UNIQUE(FILTER(MASTERLIST!B:B,MASTERLIST!A:A=Expenses!B80)))"),"")</f>
        <v/>
      </c>
    </row>
    <row r="80">
      <c r="A80" s="147" t="str">
        <f>IFERROR(__xludf.DUMMYFUNCTION("TRANSPOSE(UNIQUE(FILTER(MASTERLIST!B:B,MASTERLIST!A:A=Expenses!B81)))"),"")</f>
        <v/>
      </c>
    </row>
    <row r="81">
      <c r="A81" s="147" t="str">
        <f>IFERROR(__xludf.DUMMYFUNCTION("TRANSPOSE(UNIQUE(FILTER(MASTERLIST!B:B,MASTERLIST!A:A=Expenses!B82)))"),"")</f>
        <v/>
      </c>
    </row>
    <row r="82">
      <c r="A82" s="147" t="str">
        <f>IFERROR(__xludf.DUMMYFUNCTION("TRANSPOSE(UNIQUE(FILTER(MASTERLIST!B:B,MASTERLIST!A:A=Expenses!B83)))"),"")</f>
        <v/>
      </c>
    </row>
    <row r="83">
      <c r="A83" s="147" t="str">
        <f>IFERROR(__xludf.DUMMYFUNCTION("TRANSPOSE(UNIQUE(FILTER(MASTERLIST!B:B,MASTERLIST!A:A=Expenses!B84)))"),"")</f>
        <v/>
      </c>
    </row>
    <row r="84">
      <c r="A84" s="147" t="str">
        <f>IFERROR(__xludf.DUMMYFUNCTION("TRANSPOSE(UNIQUE(FILTER(MASTERLIST!B:B,MASTERLIST!A:A=Expenses!B85)))"),"")</f>
        <v/>
      </c>
    </row>
    <row r="85">
      <c r="A85" s="147" t="str">
        <f>IFERROR(__xludf.DUMMYFUNCTION("TRANSPOSE(UNIQUE(FILTER(MASTERLIST!B:B,MASTERLIST!A:A=Expenses!B86)))"),"")</f>
        <v/>
      </c>
    </row>
    <row r="86">
      <c r="A86" s="147" t="str">
        <f>IFERROR(__xludf.DUMMYFUNCTION("TRANSPOSE(UNIQUE(FILTER(MASTERLIST!B:B,MASTERLIST!A:A=Expenses!B87)))"),"")</f>
        <v/>
      </c>
    </row>
    <row r="87">
      <c r="A87" s="147" t="str">
        <f>IFERROR(__xludf.DUMMYFUNCTION("TRANSPOSE(UNIQUE(FILTER(MASTERLIST!B:B,MASTERLIST!A:A=Expenses!B88)))"),"")</f>
        <v/>
      </c>
    </row>
    <row r="88">
      <c r="A88" s="147" t="str">
        <f>IFERROR(__xludf.DUMMYFUNCTION("TRANSPOSE(UNIQUE(FILTER(MASTERLIST!B:B,MASTERLIST!A:A=Expenses!B89)))"),"")</f>
        <v/>
      </c>
    </row>
    <row r="89">
      <c r="A89" s="147" t="str">
        <f>IFERROR(__xludf.DUMMYFUNCTION("TRANSPOSE(UNIQUE(FILTER(MASTERLIST!B:B,MASTERLIST!A:A=Expenses!B90)))"),"")</f>
        <v/>
      </c>
    </row>
    <row r="90">
      <c r="A90" s="147" t="str">
        <f>IFERROR(__xludf.DUMMYFUNCTION("TRANSPOSE(UNIQUE(FILTER(MASTERLIST!B:B,MASTERLIST!A:A=Expenses!B91)))"),"")</f>
        <v/>
      </c>
    </row>
    <row r="91">
      <c r="A91" s="147" t="str">
        <f>IFERROR(__xludf.DUMMYFUNCTION("TRANSPOSE(UNIQUE(FILTER(MASTERLIST!B:B,MASTERLIST!A:A=Expenses!B92)))"),"")</f>
        <v/>
      </c>
    </row>
  </sheetData>
  <drawing r:id="rId1"/>
</worksheet>
</file>