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 1" sheetId="4" r:id="rId1"/>
    <sheet name="Bonus 2021-22" sheetId="5" r:id="rId2"/>
  </sheets>
  <definedNames>
    <definedName name="_xlnm.Print_Area" localSheetId="1">'Bonus 2021-22'!$A$1:$P$33</definedName>
  </definedNames>
  <calcPr calcId="124519"/>
</workbook>
</file>

<file path=xl/calcChain.xml><?xml version="1.0" encoding="utf-8"?>
<calcChain xmlns="http://schemas.openxmlformats.org/spreadsheetml/2006/main">
  <c r="N30" i="5"/>
  <c r="N29"/>
  <c r="N28"/>
  <c r="N27"/>
  <c r="N26"/>
  <c r="N21"/>
  <c r="N20"/>
  <c r="N19"/>
  <c r="N18"/>
  <c r="N17"/>
  <c r="N16"/>
  <c r="N15"/>
  <c r="N14"/>
  <c r="N13"/>
  <c r="N12"/>
  <c r="N11"/>
  <c r="N10"/>
  <c r="N9"/>
  <c r="N8"/>
  <c r="N7"/>
  <c r="N6"/>
  <c r="K30"/>
  <c r="J30"/>
  <c r="I30"/>
  <c r="H30"/>
  <c r="G30"/>
  <c r="F30"/>
  <c r="M29"/>
  <c r="L29"/>
  <c r="K29"/>
  <c r="J29"/>
  <c r="I29"/>
  <c r="H29"/>
  <c r="G29"/>
  <c r="F29"/>
  <c r="K21"/>
  <c r="J21"/>
  <c r="I21"/>
  <c r="H21"/>
  <c r="G21"/>
  <c r="F21"/>
  <c r="L20"/>
  <c r="M20" s="1"/>
  <c r="L19"/>
  <c r="M19" s="1"/>
  <c r="L18"/>
  <c r="M18" s="1"/>
  <c r="L28"/>
  <c r="M28" s="1"/>
  <c r="L17"/>
  <c r="M17" s="1"/>
  <c r="L16"/>
  <c r="M16" s="1"/>
  <c r="L15"/>
  <c r="M15" s="1"/>
  <c r="L14"/>
  <c r="M14" s="1"/>
  <c r="L13"/>
  <c r="M13" s="1"/>
  <c r="L12"/>
  <c r="M12" s="1"/>
  <c r="L27"/>
  <c r="M27" s="1"/>
  <c r="L11"/>
  <c r="M11" s="1"/>
  <c r="L10"/>
  <c r="M10" s="1"/>
  <c r="L9"/>
  <c r="M9" s="1"/>
  <c r="L8"/>
  <c r="M8" s="1"/>
  <c r="L7"/>
  <c r="M7" s="1"/>
  <c r="L6"/>
  <c r="M6" s="1"/>
  <c r="L26"/>
  <c r="M26" s="1"/>
  <c r="L12" i="4"/>
  <c r="M12" s="1"/>
  <c r="N12" s="1"/>
  <c r="K25"/>
  <c r="J25"/>
  <c r="I25"/>
  <c r="H25"/>
  <c r="G25"/>
  <c r="F25"/>
  <c r="L24"/>
  <c r="M24" s="1"/>
  <c r="N24" s="1"/>
  <c r="M23"/>
  <c r="N23" s="1"/>
  <c r="L23"/>
  <c r="L22"/>
  <c r="M22" s="1"/>
  <c r="N22" s="1"/>
  <c r="L21"/>
  <c r="M21" s="1"/>
  <c r="N21" s="1"/>
  <c r="L20"/>
  <c r="M20" s="1"/>
  <c r="N20" s="1"/>
  <c r="L19"/>
  <c r="M19" s="1"/>
  <c r="N19" s="1"/>
  <c r="L18"/>
  <c r="M18" s="1"/>
  <c r="N18" s="1"/>
  <c r="L17"/>
  <c r="M17" s="1"/>
  <c r="N17" s="1"/>
  <c r="L16"/>
  <c r="M16" s="1"/>
  <c r="N16" s="1"/>
  <c r="L15"/>
  <c r="M15" s="1"/>
  <c r="N15" s="1"/>
  <c r="M13"/>
  <c r="N13" s="1"/>
  <c r="L13"/>
  <c r="L11"/>
  <c r="M11" s="1"/>
  <c r="N11" s="1"/>
  <c r="L10"/>
  <c r="M10" s="1"/>
  <c r="N10" s="1"/>
  <c r="L9"/>
  <c r="M9" s="1"/>
  <c r="N9" s="1"/>
  <c r="L8"/>
  <c r="M8" s="1"/>
  <c r="S8" s="1"/>
  <c r="L7"/>
  <c r="M7" s="1"/>
  <c r="L6"/>
  <c r="M6" s="1"/>
  <c r="L5"/>
  <c r="L21" i="5" l="1"/>
  <c r="L30" s="1"/>
  <c r="M21"/>
  <c r="M30" s="1"/>
  <c r="S7"/>
  <c r="S6"/>
  <c r="S26"/>
  <c r="S8"/>
  <c r="T8" s="1"/>
  <c r="S7" i="4"/>
  <c r="T7" s="1"/>
  <c r="N7"/>
  <c r="N6"/>
  <c r="S6"/>
  <c r="L25"/>
  <c r="M5"/>
  <c r="N8"/>
  <c r="T8" s="1"/>
  <c r="S21" i="5" l="1"/>
  <c r="T7"/>
  <c r="T6"/>
  <c r="T26"/>
  <c r="T6" i="4"/>
  <c r="N5"/>
  <c r="S5"/>
  <c r="S25" s="1"/>
  <c r="M25"/>
  <c r="S29" i="5" l="1"/>
  <c r="S30"/>
  <c r="N38"/>
  <c r="T21"/>
  <c r="N25" i="4"/>
  <c r="N34" s="1"/>
  <c r="T5"/>
  <c r="T25" s="1"/>
  <c r="T29" i="5" l="1"/>
  <c r="T30"/>
</calcChain>
</file>

<file path=xl/sharedStrings.xml><?xml version="1.0" encoding="utf-8"?>
<sst xmlns="http://schemas.openxmlformats.org/spreadsheetml/2006/main" count="254" uniqueCount="108">
  <si>
    <t>NISHTHA SOLUTIONS</t>
  </si>
  <si>
    <t>FIRST FLOOR, H. NO.-33-C, MUNIRKA , DELHI, DIST- SOUTH WEST DELHI, DELHI-110067</t>
  </si>
  <si>
    <t>UNIT : AMBASSADOR SKY CHEF</t>
  </si>
  <si>
    <t>SR. NO.</t>
  </si>
  <si>
    <t>NAME</t>
  </si>
  <si>
    <t>FATHER'S NAME</t>
  </si>
  <si>
    <t xml:space="preserve">Card No </t>
  </si>
  <si>
    <t>DEPTT.</t>
  </si>
  <si>
    <t>IFSC CODE</t>
  </si>
  <si>
    <t>ACCOUNTS</t>
  </si>
  <si>
    <t>KUNWAR PAL</t>
  </si>
  <si>
    <t>TILAK RAM CHAUHAN</t>
  </si>
  <si>
    <t>NS003</t>
  </si>
  <si>
    <t>TRAN</t>
  </si>
  <si>
    <t>BARB0TRDGUR</t>
  </si>
  <si>
    <t>A/C-21260100014419</t>
  </si>
  <si>
    <t>JAI KUMAR MISHRA</t>
  </si>
  <si>
    <t>NARENDER MISHRA</t>
  </si>
  <si>
    <t>NS001</t>
  </si>
  <si>
    <t>OPRN</t>
  </si>
  <si>
    <t>A/C-21260100010159</t>
  </si>
  <si>
    <t>PANKAJ KUMAR</t>
  </si>
  <si>
    <t>UTTAM SINGH CHAUHAN</t>
  </si>
  <si>
    <t>NS002</t>
  </si>
  <si>
    <t>A/C- 21260100010263</t>
  </si>
  <si>
    <t>SANJEEV KUMAR</t>
  </si>
  <si>
    <t>JAGDISH PARSAD</t>
  </si>
  <si>
    <t>NS004</t>
  </si>
  <si>
    <t>A/C-21260100010266</t>
  </si>
  <si>
    <t>SHISHPAL</t>
  </si>
  <si>
    <t>KHEM CHAND</t>
  </si>
  <si>
    <t>NS005</t>
  </si>
  <si>
    <t>BARB0KARAWA</t>
  </si>
  <si>
    <t>A/C- 41848100015699</t>
  </si>
  <si>
    <t>SHIVAM GOR</t>
  </si>
  <si>
    <t>AVNISH KUMAR</t>
  </si>
  <si>
    <t>NS006</t>
  </si>
  <si>
    <t>BARB0JALESA</t>
  </si>
  <si>
    <t>A/C- 29280100028298</t>
  </si>
  <si>
    <t>RAVI KUMAR</t>
  </si>
  <si>
    <t>KUVAR PAL</t>
  </si>
  <si>
    <t>NS007</t>
  </si>
  <si>
    <t>PUNB0363400</t>
  </si>
  <si>
    <t>A/C- 3634000100083934</t>
  </si>
  <si>
    <t>SANTOSH MISHRA</t>
  </si>
  <si>
    <t>SHYAM LAL MISHRA</t>
  </si>
  <si>
    <t>NS009</t>
  </si>
  <si>
    <t>MANT</t>
  </si>
  <si>
    <t>A/C- 21260100018730</t>
  </si>
  <si>
    <t>KULDEEP SISODIYA</t>
  </si>
  <si>
    <t>MADAN SINGH</t>
  </si>
  <si>
    <t>NS010</t>
  </si>
  <si>
    <t>PROD</t>
  </si>
  <si>
    <t>BIKASH RAJ</t>
  </si>
  <si>
    <t xml:space="preserve">SHYAM PRASAD </t>
  </si>
  <si>
    <t>NS011</t>
  </si>
  <si>
    <t>TOTAL</t>
  </si>
  <si>
    <t xml:space="preserve"> </t>
  </si>
  <si>
    <t>BONUS FOR THE YEAR 2021-2022</t>
  </si>
  <si>
    <t>SACHIN BHARDWAJ</t>
  </si>
  <si>
    <t xml:space="preserve">YOGJIT </t>
  </si>
  <si>
    <t>PRADEEP KUMAR</t>
  </si>
  <si>
    <t>AMAN</t>
  </si>
  <si>
    <t>GAGAN KUMAR</t>
  </si>
  <si>
    <t>MOHIT KUMAR</t>
  </si>
  <si>
    <t>DHEERAJ KUMAR VERMA</t>
  </si>
  <si>
    <t>SONU SINGH RAWAT</t>
  </si>
  <si>
    <t>STOR</t>
  </si>
  <si>
    <t>Wages</t>
  </si>
  <si>
    <t>Bonus</t>
  </si>
  <si>
    <t>Total Days</t>
  </si>
  <si>
    <t>A/C- 21260100010158</t>
  </si>
  <si>
    <t>SBIN0002431</t>
  </si>
  <si>
    <t>A/C- 40729901759</t>
  </si>
  <si>
    <t>BKID0007337</t>
  </si>
  <si>
    <t>AC- 733710110000024</t>
  </si>
  <si>
    <t>IDIB000S157</t>
  </si>
  <si>
    <t>AC-           '50160042739</t>
  </si>
  <si>
    <t>SBIN0017582</t>
  </si>
  <si>
    <t>AC-        36453865699</t>
  </si>
  <si>
    <t>UBIN0916471</t>
  </si>
  <si>
    <t>A/C- 520101261185972</t>
  </si>
  <si>
    <t>BARB0MUNIRK</t>
  </si>
  <si>
    <t>A/C- 29280100028442</t>
  </si>
  <si>
    <t>SBIN0001419</t>
  </si>
  <si>
    <t>A/C-              10493132123</t>
  </si>
  <si>
    <t>PUNB0657900</t>
  </si>
  <si>
    <t>AC-           '6579000100012171</t>
  </si>
  <si>
    <t xml:space="preserve">SHRI RAM </t>
  </si>
  <si>
    <t>TULSHI RAM</t>
  </si>
  <si>
    <t xml:space="preserve">SURENDRA SINGH </t>
  </si>
  <si>
    <t xml:space="preserve">RAM CHANDAR </t>
  </si>
  <si>
    <t xml:space="preserve">RAM SEVAK VERMA </t>
  </si>
  <si>
    <t xml:space="preserve">ROOP SINGH </t>
  </si>
  <si>
    <t>GYAN SINGH RAWAT</t>
  </si>
  <si>
    <t>SUJIT KUMAR</t>
  </si>
  <si>
    <t>NS017</t>
  </si>
  <si>
    <t>NS012</t>
  </si>
  <si>
    <t>NS013</t>
  </si>
  <si>
    <t>NS021</t>
  </si>
  <si>
    <t>NS016</t>
  </si>
  <si>
    <t>NS018</t>
  </si>
  <si>
    <t>NS019</t>
  </si>
  <si>
    <t>NS014</t>
  </si>
  <si>
    <t>JATIN SINGH GUSAIN</t>
  </si>
  <si>
    <t>BONUS FOR THE YEAR 2021-2022 (WORKING)</t>
  </si>
  <si>
    <t>GRAND TOTAL</t>
  </si>
  <si>
    <t>BONUS FOR THE YEAR 2021-2022 (NOT-WORKING)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</si>
</sst>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Cambria"/>
      <family val="1"/>
      <scheme val="major"/>
    </font>
    <font>
      <sz val="11"/>
      <color indexed="8"/>
      <name val="Cambria"/>
      <family val="1"/>
      <scheme val="major"/>
    </font>
    <font>
      <b/>
      <sz val="20"/>
      <name val="Cambria"/>
      <family val="1"/>
    </font>
    <font>
      <sz val="12"/>
      <name val="Cambria"/>
      <family val="1"/>
    </font>
    <font>
      <b/>
      <sz val="14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9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9"/>
      <name val="Cambria"/>
      <family val="1"/>
    </font>
    <font>
      <sz val="11"/>
      <color theme="1"/>
      <name val="Cambria"/>
      <family val="1"/>
    </font>
    <font>
      <sz val="11"/>
      <color indexed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1" fontId="10" fillId="0" borderId="0" xfId="0" applyNumberFormat="1" applyFont="1" applyFill="1" applyAlignment="1">
      <alignment vertical="center"/>
    </xf>
    <xf numFmtId="1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" fontId="8" fillId="0" borderId="4" xfId="0" applyNumberFormat="1" applyFont="1" applyFill="1" applyBorder="1" applyAlignment="1">
      <alignment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0" fontId="11" fillId="0" borderId="0" xfId="0" applyFont="1" applyFill="1"/>
    <xf numFmtId="1" fontId="0" fillId="0" borderId="0" xfId="0" applyNumberFormat="1"/>
    <xf numFmtId="1" fontId="9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" fontId="6" fillId="2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left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1" fontId="9" fillId="4" borderId="4" xfId="0" applyNumberFormat="1" applyFont="1" applyFill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17" fontId="17" fillId="2" borderId="17" xfId="0" applyNumberFormat="1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1" fontId="19" fillId="0" borderId="7" xfId="0" applyNumberFormat="1" applyFont="1" applyFill="1" applyBorder="1" applyAlignment="1">
      <alignment vertical="center" wrapText="1"/>
    </xf>
    <xf numFmtId="1" fontId="19" fillId="0" borderId="7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1" fontId="20" fillId="0" borderId="8" xfId="0" applyNumberFormat="1" applyFont="1" applyFill="1" applyBorder="1" applyAlignment="1">
      <alignment vertical="center" wrapText="1"/>
    </xf>
    <xf numFmtId="1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1" fontId="19" fillId="0" borderId="4" xfId="0" applyNumberFormat="1" applyFont="1" applyFill="1" applyBorder="1" applyAlignment="1">
      <alignment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164" fontId="19" fillId="0" borderId="4" xfId="0" applyNumberFormat="1" applyFont="1" applyFill="1" applyBorder="1" applyAlignment="1">
      <alignment horizontal="center" vertical="center" wrapText="1"/>
    </xf>
    <xf numFmtId="164" fontId="19" fillId="5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vertical="center" wrapText="1"/>
    </xf>
    <xf numFmtId="1" fontId="21" fillId="0" borderId="0" xfId="0" applyNumberFormat="1" applyFont="1" applyFill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" fontId="19" fillId="0" borderId="10" xfId="0" applyNumberFormat="1" applyFont="1" applyFill="1" applyBorder="1" applyAlignment="1">
      <alignment vertical="center" wrapText="1"/>
    </xf>
    <xf numFmtId="0" fontId="19" fillId="0" borderId="10" xfId="0" applyNumberFormat="1" applyFon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164" fontId="19" fillId="0" borderId="10" xfId="0" applyNumberFormat="1" applyFont="1" applyFill="1" applyBorder="1" applyAlignment="1">
      <alignment horizontal="center" vertical="center" wrapText="1"/>
    </xf>
    <xf numFmtId="164" fontId="19" fillId="5" borderId="10" xfId="0" applyNumberFormat="1" applyFont="1" applyFill="1" applyBorder="1" applyAlignment="1">
      <alignment horizontal="center" vertical="center" wrapText="1"/>
    </xf>
    <xf numFmtId="1" fontId="17" fillId="0" borderId="10" xfId="0" applyNumberFormat="1" applyFont="1" applyFill="1" applyBorder="1" applyAlignment="1">
      <alignment horizontal="center" vertical="center" wrapText="1"/>
    </xf>
    <xf numFmtId="1" fontId="20" fillId="0" borderId="11" xfId="0" applyNumberFormat="1" applyFont="1" applyFill="1" applyBorder="1" applyAlignment="1">
      <alignment vertical="center" wrapText="1"/>
    </xf>
    <xf numFmtId="1" fontId="20" fillId="0" borderId="20" xfId="0" applyNumberFormat="1" applyFont="1" applyFill="1" applyBorder="1" applyAlignment="1">
      <alignment horizontal="center" vertical="center" wrapText="1"/>
    </xf>
    <xf numFmtId="1" fontId="20" fillId="0" borderId="21" xfId="0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vertical="center"/>
    </xf>
    <xf numFmtId="1" fontId="18" fillId="0" borderId="0" xfId="0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vertical="center"/>
    </xf>
    <xf numFmtId="0" fontId="19" fillId="0" borderId="7" xfId="0" applyNumberFormat="1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left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1" xfId="0" applyNumberFormat="1" applyFont="1" applyFill="1" applyBorder="1" applyAlignment="1">
      <alignment horizontal="center" vertical="center" wrapText="1"/>
    </xf>
    <xf numFmtId="0" fontId="22" fillId="0" borderId="0" xfId="0" applyFont="1"/>
    <xf numFmtId="1" fontId="22" fillId="0" borderId="0" xfId="0" applyNumberFormat="1" applyFont="1"/>
    <xf numFmtId="1" fontId="23" fillId="0" borderId="7" xfId="0" applyNumberFormat="1" applyFont="1" applyFill="1" applyBorder="1" applyAlignment="1">
      <alignment horizontal="center" vertical="center"/>
    </xf>
    <xf numFmtId="1" fontId="23" fillId="0" borderId="4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5" fillId="2" borderId="23" xfId="0" applyFont="1" applyFill="1" applyBorder="1" applyAlignment="1">
      <alignment vertical="center"/>
    </xf>
    <xf numFmtId="0" fontId="16" fillId="2" borderId="24" xfId="0" applyFont="1" applyFill="1" applyBorder="1" applyAlignment="1">
      <alignment vertical="center"/>
    </xf>
    <xf numFmtId="0" fontId="16" fillId="2" borderId="25" xfId="0" applyFont="1" applyFill="1" applyBorder="1" applyAlignment="1">
      <alignment vertical="center"/>
    </xf>
    <xf numFmtId="0" fontId="15" fillId="2" borderId="25" xfId="0" applyFont="1" applyFill="1" applyBorder="1" applyAlignment="1">
      <alignment vertical="center"/>
    </xf>
    <xf numFmtId="0" fontId="15" fillId="2" borderId="25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vertical="center"/>
    </xf>
    <xf numFmtId="1" fontId="23" fillId="0" borderId="1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" fontId="20" fillId="3" borderId="12" xfId="0" applyNumberFormat="1" applyFont="1" applyFill="1" applyBorder="1" applyAlignment="1">
      <alignment horizontal="center" vertical="center" wrapText="1"/>
    </xf>
    <xf numFmtId="1" fontId="20" fillId="3" borderId="10" xfId="0" applyNumberFormat="1" applyFont="1" applyFill="1" applyBorder="1" applyAlignment="1">
      <alignment horizontal="center" vertical="center" wrapText="1"/>
    </xf>
    <xf numFmtId="1" fontId="20" fillId="3" borderId="19" xfId="0" applyNumberFormat="1" applyFont="1" applyFill="1" applyBorder="1" applyAlignment="1">
      <alignment horizontal="center" vertical="center" wrapText="1"/>
    </xf>
    <xf numFmtId="1" fontId="20" fillId="3" borderId="20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K11" sqref="K11"/>
    </sheetView>
  </sheetViews>
  <sheetFormatPr defaultRowHeight="15"/>
  <cols>
    <col min="1" max="1" width="5.28515625" customWidth="1"/>
    <col min="2" max="2" width="19.7109375" customWidth="1"/>
    <col min="3" max="3" width="18.140625" hidden="1" customWidth="1"/>
    <col min="4" max="4" width="8.42578125" hidden="1" customWidth="1"/>
    <col min="5" max="5" width="9.85546875" hidden="1" customWidth="1"/>
    <col min="6" max="6" width="10.28515625" customWidth="1"/>
    <col min="7" max="7" width="8.85546875" customWidth="1"/>
    <col min="8" max="8" width="8" customWidth="1"/>
    <col min="9" max="9" width="8.140625" customWidth="1"/>
    <col min="10" max="10" width="7.140625" customWidth="1"/>
    <col min="11" max="12" width="8.42578125" customWidth="1"/>
    <col min="13" max="13" width="8" customWidth="1"/>
    <col min="14" max="14" width="8.85546875" customWidth="1"/>
    <col min="15" max="15" width="15.28515625" customWidth="1"/>
    <col min="16" max="16" width="20.85546875" customWidth="1"/>
    <col min="19" max="20" width="9.140625" hidden="1" customWidth="1"/>
  </cols>
  <sheetData>
    <row r="1" spans="1:20" s="1" customFormat="1" ht="25.5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20" s="1" customFormat="1" ht="21" customHeight="1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20" s="1" customFormat="1" ht="18.75" customHeight="1">
      <c r="A3" s="94" t="s">
        <v>58</v>
      </c>
      <c r="B3" s="95"/>
      <c r="C3" s="95"/>
      <c r="D3" s="95"/>
      <c r="E3" s="95"/>
      <c r="F3" s="96" t="s">
        <v>2</v>
      </c>
      <c r="G3" s="96"/>
      <c r="H3" s="96"/>
      <c r="I3" s="96"/>
      <c r="J3" s="96"/>
      <c r="K3" s="96"/>
      <c r="L3" s="96"/>
      <c r="M3" s="96"/>
      <c r="N3" s="2"/>
      <c r="O3" s="2"/>
      <c r="P3" s="3"/>
    </row>
    <row r="4" spans="1:20" s="1" customFormat="1" ht="30" customHeight="1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3">
        <v>44470</v>
      </c>
      <c r="G4" s="23">
        <v>44501</v>
      </c>
      <c r="H4" s="23">
        <v>44531</v>
      </c>
      <c r="I4" s="23">
        <v>44562</v>
      </c>
      <c r="J4" s="23">
        <v>44593</v>
      </c>
      <c r="K4" s="23">
        <v>44621</v>
      </c>
      <c r="L4" s="23" t="s">
        <v>70</v>
      </c>
      <c r="M4" s="23" t="s">
        <v>68</v>
      </c>
      <c r="N4" s="23" t="s">
        <v>69</v>
      </c>
      <c r="O4" s="22" t="s">
        <v>8</v>
      </c>
      <c r="P4" s="22" t="s">
        <v>9</v>
      </c>
    </row>
    <row r="5" spans="1:20" s="6" customFormat="1" ht="30.75" customHeight="1">
      <c r="A5" s="19">
        <v>1</v>
      </c>
      <c r="B5" s="7" t="s">
        <v>10</v>
      </c>
      <c r="C5" s="7" t="s">
        <v>11</v>
      </c>
      <c r="D5" s="13" t="s">
        <v>12</v>
      </c>
      <c r="E5" s="8" t="s">
        <v>13</v>
      </c>
      <c r="F5" s="9">
        <v>24</v>
      </c>
      <c r="G5" s="29">
        <v>30</v>
      </c>
      <c r="H5" s="9">
        <v>29</v>
      </c>
      <c r="I5" s="9">
        <v>0</v>
      </c>
      <c r="J5" s="9">
        <v>0</v>
      </c>
      <c r="K5" s="9">
        <v>0</v>
      </c>
      <c r="L5" s="9">
        <f>SUM(F5:K5)</f>
        <v>83</v>
      </c>
      <c r="M5" s="24">
        <f>SUM(84000/365*L5)</f>
        <v>19101.369863013697</v>
      </c>
      <c r="N5" s="25">
        <f>SUM(M5*8.333/100)</f>
        <v>1591.7171506849313</v>
      </c>
      <c r="O5" s="11" t="s">
        <v>14</v>
      </c>
      <c r="P5" s="18" t="s">
        <v>15</v>
      </c>
      <c r="Q5" s="4"/>
      <c r="R5" s="5"/>
      <c r="S5" s="5" t="e">
        <f>SUM(K5/31*(#REF!+#REF!+G5)-M5*12/100)-(SUM(ROUNDUP(#REF!*1.75/100,0)))</f>
        <v>#REF!</v>
      </c>
      <c r="T5" s="5" t="e">
        <f>N5-S5</f>
        <v>#REF!</v>
      </c>
    </row>
    <row r="6" spans="1:20" s="6" customFormat="1" ht="30.75" customHeight="1">
      <c r="A6" s="19">
        <v>2</v>
      </c>
      <c r="B6" s="7" t="s">
        <v>16</v>
      </c>
      <c r="C6" s="7" t="s">
        <v>17</v>
      </c>
      <c r="D6" s="8" t="s">
        <v>18</v>
      </c>
      <c r="E6" s="8" t="s">
        <v>19</v>
      </c>
      <c r="F6" s="9">
        <v>10</v>
      </c>
      <c r="G6" s="29">
        <v>30</v>
      </c>
      <c r="H6" s="9">
        <v>31</v>
      </c>
      <c r="I6" s="9">
        <v>31</v>
      </c>
      <c r="J6" s="9">
        <v>28</v>
      </c>
      <c r="K6" s="9">
        <v>31</v>
      </c>
      <c r="L6" s="9">
        <f t="shared" ref="L6:L24" si="0">SUM(F6:K6)</f>
        <v>161</v>
      </c>
      <c r="M6" s="24">
        <f t="shared" ref="M6:M24" si="1">SUM(84000/365*L6)</f>
        <v>37052.054794520547</v>
      </c>
      <c r="N6" s="25">
        <f t="shared" ref="N6:N24" si="2">SUM(M6*8.333/100)</f>
        <v>3087.5477260273974</v>
      </c>
      <c r="O6" s="11" t="s">
        <v>14</v>
      </c>
      <c r="P6" s="18" t="s">
        <v>20</v>
      </c>
      <c r="Q6" s="5"/>
      <c r="R6" s="5"/>
      <c r="S6" s="5" t="e">
        <f>SUM(K6/31*(#REF!+#REF!+G6)-M6*12/100)-(SUM(ROUNDUP(#REF!*1.75/100,0)))</f>
        <v>#REF!</v>
      </c>
      <c r="T6" s="5" t="e">
        <f>N6-S6</f>
        <v>#REF!</v>
      </c>
    </row>
    <row r="7" spans="1:20" s="6" customFormat="1" ht="30.75" customHeight="1">
      <c r="A7" s="19">
        <v>3</v>
      </c>
      <c r="B7" s="7" t="s">
        <v>21</v>
      </c>
      <c r="C7" s="7" t="s">
        <v>22</v>
      </c>
      <c r="D7" s="13" t="s">
        <v>23</v>
      </c>
      <c r="E7" s="8" t="s">
        <v>19</v>
      </c>
      <c r="F7" s="9">
        <v>20</v>
      </c>
      <c r="G7" s="29">
        <v>30</v>
      </c>
      <c r="H7" s="9">
        <v>30</v>
      </c>
      <c r="I7" s="9">
        <v>30</v>
      </c>
      <c r="J7" s="9">
        <v>27</v>
      </c>
      <c r="K7" s="9">
        <v>31</v>
      </c>
      <c r="L7" s="9">
        <f t="shared" si="0"/>
        <v>168</v>
      </c>
      <c r="M7" s="24">
        <f t="shared" si="1"/>
        <v>38663.013698630137</v>
      </c>
      <c r="N7" s="25">
        <f t="shared" si="2"/>
        <v>3221.7889315068496</v>
      </c>
      <c r="O7" s="11" t="s">
        <v>14</v>
      </c>
      <c r="P7" s="18" t="s">
        <v>24</v>
      </c>
      <c r="Q7" s="5"/>
      <c r="R7" s="5"/>
      <c r="S7" s="5" t="e">
        <f>SUM(K7/31*(#REF!+#REF!+G7)-M7*12/100)-(SUM(ROUNDUP(#REF!*1.75/100,0)))</f>
        <v>#REF!</v>
      </c>
      <c r="T7" s="5" t="e">
        <f>N7-S7</f>
        <v>#REF!</v>
      </c>
    </row>
    <row r="8" spans="1:20" s="6" customFormat="1" ht="30.75" customHeight="1">
      <c r="A8" s="19">
        <v>4</v>
      </c>
      <c r="B8" s="7" t="s">
        <v>25</v>
      </c>
      <c r="C8" s="7" t="s">
        <v>26</v>
      </c>
      <c r="D8" s="8" t="s">
        <v>27</v>
      </c>
      <c r="E8" s="8" t="s">
        <v>19</v>
      </c>
      <c r="F8" s="9">
        <v>14</v>
      </c>
      <c r="G8" s="29">
        <v>30</v>
      </c>
      <c r="H8" s="9">
        <v>31</v>
      </c>
      <c r="I8" s="9">
        <v>30</v>
      </c>
      <c r="J8" s="9">
        <v>28</v>
      </c>
      <c r="K8" s="9">
        <v>31</v>
      </c>
      <c r="L8" s="9">
        <f t="shared" si="0"/>
        <v>164</v>
      </c>
      <c r="M8" s="24">
        <f t="shared" si="1"/>
        <v>37742.465753424658</v>
      </c>
      <c r="N8" s="25">
        <f t="shared" si="2"/>
        <v>3145.0796712328765</v>
      </c>
      <c r="O8" s="11" t="s">
        <v>14</v>
      </c>
      <c r="P8" s="18" t="s">
        <v>28</v>
      </c>
      <c r="Q8" s="5"/>
      <c r="R8" s="5"/>
      <c r="S8" s="5" t="e">
        <f>SUM(K8/31*(#REF!+#REF!+G8)-M8*12/100)-(SUM(ROUNDUP(#REF!*1.75/100,0)))</f>
        <v>#REF!</v>
      </c>
      <c r="T8" s="5" t="e">
        <f>N8-S8</f>
        <v>#REF!</v>
      </c>
    </row>
    <row r="9" spans="1:20" s="6" customFormat="1" ht="30.75" customHeight="1">
      <c r="A9" s="19">
        <v>5</v>
      </c>
      <c r="B9" s="7" t="s">
        <v>29</v>
      </c>
      <c r="C9" s="7" t="s">
        <v>30</v>
      </c>
      <c r="D9" s="13" t="s">
        <v>31</v>
      </c>
      <c r="E9" s="8" t="s">
        <v>19</v>
      </c>
      <c r="F9" s="9">
        <v>0</v>
      </c>
      <c r="G9" s="29">
        <v>8</v>
      </c>
      <c r="H9" s="9">
        <v>31</v>
      </c>
      <c r="I9" s="27">
        <v>30</v>
      </c>
      <c r="J9" s="9">
        <v>28</v>
      </c>
      <c r="K9" s="9">
        <v>28</v>
      </c>
      <c r="L9" s="9">
        <f t="shared" si="0"/>
        <v>125</v>
      </c>
      <c r="M9" s="24">
        <f t="shared" si="1"/>
        <v>28767.123287671231</v>
      </c>
      <c r="N9" s="25">
        <f t="shared" si="2"/>
        <v>2397.1643835616437</v>
      </c>
      <c r="O9" s="11" t="s">
        <v>32</v>
      </c>
      <c r="P9" s="18" t="s">
        <v>33</v>
      </c>
      <c r="Q9" s="4"/>
      <c r="R9" s="5"/>
      <c r="S9" s="5"/>
      <c r="T9" s="5"/>
    </row>
    <row r="10" spans="1:20" s="6" customFormat="1" ht="30.75" customHeight="1">
      <c r="A10" s="19">
        <v>6</v>
      </c>
      <c r="B10" s="7" t="s">
        <v>34</v>
      </c>
      <c r="C10" s="7" t="s">
        <v>35</v>
      </c>
      <c r="D10" s="13" t="s">
        <v>36</v>
      </c>
      <c r="E10" s="8" t="s">
        <v>19</v>
      </c>
      <c r="F10" s="9">
        <v>0</v>
      </c>
      <c r="G10" s="29">
        <v>8</v>
      </c>
      <c r="H10" s="9">
        <v>30</v>
      </c>
      <c r="I10" s="9">
        <v>30</v>
      </c>
      <c r="J10" s="9">
        <v>27</v>
      </c>
      <c r="K10" s="9">
        <v>26</v>
      </c>
      <c r="L10" s="9">
        <f t="shared" si="0"/>
        <v>121</v>
      </c>
      <c r="M10" s="24">
        <f t="shared" si="1"/>
        <v>27846.575342465752</v>
      </c>
      <c r="N10" s="25">
        <f t="shared" si="2"/>
        <v>2320.4551232876711</v>
      </c>
      <c r="O10" s="11" t="s">
        <v>37</v>
      </c>
      <c r="P10" s="18" t="s">
        <v>38</v>
      </c>
      <c r="Q10" s="4"/>
      <c r="R10" s="5"/>
      <c r="S10" s="5"/>
      <c r="T10" s="5"/>
    </row>
    <row r="11" spans="1:20" s="6" customFormat="1" ht="30.75" customHeight="1">
      <c r="A11" s="19">
        <v>7</v>
      </c>
      <c r="B11" s="7" t="s">
        <v>39</v>
      </c>
      <c r="C11" s="7" t="s">
        <v>40</v>
      </c>
      <c r="D11" s="13" t="s">
        <v>41</v>
      </c>
      <c r="E11" s="8" t="s">
        <v>19</v>
      </c>
      <c r="F11" s="9">
        <v>0</v>
      </c>
      <c r="G11" s="29">
        <v>8</v>
      </c>
      <c r="H11" s="9">
        <v>31</v>
      </c>
      <c r="I11" s="9">
        <v>30</v>
      </c>
      <c r="J11" s="9">
        <v>24</v>
      </c>
      <c r="K11" s="9">
        <v>28</v>
      </c>
      <c r="L11" s="9">
        <f t="shared" si="0"/>
        <v>121</v>
      </c>
      <c r="M11" s="24">
        <f t="shared" si="1"/>
        <v>27846.575342465752</v>
      </c>
      <c r="N11" s="25">
        <f t="shared" si="2"/>
        <v>2320.4551232876711</v>
      </c>
      <c r="O11" s="11" t="s">
        <v>42</v>
      </c>
      <c r="P11" s="18" t="s">
        <v>43</v>
      </c>
      <c r="Q11" s="4"/>
      <c r="R11" s="5"/>
      <c r="S11" s="5"/>
      <c r="T11" s="5"/>
    </row>
    <row r="12" spans="1:20" s="6" customFormat="1" ht="30.75" customHeight="1">
      <c r="A12" s="19">
        <v>8</v>
      </c>
      <c r="B12" s="7" t="s">
        <v>104</v>
      </c>
      <c r="C12" s="7"/>
      <c r="D12" s="13"/>
      <c r="E12" s="8"/>
      <c r="F12" s="9">
        <v>0</v>
      </c>
      <c r="G12" s="29">
        <v>0</v>
      </c>
      <c r="H12" s="9">
        <v>0</v>
      </c>
      <c r="I12" s="9">
        <v>0</v>
      </c>
      <c r="J12" s="9">
        <v>0</v>
      </c>
      <c r="K12" s="9">
        <v>27</v>
      </c>
      <c r="L12" s="9">
        <f t="shared" si="0"/>
        <v>27</v>
      </c>
      <c r="M12" s="24">
        <f t="shared" si="1"/>
        <v>6213.6986301369861</v>
      </c>
      <c r="N12" s="25">
        <f t="shared" si="2"/>
        <v>517.78750684931504</v>
      </c>
      <c r="O12" s="11"/>
      <c r="P12" s="18"/>
      <c r="Q12" s="4"/>
      <c r="R12" s="5"/>
      <c r="S12" s="5"/>
      <c r="T12" s="5"/>
    </row>
    <row r="13" spans="1:20" s="6" customFormat="1" ht="30.75" customHeight="1">
      <c r="A13" s="19">
        <v>9</v>
      </c>
      <c r="B13" s="7" t="s">
        <v>61</v>
      </c>
      <c r="C13" s="7" t="s">
        <v>88</v>
      </c>
      <c r="D13" s="13" t="s">
        <v>96</v>
      </c>
      <c r="E13" s="8" t="s">
        <v>19</v>
      </c>
      <c r="F13" s="9">
        <v>0</v>
      </c>
      <c r="G13" s="29">
        <v>0</v>
      </c>
      <c r="H13" s="9">
        <v>0</v>
      </c>
      <c r="I13" s="9">
        <v>0</v>
      </c>
      <c r="J13" s="9">
        <v>10</v>
      </c>
      <c r="K13" s="9">
        <v>31</v>
      </c>
      <c r="L13" s="9">
        <f t="shared" si="0"/>
        <v>41</v>
      </c>
      <c r="M13" s="24">
        <f t="shared" si="1"/>
        <v>9435.6164383561645</v>
      </c>
      <c r="N13" s="25">
        <f t="shared" si="2"/>
        <v>786.26991780821913</v>
      </c>
      <c r="O13" s="11" t="s">
        <v>84</v>
      </c>
      <c r="P13" s="26" t="s">
        <v>85</v>
      </c>
      <c r="Q13" s="4"/>
      <c r="R13" s="5"/>
      <c r="S13" s="5"/>
      <c r="T13" s="5"/>
    </row>
    <row r="14" spans="1:20" s="6" customFormat="1" ht="30.75" customHeight="1">
      <c r="A14" s="19">
        <v>10</v>
      </c>
      <c r="B14" s="7" t="s">
        <v>59</v>
      </c>
      <c r="C14" s="7"/>
      <c r="D14" s="13"/>
      <c r="E14" s="8"/>
      <c r="F14" s="9"/>
      <c r="G14" s="29">
        <v>7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24">
        <v>0</v>
      </c>
      <c r="N14" s="25">
        <v>0</v>
      </c>
      <c r="O14" s="11"/>
      <c r="P14" s="26"/>
      <c r="Q14" s="4"/>
      <c r="R14" s="5"/>
      <c r="S14" s="5"/>
      <c r="T14" s="5"/>
    </row>
    <row r="15" spans="1:20" s="6" customFormat="1" ht="30.75" customHeight="1">
      <c r="A15" s="19">
        <v>11</v>
      </c>
      <c r="B15" s="7" t="s">
        <v>44</v>
      </c>
      <c r="C15" s="7" t="s">
        <v>45</v>
      </c>
      <c r="D15" s="13" t="s">
        <v>46</v>
      </c>
      <c r="E15" s="8" t="s">
        <v>47</v>
      </c>
      <c r="F15" s="9">
        <v>0</v>
      </c>
      <c r="G15" s="29">
        <v>8</v>
      </c>
      <c r="H15" s="9">
        <v>31</v>
      </c>
      <c r="I15" s="9">
        <v>31</v>
      </c>
      <c r="J15" s="9">
        <v>28</v>
      </c>
      <c r="K15" s="9">
        <v>31</v>
      </c>
      <c r="L15" s="9">
        <f t="shared" si="0"/>
        <v>129</v>
      </c>
      <c r="M15" s="24">
        <f t="shared" si="1"/>
        <v>29687.671232876713</v>
      </c>
      <c r="N15" s="25">
        <f t="shared" si="2"/>
        <v>2473.8736438356163</v>
      </c>
      <c r="O15" s="11" t="s">
        <v>14</v>
      </c>
      <c r="P15" s="18" t="s">
        <v>48</v>
      </c>
      <c r="Q15" s="4"/>
      <c r="R15" s="5"/>
      <c r="S15" s="5"/>
      <c r="T15" s="5"/>
    </row>
    <row r="16" spans="1:20" s="6" customFormat="1" ht="30.75" customHeight="1">
      <c r="A16" s="19">
        <v>12</v>
      </c>
      <c r="B16" s="7" t="s">
        <v>60</v>
      </c>
      <c r="C16" s="7" t="s">
        <v>89</v>
      </c>
      <c r="D16" s="13" t="s">
        <v>97</v>
      </c>
      <c r="E16" s="8" t="s">
        <v>47</v>
      </c>
      <c r="F16" s="9">
        <v>0</v>
      </c>
      <c r="G16" s="29">
        <v>0</v>
      </c>
      <c r="H16" s="9">
        <v>0</v>
      </c>
      <c r="I16" s="9">
        <v>30</v>
      </c>
      <c r="J16" s="9">
        <v>26</v>
      </c>
      <c r="K16" s="9">
        <v>39</v>
      </c>
      <c r="L16" s="9">
        <f t="shared" si="0"/>
        <v>95</v>
      </c>
      <c r="M16" s="24">
        <f t="shared" si="1"/>
        <v>21863.013698630137</v>
      </c>
      <c r="N16" s="25">
        <f t="shared" si="2"/>
        <v>1821.8449315068492</v>
      </c>
      <c r="O16" s="11" t="s">
        <v>14</v>
      </c>
      <c r="P16" s="12" t="s">
        <v>71</v>
      </c>
      <c r="Q16" s="4"/>
      <c r="R16" s="5"/>
      <c r="S16" s="5"/>
      <c r="T16" s="5"/>
    </row>
    <row r="17" spans="1:20" s="6" customFormat="1" ht="30.75" customHeight="1">
      <c r="A17" s="19">
        <v>13</v>
      </c>
      <c r="B17" s="7" t="s">
        <v>62</v>
      </c>
      <c r="C17" s="7" t="s">
        <v>95</v>
      </c>
      <c r="D17" s="13" t="s">
        <v>98</v>
      </c>
      <c r="E17" s="8" t="s">
        <v>47</v>
      </c>
      <c r="F17" s="9">
        <v>0</v>
      </c>
      <c r="G17" s="29">
        <v>0</v>
      </c>
      <c r="H17" s="9">
        <v>0</v>
      </c>
      <c r="I17" s="9">
        <v>0</v>
      </c>
      <c r="J17" s="9">
        <v>28</v>
      </c>
      <c r="K17" s="9">
        <v>30</v>
      </c>
      <c r="L17" s="9">
        <f t="shared" si="0"/>
        <v>58</v>
      </c>
      <c r="M17" s="24">
        <f t="shared" si="1"/>
        <v>13347.945205479451</v>
      </c>
      <c r="N17" s="25">
        <f t="shared" si="2"/>
        <v>1112.2842739726027</v>
      </c>
      <c r="O17" s="11" t="s">
        <v>80</v>
      </c>
      <c r="P17" s="18" t="s">
        <v>81</v>
      </c>
      <c r="Q17" s="4"/>
      <c r="R17" s="5"/>
      <c r="S17" s="5"/>
      <c r="T17" s="5"/>
    </row>
    <row r="18" spans="1:20" s="6" customFormat="1" ht="30.75" customHeight="1">
      <c r="A18" s="19">
        <v>14</v>
      </c>
      <c r="B18" s="7" t="s">
        <v>49</v>
      </c>
      <c r="C18" s="7" t="s">
        <v>50</v>
      </c>
      <c r="D18" s="13" t="s">
        <v>51</v>
      </c>
      <c r="E18" s="7" t="s">
        <v>52</v>
      </c>
      <c r="F18" s="9">
        <v>0</v>
      </c>
      <c r="G18" s="29">
        <v>0</v>
      </c>
      <c r="H18" s="9">
        <v>20</v>
      </c>
      <c r="I18" s="9">
        <v>31</v>
      </c>
      <c r="J18" s="9">
        <v>21</v>
      </c>
      <c r="K18" s="9">
        <v>30</v>
      </c>
      <c r="L18" s="9">
        <f t="shared" si="0"/>
        <v>102</v>
      </c>
      <c r="M18" s="24">
        <f t="shared" si="1"/>
        <v>23473.972602739726</v>
      </c>
      <c r="N18" s="25">
        <f t="shared" si="2"/>
        <v>1956.0861369863017</v>
      </c>
      <c r="O18" s="11" t="s">
        <v>72</v>
      </c>
      <c r="P18" s="12" t="s">
        <v>73</v>
      </c>
      <c r="Q18" s="4"/>
      <c r="R18" s="5"/>
      <c r="S18" s="5"/>
      <c r="T18" s="5"/>
    </row>
    <row r="19" spans="1:20" s="6" customFormat="1" ht="30.75" customHeight="1">
      <c r="A19" s="19">
        <v>15</v>
      </c>
      <c r="B19" s="7" t="s">
        <v>53</v>
      </c>
      <c r="C19" s="7" t="s">
        <v>54</v>
      </c>
      <c r="D19" s="13" t="s">
        <v>55</v>
      </c>
      <c r="E19" s="7" t="s">
        <v>52</v>
      </c>
      <c r="F19" s="9">
        <v>0</v>
      </c>
      <c r="G19" s="29">
        <v>0</v>
      </c>
      <c r="H19" s="9">
        <v>10</v>
      </c>
      <c r="I19" s="9">
        <v>22</v>
      </c>
      <c r="J19" s="9">
        <v>28</v>
      </c>
      <c r="K19" s="9">
        <v>31</v>
      </c>
      <c r="L19" s="9">
        <f t="shared" si="0"/>
        <v>91</v>
      </c>
      <c r="M19" s="24">
        <f t="shared" si="1"/>
        <v>20942.465753424658</v>
      </c>
      <c r="N19" s="25">
        <f t="shared" si="2"/>
        <v>1745.1356712328768</v>
      </c>
      <c r="O19" s="11" t="s">
        <v>82</v>
      </c>
      <c r="P19" s="18" t="s">
        <v>83</v>
      </c>
      <c r="Q19" s="4"/>
      <c r="R19" s="5"/>
      <c r="S19" s="5"/>
      <c r="T19" s="5"/>
    </row>
    <row r="20" spans="1:20" s="6" customFormat="1" ht="30.75" customHeight="1">
      <c r="A20" s="19">
        <v>16</v>
      </c>
      <c r="B20" s="7" t="s">
        <v>63</v>
      </c>
      <c r="C20" s="7" t="s">
        <v>90</v>
      </c>
      <c r="D20" s="13" t="s">
        <v>99</v>
      </c>
      <c r="E20" s="8" t="s">
        <v>52</v>
      </c>
      <c r="F20" s="9">
        <v>0</v>
      </c>
      <c r="G20" s="29">
        <v>0</v>
      </c>
      <c r="H20" s="9">
        <v>0</v>
      </c>
      <c r="I20" s="9">
        <v>0</v>
      </c>
      <c r="J20" s="9">
        <v>19</v>
      </c>
      <c r="K20" s="9">
        <v>31</v>
      </c>
      <c r="L20" s="9">
        <f t="shared" si="0"/>
        <v>50</v>
      </c>
      <c r="M20" s="24">
        <f t="shared" si="1"/>
        <v>11506.849315068494</v>
      </c>
      <c r="N20" s="25">
        <f t="shared" si="2"/>
        <v>958.86575342465756</v>
      </c>
      <c r="O20" s="11" t="s">
        <v>78</v>
      </c>
      <c r="P20" s="18" t="s">
        <v>79</v>
      </c>
      <c r="Q20" s="4"/>
      <c r="R20" s="5"/>
      <c r="S20" s="5"/>
      <c r="T20" s="5"/>
    </row>
    <row r="21" spans="1:20" s="6" customFormat="1" ht="30.75" customHeight="1">
      <c r="A21" s="19">
        <v>17</v>
      </c>
      <c r="B21" s="7" t="s">
        <v>64</v>
      </c>
      <c r="C21" s="7" t="s">
        <v>91</v>
      </c>
      <c r="D21" s="13" t="s">
        <v>100</v>
      </c>
      <c r="E21" s="8" t="s">
        <v>52</v>
      </c>
      <c r="F21" s="9">
        <v>0</v>
      </c>
      <c r="G21" s="29">
        <v>0</v>
      </c>
      <c r="H21" s="9">
        <v>0</v>
      </c>
      <c r="I21" s="9">
        <v>0</v>
      </c>
      <c r="J21" s="9">
        <v>14</v>
      </c>
      <c r="K21" s="9">
        <v>18</v>
      </c>
      <c r="L21" s="9">
        <f t="shared" si="0"/>
        <v>32</v>
      </c>
      <c r="M21" s="24">
        <f t="shared" si="1"/>
        <v>7364.3835616438355</v>
      </c>
      <c r="N21" s="25">
        <f t="shared" si="2"/>
        <v>613.67408219178083</v>
      </c>
      <c r="O21" s="11"/>
      <c r="P21" s="18"/>
      <c r="Q21" s="4"/>
      <c r="R21" s="5"/>
      <c r="S21" s="5"/>
      <c r="T21" s="5"/>
    </row>
    <row r="22" spans="1:20" s="6" customFormat="1" ht="30.75" customHeight="1">
      <c r="A22" s="19">
        <v>18</v>
      </c>
      <c r="B22" s="7" t="s">
        <v>65</v>
      </c>
      <c r="C22" s="7" t="s">
        <v>92</v>
      </c>
      <c r="D22" s="13" t="s">
        <v>101</v>
      </c>
      <c r="E22" s="8" t="s">
        <v>52</v>
      </c>
      <c r="F22" s="9">
        <v>0</v>
      </c>
      <c r="G22" s="29">
        <v>0</v>
      </c>
      <c r="H22" s="9">
        <v>0</v>
      </c>
      <c r="I22" s="9">
        <v>0</v>
      </c>
      <c r="J22" s="9">
        <v>5</v>
      </c>
      <c r="K22" s="9">
        <v>30</v>
      </c>
      <c r="L22" s="9">
        <f t="shared" si="0"/>
        <v>35</v>
      </c>
      <c r="M22" s="24">
        <f t="shared" si="1"/>
        <v>8054.7945205479455</v>
      </c>
      <c r="N22" s="25">
        <f t="shared" si="2"/>
        <v>671.2060273972603</v>
      </c>
      <c r="O22" s="11" t="s">
        <v>74</v>
      </c>
      <c r="P22" s="18" t="s">
        <v>75</v>
      </c>
      <c r="Q22" s="4"/>
      <c r="R22" s="5"/>
      <c r="S22" s="5"/>
      <c r="T22" s="5"/>
    </row>
    <row r="23" spans="1:20" s="6" customFormat="1" ht="30.75" customHeight="1">
      <c r="A23" s="19">
        <v>19</v>
      </c>
      <c r="B23" s="7" t="s">
        <v>39</v>
      </c>
      <c r="C23" s="7" t="s">
        <v>93</v>
      </c>
      <c r="D23" s="13" t="s">
        <v>102</v>
      </c>
      <c r="E23" s="8" t="s">
        <v>52</v>
      </c>
      <c r="F23" s="9">
        <v>0</v>
      </c>
      <c r="G23" s="29">
        <v>0</v>
      </c>
      <c r="H23" s="9">
        <v>0</v>
      </c>
      <c r="I23" s="9">
        <v>0</v>
      </c>
      <c r="J23" s="9">
        <v>5</v>
      </c>
      <c r="K23" s="9">
        <v>30</v>
      </c>
      <c r="L23" s="9">
        <f t="shared" si="0"/>
        <v>35</v>
      </c>
      <c r="M23" s="24">
        <f t="shared" si="1"/>
        <v>8054.7945205479455</v>
      </c>
      <c r="N23" s="25">
        <f t="shared" si="2"/>
        <v>671.2060273972603</v>
      </c>
      <c r="O23" s="11" t="s">
        <v>76</v>
      </c>
      <c r="P23" s="18" t="s">
        <v>77</v>
      </c>
      <c r="Q23" s="4"/>
      <c r="R23" s="5"/>
      <c r="S23" s="5"/>
      <c r="T23" s="5"/>
    </row>
    <row r="24" spans="1:20" s="6" customFormat="1" ht="30.75" customHeight="1">
      <c r="A24" s="19">
        <v>20</v>
      </c>
      <c r="B24" s="7" t="s">
        <v>66</v>
      </c>
      <c r="C24" s="7" t="s">
        <v>94</v>
      </c>
      <c r="D24" s="13" t="s">
        <v>103</v>
      </c>
      <c r="E24" s="8" t="s">
        <v>67</v>
      </c>
      <c r="F24" s="9">
        <v>0</v>
      </c>
      <c r="G24" s="29">
        <v>0</v>
      </c>
      <c r="H24" s="9">
        <v>0</v>
      </c>
      <c r="I24" s="9">
        <v>0</v>
      </c>
      <c r="J24" s="27">
        <v>20</v>
      </c>
      <c r="K24" s="9">
        <v>30</v>
      </c>
      <c r="L24" s="9">
        <f t="shared" si="0"/>
        <v>50</v>
      </c>
      <c r="M24" s="24">
        <f t="shared" si="1"/>
        <v>11506.849315068494</v>
      </c>
      <c r="N24" s="25">
        <f t="shared" si="2"/>
        <v>958.86575342465756</v>
      </c>
      <c r="O24" s="11" t="s">
        <v>86</v>
      </c>
      <c r="P24" s="18" t="s">
        <v>87</v>
      </c>
      <c r="Q24" s="4"/>
      <c r="R24" s="5"/>
      <c r="S24" s="5"/>
      <c r="T24" s="5"/>
    </row>
    <row r="25" spans="1:20" s="15" customFormat="1" ht="30.75" customHeight="1">
      <c r="A25" s="20"/>
      <c r="B25" s="21" t="s">
        <v>56</v>
      </c>
      <c r="C25" s="18"/>
      <c r="D25" s="18"/>
      <c r="E25" s="10"/>
      <c r="F25" s="10">
        <f t="shared" ref="F25:N25" si="3">SUM(F5:F24)</f>
        <v>68</v>
      </c>
      <c r="G25" s="28">
        <f t="shared" si="3"/>
        <v>159</v>
      </c>
      <c r="H25" s="10">
        <f t="shared" si="3"/>
        <v>274</v>
      </c>
      <c r="I25" s="10">
        <f t="shared" si="3"/>
        <v>295</v>
      </c>
      <c r="J25" s="10">
        <f t="shared" si="3"/>
        <v>366</v>
      </c>
      <c r="K25" s="10">
        <f t="shared" si="3"/>
        <v>533</v>
      </c>
      <c r="L25" s="10">
        <f t="shared" si="3"/>
        <v>1688</v>
      </c>
      <c r="M25" s="10">
        <f t="shared" si="3"/>
        <v>388471.2328767124</v>
      </c>
      <c r="N25" s="10">
        <f t="shared" si="3"/>
        <v>32371.307835616437</v>
      </c>
      <c r="O25" s="10"/>
      <c r="P25" s="10" t="s">
        <v>57</v>
      </c>
      <c r="Q25" s="5"/>
      <c r="R25" s="5"/>
      <c r="S25" s="14" t="e">
        <f>SUM(S5:S24)</f>
        <v>#REF!</v>
      </c>
      <c r="T25" s="14" t="e">
        <f>SUM(T5:T24)</f>
        <v>#REF!</v>
      </c>
    </row>
    <row r="26" spans="1:20" ht="21.6" customHeight="1"/>
    <row r="27" spans="1:20" ht="21.6" customHeight="1"/>
    <row r="28" spans="1:20" ht="21.6" customHeight="1">
      <c r="K28" s="16"/>
      <c r="L28" s="16"/>
    </row>
    <row r="29" spans="1:20" ht="21.6" customHeight="1">
      <c r="K29" s="16"/>
      <c r="L29" s="16"/>
    </row>
    <row r="30" spans="1:20" ht="21.6" customHeight="1">
      <c r="K30" s="16"/>
      <c r="L30" s="16"/>
    </row>
    <row r="31" spans="1:20" ht="21.6" customHeight="1">
      <c r="K31" s="16"/>
      <c r="L31" s="16"/>
    </row>
    <row r="32" spans="1:20" ht="21.6" customHeight="1">
      <c r="K32" s="16"/>
      <c r="L32" s="16"/>
    </row>
    <row r="33" spans="11:15" ht="21.6" hidden="1" customHeight="1">
      <c r="K33" s="16"/>
      <c r="L33" s="16"/>
      <c r="N33">
        <v>138086</v>
      </c>
    </row>
    <row r="34" spans="11:15" ht="21.6" hidden="1" customHeight="1">
      <c r="K34" s="16"/>
      <c r="L34" s="16"/>
      <c r="N34" s="17">
        <f>N25-N33</f>
        <v>-105714.69216438357</v>
      </c>
      <c r="O34" s="17"/>
    </row>
    <row r="35" spans="11:15" ht="21.6" customHeight="1">
      <c r="K35" s="16"/>
      <c r="L35" s="16"/>
    </row>
    <row r="36" spans="11:15" ht="21.6" customHeight="1">
      <c r="K36" s="16"/>
      <c r="L36" s="16"/>
    </row>
    <row r="37" spans="11:15" ht="21.6" customHeight="1">
      <c r="K37" s="16"/>
      <c r="L37" s="16"/>
    </row>
    <row r="38" spans="11:15" ht="21.6" customHeight="1"/>
  </sheetData>
  <mergeCells count="4">
    <mergeCell ref="A1:P1"/>
    <mergeCell ref="A2:P2"/>
    <mergeCell ref="A3:E3"/>
    <mergeCell ref="F3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2"/>
  <sheetViews>
    <sheetView tabSelected="1" workbookViewId="0">
      <pane xSplit="5" ySplit="5" topLeftCell="L21" activePane="bottomRight" state="frozen"/>
      <selection pane="topRight" activeCell="F1" sqref="F1"/>
      <selection pane="bottomLeft" activeCell="A5" sqref="A5"/>
      <selection pane="bottomRight" activeCell="N31" sqref="N31"/>
    </sheetView>
  </sheetViews>
  <sheetFormatPr defaultRowHeight="14.25"/>
  <cols>
    <col min="1" max="1" width="5.28515625" style="77" customWidth="1"/>
    <col min="2" max="2" width="19.7109375" style="77" customWidth="1"/>
    <col min="3" max="3" width="18.140625" style="77" customWidth="1"/>
    <col min="4" max="4" width="7.42578125" style="77" bestFit="1" customWidth="1"/>
    <col min="5" max="5" width="7.28515625" style="77" bestFit="1" customWidth="1"/>
    <col min="6" max="6" width="10.28515625" style="77" hidden="1" customWidth="1"/>
    <col min="7" max="7" width="8.85546875" style="77" hidden="1" customWidth="1"/>
    <col min="8" max="8" width="8" style="77" hidden="1" customWidth="1"/>
    <col min="9" max="9" width="8.140625" style="77" hidden="1" customWidth="1"/>
    <col min="10" max="10" width="7.140625" style="77" hidden="1" customWidth="1"/>
    <col min="11" max="11" width="8.42578125" style="77" hidden="1" customWidth="1"/>
    <col min="12" max="12" width="8.42578125" style="77" customWidth="1"/>
    <col min="13" max="13" width="10.28515625" style="77" customWidth="1"/>
    <col min="14" max="14" width="8.85546875" style="77" customWidth="1"/>
    <col min="15" max="15" width="14.7109375" style="77" bestFit="1" customWidth="1"/>
    <col min="16" max="16" width="20.140625" style="77" bestFit="1" customWidth="1"/>
    <col min="17" max="18" width="9.140625" style="77"/>
    <col min="19" max="20" width="9.140625" style="77" hidden="1" customWidth="1"/>
    <col min="21" max="16384" width="9.140625" style="77"/>
  </cols>
  <sheetData>
    <row r="1" spans="1:20" s="30" customFormat="1" ht="25.5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1"/>
    </row>
    <row r="2" spans="1:20" s="30" customFormat="1" ht="21" customHeight="1">
      <c r="A2" s="112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</row>
    <row r="3" spans="1:20" s="30" customFormat="1" ht="18.75" customHeight="1">
      <c r="A3" s="115"/>
      <c r="B3" s="116"/>
      <c r="C3" s="116"/>
      <c r="D3" s="116"/>
      <c r="E3" s="116"/>
      <c r="F3" s="113" t="s">
        <v>2</v>
      </c>
      <c r="G3" s="113"/>
      <c r="H3" s="113"/>
      <c r="I3" s="113"/>
      <c r="J3" s="113"/>
      <c r="K3" s="113"/>
      <c r="L3" s="113"/>
      <c r="M3" s="113"/>
      <c r="N3" s="31"/>
      <c r="O3" s="31"/>
      <c r="P3" s="83"/>
    </row>
    <row r="4" spans="1:20" s="30" customFormat="1" ht="18.75" customHeight="1" thickBot="1">
      <c r="A4" s="84" t="s">
        <v>105</v>
      </c>
      <c r="B4" s="85"/>
      <c r="C4" s="85"/>
      <c r="D4" s="85"/>
      <c r="E4" s="85"/>
      <c r="F4" s="85"/>
      <c r="G4" s="85"/>
      <c r="H4" s="85"/>
      <c r="I4" s="85"/>
      <c r="J4" s="85"/>
      <c r="K4" s="86"/>
      <c r="L4" s="86"/>
      <c r="M4" s="86"/>
      <c r="N4" s="87"/>
      <c r="O4" s="87"/>
      <c r="P4" s="88"/>
    </row>
    <row r="5" spans="1:20" s="30" customFormat="1" ht="30" customHeight="1" thickBot="1">
      <c r="A5" s="32" t="s">
        <v>3</v>
      </c>
      <c r="B5" s="33" t="s">
        <v>4</v>
      </c>
      <c r="C5" s="33" t="s">
        <v>5</v>
      </c>
      <c r="D5" s="33" t="s">
        <v>6</v>
      </c>
      <c r="E5" s="33" t="s">
        <v>7</v>
      </c>
      <c r="F5" s="34">
        <v>44470</v>
      </c>
      <c r="G5" s="34">
        <v>44501</v>
      </c>
      <c r="H5" s="34">
        <v>44531</v>
      </c>
      <c r="I5" s="34">
        <v>44562</v>
      </c>
      <c r="J5" s="34">
        <v>44593</v>
      </c>
      <c r="K5" s="34">
        <v>44621</v>
      </c>
      <c r="L5" s="34" t="s">
        <v>70</v>
      </c>
      <c r="M5" s="34" t="s">
        <v>68</v>
      </c>
      <c r="N5" s="34" t="s">
        <v>69</v>
      </c>
      <c r="O5" s="33" t="s">
        <v>8</v>
      </c>
      <c r="P5" s="35" t="s">
        <v>9</v>
      </c>
    </row>
    <row r="6" spans="1:20" s="44" customFormat="1" ht="30.75" customHeight="1">
      <c r="A6" s="36">
        <v>1</v>
      </c>
      <c r="B6" s="37" t="s">
        <v>16</v>
      </c>
      <c r="C6" s="37" t="s">
        <v>17</v>
      </c>
      <c r="D6" s="38" t="s">
        <v>18</v>
      </c>
      <c r="E6" s="38" t="s">
        <v>19</v>
      </c>
      <c r="F6" s="39">
        <v>10</v>
      </c>
      <c r="G6" s="40">
        <v>30</v>
      </c>
      <c r="H6" s="39">
        <v>31</v>
      </c>
      <c r="I6" s="39">
        <v>31</v>
      </c>
      <c r="J6" s="39">
        <v>28</v>
      </c>
      <c r="K6" s="39">
        <v>31</v>
      </c>
      <c r="L6" s="39">
        <f t="shared" ref="L6:L20" si="0">SUM(F6:K6)</f>
        <v>161</v>
      </c>
      <c r="M6" s="79">
        <f t="shared" ref="M6:M20" si="1">SUM(84000/365*L6)</f>
        <v>37052.054794520547</v>
      </c>
      <c r="N6" s="89">
        <f>ROUNDUP((M6*8.333/100),0)</f>
        <v>3088</v>
      </c>
      <c r="O6" s="41" t="s">
        <v>14</v>
      </c>
      <c r="P6" s="42" t="s">
        <v>20</v>
      </c>
      <c r="Q6" s="43"/>
      <c r="R6" s="43"/>
      <c r="S6" s="43" t="e">
        <f>SUM(K6/31*(#REF!+#REF!+G6)-M6*12/100)-(SUM(ROUNDUP(#REF!*1.75/100,0)))</f>
        <v>#REF!</v>
      </c>
      <c r="T6" s="43" t="e">
        <f>N6-S6</f>
        <v>#REF!</v>
      </c>
    </row>
    <row r="7" spans="1:20" s="44" customFormat="1" ht="30.75" customHeight="1">
      <c r="A7" s="45">
        <v>2</v>
      </c>
      <c r="B7" s="46" t="s">
        <v>21</v>
      </c>
      <c r="C7" s="46" t="s">
        <v>22</v>
      </c>
      <c r="D7" s="47" t="s">
        <v>23</v>
      </c>
      <c r="E7" s="48" t="s">
        <v>19</v>
      </c>
      <c r="F7" s="49">
        <v>20</v>
      </c>
      <c r="G7" s="50">
        <v>30</v>
      </c>
      <c r="H7" s="49">
        <v>30</v>
      </c>
      <c r="I7" s="49">
        <v>30</v>
      </c>
      <c r="J7" s="49">
        <v>27</v>
      </c>
      <c r="K7" s="49">
        <v>31</v>
      </c>
      <c r="L7" s="49">
        <f t="shared" si="0"/>
        <v>168</v>
      </c>
      <c r="M7" s="80">
        <f t="shared" si="1"/>
        <v>38663.013698630137</v>
      </c>
      <c r="N7" s="80">
        <f t="shared" ref="N7:N20" si="2">ROUNDUP((M7*8.333/100),0)</f>
        <v>3222</v>
      </c>
      <c r="O7" s="51" t="s">
        <v>14</v>
      </c>
      <c r="P7" s="52" t="s">
        <v>24</v>
      </c>
      <c r="Q7" s="43"/>
      <c r="R7" s="43"/>
      <c r="S7" s="43" t="e">
        <f>SUM(K7/31*(#REF!+#REF!+G7)-M7*12/100)-(SUM(ROUNDUP(#REF!*1.75/100,0)))</f>
        <v>#REF!</v>
      </c>
      <c r="T7" s="43" t="e">
        <f>N7-S7</f>
        <v>#REF!</v>
      </c>
    </row>
    <row r="8" spans="1:20" s="44" customFormat="1" ht="30.75" customHeight="1">
      <c r="A8" s="45">
        <v>3</v>
      </c>
      <c r="B8" s="46" t="s">
        <v>25</v>
      </c>
      <c r="C8" s="46" t="s">
        <v>26</v>
      </c>
      <c r="D8" s="48" t="s">
        <v>27</v>
      </c>
      <c r="E8" s="48" t="s">
        <v>19</v>
      </c>
      <c r="F8" s="49">
        <v>14</v>
      </c>
      <c r="G8" s="50">
        <v>30</v>
      </c>
      <c r="H8" s="49">
        <v>31</v>
      </c>
      <c r="I8" s="49">
        <v>30</v>
      </c>
      <c r="J8" s="49">
        <v>28</v>
      </c>
      <c r="K8" s="49">
        <v>31</v>
      </c>
      <c r="L8" s="49">
        <f t="shared" si="0"/>
        <v>164</v>
      </c>
      <c r="M8" s="80">
        <f t="shared" si="1"/>
        <v>37742.465753424658</v>
      </c>
      <c r="N8" s="80">
        <f t="shared" si="2"/>
        <v>3146</v>
      </c>
      <c r="O8" s="51" t="s">
        <v>14</v>
      </c>
      <c r="P8" s="52" t="s">
        <v>28</v>
      </c>
      <c r="Q8" s="43"/>
      <c r="R8" s="43"/>
      <c r="S8" s="43" t="e">
        <f>SUM(K8/31*(#REF!+#REF!+G8)-M8*12/100)-(SUM(ROUNDUP(#REF!*1.75/100,0)))</f>
        <v>#REF!</v>
      </c>
      <c r="T8" s="43" t="e">
        <f>N8-S8</f>
        <v>#REF!</v>
      </c>
    </row>
    <row r="9" spans="1:20" s="44" customFormat="1" ht="30.75" customHeight="1">
      <c r="A9" s="45">
        <v>4</v>
      </c>
      <c r="B9" s="46" t="s">
        <v>29</v>
      </c>
      <c r="C9" s="46" t="s">
        <v>30</v>
      </c>
      <c r="D9" s="47" t="s">
        <v>31</v>
      </c>
      <c r="E9" s="48" t="s">
        <v>19</v>
      </c>
      <c r="F9" s="49">
        <v>0</v>
      </c>
      <c r="G9" s="50">
        <v>8</v>
      </c>
      <c r="H9" s="49">
        <v>31</v>
      </c>
      <c r="I9" s="50">
        <v>30</v>
      </c>
      <c r="J9" s="49">
        <v>28</v>
      </c>
      <c r="K9" s="49">
        <v>28</v>
      </c>
      <c r="L9" s="49">
        <f t="shared" si="0"/>
        <v>125</v>
      </c>
      <c r="M9" s="80">
        <f t="shared" si="1"/>
        <v>28767.123287671231</v>
      </c>
      <c r="N9" s="80">
        <f t="shared" si="2"/>
        <v>2398</v>
      </c>
      <c r="O9" s="51" t="s">
        <v>32</v>
      </c>
      <c r="P9" s="52" t="s">
        <v>33</v>
      </c>
      <c r="Q9" s="53"/>
      <c r="R9" s="43"/>
      <c r="S9" s="43"/>
      <c r="T9" s="43"/>
    </row>
    <row r="10" spans="1:20" s="44" customFormat="1" ht="30.75" customHeight="1">
      <c r="A10" s="45">
        <v>5</v>
      </c>
      <c r="B10" s="46" t="s">
        <v>34</v>
      </c>
      <c r="C10" s="46" t="s">
        <v>35</v>
      </c>
      <c r="D10" s="47" t="s">
        <v>36</v>
      </c>
      <c r="E10" s="48" t="s">
        <v>19</v>
      </c>
      <c r="F10" s="49">
        <v>0</v>
      </c>
      <c r="G10" s="50">
        <v>8</v>
      </c>
      <c r="H10" s="49">
        <v>30</v>
      </c>
      <c r="I10" s="49">
        <v>30</v>
      </c>
      <c r="J10" s="49">
        <v>27</v>
      </c>
      <c r="K10" s="49">
        <v>26</v>
      </c>
      <c r="L10" s="49">
        <f t="shared" si="0"/>
        <v>121</v>
      </c>
      <c r="M10" s="80">
        <f t="shared" si="1"/>
        <v>27846.575342465752</v>
      </c>
      <c r="N10" s="80">
        <f t="shared" si="2"/>
        <v>2321</v>
      </c>
      <c r="O10" s="51" t="s">
        <v>37</v>
      </c>
      <c r="P10" s="52" t="s">
        <v>38</v>
      </c>
      <c r="Q10" s="53"/>
      <c r="R10" s="43"/>
      <c r="S10" s="43"/>
      <c r="T10" s="43"/>
    </row>
    <row r="11" spans="1:20" s="44" customFormat="1" ht="30.75" customHeight="1">
      <c r="A11" s="45">
        <v>6</v>
      </c>
      <c r="B11" s="46" t="s">
        <v>39</v>
      </c>
      <c r="C11" s="46" t="s">
        <v>40</v>
      </c>
      <c r="D11" s="47" t="s">
        <v>41</v>
      </c>
      <c r="E11" s="48" t="s">
        <v>19</v>
      </c>
      <c r="F11" s="49">
        <v>0</v>
      </c>
      <c r="G11" s="50">
        <v>8</v>
      </c>
      <c r="H11" s="49">
        <v>31</v>
      </c>
      <c r="I11" s="49">
        <v>30</v>
      </c>
      <c r="J11" s="49">
        <v>24</v>
      </c>
      <c r="K11" s="49">
        <v>28</v>
      </c>
      <c r="L11" s="49">
        <f t="shared" si="0"/>
        <v>121</v>
      </c>
      <c r="M11" s="80">
        <f t="shared" si="1"/>
        <v>27846.575342465752</v>
      </c>
      <c r="N11" s="80">
        <f t="shared" si="2"/>
        <v>2321</v>
      </c>
      <c r="O11" s="51" t="s">
        <v>42</v>
      </c>
      <c r="P11" s="52" t="s">
        <v>43</v>
      </c>
      <c r="Q11" s="53"/>
      <c r="R11" s="43"/>
      <c r="S11" s="43"/>
      <c r="T11" s="43"/>
    </row>
    <row r="12" spans="1:20" s="44" customFormat="1" ht="30.75" customHeight="1">
      <c r="A12" s="45">
        <v>7</v>
      </c>
      <c r="B12" s="46" t="s">
        <v>44</v>
      </c>
      <c r="C12" s="46" t="s">
        <v>45</v>
      </c>
      <c r="D12" s="47" t="s">
        <v>46</v>
      </c>
      <c r="E12" s="48" t="s">
        <v>47</v>
      </c>
      <c r="F12" s="49">
        <v>0</v>
      </c>
      <c r="G12" s="50">
        <v>8</v>
      </c>
      <c r="H12" s="49">
        <v>31</v>
      </c>
      <c r="I12" s="49">
        <v>31</v>
      </c>
      <c r="J12" s="49">
        <v>28</v>
      </c>
      <c r="K12" s="49">
        <v>31</v>
      </c>
      <c r="L12" s="49">
        <f t="shared" si="0"/>
        <v>129</v>
      </c>
      <c r="M12" s="80">
        <f t="shared" si="1"/>
        <v>29687.671232876713</v>
      </c>
      <c r="N12" s="80">
        <f t="shared" si="2"/>
        <v>2474</v>
      </c>
      <c r="O12" s="51" t="s">
        <v>14</v>
      </c>
      <c r="P12" s="52" t="s">
        <v>48</v>
      </c>
      <c r="Q12" s="53"/>
      <c r="R12" s="43"/>
      <c r="S12" s="43"/>
      <c r="T12" s="43"/>
    </row>
    <row r="13" spans="1:20" s="44" customFormat="1" ht="30.75" customHeight="1">
      <c r="A13" s="45">
        <v>8</v>
      </c>
      <c r="B13" s="46" t="s">
        <v>60</v>
      </c>
      <c r="C13" s="46" t="s">
        <v>89</v>
      </c>
      <c r="D13" s="47" t="s">
        <v>97</v>
      </c>
      <c r="E13" s="48" t="s">
        <v>47</v>
      </c>
      <c r="F13" s="49">
        <v>0</v>
      </c>
      <c r="G13" s="50">
        <v>0</v>
      </c>
      <c r="H13" s="49">
        <v>0</v>
      </c>
      <c r="I13" s="49">
        <v>30</v>
      </c>
      <c r="J13" s="49">
        <v>26</v>
      </c>
      <c r="K13" s="49">
        <v>39</v>
      </c>
      <c r="L13" s="49">
        <f t="shared" si="0"/>
        <v>95</v>
      </c>
      <c r="M13" s="80">
        <f t="shared" si="1"/>
        <v>21863.013698630137</v>
      </c>
      <c r="N13" s="80">
        <f t="shared" si="2"/>
        <v>1822</v>
      </c>
      <c r="O13" s="51" t="s">
        <v>14</v>
      </c>
      <c r="P13" s="52" t="s">
        <v>71</v>
      </c>
      <c r="Q13" s="53"/>
      <c r="R13" s="43"/>
      <c r="S13" s="43"/>
      <c r="T13" s="43"/>
    </row>
    <row r="14" spans="1:20" s="44" customFormat="1" ht="30.75" customHeight="1">
      <c r="A14" s="45">
        <v>9</v>
      </c>
      <c r="B14" s="46" t="s">
        <v>62</v>
      </c>
      <c r="C14" s="46" t="s">
        <v>95</v>
      </c>
      <c r="D14" s="47" t="s">
        <v>98</v>
      </c>
      <c r="E14" s="48" t="s">
        <v>47</v>
      </c>
      <c r="F14" s="49">
        <v>0</v>
      </c>
      <c r="G14" s="50">
        <v>0</v>
      </c>
      <c r="H14" s="49">
        <v>0</v>
      </c>
      <c r="I14" s="49">
        <v>0</v>
      </c>
      <c r="J14" s="49">
        <v>28</v>
      </c>
      <c r="K14" s="49">
        <v>30</v>
      </c>
      <c r="L14" s="49">
        <f t="shared" si="0"/>
        <v>58</v>
      </c>
      <c r="M14" s="80">
        <f t="shared" si="1"/>
        <v>13347.945205479451</v>
      </c>
      <c r="N14" s="80">
        <f t="shared" si="2"/>
        <v>1113</v>
      </c>
      <c r="O14" s="51" t="s">
        <v>80</v>
      </c>
      <c r="P14" s="52" t="s">
        <v>81</v>
      </c>
      <c r="Q14" s="53"/>
      <c r="R14" s="43"/>
      <c r="S14" s="43"/>
      <c r="T14" s="43"/>
    </row>
    <row r="15" spans="1:20" s="44" customFormat="1" ht="30.75" customHeight="1">
      <c r="A15" s="45">
        <v>10</v>
      </c>
      <c r="B15" s="46" t="s">
        <v>49</v>
      </c>
      <c r="C15" s="46" t="s">
        <v>50</v>
      </c>
      <c r="D15" s="47" t="s">
        <v>51</v>
      </c>
      <c r="E15" s="48" t="s">
        <v>52</v>
      </c>
      <c r="F15" s="49">
        <v>0</v>
      </c>
      <c r="G15" s="50">
        <v>0</v>
      </c>
      <c r="H15" s="49">
        <v>20</v>
      </c>
      <c r="I15" s="49">
        <v>31</v>
      </c>
      <c r="J15" s="49">
        <v>21</v>
      </c>
      <c r="K15" s="49">
        <v>30</v>
      </c>
      <c r="L15" s="49">
        <f t="shared" si="0"/>
        <v>102</v>
      </c>
      <c r="M15" s="80">
        <f t="shared" si="1"/>
        <v>23473.972602739726</v>
      </c>
      <c r="N15" s="80">
        <f t="shared" si="2"/>
        <v>1957</v>
      </c>
      <c r="O15" s="51" t="s">
        <v>72</v>
      </c>
      <c r="P15" s="52" t="s">
        <v>73</v>
      </c>
      <c r="Q15" s="53"/>
      <c r="R15" s="43"/>
      <c r="S15" s="43"/>
      <c r="T15" s="43"/>
    </row>
    <row r="16" spans="1:20" s="44" customFormat="1" ht="30.75" customHeight="1">
      <c r="A16" s="45">
        <v>11</v>
      </c>
      <c r="B16" s="46" t="s">
        <v>53</v>
      </c>
      <c r="C16" s="46" t="s">
        <v>54</v>
      </c>
      <c r="D16" s="47" t="s">
        <v>55</v>
      </c>
      <c r="E16" s="48" t="s">
        <v>52</v>
      </c>
      <c r="F16" s="49">
        <v>0</v>
      </c>
      <c r="G16" s="50">
        <v>0</v>
      </c>
      <c r="H16" s="49">
        <v>10</v>
      </c>
      <c r="I16" s="49">
        <v>22</v>
      </c>
      <c r="J16" s="49">
        <v>28</v>
      </c>
      <c r="K16" s="49">
        <v>31</v>
      </c>
      <c r="L16" s="49">
        <f t="shared" si="0"/>
        <v>91</v>
      </c>
      <c r="M16" s="80">
        <f t="shared" si="1"/>
        <v>20942.465753424658</v>
      </c>
      <c r="N16" s="80">
        <f t="shared" si="2"/>
        <v>1746</v>
      </c>
      <c r="O16" s="51" t="s">
        <v>82</v>
      </c>
      <c r="P16" s="52" t="s">
        <v>83</v>
      </c>
      <c r="Q16" s="53"/>
      <c r="R16" s="43"/>
      <c r="S16" s="43"/>
      <c r="T16" s="43"/>
    </row>
    <row r="17" spans="1:20" s="44" customFormat="1" ht="30.75" customHeight="1">
      <c r="A17" s="45">
        <v>12</v>
      </c>
      <c r="B17" s="46" t="s">
        <v>63</v>
      </c>
      <c r="C17" s="46" t="s">
        <v>90</v>
      </c>
      <c r="D17" s="47" t="s">
        <v>99</v>
      </c>
      <c r="E17" s="48" t="s">
        <v>52</v>
      </c>
      <c r="F17" s="49">
        <v>0</v>
      </c>
      <c r="G17" s="50">
        <v>0</v>
      </c>
      <c r="H17" s="49">
        <v>0</v>
      </c>
      <c r="I17" s="49">
        <v>0</v>
      </c>
      <c r="J17" s="49">
        <v>19</v>
      </c>
      <c r="K17" s="49">
        <v>31</v>
      </c>
      <c r="L17" s="49">
        <f t="shared" si="0"/>
        <v>50</v>
      </c>
      <c r="M17" s="80">
        <f t="shared" si="1"/>
        <v>11506.849315068494</v>
      </c>
      <c r="N17" s="80">
        <f t="shared" si="2"/>
        <v>959</v>
      </c>
      <c r="O17" s="51" t="s">
        <v>78</v>
      </c>
      <c r="P17" s="52" t="s">
        <v>79</v>
      </c>
      <c r="Q17" s="53"/>
      <c r="R17" s="43"/>
      <c r="S17" s="43"/>
      <c r="T17" s="43"/>
    </row>
    <row r="18" spans="1:20" s="44" customFormat="1" ht="30.75" customHeight="1">
      <c r="A18" s="45">
        <v>13</v>
      </c>
      <c r="B18" s="46" t="s">
        <v>65</v>
      </c>
      <c r="C18" s="46" t="s">
        <v>92</v>
      </c>
      <c r="D18" s="47" t="s">
        <v>101</v>
      </c>
      <c r="E18" s="48" t="s">
        <v>52</v>
      </c>
      <c r="F18" s="49">
        <v>0</v>
      </c>
      <c r="G18" s="50">
        <v>0</v>
      </c>
      <c r="H18" s="49">
        <v>0</v>
      </c>
      <c r="I18" s="49">
        <v>0</v>
      </c>
      <c r="J18" s="49">
        <v>5</v>
      </c>
      <c r="K18" s="49">
        <v>30</v>
      </c>
      <c r="L18" s="49">
        <f t="shared" si="0"/>
        <v>35</v>
      </c>
      <c r="M18" s="80">
        <f t="shared" si="1"/>
        <v>8054.7945205479455</v>
      </c>
      <c r="N18" s="80">
        <f t="shared" si="2"/>
        <v>672</v>
      </c>
      <c r="O18" s="51" t="s">
        <v>74</v>
      </c>
      <c r="P18" s="52" t="s">
        <v>75</v>
      </c>
      <c r="Q18" s="53"/>
      <c r="R18" s="43"/>
      <c r="S18" s="43"/>
      <c r="T18" s="43"/>
    </row>
    <row r="19" spans="1:20" s="44" customFormat="1" ht="30.75" customHeight="1">
      <c r="A19" s="45">
        <v>14</v>
      </c>
      <c r="B19" s="46" t="s">
        <v>39</v>
      </c>
      <c r="C19" s="46" t="s">
        <v>93</v>
      </c>
      <c r="D19" s="47" t="s">
        <v>102</v>
      </c>
      <c r="E19" s="48" t="s">
        <v>52</v>
      </c>
      <c r="F19" s="49">
        <v>0</v>
      </c>
      <c r="G19" s="50">
        <v>0</v>
      </c>
      <c r="H19" s="49">
        <v>0</v>
      </c>
      <c r="I19" s="49">
        <v>0</v>
      </c>
      <c r="J19" s="49">
        <v>5</v>
      </c>
      <c r="K19" s="49">
        <v>30</v>
      </c>
      <c r="L19" s="49">
        <f t="shared" si="0"/>
        <v>35</v>
      </c>
      <c r="M19" s="80">
        <f t="shared" si="1"/>
        <v>8054.7945205479455</v>
      </c>
      <c r="N19" s="80">
        <f t="shared" si="2"/>
        <v>672</v>
      </c>
      <c r="O19" s="51" t="s">
        <v>76</v>
      </c>
      <c r="P19" s="52" t="s">
        <v>77</v>
      </c>
      <c r="Q19" s="53"/>
      <c r="R19" s="43"/>
      <c r="S19" s="43"/>
      <c r="T19" s="43"/>
    </row>
    <row r="20" spans="1:20" s="44" customFormat="1" ht="30.75" customHeight="1" thickBot="1">
      <c r="A20" s="54">
        <v>15</v>
      </c>
      <c r="B20" s="55" t="s">
        <v>66</v>
      </c>
      <c r="C20" s="55" t="s">
        <v>94</v>
      </c>
      <c r="D20" s="56" t="s">
        <v>103</v>
      </c>
      <c r="E20" s="57" t="s">
        <v>67</v>
      </c>
      <c r="F20" s="58">
        <v>0</v>
      </c>
      <c r="G20" s="59">
        <v>0</v>
      </c>
      <c r="H20" s="58">
        <v>0</v>
      </c>
      <c r="I20" s="58">
        <v>0</v>
      </c>
      <c r="J20" s="59">
        <v>20</v>
      </c>
      <c r="K20" s="58">
        <v>30</v>
      </c>
      <c r="L20" s="58">
        <f t="shared" si="0"/>
        <v>50</v>
      </c>
      <c r="M20" s="81">
        <f t="shared" si="1"/>
        <v>11506.849315068494</v>
      </c>
      <c r="N20" s="81">
        <f t="shared" si="2"/>
        <v>959</v>
      </c>
      <c r="O20" s="60" t="s">
        <v>86</v>
      </c>
      <c r="P20" s="61" t="s">
        <v>87</v>
      </c>
      <c r="Q20" s="53"/>
      <c r="R20" s="43"/>
      <c r="S20" s="43"/>
      <c r="T20" s="43"/>
    </row>
    <row r="21" spans="1:20" s="65" customFormat="1" ht="30.75" customHeight="1" thickBot="1">
      <c r="A21" s="99" t="s">
        <v>56</v>
      </c>
      <c r="B21" s="100"/>
      <c r="C21" s="100"/>
      <c r="D21" s="100"/>
      <c r="E21" s="100"/>
      <c r="F21" s="62">
        <f>SUM(F6:F20)</f>
        <v>44</v>
      </c>
      <c r="G21" s="62">
        <f t="shared" ref="G21:M21" si="3">SUM(G6:G20)</f>
        <v>122</v>
      </c>
      <c r="H21" s="62">
        <f t="shared" si="3"/>
        <v>245</v>
      </c>
      <c r="I21" s="62">
        <f t="shared" si="3"/>
        <v>295</v>
      </c>
      <c r="J21" s="62">
        <f t="shared" si="3"/>
        <v>342</v>
      </c>
      <c r="K21" s="62">
        <f t="shared" si="3"/>
        <v>457</v>
      </c>
      <c r="L21" s="62">
        <f t="shared" si="3"/>
        <v>1505</v>
      </c>
      <c r="M21" s="62">
        <f t="shared" si="3"/>
        <v>346356.1643835617</v>
      </c>
      <c r="N21" s="62">
        <f>SUM(N6:N20)</f>
        <v>28870</v>
      </c>
      <c r="O21" s="62"/>
      <c r="P21" s="63" t="s">
        <v>57</v>
      </c>
      <c r="Q21" s="43"/>
      <c r="R21" s="43"/>
      <c r="S21" s="64" t="e">
        <f>SUM(S6:S20)</f>
        <v>#REF!</v>
      </c>
      <c r="T21" s="64" t="e">
        <f>SUM(T6:T20)</f>
        <v>#REF!</v>
      </c>
    </row>
    <row r="22" spans="1:20" s="30" customFormat="1" ht="25.5">
      <c r="A22" s="101" t="s">
        <v>0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3"/>
    </row>
    <row r="23" spans="1:20" s="30" customFormat="1" ht="21" customHeight="1">
      <c r="A23" s="104" t="s">
        <v>1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6"/>
    </row>
    <row r="24" spans="1:20" s="30" customFormat="1" ht="18.75" customHeight="1">
      <c r="A24" s="107"/>
      <c r="B24" s="108"/>
      <c r="C24" s="108"/>
      <c r="D24" s="108"/>
      <c r="E24" s="108"/>
      <c r="F24" s="105" t="s">
        <v>2</v>
      </c>
      <c r="G24" s="105"/>
      <c r="H24" s="105"/>
      <c r="I24" s="105"/>
      <c r="J24" s="105"/>
      <c r="K24" s="105"/>
      <c r="L24" s="105"/>
      <c r="M24" s="105"/>
      <c r="N24" s="66"/>
      <c r="O24" s="66"/>
      <c r="P24" s="67"/>
    </row>
    <row r="25" spans="1:20" s="30" customFormat="1" ht="18.75" customHeight="1" thickBot="1">
      <c r="A25" s="68" t="s">
        <v>107</v>
      </c>
      <c r="B25" s="69"/>
      <c r="C25" s="69"/>
      <c r="D25" s="69"/>
      <c r="E25" s="69"/>
      <c r="F25" s="69"/>
      <c r="G25" s="69"/>
      <c r="H25" s="69"/>
      <c r="I25" s="69"/>
      <c r="J25" s="69"/>
      <c r="K25" s="70"/>
      <c r="L25" s="70"/>
      <c r="M25" s="70"/>
      <c r="N25" s="71"/>
      <c r="O25" s="71"/>
      <c r="P25" s="72"/>
    </row>
    <row r="26" spans="1:20" s="44" customFormat="1" ht="30.75" customHeight="1">
      <c r="A26" s="36">
        <v>1</v>
      </c>
      <c r="B26" s="37" t="s">
        <v>10</v>
      </c>
      <c r="C26" s="37" t="s">
        <v>11</v>
      </c>
      <c r="D26" s="73" t="s">
        <v>12</v>
      </c>
      <c r="E26" s="38" t="s">
        <v>13</v>
      </c>
      <c r="F26" s="39">
        <v>24</v>
      </c>
      <c r="G26" s="40">
        <v>30</v>
      </c>
      <c r="H26" s="39">
        <v>29</v>
      </c>
      <c r="I26" s="39">
        <v>0</v>
      </c>
      <c r="J26" s="39">
        <v>0</v>
      </c>
      <c r="K26" s="39">
        <v>0</v>
      </c>
      <c r="L26" s="39">
        <f>SUM(F26:K26)</f>
        <v>83</v>
      </c>
      <c r="M26" s="79">
        <f>SUM(84000/365*L26)</f>
        <v>19101.369863013697</v>
      </c>
      <c r="N26" s="79">
        <f t="shared" ref="N26:N28" si="4">ROUNDUP((M26*8.333/100),0)</f>
        <v>1592</v>
      </c>
      <c r="O26" s="41" t="s">
        <v>14</v>
      </c>
      <c r="P26" s="42" t="s">
        <v>15</v>
      </c>
      <c r="Q26" s="53"/>
      <c r="R26" s="43"/>
      <c r="S26" s="43" t="e">
        <f>SUM(K26/31*(#REF!+#REF!+G26)-M26*12/100)-(SUM(ROUNDUP(#REF!*1.75/100,0)))</f>
        <v>#REF!</v>
      </c>
      <c r="T26" s="43" t="e">
        <f>N26-S26</f>
        <v>#REF!</v>
      </c>
    </row>
    <row r="27" spans="1:20" s="44" customFormat="1" ht="30.75" customHeight="1">
      <c r="A27" s="45">
        <v>2</v>
      </c>
      <c r="B27" s="46" t="s">
        <v>61</v>
      </c>
      <c r="C27" s="46" t="s">
        <v>88</v>
      </c>
      <c r="D27" s="47" t="s">
        <v>96</v>
      </c>
      <c r="E27" s="48" t="s">
        <v>19</v>
      </c>
      <c r="F27" s="49">
        <v>0</v>
      </c>
      <c r="G27" s="50">
        <v>0</v>
      </c>
      <c r="H27" s="49">
        <v>0</v>
      </c>
      <c r="I27" s="49">
        <v>0</v>
      </c>
      <c r="J27" s="49">
        <v>10</v>
      </c>
      <c r="K27" s="49">
        <v>31</v>
      </c>
      <c r="L27" s="49">
        <f>SUM(F27:K27)</f>
        <v>41</v>
      </c>
      <c r="M27" s="80">
        <f>SUM(84000/365*L27)</f>
        <v>9435.6164383561645</v>
      </c>
      <c r="N27" s="80">
        <f t="shared" si="4"/>
        <v>787</v>
      </c>
      <c r="O27" s="51" t="s">
        <v>84</v>
      </c>
      <c r="P27" s="74" t="s">
        <v>85</v>
      </c>
      <c r="Q27" s="53"/>
      <c r="R27" s="43"/>
      <c r="S27" s="43"/>
      <c r="T27" s="43"/>
    </row>
    <row r="28" spans="1:20" s="44" customFormat="1" ht="30.75" customHeight="1">
      <c r="A28" s="45">
        <v>3</v>
      </c>
      <c r="B28" s="46" t="s">
        <v>64</v>
      </c>
      <c r="C28" s="46" t="s">
        <v>91</v>
      </c>
      <c r="D28" s="47" t="s">
        <v>100</v>
      </c>
      <c r="E28" s="48" t="s">
        <v>52</v>
      </c>
      <c r="F28" s="49">
        <v>0</v>
      </c>
      <c r="G28" s="50">
        <v>0</v>
      </c>
      <c r="H28" s="49">
        <v>0</v>
      </c>
      <c r="I28" s="49">
        <v>0</v>
      </c>
      <c r="J28" s="49">
        <v>14</v>
      </c>
      <c r="K28" s="49">
        <v>18</v>
      </c>
      <c r="L28" s="49">
        <f>SUM(F28:K28)</f>
        <v>32</v>
      </c>
      <c r="M28" s="80">
        <f>SUM(84000/365*L28)</f>
        <v>7364.3835616438355</v>
      </c>
      <c r="N28" s="80">
        <f t="shared" si="4"/>
        <v>614</v>
      </c>
      <c r="O28" s="51"/>
      <c r="P28" s="52"/>
      <c r="Q28" s="53"/>
      <c r="R28" s="43"/>
      <c r="S28" s="43"/>
      <c r="T28" s="43"/>
    </row>
    <row r="29" spans="1:20" s="65" customFormat="1" ht="30.75" customHeight="1" thickBot="1">
      <c r="A29" s="97" t="s">
        <v>56</v>
      </c>
      <c r="B29" s="98"/>
      <c r="C29" s="98"/>
      <c r="D29" s="98"/>
      <c r="E29" s="98"/>
      <c r="F29" s="75">
        <f>SUM(F26:F28)</f>
        <v>24</v>
      </c>
      <c r="G29" s="75">
        <f t="shared" ref="G29:M29" si="5">SUM(G26:G28)</f>
        <v>30</v>
      </c>
      <c r="H29" s="75">
        <f t="shared" si="5"/>
        <v>29</v>
      </c>
      <c r="I29" s="75">
        <f t="shared" si="5"/>
        <v>0</v>
      </c>
      <c r="J29" s="75">
        <f t="shared" si="5"/>
        <v>24</v>
      </c>
      <c r="K29" s="75">
        <f t="shared" si="5"/>
        <v>49</v>
      </c>
      <c r="L29" s="75">
        <f t="shared" si="5"/>
        <v>156</v>
      </c>
      <c r="M29" s="75">
        <f t="shared" si="5"/>
        <v>35901.369863013701</v>
      </c>
      <c r="N29" s="75">
        <f>SUM(N26:N28)</f>
        <v>2993</v>
      </c>
      <c r="O29" s="75"/>
      <c r="P29" s="76" t="s">
        <v>57</v>
      </c>
      <c r="Q29" s="43"/>
      <c r="R29" s="43"/>
      <c r="S29" s="64" t="e">
        <f>SUM(S10:S28)</f>
        <v>#REF!</v>
      </c>
      <c r="T29" s="64" t="e">
        <f>SUM(T10:T28)</f>
        <v>#REF!</v>
      </c>
    </row>
    <row r="30" spans="1:20" s="65" customFormat="1" ht="30.75" customHeight="1" thickBot="1">
      <c r="A30" s="99" t="s">
        <v>106</v>
      </c>
      <c r="B30" s="100"/>
      <c r="C30" s="100"/>
      <c r="D30" s="100"/>
      <c r="E30" s="100"/>
      <c r="F30" s="62">
        <f>SUM(F21+F29)</f>
        <v>68</v>
      </c>
      <c r="G30" s="62">
        <f t="shared" ref="G30:M30" si="6">SUM(G21+G29)</f>
        <v>152</v>
      </c>
      <c r="H30" s="62">
        <f t="shared" si="6"/>
        <v>274</v>
      </c>
      <c r="I30" s="62">
        <f t="shared" si="6"/>
        <v>295</v>
      </c>
      <c r="J30" s="62">
        <f t="shared" si="6"/>
        <v>366</v>
      </c>
      <c r="K30" s="62">
        <f t="shared" si="6"/>
        <v>506</v>
      </c>
      <c r="L30" s="62">
        <f t="shared" si="6"/>
        <v>1661</v>
      </c>
      <c r="M30" s="62">
        <f t="shared" si="6"/>
        <v>382257.53424657538</v>
      </c>
      <c r="N30" s="62">
        <f>SUM(N21+N29)</f>
        <v>31863</v>
      </c>
      <c r="O30" s="62"/>
      <c r="P30" s="63" t="s">
        <v>57</v>
      </c>
      <c r="Q30" s="43"/>
      <c r="R30" s="43"/>
      <c r="S30" s="64" t="e">
        <f>SUM(S11:S29)</f>
        <v>#REF!</v>
      </c>
      <c r="T30" s="64" t="e">
        <f>SUM(T11:T29)</f>
        <v>#REF!</v>
      </c>
    </row>
    <row r="31" spans="1:20" ht="21.6" customHeight="1"/>
    <row r="32" spans="1:20" ht="21.6" customHeight="1">
      <c r="K32" s="82"/>
      <c r="L32" s="82"/>
    </row>
    <row r="33" spans="11:15" ht="21.6" customHeight="1">
      <c r="K33" s="82"/>
      <c r="L33" s="82"/>
    </row>
    <row r="34" spans="11:15" ht="21.6" customHeight="1">
      <c r="K34" s="82"/>
      <c r="L34" s="82"/>
    </row>
    <row r="35" spans="11:15" ht="21.6" customHeight="1">
      <c r="K35" s="82"/>
      <c r="L35" s="82"/>
    </row>
    <row r="36" spans="11:15" ht="21.6" customHeight="1">
      <c r="K36" s="82"/>
      <c r="L36" s="82"/>
    </row>
    <row r="37" spans="11:15" ht="21.6" hidden="1" customHeight="1">
      <c r="K37" s="82"/>
      <c r="L37" s="82"/>
      <c r="N37" s="77">
        <v>138086</v>
      </c>
    </row>
    <row r="38" spans="11:15" ht="21.6" hidden="1" customHeight="1">
      <c r="K38" s="82"/>
      <c r="L38" s="82"/>
      <c r="N38" s="78">
        <f>N21-N37</f>
        <v>-109216</v>
      </c>
      <c r="O38" s="78"/>
    </row>
    <row r="39" spans="11:15" ht="21.6" customHeight="1">
      <c r="K39" s="82"/>
      <c r="L39" s="82"/>
    </row>
    <row r="40" spans="11:15" ht="21.6" customHeight="1">
      <c r="K40" s="82"/>
      <c r="L40" s="82"/>
    </row>
    <row r="41" spans="11:15" ht="21.6" customHeight="1">
      <c r="K41" s="82"/>
      <c r="L41" s="82"/>
    </row>
    <row r="42" spans="11:15" ht="21.6" customHeight="1"/>
  </sheetData>
  <mergeCells count="11">
    <mergeCell ref="A1:P1"/>
    <mergeCell ref="A2:P2"/>
    <mergeCell ref="F3:M3"/>
    <mergeCell ref="A3:E3"/>
    <mergeCell ref="A21:E21"/>
    <mergeCell ref="A29:E29"/>
    <mergeCell ref="A30:E30"/>
    <mergeCell ref="A22:P22"/>
    <mergeCell ref="A23:P23"/>
    <mergeCell ref="A24:E24"/>
    <mergeCell ref="F24:M24"/>
  </mergeCells>
  <pageMargins left="0.39370078740157483" right="0.15748031496062992" top="1.23" bottom="0.74803149606299213" header="0.94" footer="0.31496062992125984"/>
  <pageSetup paperSize="9" scale="80" orientation="portrait" verticalDpi="0" r:id="rId1"/>
  <rowBreaks count="1" manualBreakCount="1">
    <brk id="2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 1</vt:lpstr>
      <vt:lpstr>Bonus 2021-22</vt:lpstr>
      <vt:lpstr>'Bonus 2021-22'!Print_Area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2022-10-15T06:38:31Z</dcterms:modified>
</cp:coreProperties>
</file>