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f0f414\Desktop\"/>
    </mc:Choice>
  </mc:AlternateContent>
  <bookViews>
    <workbookView xWindow="0" yWindow="0" windowWidth="20490" windowHeight="9060" activeTab="6"/>
  </bookViews>
  <sheets>
    <sheet name="UK&lt;100m2 (7974-5)" sheetId="4" r:id="rId1"/>
    <sheet name=" UK &lt;500m2 (7974-5)" sheetId="3" r:id="rId2"/>
    <sheet name="Canada" sheetId="1" r:id="rId3"/>
    <sheet name="UK MW (Qmax) 7974-5" sheetId="2" r:id="rId4"/>
    <sheet name="INTERNATIONAL .v. MW Qmax" sheetId="6" r:id="rId5"/>
    <sheet name="USA (NFA)" sheetId="7" r:id="rId6"/>
    <sheet name="UK 7974-5 LARGE AREA FIRES &gt;500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8" l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1" i="8"/>
  <c r="B4" i="7" l="1"/>
  <c r="C4" i="7" s="1"/>
  <c r="C2" i="7"/>
  <c r="C3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1" i="7"/>
  <c r="B2" i="7"/>
  <c r="B3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1" i="7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E42" i="6"/>
  <c r="D42" i="6"/>
  <c r="C42" i="6"/>
  <c r="B42" i="6"/>
  <c r="E41" i="6"/>
  <c r="D41" i="6"/>
  <c r="C41" i="6"/>
  <c r="B41" i="6"/>
  <c r="E40" i="6"/>
  <c r="D40" i="6"/>
  <c r="C40" i="6"/>
  <c r="B40" i="6"/>
  <c r="E39" i="6"/>
  <c r="D39" i="6"/>
  <c r="C39" i="6"/>
  <c r="B39" i="6"/>
  <c r="E38" i="6"/>
  <c r="D38" i="6"/>
  <c r="C38" i="6"/>
  <c r="B38" i="6"/>
  <c r="E37" i="6"/>
  <c r="D37" i="6"/>
  <c r="C37" i="6"/>
  <c r="B37" i="6"/>
  <c r="E36" i="6"/>
  <c r="D36" i="6"/>
  <c r="C36" i="6"/>
  <c r="B36" i="6"/>
  <c r="E35" i="6"/>
  <c r="D35" i="6"/>
  <c r="C35" i="6"/>
  <c r="B35" i="6"/>
  <c r="E34" i="6"/>
  <c r="D34" i="6"/>
  <c r="C34" i="6"/>
  <c r="B34" i="6"/>
  <c r="E33" i="6"/>
  <c r="D33" i="6"/>
  <c r="C33" i="6"/>
  <c r="B33" i="6"/>
  <c r="E32" i="6"/>
  <c r="D32" i="6"/>
  <c r="C32" i="6"/>
  <c r="B32" i="6"/>
  <c r="E31" i="6"/>
  <c r="D31" i="6"/>
  <c r="C31" i="6"/>
  <c r="B31" i="6"/>
  <c r="E30" i="6"/>
  <c r="D30" i="6"/>
  <c r="C30" i="6"/>
  <c r="B30" i="6"/>
  <c r="E29" i="6"/>
  <c r="D29" i="6"/>
  <c r="C29" i="6"/>
  <c r="B29" i="6"/>
  <c r="E28" i="6"/>
  <c r="D28" i="6"/>
  <c r="C28" i="6"/>
  <c r="B28" i="6"/>
  <c r="E27" i="6"/>
  <c r="D27" i="6"/>
  <c r="C27" i="6"/>
  <c r="B27" i="6"/>
  <c r="E26" i="6"/>
  <c r="D26" i="6"/>
  <c r="C26" i="6"/>
  <c r="B26" i="6"/>
  <c r="E25" i="6"/>
  <c r="D25" i="6"/>
  <c r="C25" i="6"/>
  <c r="B25" i="6"/>
  <c r="E24" i="6"/>
  <c r="D24" i="6"/>
  <c r="C24" i="6"/>
  <c r="B24" i="6"/>
  <c r="E23" i="6"/>
  <c r="D23" i="6"/>
  <c r="C23" i="6"/>
  <c r="B23" i="6"/>
  <c r="E22" i="6"/>
  <c r="D22" i="6"/>
  <c r="C22" i="6"/>
  <c r="B22" i="6"/>
  <c r="E21" i="6"/>
  <c r="D21" i="6"/>
  <c r="C21" i="6"/>
  <c r="B21" i="6"/>
  <c r="E20" i="6"/>
  <c r="D20" i="6"/>
  <c r="C20" i="6"/>
  <c r="B20" i="6"/>
  <c r="E19" i="6"/>
  <c r="D19" i="6"/>
  <c r="C19" i="6"/>
  <c r="B19" i="6"/>
  <c r="E18" i="6"/>
  <c r="D18" i="6"/>
  <c r="C18" i="6"/>
  <c r="B18" i="6"/>
  <c r="E17" i="6"/>
  <c r="D17" i="6"/>
  <c r="C17" i="6"/>
  <c r="B17" i="6"/>
  <c r="E16" i="6"/>
  <c r="D16" i="6"/>
  <c r="C16" i="6"/>
  <c r="B16" i="6"/>
  <c r="E15" i="6"/>
  <c r="D15" i="6"/>
  <c r="C15" i="6"/>
  <c r="B15" i="6"/>
  <c r="E14" i="6"/>
  <c r="D14" i="6"/>
  <c r="C14" i="6"/>
  <c r="B14" i="6"/>
  <c r="E13" i="6"/>
  <c r="D13" i="6"/>
  <c r="C13" i="6"/>
  <c r="B13" i="6"/>
  <c r="E12" i="6"/>
  <c r="D12" i="6"/>
  <c r="C12" i="6"/>
  <c r="B12" i="6"/>
  <c r="E11" i="6"/>
  <c r="D11" i="6"/>
  <c r="C11" i="6"/>
  <c r="B11" i="6"/>
  <c r="E10" i="6"/>
  <c r="D10" i="6"/>
  <c r="C10" i="6"/>
  <c r="B10" i="6"/>
  <c r="E9" i="6"/>
  <c r="D9" i="6"/>
  <c r="C9" i="6"/>
  <c r="B9" i="6"/>
  <c r="E8" i="6"/>
  <c r="D8" i="6"/>
  <c r="C8" i="6"/>
  <c r="B8" i="6"/>
  <c r="E7" i="6"/>
  <c r="D7" i="6"/>
  <c r="C7" i="6"/>
  <c r="B7" i="6"/>
  <c r="E6" i="6"/>
  <c r="D6" i="6"/>
  <c r="C6" i="6"/>
  <c r="B6" i="6"/>
  <c r="E5" i="6"/>
  <c r="D5" i="6"/>
  <c r="C5" i="6"/>
  <c r="B5" i="6"/>
  <c r="E4" i="6"/>
  <c r="D4" i="6"/>
  <c r="C4" i="6"/>
  <c r="B4" i="6"/>
  <c r="E3" i="6"/>
  <c r="D3" i="6"/>
  <c r="C3" i="6"/>
  <c r="B3" i="6"/>
  <c r="E2" i="6"/>
  <c r="D2" i="6"/>
  <c r="C2" i="6"/>
  <c r="B2" i="6"/>
  <c r="E1" i="6"/>
  <c r="D1" i="6"/>
  <c r="C1" i="6"/>
  <c r="B1" i="6"/>
  <c r="B2" i="4"/>
  <c r="C2" i="4"/>
  <c r="D2" i="4"/>
  <c r="B3" i="4"/>
  <c r="C3" i="4"/>
  <c r="D3" i="4"/>
  <c r="B4" i="4"/>
  <c r="C4" i="4"/>
  <c r="D4" i="4"/>
  <c r="B5" i="4"/>
  <c r="C5" i="4"/>
  <c r="D5" i="4"/>
  <c r="B6" i="4"/>
  <c r="C6" i="4"/>
  <c r="D6" i="4"/>
  <c r="B7" i="4"/>
  <c r="C7" i="4"/>
  <c r="D7" i="4"/>
  <c r="B8" i="4"/>
  <c r="C8" i="4"/>
  <c r="D8" i="4"/>
  <c r="B9" i="4"/>
  <c r="C9" i="4"/>
  <c r="D9" i="4"/>
  <c r="B10" i="4"/>
  <c r="C10" i="4"/>
  <c r="D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1" i="4"/>
  <c r="C1" i="4"/>
  <c r="D1" i="4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1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1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" i="2"/>
  <c r="E1" i="1"/>
  <c r="D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1"/>
</calcChain>
</file>

<file path=xl/sharedStrings.xml><?xml version="1.0" encoding="utf-8"?>
<sst xmlns="http://schemas.openxmlformats.org/spreadsheetml/2006/main" count="2" uniqueCount="2">
  <si>
    <t>L/min</t>
  </si>
  <si>
    <t>MW (Qmax)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</si>
</sst>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UK 7974-5 Firefighting Water 5,401 Fires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Residential Fires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'UK&lt;100m2 (7974-5)'!$A$1:$A$38</c:f>
              <c:numCache>
                <c:formatCode>General</c:formatCode>
                <c:ptCount val="38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xVal>
          <c:yVal>
            <c:numRef>
              <c:f>'UK&lt;100m2 (7974-5)'!$B$1:$B$38</c:f>
              <c:numCache>
                <c:formatCode>General</c:formatCode>
                <c:ptCount val="38"/>
                <c:pt idx="0">
                  <c:v>150.96793462636538</c:v>
                </c:pt>
                <c:pt idx="1">
                  <c:v>206.600272305766</c:v>
                </c:pt>
                <c:pt idx="2">
                  <c:v>248.21601186808525</c:v>
                </c:pt>
                <c:pt idx="3">
                  <c:v>282.73336733694879</c:v>
                </c:pt>
                <c:pt idx="4">
                  <c:v>312.7796847043316</c:v>
                </c:pt>
                <c:pt idx="5">
                  <c:v>339.68468714575454</c:v>
                </c:pt>
                <c:pt idx="6">
                  <c:v>364.23031252236655</c:v>
                </c:pt>
                <c:pt idx="7">
                  <c:v>386.92183758297523</c:v>
                </c:pt>
                <c:pt idx="8">
                  <c:v>408.10777931208133</c:v>
                </c:pt>
                <c:pt idx="9">
                  <c:v>428.04035301640187</c:v>
                </c:pt>
                <c:pt idx="10">
                  <c:v>446.90894046965877</c:v>
                </c:pt>
                <c:pt idx="11">
                  <c:v>464.85996537012682</c:v>
                </c:pt>
                <c:pt idx="12">
                  <c:v>482.00936339086718</c:v>
                </c:pt>
                <c:pt idx="13">
                  <c:v>498.45075999332988</c:v>
                </c:pt>
                <c:pt idx="14">
                  <c:v>514.26103246899459</c:v>
                </c:pt>
                <c:pt idx="15">
                  <c:v>529.5042103048645</c:v>
                </c:pt>
                <c:pt idx="16">
                  <c:v>544.23428239697762</c:v>
                </c:pt>
                <c:pt idx="17">
                  <c:v>558.49726330727992</c:v>
                </c:pt>
                <c:pt idx="18">
                  <c:v>572.33274413840206</c:v>
                </c:pt>
                <c:pt idx="19">
                  <c:v>585.77507674004221</c:v>
                </c:pt>
              </c:numCache>
            </c:numRef>
          </c:yVal>
          <c:smooth val="1"/>
        </c:ser>
        <c:ser>
          <c:idx val="1"/>
          <c:order val="1"/>
          <c:tx>
            <c:v>Hotels. Offices, shops &amp; other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0070C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'UK&lt;100m2 (7974-5)'!$A$1:$A$38</c:f>
              <c:numCache>
                <c:formatCode>General</c:formatCode>
                <c:ptCount val="38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xVal>
          <c:yVal>
            <c:numRef>
              <c:f>'UK&lt;100m2 (7974-5)'!$C$1:$C$38</c:f>
              <c:numCache>
                <c:formatCode>General</c:formatCode>
                <c:ptCount val="38"/>
                <c:pt idx="0">
                  <c:v>152.74667315400757</c:v>
                </c:pt>
                <c:pt idx="1">
                  <c:v>226.74031964626451</c:v>
                </c:pt>
                <c:pt idx="2">
                  <c:v>285.6821877918465</c:v>
                </c:pt>
                <c:pt idx="3">
                  <c:v>336.5780183078333</c:v>
                </c:pt>
                <c:pt idx="4">
                  <c:v>382.22119458106243</c:v>
                </c:pt>
                <c:pt idx="5">
                  <c:v>424.07254599815121</c:v>
                </c:pt>
                <c:pt idx="6">
                  <c:v>463.01294473298486</c:v>
                </c:pt>
                <c:pt idx="7">
                  <c:v>499.62336908037668</c:v>
                </c:pt>
                <c:pt idx="8">
                  <c:v>534.31155478749986</c:v>
                </c:pt>
                <c:pt idx="9">
                  <c:v>567.37704360674888</c:v>
                </c:pt>
                <c:pt idx="10">
                  <c:v>599.04776376085317</c:v>
                </c:pt>
                <c:pt idx="11">
                  <c:v>629.50205492120881</c:v>
                </c:pt>
                <c:pt idx="12">
                  <c:v>658.88265734302604</c:v>
                </c:pt>
                <c:pt idx="13">
                  <c:v>687.30598789058331</c:v>
                </c:pt>
                <c:pt idx="14">
                  <c:v>714.86851290198513</c:v>
                </c:pt>
                <c:pt idx="15">
                  <c:v>741.65125870733857</c:v>
                </c:pt>
                <c:pt idx="16">
                  <c:v>767.72308591456624</c:v>
                </c:pt>
                <c:pt idx="17">
                  <c:v>793.14311874446014</c:v>
                </c:pt>
                <c:pt idx="18">
                  <c:v>817.96258206715925</c:v>
                </c:pt>
                <c:pt idx="19">
                  <c:v>842.22621397218654</c:v>
                </c:pt>
              </c:numCache>
            </c:numRef>
          </c:yVal>
          <c:smooth val="1"/>
        </c:ser>
        <c:ser>
          <c:idx val="2"/>
          <c:order val="2"/>
          <c:tx>
            <c:v>Storage and Industrial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'UK&lt;100m2 (7974-5)'!$A$1:$A$38</c:f>
              <c:numCache>
                <c:formatCode>General</c:formatCode>
                <c:ptCount val="38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xVal>
          <c:yVal>
            <c:numRef>
              <c:f>'UK&lt;100m2 (7974-5)'!$D$1:$D$38</c:f>
              <c:numCache>
                <c:formatCode>General</c:formatCode>
                <c:ptCount val="38"/>
                <c:pt idx="0">
                  <c:v>291.92111380927008</c:v>
                </c:pt>
                <c:pt idx="1">
                  <c:v>426.50970230982659</c:v>
                </c:pt>
                <c:pt idx="2">
                  <c:v>532.41567566376477</c:v>
                </c:pt>
                <c:pt idx="3">
                  <c:v>623.14960295496167</c:v>
                </c:pt>
                <c:pt idx="4">
                  <c:v>704.04772544319894</c:v>
                </c:pt>
                <c:pt idx="5">
                  <c:v>777.88292997814153</c:v>
                </c:pt>
                <c:pt idx="6">
                  <c:v>846.31908634413469</c:v>
                </c:pt>
                <c:pt idx="7">
                  <c:v>910.44922439031677</c:v>
                </c:pt>
                <c:pt idx="8">
                  <c:v>971.03785332125437</c:v>
                </c:pt>
                <c:pt idx="9">
                  <c:v>1028.6449714866555</c:v>
                </c:pt>
                <c:pt idx="10">
                  <c:v>1083.6955902963809</c:v>
                </c:pt>
                <c:pt idx="11">
                  <c:v>1136.5214820112028</c:v>
                </c:pt>
                <c:pt idx="12">
                  <c:v>1187.3876324342521</c:v>
                </c:pt>
                <c:pt idx="13">
                  <c:v>1236.509743559011</c:v>
                </c:pt>
                <c:pt idx="14">
                  <c:v>1284.0662347098585</c:v>
                </c:pt>
                <c:pt idx="15">
                  <c:v>1330.2067212467423</c:v>
                </c:pt>
                <c:pt idx="16">
                  <c:v>1375.0581591644557</c:v>
                </c:pt>
                <c:pt idx="17">
                  <c:v>1418.7293969500797</c:v>
                </c:pt>
                <c:pt idx="18">
                  <c:v>1461.3146126419624</c:v>
                </c:pt>
                <c:pt idx="19">
                  <c:v>1502.8959531098549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351552"/>
        <c:axId val="120352336"/>
      </c:scatterChart>
      <c:valAx>
        <c:axId val="12035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of Fire Involvement</a:t>
                </a:r>
                <a:r>
                  <a:rPr lang="en-US" baseline="0"/>
                  <a:t> </a:t>
                </a:r>
                <a:r>
                  <a:rPr lang="en-US"/>
                  <a:t>(m2)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52336"/>
        <c:crosses val="autoZero"/>
        <c:crossBetween val="midCat"/>
      </c:valAx>
      <c:valAx>
        <c:axId val="12035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Minimum Water flow-rate (L/min)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51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UK 7974-5 Firefighting Water 5,401 Fires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On-scene Calc (Area (m2) x 5)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12700">
                <a:noFill/>
                <a:prstDash val="dash"/>
              </a:ln>
              <a:effectLst/>
            </c:spPr>
          </c:marker>
          <c:xVal>
            <c:numRef>
              <c:f>' UK &lt;500m2 (7974-5)'!$A$1:$A$26</c:f>
              <c:numCache>
                <c:formatCode>General</c:formatCode>
                <c:ptCount val="26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</c:numCache>
            </c:numRef>
          </c:xVal>
          <c:yVal>
            <c:numRef>
              <c:f>' UK &lt;500m2 (7974-5)'!$B$1:$B$26</c:f>
              <c:numCache>
                <c:formatCode>General</c:formatCode>
                <c:ptCount val="26"/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</c:numCache>
            </c:numRef>
          </c:yVal>
          <c:smooth val="1"/>
        </c:ser>
        <c:ser>
          <c:idx val="1"/>
          <c:order val="1"/>
          <c:tx>
            <c:v>Residential Fires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 UK &lt;500m2 (7974-5)'!$A$1:$A$26</c:f>
              <c:numCache>
                <c:formatCode>General</c:formatCode>
                <c:ptCount val="26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</c:numCache>
            </c:numRef>
          </c:xVal>
          <c:yVal>
            <c:numRef>
              <c:f>' UK &lt;500m2 (7974-5)'!$C$1:$C$26</c:f>
              <c:numCache>
                <c:formatCode>General</c:formatCode>
                <c:ptCount val="26"/>
                <c:pt idx="0">
                  <c:v>280.93242791408403</c:v>
                </c:pt>
                <c:pt idx="1">
                  <c:v>381.2726813105935</c:v>
                </c:pt>
                <c:pt idx="2">
                  <c:v>455.84951530215636</c:v>
                </c:pt>
                <c:pt idx="3">
                  <c:v>517.45132661661512</c:v>
                </c:pt>
                <c:pt idx="4">
                  <c:v>570.91053412007659</c:v>
                </c:pt>
                <c:pt idx="5">
                  <c:v>618.664667029969</c:v>
                </c:pt>
                <c:pt idx="6">
                  <c:v>662.14342200967008</c:v>
                </c:pt>
                <c:pt idx="7">
                  <c:v>702.26871355405285</c:v>
                </c:pt>
                <c:pt idx="8">
                  <c:v>739.67530962556145</c:v>
                </c:pt>
                <c:pt idx="9">
                  <c:v>774.82187353250004</c:v>
                </c:pt>
                <c:pt idx="10">
                  <c:v>808.05233507382491</c:v>
                </c:pt>
                <c:pt idx="11">
                  <c:v>839.63228517990694</c:v>
                </c:pt>
                <c:pt idx="12">
                  <c:v>869.7717816177244</c:v>
                </c:pt>
                <c:pt idx="13">
                  <c:v>898.64028797347078</c:v>
                </c:pt>
                <c:pt idx="14">
                  <c:v>926.37682375038082</c:v>
                </c:pt>
                <c:pt idx="15">
                  <c:v>953.09707535500741</c:v>
                </c:pt>
                <c:pt idx="16">
                  <c:v>978.89850960956619</c:v>
                </c:pt>
                <c:pt idx="17">
                  <c:v>1003.864134497244</c:v>
                </c:pt>
                <c:pt idx="18">
                  <c:v>1028.065319720132</c:v>
                </c:pt>
                <c:pt idx="19">
                  <c:v>1051.5639488588336</c:v>
                </c:pt>
                <c:pt idx="20">
                  <c:v>1074.4140867779372</c:v>
                </c:pt>
                <c:pt idx="21">
                  <c:v>1096.6632891775107</c:v>
                </c:pt>
                <c:pt idx="22">
                  <c:v>1118.3536437486498</c:v>
                </c:pt>
                <c:pt idx="23">
                  <c:v>1139.5226071352188</c:v>
                </c:pt>
                <c:pt idx="24">
                  <c:v>1160.203684527836</c:v>
                </c:pt>
              </c:numCache>
            </c:numRef>
          </c:yVal>
          <c:smooth val="1"/>
        </c:ser>
        <c:ser>
          <c:idx val="2"/>
          <c:order val="2"/>
          <c:tx>
            <c:v>Hotels. Shops. Offices, &amp; other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0070C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 UK &lt;500m2 (7974-5)'!$A$1:$A$26</c:f>
              <c:numCache>
                <c:formatCode>General</c:formatCode>
                <c:ptCount val="26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</c:numCache>
            </c:numRef>
          </c:xVal>
          <c:yVal>
            <c:numRef>
              <c:f>' UK &lt;500m2 (7974-5)'!$D$1:$D$26</c:f>
              <c:numCache>
                <c:formatCode>General</c:formatCode>
                <c:ptCount val="26"/>
                <c:pt idx="0">
                  <c:v>336.59455993580951</c:v>
                </c:pt>
                <c:pt idx="1">
                  <c:v>499.64792381494044</c:v>
                </c:pt>
                <c:pt idx="2">
                  <c:v>629.53299273721689</c:v>
                </c:pt>
                <c:pt idx="3">
                  <c:v>741.68770826299078</c:v>
                </c:pt>
                <c:pt idx="4">
                  <c:v>842.26760643380169</c:v>
                </c:pt>
                <c:pt idx="5">
                  <c:v>934.49178992715088</c:v>
                </c:pt>
                <c:pt idx="6">
                  <c:v>1020.3013601471255</c:v>
                </c:pt>
                <c:pt idx="7">
                  <c:v>1100.9765684369258</c:v>
                </c:pt>
                <c:pt idx="8">
                  <c:v>1177.4159066036466</c:v>
                </c:pt>
                <c:pt idx="9">
                  <c:v>1250.2794487572353</c:v>
                </c:pt>
                <c:pt idx="10">
                  <c:v>1320.0694605002263</c:v>
                </c:pt>
                <c:pt idx="11">
                  <c:v>1387.1789334570713</c:v>
                </c:pt>
                <c:pt idx="12">
                  <c:v>1451.9224119146977</c:v>
                </c:pt>
                <c:pt idx="13">
                  <c:v>1514.5564335926613</c:v>
                </c:pt>
                <c:pt idx="14">
                  <c:v>1575.2935729710014</c:v>
                </c:pt>
                <c:pt idx="15">
                  <c:v>1634.3123807268744</c:v>
                </c:pt>
                <c:pt idx="16">
                  <c:v>1691.7645989934626</c:v>
                </c:pt>
                <c:pt idx="17">
                  <c:v>1747.7805146743574</c:v>
                </c:pt>
                <c:pt idx="18">
                  <c:v>1802.4730075610844</c:v>
                </c:pt>
                <c:pt idx="19">
                  <c:v>1855.9406630908554</c:v>
                </c:pt>
                <c:pt idx="20">
                  <c:v>1908.2702016032745</c:v>
                </c:pt>
                <c:pt idx="21">
                  <c:v>1959.5383994210426</c:v>
                </c:pt>
                <c:pt idx="22">
                  <c:v>2009.8136262136479</c:v>
                </c:pt>
                <c:pt idx="23">
                  <c:v>2059.1570885573055</c:v>
                </c:pt>
                <c:pt idx="24">
                  <c:v>2107.6238456825163</c:v>
                </c:pt>
              </c:numCache>
            </c:numRef>
          </c:yVal>
          <c:smooth val="1"/>
        </c:ser>
        <c:ser>
          <c:idx val="3"/>
          <c:order val="3"/>
          <c:tx>
            <c:v>Storage &amp; Industrial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 UK &lt;500m2 (7974-5)'!$A$1:$A$26</c:f>
              <c:numCache>
                <c:formatCode>General</c:formatCode>
                <c:ptCount val="26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</c:numCache>
            </c:numRef>
          </c:xVal>
          <c:yVal>
            <c:numRef>
              <c:f>' UK &lt;500m2 (7974-5)'!$E$1:$E$26</c:f>
              <c:numCache>
                <c:formatCode>General</c:formatCode>
                <c:ptCount val="26"/>
                <c:pt idx="0">
                  <c:v>610.83891922733312</c:v>
                </c:pt>
                <c:pt idx="1">
                  <c:v>871.61558051231953</c:v>
                </c:pt>
                <c:pt idx="2">
                  <c:v>1073.1049337883821</c:v>
                </c:pt>
                <c:pt idx="3">
                  <c:v>1243.7218655825179</c:v>
                </c:pt>
                <c:pt idx="4">
                  <c:v>1394.5317782019958</c:v>
                </c:pt>
                <c:pt idx="5">
                  <c:v>1531.2301662076898</c:v>
                </c:pt>
                <c:pt idx="6">
                  <c:v>1657.2097692370667</c:v>
                </c:pt>
                <c:pt idx="7">
                  <c:v>1774.6861271328496</c:v>
                </c:pt>
                <c:pt idx="8">
                  <c:v>1885.2010942223537</c:v>
                </c:pt>
                <c:pt idx="9">
                  <c:v>1989.8791434866705</c:v>
                </c:pt>
                <c:pt idx="10">
                  <c:v>2089.5704033190668</c:v>
                </c:pt>
                <c:pt idx="11">
                  <c:v>2184.9362052852143</c:v>
                </c:pt>
                <c:pt idx="12">
                  <c:v>2276.5030970177559</c:v>
                </c:pt>
                <c:pt idx="13">
                  <c:v>2364.6984656304758</c:v>
                </c:pt>
                <c:pt idx="14">
                  <c:v>2449.8748923958283</c:v>
                </c:pt>
                <c:pt idx="15">
                  <c:v>2532.32731287768</c:v>
                </c:pt>
                <c:pt idx="16">
                  <c:v>2612.3054221194479</c:v>
                </c:pt>
                <c:pt idx="17">
                  <c:v>2690.0228430132911</c:v>
                </c:pt>
                <c:pt idx="18">
                  <c:v>2765.6640342501887</c:v>
                </c:pt>
                <c:pt idx="19">
                  <c:v>2839.3895840713517</c:v>
                </c:pt>
                <c:pt idx="20">
                  <c:v>2911.3403283800239</c:v>
                </c:pt>
                <c:pt idx="21">
                  <c:v>2981.6405975148473</c:v>
                </c:pt>
                <c:pt idx="22">
                  <c:v>3050.4008070386262</c:v>
                </c:pt>
                <c:pt idx="23">
                  <c:v>3117.7195476689926</c:v>
                </c:pt>
                <c:pt idx="24">
                  <c:v>3183.685287890868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352728"/>
        <c:axId val="298542752"/>
      </c:scatterChart>
      <c:valAx>
        <c:axId val="120352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of Fire involvement (m2)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42752"/>
        <c:crosses val="autoZero"/>
        <c:crossBetween val="midCat"/>
      </c:valAx>
      <c:valAx>
        <c:axId val="29854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Minimum Water Flow-rate (L/min)</a:t>
                </a:r>
              </a:p>
            </c:rich>
          </c:tx>
          <c:layout>
            <c:manualLayout>
              <c:xMode val="edge"/>
              <c:yMode val="edge"/>
              <c:x val="2.2361984626135568E-2"/>
              <c:y val="0.23545332952783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5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Minimum Adequate Firefighting Water Applications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400 MJ/m2 RESI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Canada!$A$1:$A$26</c:f>
              <c:numCache>
                <c:formatCode>General</c:formatCode>
                <c:ptCount val="26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  <c:pt idx="25">
                  <c:v>520</c:v>
                </c:pt>
              </c:numCache>
            </c:numRef>
          </c:xVal>
          <c:yVal>
            <c:numRef>
              <c:f>Canada!$C$1:$C$26</c:f>
              <c:numCache>
                <c:formatCode>General</c:formatCode>
                <c:ptCount val="26"/>
                <c:pt idx="0">
                  <c:v>207.50710831198052</c:v>
                </c:pt>
                <c:pt idx="1">
                  <c:v>293.45936686362563</c:v>
                </c:pt>
                <c:pt idx="2">
                  <c:v>359.41285452804829</c:v>
                </c:pt>
                <c:pt idx="3">
                  <c:v>415.01421662396103</c:v>
                </c:pt>
                <c:pt idx="4">
                  <c:v>464.00000000000006</c:v>
                </c:pt>
                <c:pt idx="5">
                  <c:v>508.2865333647942</c:v>
                </c:pt>
                <c:pt idx="6">
                  <c:v>549.01220387164437</c:v>
                </c:pt>
                <c:pt idx="7">
                  <c:v>586.91873372725127</c:v>
                </c:pt>
                <c:pt idx="8">
                  <c:v>622.52132493594149</c:v>
                </c:pt>
                <c:pt idx="9">
                  <c:v>656.19509294111617</c:v>
                </c:pt>
                <c:pt idx="10">
                  <c:v>688.22321960247757</c:v>
                </c:pt>
                <c:pt idx="11">
                  <c:v>718.82570905609657</c:v>
                </c:pt>
                <c:pt idx="12">
                  <c:v>748.17751904210536</c:v>
                </c:pt>
                <c:pt idx="13">
                  <c:v>776.42050462362215</c:v>
                </c:pt>
                <c:pt idx="14">
                  <c:v>803.67157471195924</c:v>
                </c:pt>
                <c:pt idx="15">
                  <c:v>830.02843324792207</c:v>
                </c:pt>
                <c:pt idx="16">
                  <c:v>855.57372563678007</c:v>
                </c:pt>
                <c:pt idx="17">
                  <c:v>880.3781005908769</c:v>
                </c:pt>
                <c:pt idx="18">
                  <c:v>904.50251519827191</c:v>
                </c:pt>
                <c:pt idx="19">
                  <c:v>928.00000000000011</c:v>
                </c:pt>
                <c:pt idx="20">
                  <c:v>950.91703108105071</c:v>
                </c:pt>
                <c:pt idx="21">
                  <c:v>973.29461110190073</c:v>
                </c:pt>
                <c:pt idx="22">
                  <c:v>995.16913135406287</c:v>
                </c:pt>
                <c:pt idx="23">
                  <c:v>1016.5730667295884</c:v>
                </c:pt>
                <c:pt idx="24">
                  <c:v>1037.5355415599024</c:v>
                </c:pt>
                <c:pt idx="25">
                  <c:v>1058.0827944920002</c:v>
                </c:pt>
              </c:numCache>
            </c:numRef>
          </c:yVal>
          <c:smooth val="1"/>
        </c:ser>
        <c:ser>
          <c:idx val="2"/>
          <c:order val="1"/>
          <c:tx>
            <c:v>800 MJ/m2 All Other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Canada!$A$1:$A$26</c:f>
              <c:numCache>
                <c:formatCode>General</c:formatCode>
                <c:ptCount val="26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  <c:pt idx="25">
                  <c:v>520</c:v>
                </c:pt>
              </c:numCache>
            </c:numRef>
          </c:xVal>
          <c:yVal>
            <c:numRef>
              <c:f>Canada!$D$1:$D$26</c:f>
              <c:numCache>
                <c:formatCode>General</c:formatCode>
                <c:ptCount val="26"/>
                <c:pt idx="0">
                  <c:v>415.01421662396103</c:v>
                </c:pt>
                <c:pt idx="1">
                  <c:v>586.91873372725127</c:v>
                </c:pt>
                <c:pt idx="2">
                  <c:v>718.82570905609657</c:v>
                </c:pt>
                <c:pt idx="3">
                  <c:v>830.02843324792207</c:v>
                </c:pt>
                <c:pt idx="4">
                  <c:v>928.00000000000011</c:v>
                </c:pt>
                <c:pt idx="5">
                  <c:v>1016.5730667295884</c:v>
                </c:pt>
                <c:pt idx="6">
                  <c:v>1098.0244077432887</c:v>
                </c:pt>
                <c:pt idx="7">
                  <c:v>1173.8374674545025</c:v>
                </c:pt>
                <c:pt idx="8">
                  <c:v>1245.042649871883</c:v>
                </c:pt>
                <c:pt idx="9">
                  <c:v>1312.3901858822323</c:v>
                </c:pt>
                <c:pt idx="10">
                  <c:v>1376.4464392049551</c:v>
                </c:pt>
                <c:pt idx="11">
                  <c:v>1437.6514181121931</c:v>
                </c:pt>
                <c:pt idx="12">
                  <c:v>1496.3550380842107</c:v>
                </c:pt>
                <c:pt idx="13">
                  <c:v>1552.8410092472443</c:v>
                </c:pt>
                <c:pt idx="14">
                  <c:v>1607.3431494239185</c:v>
                </c:pt>
                <c:pt idx="15">
                  <c:v>1660.0568664958441</c:v>
                </c:pt>
                <c:pt idx="16">
                  <c:v>1711.1474512735601</c:v>
                </c:pt>
                <c:pt idx="17">
                  <c:v>1760.7562011817538</c:v>
                </c:pt>
                <c:pt idx="18">
                  <c:v>1809.0050303965438</c:v>
                </c:pt>
                <c:pt idx="19">
                  <c:v>1856.0000000000002</c:v>
                </c:pt>
                <c:pt idx="20">
                  <c:v>1901.8340621621014</c:v>
                </c:pt>
                <c:pt idx="21">
                  <c:v>1946.5892222038015</c:v>
                </c:pt>
                <c:pt idx="22">
                  <c:v>1990.3382627081257</c:v>
                </c:pt>
                <c:pt idx="23">
                  <c:v>2033.1461334591768</c:v>
                </c:pt>
                <c:pt idx="24">
                  <c:v>2075.0710831198048</c:v>
                </c:pt>
                <c:pt idx="25">
                  <c:v>2116.1655889840004</c:v>
                </c:pt>
              </c:numCache>
            </c:numRef>
          </c:yVal>
          <c:smooth val="1"/>
        </c:ser>
        <c:ser>
          <c:idx val="3"/>
          <c:order val="2"/>
          <c:tx>
            <c:v>1200 MJ/m2 Storage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Canada!$A$1:$A$26</c:f>
              <c:numCache>
                <c:formatCode>General</c:formatCode>
                <c:ptCount val="26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  <c:pt idx="25">
                  <c:v>520</c:v>
                </c:pt>
              </c:numCache>
            </c:numRef>
          </c:xVal>
          <c:yVal>
            <c:numRef>
              <c:f>Canada!$E$1:$E$26</c:f>
              <c:numCache>
                <c:formatCode>General</c:formatCode>
                <c:ptCount val="26"/>
                <c:pt idx="0">
                  <c:v>622.52132493594149</c:v>
                </c:pt>
                <c:pt idx="1">
                  <c:v>880.3781005908769</c:v>
                </c:pt>
                <c:pt idx="2">
                  <c:v>1078.2385635841449</c:v>
                </c:pt>
                <c:pt idx="3">
                  <c:v>1245.042649871883</c:v>
                </c:pt>
                <c:pt idx="4">
                  <c:v>1392.0000000000002</c:v>
                </c:pt>
                <c:pt idx="5">
                  <c:v>1524.8596000943826</c:v>
                </c:pt>
                <c:pt idx="6">
                  <c:v>1647.0366116149332</c:v>
                </c:pt>
                <c:pt idx="7">
                  <c:v>1760.7562011817538</c:v>
                </c:pt>
                <c:pt idx="8">
                  <c:v>1867.5639748078245</c:v>
                </c:pt>
                <c:pt idx="9">
                  <c:v>1968.5852788233485</c:v>
                </c:pt>
                <c:pt idx="10">
                  <c:v>2064.6696588074324</c:v>
                </c:pt>
                <c:pt idx="11">
                  <c:v>2156.4771271682898</c:v>
                </c:pt>
                <c:pt idx="12">
                  <c:v>2244.5325571263161</c:v>
                </c:pt>
                <c:pt idx="13">
                  <c:v>2329.2615138708666</c:v>
                </c:pt>
                <c:pt idx="14">
                  <c:v>2411.0147241358777</c:v>
                </c:pt>
                <c:pt idx="15">
                  <c:v>2490.085299743766</c:v>
                </c:pt>
                <c:pt idx="16">
                  <c:v>2566.7211769103401</c:v>
                </c:pt>
                <c:pt idx="17">
                  <c:v>2641.1343017726308</c:v>
                </c:pt>
                <c:pt idx="18">
                  <c:v>2713.5075455948158</c:v>
                </c:pt>
                <c:pt idx="19">
                  <c:v>2784.0000000000005</c:v>
                </c:pt>
                <c:pt idx="20">
                  <c:v>2852.7510932431524</c:v>
                </c:pt>
                <c:pt idx="21">
                  <c:v>2919.8838333057024</c:v>
                </c:pt>
                <c:pt idx="22">
                  <c:v>2985.5073940621887</c:v>
                </c:pt>
                <c:pt idx="23">
                  <c:v>3049.7192001887652</c:v>
                </c:pt>
                <c:pt idx="24">
                  <c:v>3112.6066246797072</c:v>
                </c:pt>
                <c:pt idx="25">
                  <c:v>3174.2483834760005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543928"/>
        <c:axId val="298537656"/>
      </c:scatterChart>
      <c:valAx>
        <c:axId val="298543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Fire involved area (m2)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37656"/>
        <c:crosses val="autoZero"/>
        <c:crossBetween val="midCat"/>
      </c:valAx>
      <c:valAx>
        <c:axId val="29853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Required minimum Flow-rate (Lites/min)</a:t>
                </a:r>
              </a:p>
            </c:rich>
          </c:tx>
          <c:layout>
            <c:manualLayout>
              <c:xMode val="edge"/>
              <c:yMode val="edge"/>
              <c:x val="1.6758312312592668E-2"/>
              <c:y val="0.241627196218063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43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MW (Qmax) v Litres/min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'UK MW (Qmax) 7974-5'!$C$1</c:f>
              <c:strCache>
                <c:ptCount val="1"/>
                <c:pt idx="0">
                  <c:v>L/min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'UK MW (Qmax) 7974-5'!$A$2:$A$25</c:f>
              <c:numCache>
                <c:formatCode>General</c:formatCode>
                <c:ptCount val="24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</c:numCache>
            </c:numRef>
          </c:cat>
          <c:val>
            <c:numRef>
              <c:f>'UK MW (Qmax) 7974-5'!$C$2:$C$25</c:f>
              <c:numCache>
                <c:formatCode>General</c:formatCode>
                <c:ptCount val="24"/>
                <c:pt idx="0">
                  <c:v>122.10000000000001</c:v>
                </c:pt>
                <c:pt idx="1">
                  <c:v>244.20000000000002</c:v>
                </c:pt>
                <c:pt idx="2">
                  <c:v>366.3</c:v>
                </c:pt>
                <c:pt idx="3">
                  <c:v>488.40000000000003</c:v>
                </c:pt>
                <c:pt idx="4">
                  <c:v>610.5</c:v>
                </c:pt>
                <c:pt idx="5">
                  <c:v>732.6</c:v>
                </c:pt>
                <c:pt idx="6">
                  <c:v>854.7</c:v>
                </c:pt>
                <c:pt idx="7">
                  <c:v>976.80000000000007</c:v>
                </c:pt>
                <c:pt idx="8">
                  <c:v>1098.9000000000001</c:v>
                </c:pt>
                <c:pt idx="9">
                  <c:v>1221</c:v>
                </c:pt>
                <c:pt idx="10">
                  <c:v>1343.1000000000001</c:v>
                </c:pt>
                <c:pt idx="11">
                  <c:v>1465.2</c:v>
                </c:pt>
                <c:pt idx="12">
                  <c:v>1587.3000000000002</c:v>
                </c:pt>
                <c:pt idx="13">
                  <c:v>1709.4</c:v>
                </c:pt>
                <c:pt idx="14">
                  <c:v>1831.5000000000002</c:v>
                </c:pt>
                <c:pt idx="15">
                  <c:v>1953.6000000000001</c:v>
                </c:pt>
                <c:pt idx="16">
                  <c:v>2075.7000000000003</c:v>
                </c:pt>
                <c:pt idx="17">
                  <c:v>2197.8000000000002</c:v>
                </c:pt>
                <c:pt idx="18">
                  <c:v>2319.9</c:v>
                </c:pt>
                <c:pt idx="19">
                  <c:v>2442</c:v>
                </c:pt>
                <c:pt idx="20">
                  <c:v>2564.1000000000004</c:v>
                </c:pt>
                <c:pt idx="21">
                  <c:v>2686.2000000000003</c:v>
                </c:pt>
                <c:pt idx="22">
                  <c:v>2808.3</c:v>
                </c:pt>
                <c:pt idx="23">
                  <c:v>2930.4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27"/>
        <c:axId val="298544320"/>
        <c:axId val="298544712"/>
      </c:barChart>
      <c:catAx>
        <c:axId val="298544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MegaWatts HRR (Qmax)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44712"/>
        <c:crosses val="autoZero"/>
        <c:auto val="1"/>
        <c:lblAlgn val="ctr"/>
        <c:lblOffset val="100"/>
        <c:noMultiLvlLbl val="0"/>
      </c:catAx>
      <c:valAx>
        <c:axId val="29854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Required minimum Flow-rate</a:t>
                </a:r>
                <a:r>
                  <a:rPr lang="en-GB" baseline="0"/>
                  <a:t> (Litres/min)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8615474112856311E-2"/>
              <c:y val="0.182571637308223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4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International Flow Requirements .v. Qmax HRR (MW)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SFPE NZ Barnett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'INTERNATIONAL .v. MW Qmax'!$A$1:$A$50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'INTERNATIONAL .v. MW Qmax'!$B$1:$B$50</c:f>
              <c:numCache>
                <c:formatCode>General</c:formatCode>
                <c:ptCount val="50"/>
                <c:pt idx="0">
                  <c:v>45.6</c:v>
                </c:pt>
                <c:pt idx="1">
                  <c:v>91.2</c:v>
                </c:pt>
                <c:pt idx="2">
                  <c:v>136.80000000000001</c:v>
                </c:pt>
                <c:pt idx="3">
                  <c:v>182.4</c:v>
                </c:pt>
                <c:pt idx="4">
                  <c:v>228</c:v>
                </c:pt>
                <c:pt idx="5">
                  <c:v>273.60000000000002</c:v>
                </c:pt>
                <c:pt idx="6">
                  <c:v>319.20000000000005</c:v>
                </c:pt>
                <c:pt idx="7">
                  <c:v>364.8</c:v>
                </c:pt>
                <c:pt idx="8">
                  <c:v>410.4</c:v>
                </c:pt>
                <c:pt idx="9">
                  <c:v>456</c:v>
                </c:pt>
                <c:pt idx="10">
                  <c:v>501.59999999999997</c:v>
                </c:pt>
                <c:pt idx="11">
                  <c:v>547.20000000000005</c:v>
                </c:pt>
                <c:pt idx="12">
                  <c:v>592.80000000000007</c:v>
                </c:pt>
                <c:pt idx="13">
                  <c:v>638.40000000000009</c:v>
                </c:pt>
                <c:pt idx="14">
                  <c:v>684</c:v>
                </c:pt>
                <c:pt idx="15">
                  <c:v>729.6</c:v>
                </c:pt>
                <c:pt idx="16">
                  <c:v>775.2</c:v>
                </c:pt>
                <c:pt idx="17">
                  <c:v>820.8</c:v>
                </c:pt>
                <c:pt idx="18">
                  <c:v>866.4</c:v>
                </c:pt>
                <c:pt idx="19">
                  <c:v>912</c:v>
                </c:pt>
                <c:pt idx="20">
                  <c:v>957.6</c:v>
                </c:pt>
                <c:pt idx="21">
                  <c:v>1003.1999999999999</c:v>
                </c:pt>
                <c:pt idx="22">
                  <c:v>1048.8</c:v>
                </c:pt>
                <c:pt idx="23">
                  <c:v>1094.4000000000001</c:v>
                </c:pt>
                <c:pt idx="24">
                  <c:v>1140</c:v>
                </c:pt>
                <c:pt idx="25">
                  <c:v>1185.6000000000001</c:v>
                </c:pt>
                <c:pt idx="26">
                  <c:v>1231.2</c:v>
                </c:pt>
                <c:pt idx="27">
                  <c:v>1276.8000000000002</c:v>
                </c:pt>
                <c:pt idx="28">
                  <c:v>1322.3999999999999</c:v>
                </c:pt>
                <c:pt idx="29">
                  <c:v>1368</c:v>
                </c:pt>
                <c:pt idx="30">
                  <c:v>1413.6</c:v>
                </c:pt>
                <c:pt idx="31">
                  <c:v>1459.2</c:v>
                </c:pt>
                <c:pt idx="32">
                  <c:v>1504.8000000000002</c:v>
                </c:pt>
                <c:pt idx="33">
                  <c:v>1550.4</c:v>
                </c:pt>
                <c:pt idx="34">
                  <c:v>1596</c:v>
                </c:pt>
                <c:pt idx="35">
                  <c:v>1641.6</c:v>
                </c:pt>
                <c:pt idx="36">
                  <c:v>1687.2</c:v>
                </c:pt>
                <c:pt idx="37">
                  <c:v>1732.8</c:v>
                </c:pt>
                <c:pt idx="38">
                  <c:v>1778.4</c:v>
                </c:pt>
                <c:pt idx="39">
                  <c:v>1824</c:v>
                </c:pt>
                <c:pt idx="40">
                  <c:v>1869.6</c:v>
                </c:pt>
                <c:pt idx="41">
                  <c:v>1915.2</c:v>
                </c:pt>
                <c:pt idx="42">
                  <c:v>1960.8</c:v>
                </c:pt>
                <c:pt idx="43">
                  <c:v>2006.3999999999999</c:v>
                </c:pt>
                <c:pt idx="44">
                  <c:v>2052</c:v>
                </c:pt>
                <c:pt idx="45">
                  <c:v>2097.6</c:v>
                </c:pt>
                <c:pt idx="46">
                  <c:v>2143.1999999999998</c:v>
                </c:pt>
                <c:pt idx="47">
                  <c:v>2188.8000000000002</c:v>
                </c:pt>
                <c:pt idx="48">
                  <c:v>2234.4</c:v>
                </c:pt>
                <c:pt idx="49">
                  <c:v>2280</c:v>
                </c:pt>
              </c:numCache>
            </c:numRef>
          </c:yVal>
          <c:smooth val="1"/>
        </c:ser>
        <c:ser>
          <c:idx val="1"/>
          <c:order val="1"/>
          <c:tx>
            <c:v>UK 7974-5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'INTERNATIONAL .v. MW Qmax'!$A$1:$A$50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'INTERNATIONAL .v. MW Qmax'!$C$1:$C$50</c:f>
              <c:numCache>
                <c:formatCode>General</c:formatCode>
                <c:ptCount val="50"/>
                <c:pt idx="0">
                  <c:v>48.839999999999996</c:v>
                </c:pt>
                <c:pt idx="1">
                  <c:v>97.679999999999993</c:v>
                </c:pt>
                <c:pt idx="2">
                  <c:v>146.51999999999998</c:v>
                </c:pt>
                <c:pt idx="3">
                  <c:v>195.35999999999999</c:v>
                </c:pt>
                <c:pt idx="4">
                  <c:v>244.19999999999996</c:v>
                </c:pt>
                <c:pt idx="5">
                  <c:v>293.03999999999996</c:v>
                </c:pt>
                <c:pt idx="6">
                  <c:v>341.88</c:v>
                </c:pt>
                <c:pt idx="7">
                  <c:v>390.71999999999997</c:v>
                </c:pt>
                <c:pt idx="8">
                  <c:v>439.56</c:v>
                </c:pt>
                <c:pt idx="9">
                  <c:v>488.39999999999992</c:v>
                </c:pt>
                <c:pt idx="10">
                  <c:v>537.2399999999999</c:v>
                </c:pt>
                <c:pt idx="11">
                  <c:v>586.07999999999993</c:v>
                </c:pt>
                <c:pt idx="12">
                  <c:v>634.91999999999996</c:v>
                </c:pt>
                <c:pt idx="13">
                  <c:v>683.76</c:v>
                </c:pt>
                <c:pt idx="14">
                  <c:v>732.59999999999991</c:v>
                </c:pt>
                <c:pt idx="15">
                  <c:v>781.43999999999994</c:v>
                </c:pt>
                <c:pt idx="16">
                  <c:v>830.28</c:v>
                </c:pt>
                <c:pt idx="17">
                  <c:v>879.12</c:v>
                </c:pt>
                <c:pt idx="18">
                  <c:v>927.95999999999992</c:v>
                </c:pt>
                <c:pt idx="19">
                  <c:v>976.79999999999984</c:v>
                </c:pt>
                <c:pt idx="20">
                  <c:v>1025.6399999999999</c:v>
                </c:pt>
                <c:pt idx="21">
                  <c:v>1074.4799999999998</c:v>
                </c:pt>
                <c:pt idx="22">
                  <c:v>1123.32</c:v>
                </c:pt>
                <c:pt idx="23">
                  <c:v>1172.1599999999999</c:v>
                </c:pt>
                <c:pt idx="24">
                  <c:v>1220.9999999999998</c:v>
                </c:pt>
                <c:pt idx="25">
                  <c:v>1269.8399999999999</c:v>
                </c:pt>
                <c:pt idx="26">
                  <c:v>1318.6799999999998</c:v>
                </c:pt>
                <c:pt idx="27">
                  <c:v>1367.52</c:v>
                </c:pt>
                <c:pt idx="28">
                  <c:v>1416.36</c:v>
                </c:pt>
                <c:pt idx="29">
                  <c:v>1465.1999999999998</c:v>
                </c:pt>
                <c:pt idx="30">
                  <c:v>1514.04</c:v>
                </c:pt>
                <c:pt idx="31">
                  <c:v>1562.8799999999999</c:v>
                </c:pt>
                <c:pt idx="32">
                  <c:v>1611.7199999999998</c:v>
                </c:pt>
                <c:pt idx="33">
                  <c:v>1660.56</c:v>
                </c:pt>
                <c:pt idx="34">
                  <c:v>1709.3999999999999</c:v>
                </c:pt>
                <c:pt idx="35">
                  <c:v>1758.24</c:v>
                </c:pt>
                <c:pt idx="36">
                  <c:v>1807.08</c:v>
                </c:pt>
                <c:pt idx="37">
                  <c:v>1855.9199999999998</c:v>
                </c:pt>
                <c:pt idx="38">
                  <c:v>1904.76</c:v>
                </c:pt>
                <c:pt idx="39">
                  <c:v>1953.5999999999997</c:v>
                </c:pt>
                <c:pt idx="40">
                  <c:v>2002.4399999999996</c:v>
                </c:pt>
                <c:pt idx="41">
                  <c:v>2051.2799999999997</c:v>
                </c:pt>
                <c:pt idx="42">
                  <c:v>2100.12</c:v>
                </c:pt>
                <c:pt idx="43">
                  <c:v>2148.9599999999996</c:v>
                </c:pt>
                <c:pt idx="44">
                  <c:v>2197.7999999999997</c:v>
                </c:pt>
                <c:pt idx="45">
                  <c:v>2246.64</c:v>
                </c:pt>
                <c:pt idx="46">
                  <c:v>2295.4799999999996</c:v>
                </c:pt>
                <c:pt idx="47">
                  <c:v>2344.3199999999997</c:v>
                </c:pt>
                <c:pt idx="48">
                  <c:v>2393.16</c:v>
                </c:pt>
                <c:pt idx="49">
                  <c:v>2441.9999999999995</c:v>
                </c:pt>
              </c:numCache>
            </c:numRef>
          </c:yVal>
          <c:smooth val="1"/>
        </c:ser>
        <c:ser>
          <c:idx val="2"/>
          <c:order val="2"/>
          <c:tx>
            <c:v>Australia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'INTERNATIONAL .v. MW Qmax'!$A$1:$A$50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'INTERNATIONAL .v. MW Qmax'!$D$1:$D$50</c:f>
              <c:numCache>
                <c:formatCode>General</c:formatCode>
                <c:ptCount val="50"/>
                <c:pt idx="0">
                  <c:v>69.599999999999994</c:v>
                </c:pt>
                <c:pt idx="1">
                  <c:v>139.19999999999999</c:v>
                </c:pt>
                <c:pt idx="2">
                  <c:v>208.79999999999998</c:v>
                </c:pt>
                <c:pt idx="3">
                  <c:v>278.39999999999998</c:v>
                </c:pt>
                <c:pt idx="4">
                  <c:v>348</c:v>
                </c:pt>
                <c:pt idx="5">
                  <c:v>417.59999999999997</c:v>
                </c:pt>
                <c:pt idx="6">
                  <c:v>487.19999999999993</c:v>
                </c:pt>
                <c:pt idx="7">
                  <c:v>556.79999999999995</c:v>
                </c:pt>
                <c:pt idx="8">
                  <c:v>626.4</c:v>
                </c:pt>
                <c:pt idx="9">
                  <c:v>696</c:v>
                </c:pt>
                <c:pt idx="10">
                  <c:v>765.6</c:v>
                </c:pt>
                <c:pt idx="11">
                  <c:v>835.19999999999993</c:v>
                </c:pt>
                <c:pt idx="12">
                  <c:v>904.8</c:v>
                </c:pt>
                <c:pt idx="13">
                  <c:v>974.39999999999986</c:v>
                </c:pt>
                <c:pt idx="14">
                  <c:v>1044</c:v>
                </c:pt>
                <c:pt idx="15">
                  <c:v>1113.5999999999999</c:v>
                </c:pt>
                <c:pt idx="16">
                  <c:v>1183.1999999999998</c:v>
                </c:pt>
                <c:pt idx="17">
                  <c:v>1252.8</c:v>
                </c:pt>
                <c:pt idx="18">
                  <c:v>1322.3999999999999</c:v>
                </c:pt>
                <c:pt idx="19">
                  <c:v>1392</c:v>
                </c:pt>
                <c:pt idx="20">
                  <c:v>1461.6</c:v>
                </c:pt>
                <c:pt idx="21">
                  <c:v>1531.2</c:v>
                </c:pt>
                <c:pt idx="22">
                  <c:v>1600.8</c:v>
                </c:pt>
                <c:pt idx="23">
                  <c:v>1670.3999999999999</c:v>
                </c:pt>
                <c:pt idx="24">
                  <c:v>1739.9999999999998</c:v>
                </c:pt>
                <c:pt idx="25">
                  <c:v>1809.6</c:v>
                </c:pt>
                <c:pt idx="26">
                  <c:v>1879.1999999999998</c:v>
                </c:pt>
                <c:pt idx="27">
                  <c:v>1948.7999999999997</c:v>
                </c:pt>
                <c:pt idx="28">
                  <c:v>2018.4</c:v>
                </c:pt>
                <c:pt idx="29">
                  <c:v>2088</c:v>
                </c:pt>
                <c:pt idx="30">
                  <c:v>2157.6</c:v>
                </c:pt>
                <c:pt idx="31">
                  <c:v>2227.1999999999998</c:v>
                </c:pt>
                <c:pt idx="32">
                  <c:v>2296.7999999999997</c:v>
                </c:pt>
                <c:pt idx="33">
                  <c:v>2366.3999999999996</c:v>
                </c:pt>
                <c:pt idx="34">
                  <c:v>2435.9999999999995</c:v>
                </c:pt>
                <c:pt idx="35">
                  <c:v>2505.6</c:v>
                </c:pt>
                <c:pt idx="36">
                  <c:v>2575.1999999999998</c:v>
                </c:pt>
                <c:pt idx="37">
                  <c:v>2644.7999999999997</c:v>
                </c:pt>
                <c:pt idx="38">
                  <c:v>2714.3999999999996</c:v>
                </c:pt>
                <c:pt idx="39">
                  <c:v>2784</c:v>
                </c:pt>
                <c:pt idx="40">
                  <c:v>2853.6</c:v>
                </c:pt>
                <c:pt idx="41">
                  <c:v>2923.2</c:v>
                </c:pt>
                <c:pt idx="42">
                  <c:v>2992.7999999999997</c:v>
                </c:pt>
                <c:pt idx="43">
                  <c:v>3062.4</c:v>
                </c:pt>
                <c:pt idx="44">
                  <c:v>3131.9999999999995</c:v>
                </c:pt>
                <c:pt idx="45">
                  <c:v>3201.6</c:v>
                </c:pt>
                <c:pt idx="46">
                  <c:v>3271.2</c:v>
                </c:pt>
                <c:pt idx="47">
                  <c:v>3340.7999999999997</c:v>
                </c:pt>
                <c:pt idx="48">
                  <c:v>3410.3999999999996</c:v>
                </c:pt>
                <c:pt idx="49">
                  <c:v>3479.9999999999995</c:v>
                </c:pt>
              </c:numCache>
            </c:numRef>
          </c:yVal>
          <c:smooth val="1"/>
        </c:ser>
        <c:ser>
          <c:idx val="3"/>
          <c:order val="3"/>
          <c:tx>
            <c:v>FBIM AUS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'INTERNATIONAL .v. MW Qmax'!$A$1:$A$50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'INTERNATIONAL .v. MW Qmax'!$E$1:$E$50</c:f>
              <c:numCache>
                <c:formatCode>General</c:formatCode>
                <c:ptCount val="50"/>
                <c:pt idx="0">
                  <c:v>75</c:v>
                </c:pt>
                <c:pt idx="1">
                  <c:v>150</c:v>
                </c:pt>
                <c:pt idx="2">
                  <c:v>225</c:v>
                </c:pt>
                <c:pt idx="3">
                  <c:v>300</c:v>
                </c:pt>
                <c:pt idx="4">
                  <c:v>375</c:v>
                </c:pt>
                <c:pt idx="5">
                  <c:v>450</c:v>
                </c:pt>
                <c:pt idx="6">
                  <c:v>525</c:v>
                </c:pt>
                <c:pt idx="7">
                  <c:v>600</c:v>
                </c:pt>
                <c:pt idx="8">
                  <c:v>675</c:v>
                </c:pt>
                <c:pt idx="9">
                  <c:v>750</c:v>
                </c:pt>
                <c:pt idx="10">
                  <c:v>825</c:v>
                </c:pt>
                <c:pt idx="11">
                  <c:v>900</c:v>
                </c:pt>
                <c:pt idx="12">
                  <c:v>975</c:v>
                </c:pt>
                <c:pt idx="13">
                  <c:v>1050</c:v>
                </c:pt>
                <c:pt idx="14">
                  <c:v>1125</c:v>
                </c:pt>
                <c:pt idx="15">
                  <c:v>1200</c:v>
                </c:pt>
                <c:pt idx="16">
                  <c:v>1275</c:v>
                </c:pt>
                <c:pt idx="17">
                  <c:v>1350</c:v>
                </c:pt>
                <c:pt idx="18">
                  <c:v>1425</c:v>
                </c:pt>
                <c:pt idx="19">
                  <c:v>1500</c:v>
                </c:pt>
                <c:pt idx="20">
                  <c:v>1575</c:v>
                </c:pt>
                <c:pt idx="21">
                  <c:v>1650</c:v>
                </c:pt>
                <c:pt idx="22">
                  <c:v>1725</c:v>
                </c:pt>
                <c:pt idx="23">
                  <c:v>1800</c:v>
                </c:pt>
                <c:pt idx="24">
                  <c:v>1875</c:v>
                </c:pt>
                <c:pt idx="25">
                  <c:v>1950</c:v>
                </c:pt>
                <c:pt idx="26">
                  <c:v>2025</c:v>
                </c:pt>
                <c:pt idx="27">
                  <c:v>2100</c:v>
                </c:pt>
                <c:pt idx="28">
                  <c:v>2175</c:v>
                </c:pt>
                <c:pt idx="29">
                  <c:v>2250</c:v>
                </c:pt>
                <c:pt idx="30">
                  <c:v>2325</c:v>
                </c:pt>
                <c:pt idx="31">
                  <c:v>2400</c:v>
                </c:pt>
                <c:pt idx="32">
                  <c:v>2475</c:v>
                </c:pt>
                <c:pt idx="33">
                  <c:v>2550</c:v>
                </c:pt>
                <c:pt idx="34">
                  <c:v>2625</c:v>
                </c:pt>
                <c:pt idx="35">
                  <c:v>2700</c:v>
                </c:pt>
                <c:pt idx="36">
                  <c:v>2775</c:v>
                </c:pt>
                <c:pt idx="37">
                  <c:v>2850</c:v>
                </c:pt>
                <c:pt idx="38">
                  <c:v>2925</c:v>
                </c:pt>
                <c:pt idx="39">
                  <c:v>3000</c:v>
                </c:pt>
                <c:pt idx="40">
                  <c:v>3075</c:v>
                </c:pt>
                <c:pt idx="41">
                  <c:v>3150</c:v>
                </c:pt>
                <c:pt idx="42">
                  <c:v>3225</c:v>
                </c:pt>
                <c:pt idx="43">
                  <c:v>3300</c:v>
                </c:pt>
                <c:pt idx="44">
                  <c:v>3375</c:v>
                </c:pt>
                <c:pt idx="45">
                  <c:v>3450</c:v>
                </c:pt>
                <c:pt idx="46">
                  <c:v>3525</c:v>
                </c:pt>
                <c:pt idx="47">
                  <c:v>3600</c:v>
                </c:pt>
                <c:pt idx="48">
                  <c:v>3675</c:v>
                </c:pt>
                <c:pt idx="49">
                  <c:v>3750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539616"/>
        <c:axId val="298540792"/>
      </c:scatterChart>
      <c:valAx>
        <c:axId val="298539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Heat</a:t>
                </a:r>
                <a:r>
                  <a:rPr lang="en-US" baseline="0"/>
                  <a:t> Release rate (Qmax) (MW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40792"/>
        <c:crosses val="autoZero"/>
        <c:crossBetween val="midCat"/>
      </c:valAx>
      <c:valAx>
        <c:axId val="298540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Firefighting Flow (L/min)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539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USA (NFA)</a:t>
            </a:r>
            <a:r>
              <a:rPr lang="en-US" baseline="0"/>
              <a:t> </a:t>
            </a:r>
            <a:r>
              <a:rPr lang="en-US"/>
              <a:t>Flow Calculations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Main Attack Hose-line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4959055118110237"/>
                  <c:y val="-1.1550710007402921E-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'USA (NFA)'!$A$1:$A$76</c:f>
              <c:numCache>
                <c:formatCode>General</c:formatCode>
                <c:ptCount val="76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  <c:pt idx="12">
                  <c:v>325</c:v>
                </c:pt>
                <c:pt idx="13">
                  <c:v>350</c:v>
                </c:pt>
                <c:pt idx="14">
                  <c:v>375</c:v>
                </c:pt>
                <c:pt idx="15">
                  <c:v>400</c:v>
                </c:pt>
                <c:pt idx="16">
                  <c:v>425</c:v>
                </c:pt>
                <c:pt idx="17">
                  <c:v>450</c:v>
                </c:pt>
                <c:pt idx="18">
                  <c:v>475</c:v>
                </c:pt>
                <c:pt idx="19">
                  <c:v>500</c:v>
                </c:pt>
              </c:numCache>
            </c:numRef>
          </c:xVal>
          <c:yVal>
            <c:numRef>
              <c:f>'USA (NFA)'!$B$1:$B$76</c:f>
              <c:numCache>
                <c:formatCode>General</c:formatCode>
                <c:ptCount val="76"/>
                <c:pt idx="0">
                  <c:v>169.77571850791497</c:v>
                </c:pt>
                <c:pt idx="1">
                  <c:v>339.55143701582995</c:v>
                </c:pt>
                <c:pt idx="2">
                  <c:v>509.32715552374492</c:v>
                </c:pt>
                <c:pt idx="3">
                  <c:v>679.10287403165989</c:v>
                </c:pt>
                <c:pt idx="4">
                  <c:v>848.87859253957492</c:v>
                </c:pt>
                <c:pt idx="5">
                  <c:v>1018.6543110474898</c:v>
                </c:pt>
                <c:pt idx="6">
                  <c:v>1188.4300295554049</c:v>
                </c:pt>
                <c:pt idx="7">
                  <c:v>1358.2057480633198</c:v>
                </c:pt>
                <c:pt idx="8">
                  <c:v>1527.9814665712347</c:v>
                </c:pt>
                <c:pt idx="9">
                  <c:v>1697.7571850791498</c:v>
                </c:pt>
                <c:pt idx="10">
                  <c:v>1867.5329035870648</c:v>
                </c:pt>
                <c:pt idx="11">
                  <c:v>2037.3086220949797</c:v>
                </c:pt>
                <c:pt idx="12">
                  <c:v>2207.0843406028948</c:v>
                </c:pt>
                <c:pt idx="13">
                  <c:v>2376.8600591108097</c:v>
                </c:pt>
                <c:pt idx="14">
                  <c:v>2546.6357776187247</c:v>
                </c:pt>
                <c:pt idx="15">
                  <c:v>2716.4114961266396</c:v>
                </c:pt>
                <c:pt idx="16">
                  <c:v>2886.1872146345545</c:v>
                </c:pt>
                <c:pt idx="17">
                  <c:v>3055.9629331424694</c:v>
                </c:pt>
                <c:pt idx="18">
                  <c:v>3225.7386516503848</c:v>
                </c:pt>
                <c:pt idx="19">
                  <c:v>3395.5143701582997</c:v>
                </c:pt>
              </c:numCache>
            </c:numRef>
          </c:yVal>
          <c:smooth val="1"/>
        </c:ser>
        <c:ser>
          <c:idx val="1"/>
          <c:order val="1"/>
          <c:tx>
            <c:v>Combined Main attack and back-up Hose-lines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5114610673665793"/>
                  <c:y val="-5.3087825560266505E-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'USA (NFA)'!$A$1:$A$76</c:f>
              <c:numCache>
                <c:formatCode>General</c:formatCode>
                <c:ptCount val="76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  <c:pt idx="12">
                  <c:v>325</c:v>
                </c:pt>
                <c:pt idx="13">
                  <c:v>350</c:v>
                </c:pt>
                <c:pt idx="14">
                  <c:v>375</c:v>
                </c:pt>
                <c:pt idx="15">
                  <c:v>400</c:v>
                </c:pt>
                <c:pt idx="16">
                  <c:v>425</c:v>
                </c:pt>
                <c:pt idx="17">
                  <c:v>450</c:v>
                </c:pt>
                <c:pt idx="18">
                  <c:v>475</c:v>
                </c:pt>
                <c:pt idx="19">
                  <c:v>500</c:v>
                </c:pt>
              </c:numCache>
            </c:numRef>
          </c:xVal>
          <c:yVal>
            <c:numRef>
              <c:f>'USA (NFA)'!$C$1:$C$76</c:f>
              <c:numCache>
                <c:formatCode>General</c:formatCode>
                <c:ptCount val="76"/>
                <c:pt idx="0">
                  <c:v>339.55143701582995</c:v>
                </c:pt>
                <c:pt idx="1">
                  <c:v>679.10287403165989</c:v>
                </c:pt>
                <c:pt idx="2">
                  <c:v>1018.6543110474898</c:v>
                </c:pt>
                <c:pt idx="3">
                  <c:v>1358.2057480633198</c:v>
                </c:pt>
                <c:pt idx="4">
                  <c:v>1697.7571850791498</c:v>
                </c:pt>
                <c:pt idx="5">
                  <c:v>2037.3086220949797</c:v>
                </c:pt>
                <c:pt idx="6">
                  <c:v>2376.8600591108097</c:v>
                </c:pt>
                <c:pt idx="7">
                  <c:v>2716.4114961266396</c:v>
                </c:pt>
                <c:pt idx="8">
                  <c:v>3055.9629331424694</c:v>
                </c:pt>
                <c:pt idx="9">
                  <c:v>3395.5143701582997</c:v>
                </c:pt>
                <c:pt idx="10">
                  <c:v>3735.0658071741295</c:v>
                </c:pt>
                <c:pt idx="11">
                  <c:v>4074.6172441899594</c:v>
                </c:pt>
                <c:pt idx="12">
                  <c:v>4414.1686812057897</c:v>
                </c:pt>
                <c:pt idx="13">
                  <c:v>4753.7201182216195</c:v>
                </c:pt>
                <c:pt idx="14">
                  <c:v>5093.2715552374493</c:v>
                </c:pt>
                <c:pt idx="15">
                  <c:v>5432.8229922532792</c:v>
                </c:pt>
                <c:pt idx="16">
                  <c:v>5772.374429269109</c:v>
                </c:pt>
                <c:pt idx="17">
                  <c:v>6111.9258662849388</c:v>
                </c:pt>
                <c:pt idx="18">
                  <c:v>6451.4773033007696</c:v>
                </c:pt>
                <c:pt idx="19">
                  <c:v>6791.0287403165994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608952"/>
        <c:axId val="299610912"/>
      </c:scatterChart>
      <c:valAx>
        <c:axId val="299608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of Fire Involvement (m2)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610912"/>
        <c:crosses val="autoZero"/>
        <c:crossBetween val="midCat"/>
      </c:valAx>
      <c:valAx>
        <c:axId val="29961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Firefighting</a:t>
                </a:r>
                <a:r>
                  <a:rPr lang="en-GB" baseline="0"/>
                  <a:t> Water (L/min)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9444444444444445E-2"/>
              <c:y val="0.25362648899656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608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2.5859798775153094E-2"/>
          <c:y val="0.90769069250959022"/>
          <c:w val="0.95661351706036746"/>
          <c:h val="7.5215290396392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7974-5 Firefighting Water Flow-rate &gt;500 m2 Fire Zone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'UK 7974-5 LARGE AREA FIRES &gt;500'!$A$1:$A$30</c:f>
              <c:numCache>
                <c:formatCode>General</c:formatCode>
                <c:ptCount val="30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  <c:pt idx="9">
                  <c:v>5000</c:v>
                </c:pt>
                <c:pt idx="10">
                  <c:v>5500</c:v>
                </c:pt>
                <c:pt idx="11">
                  <c:v>6000</c:v>
                </c:pt>
                <c:pt idx="12">
                  <c:v>6500</c:v>
                </c:pt>
                <c:pt idx="13">
                  <c:v>7000</c:v>
                </c:pt>
                <c:pt idx="14">
                  <c:v>7500</c:v>
                </c:pt>
                <c:pt idx="15">
                  <c:v>8000</c:v>
                </c:pt>
                <c:pt idx="16">
                  <c:v>8500</c:v>
                </c:pt>
                <c:pt idx="17">
                  <c:v>9000</c:v>
                </c:pt>
                <c:pt idx="18">
                  <c:v>9500</c:v>
                </c:pt>
                <c:pt idx="19">
                  <c:v>10000</c:v>
                </c:pt>
                <c:pt idx="20">
                  <c:v>10500</c:v>
                </c:pt>
                <c:pt idx="21">
                  <c:v>11000</c:v>
                </c:pt>
                <c:pt idx="22">
                  <c:v>11500</c:v>
                </c:pt>
                <c:pt idx="23">
                  <c:v>12000</c:v>
                </c:pt>
                <c:pt idx="24">
                  <c:v>12500</c:v>
                </c:pt>
                <c:pt idx="25">
                  <c:v>13000</c:v>
                </c:pt>
                <c:pt idx="26">
                  <c:v>13500</c:v>
                </c:pt>
                <c:pt idx="27">
                  <c:v>14000</c:v>
                </c:pt>
                <c:pt idx="28">
                  <c:v>14500</c:v>
                </c:pt>
                <c:pt idx="29">
                  <c:v>15000</c:v>
                </c:pt>
              </c:numCache>
            </c:numRef>
          </c:xVal>
          <c:yVal>
            <c:numRef>
              <c:f>'UK 7974-5 LARGE AREA FIRES &gt;500'!$B$1:$B$30</c:f>
              <c:numCache>
                <c:formatCode>General</c:formatCode>
                <c:ptCount val="30"/>
                <c:pt idx="0">
                  <c:v>4.4430584446244881</c:v>
                </c:pt>
                <c:pt idx="1">
                  <c:v>2.551866963247917</c:v>
                </c:pt>
                <c:pt idx="2">
                  <c:v>1.8449517903295731</c:v>
                </c:pt>
                <c:pt idx="3">
                  <c:v>1.4656626914270807</c:v>
                </c:pt>
                <c:pt idx="4">
                  <c:v>1.2260439047308271</c:v>
                </c:pt>
                <c:pt idx="5">
                  <c:v>1.0596465433002082</c:v>
                </c:pt>
                <c:pt idx="6">
                  <c:v>0.93670662971040775</c:v>
                </c:pt>
                <c:pt idx="7">
                  <c:v>0.84180216131140706</c:v>
                </c:pt>
                <c:pt idx="8">
                  <c:v>0.76610450910419692</c:v>
                </c:pt>
                <c:pt idx="9">
                  <c:v>0.70417730825922065</c:v>
                </c:pt>
                <c:pt idx="10">
                  <c:v>0.65248101234977873</c:v>
                </c:pt>
                <c:pt idx="11">
                  <c:v>0.60860712058362187</c:v>
                </c:pt>
                <c:pt idx="12">
                  <c:v>0.57085701754413409</c:v>
                </c:pt>
                <c:pt idx="13">
                  <c:v>0.53799668233158093</c:v>
                </c:pt>
                <c:pt idx="14">
                  <c:v>0.5091069418167371</c:v>
                </c:pt>
                <c:pt idx="15">
                  <c:v>0.48348837896568103</c:v>
                </c:pt>
                <c:pt idx="16">
                  <c:v>0.46059889204346055</c:v>
                </c:pt>
                <c:pt idx="17">
                  <c:v>0.44001149468190093</c:v>
                </c:pt>
                <c:pt idx="18">
                  <c:v>0.42138507109985646</c:v>
                </c:pt>
                <c:pt idx="19">
                  <c:v>0.40444365781180336</c:v>
                </c:pt>
                <c:pt idx="20">
                  <c:v>0.38896147665774367</c:v>
                </c:pt>
                <c:pt idx="21">
                  <c:v>0.37475193277649538</c:v>
                </c:pt>
                <c:pt idx="22">
                  <c:v>0.36165939981303374</c:v>
                </c:pt>
                <c:pt idx="23">
                  <c:v>0.34955299912694426</c:v>
                </c:pt>
                <c:pt idx="24">
                  <c:v>0.33832182832216989</c:v>
                </c:pt>
                <c:pt idx="25">
                  <c:v>0.32787125849573018</c:v>
                </c:pt>
                <c:pt idx="26">
                  <c:v>0.3181200299900187</c:v>
                </c:pt>
                <c:pt idx="27">
                  <c:v>0.30899795199407476</c:v>
                </c:pt>
                <c:pt idx="28">
                  <c:v>0.3004440638865013</c:v>
                </c:pt>
                <c:pt idx="29">
                  <c:v>0.29240515329122857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612872"/>
        <c:axId val="299610520"/>
      </c:scatterChart>
      <c:valAx>
        <c:axId val="299612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of Fire Zone (m2)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610520"/>
        <c:crosses val="autoZero"/>
        <c:crossBetween val="midCat"/>
      </c:valAx>
      <c:valAx>
        <c:axId val="29961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Required Water flow-rate (L/min</a:t>
                </a:r>
                <a:r>
                  <a:rPr lang="en-US" baseline="0"/>
                  <a:t> (per m2)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197653155950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612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685799</xdr:colOff>
      <xdr:row>1</xdr:row>
      <xdr:rowOff>57150</xdr:rowOff>
    </xdr:from>
    <xdr:to>
      <xdr:col>14</xdr:col>
      <xdr:colOff>676274</xdr:colOff>
      <xdr:row>30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</xdr:row>
      <xdr:rowOff>28575</xdr:rowOff>
    </xdr:from>
    <xdr:to>
      <xdr:col>15</xdr:col>
      <xdr:colOff>228600</xdr:colOff>
      <xdr:row>31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614361</xdr:colOff>
      <xdr:row>1</xdr:row>
      <xdr:rowOff>19049</xdr:rowOff>
    </xdr:from>
    <xdr:to>
      <xdr:col>14</xdr:col>
      <xdr:colOff>504824</xdr:colOff>
      <xdr:row>28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57149</xdr:colOff>
      <xdr:row>30</xdr:row>
      <xdr:rowOff>47625</xdr:rowOff>
    </xdr:from>
    <xdr:to>
      <xdr:col>14</xdr:col>
      <xdr:colOff>542924</xdr:colOff>
      <xdr:row>52</xdr:row>
      <xdr:rowOff>9525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71949" y="5476875"/>
          <a:ext cx="5972175" cy="394335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0.39513</cdr:x>
      <cdr:y>0.17017</cdr:y>
    </cdr:from>
    <cdr:to>
      <cdr:x>0.68264</cdr:x>
      <cdr:y>0.22562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95538" y="847726"/>
          <a:ext cx="174307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900"/>
            <a:t>Industrial and Storage Buildings</a:t>
          </a:r>
        </a:p>
      </cdr:txBody>
    </cdr:sp>
  </cdr:relSizeAnchor>
  <cdr:relSizeAnchor xmlns:cdr="http://schemas.openxmlformats.org/drawingml/2006/chartDrawing">
    <cdr:from>
      <cdr:x>0.48625</cdr:x>
      <cdr:y>0.23136</cdr:y>
    </cdr:from>
    <cdr:to>
      <cdr:x>0.50039</cdr:x>
      <cdr:y>0.3327</cdr:y>
    </cdr:to>
    <cdr:cxnSp macro="">
      <cdr:nvCxnSpPr>
        <cdr:cNvPr id="4" name="Straight Arrow Connector 3"/>
        <cdr:cNvCxnSpPr/>
      </cdr:nvCxnSpPr>
      <cdr:spPr>
        <a:xfrm xmlns:a="http://schemas.openxmlformats.org/drawingml/2006/main" flipH="1">
          <a:off x="2947989" y="1152526"/>
          <a:ext cx="85725" cy="5048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0.61325</cdr:x>
      <cdr:y>0.68324</cdr:y>
    </cdr:from>
    <cdr:to>
      <cdr:x>0.90731</cdr:x>
      <cdr:y>0.73869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717925" y="3403600"/>
          <a:ext cx="1782764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900"/>
            <a:t>Residential &amp; Apartment Buildings</a:t>
          </a:r>
        </a:p>
      </cdr:txBody>
    </cdr:sp>
  </cdr:relSizeAnchor>
  <cdr:relSizeAnchor xmlns:cdr="http://schemas.openxmlformats.org/drawingml/2006/chartDrawing">
    <cdr:from>
      <cdr:x>0.75491</cdr:x>
      <cdr:y>0.63671</cdr:y>
    </cdr:from>
    <cdr:to>
      <cdr:x>0.76905</cdr:x>
      <cdr:y>0.67495</cdr:y>
    </cdr:to>
    <cdr:cxnSp macro="">
      <cdr:nvCxnSpPr>
        <cdr:cNvPr id="9" name="Straight Arrow Connector 8"/>
        <cdr:cNvCxnSpPr/>
      </cdr:nvCxnSpPr>
      <cdr:spPr>
        <a:xfrm xmlns:a="http://schemas.openxmlformats.org/drawingml/2006/main" flipH="1" flipV="1">
          <a:off x="4576764" y="3171826"/>
          <a:ext cx="85725" cy="1905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0.61325</cdr:x>
      <cdr:y>0.48821</cdr:y>
    </cdr:from>
    <cdr:to>
      <cdr:x>0.90076</cdr:x>
      <cdr:y>0.54366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717925" y="2432050"/>
          <a:ext cx="174307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900"/>
            <a:t>Retail and Commercial Premises</a:t>
          </a:r>
        </a:p>
        <a:p xmlns:a="http://schemas.openxmlformats.org/drawingml/2006/main">
          <a:pPr algn="ctr"/>
          <a:r>
            <a:rPr lang="en-GB" sz="900"/>
            <a:t>Offices, hotels, Public Buildings</a:t>
          </a:r>
        </a:p>
      </cdr:txBody>
    </cdr:sp>
  </cdr:relSizeAnchor>
  <cdr:relSizeAnchor xmlns:cdr="http://schemas.openxmlformats.org/drawingml/2006/chartDrawing">
    <cdr:from>
      <cdr:x>0.757</cdr:x>
      <cdr:y>0.41683</cdr:y>
    </cdr:from>
    <cdr:to>
      <cdr:x>0.78319</cdr:x>
      <cdr:y>0.48821</cdr:y>
    </cdr:to>
    <cdr:cxnSp macro="">
      <cdr:nvCxnSpPr>
        <cdr:cNvPr id="12" name="Straight Arrow Connector 11"/>
        <cdr:cNvCxnSpPr>
          <a:stCxn xmlns:a="http://schemas.openxmlformats.org/drawingml/2006/main" id="11" idx="0"/>
        </cdr:cNvCxnSpPr>
      </cdr:nvCxnSpPr>
      <cdr:spPr>
        <a:xfrm xmlns:a="http://schemas.openxmlformats.org/drawingml/2006/main" flipV="1">
          <a:off x="4589463" y="2076451"/>
          <a:ext cx="158751" cy="35559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561974</xdr:colOff>
      <xdr:row>1</xdr:row>
      <xdr:rowOff>47625</xdr:rowOff>
    </xdr:from>
    <xdr:to>
      <xdr:col>12</xdr:col>
      <xdr:colOff>533399</xdr:colOff>
      <xdr:row>21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609600</xdr:colOff>
      <xdr:row>23</xdr:row>
      <xdr:rowOff>38100</xdr:rowOff>
    </xdr:from>
    <xdr:to>
      <xdr:col>13</xdr:col>
      <xdr:colOff>43919</xdr:colOff>
      <xdr:row>43</xdr:row>
      <xdr:rowOff>0</xdr:rowOff>
    </xdr:to>
    <xdr:pic>
      <xdr:nvPicPr>
        <xdr:cNvPr id="3" name="Picture 2" descr="C:\Users\ff0f414\Desktop\24.42 L-min 0.407 L-s (2)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200525"/>
          <a:ext cx="5606519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57150</xdr:rowOff>
    </xdr:from>
    <xdr:to>
      <xdr:col>12</xdr:col>
      <xdr:colOff>457200</xdr:colOff>
      <xdr:row>26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28575</xdr:rowOff>
    </xdr:from>
    <xdr:to>
      <xdr:col>10</xdr:col>
      <xdr:colOff>495300</xdr:colOff>
      <xdr:row>22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85724</xdr:rowOff>
    </xdr:from>
    <xdr:to>
      <xdr:col>9</xdr:col>
      <xdr:colOff>495300</xdr:colOff>
      <xdr:row>21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N21" sqref="N21"/>
    </sheetView>
  </sheetViews>
  <sheetFormatPr defaultRowHeight="14.25" x14ac:dyDescent="0.2"/>
  <sheetData>
    <row r="1" spans="1:4" x14ac:dyDescent="0.2">
      <c r="A1">
        <v>5</v>
      </c>
      <c r="B1">
        <f>72.867*(A1)^0.4526</f>
        <v>150.96793462636538</v>
      </c>
      <c r="C1">
        <f>61.042*(A1)^0.5699</f>
        <v>152.74667315400757</v>
      </c>
      <c r="D1">
        <f>121.04*(A1)^0.547</f>
        <v>291.92111380927008</v>
      </c>
    </row>
    <row r="2" spans="1:4" x14ac:dyDescent="0.2">
      <c r="A2">
        <v>10</v>
      </c>
      <c r="B2">
        <f t="shared" ref="B2:B20" si="0">72.867*(A2)^0.4526</f>
        <v>206.600272305766</v>
      </c>
      <c r="C2">
        <f t="shared" ref="C2:C20" si="1">61.042*(A2)^0.5699</f>
        <v>226.74031964626451</v>
      </c>
      <c r="D2">
        <f t="shared" ref="D2:D20" si="2">121.04*(A2)^0.547</f>
        <v>426.50970230982659</v>
      </c>
    </row>
    <row r="3" spans="1:4" x14ac:dyDescent="0.2">
      <c r="A3">
        <v>15</v>
      </c>
      <c r="B3">
        <f t="shared" si="0"/>
        <v>248.21601186808525</v>
      </c>
      <c r="C3">
        <f t="shared" si="1"/>
        <v>285.6821877918465</v>
      </c>
      <c r="D3">
        <f t="shared" si="2"/>
        <v>532.41567566376477</v>
      </c>
    </row>
    <row r="4" spans="1:4" x14ac:dyDescent="0.2">
      <c r="A4">
        <v>20</v>
      </c>
      <c r="B4">
        <f t="shared" si="0"/>
        <v>282.73336733694879</v>
      </c>
      <c r="C4">
        <f t="shared" si="1"/>
        <v>336.5780183078333</v>
      </c>
      <c r="D4">
        <f t="shared" si="2"/>
        <v>623.14960295496167</v>
      </c>
    </row>
    <row r="5" spans="1:4" x14ac:dyDescent="0.2">
      <c r="A5">
        <v>25</v>
      </c>
      <c r="B5">
        <f t="shared" si="0"/>
        <v>312.7796847043316</v>
      </c>
      <c r="C5">
        <f t="shared" si="1"/>
        <v>382.22119458106243</v>
      </c>
      <c r="D5">
        <f t="shared" si="2"/>
        <v>704.04772544319894</v>
      </c>
    </row>
    <row r="6" spans="1:4" x14ac:dyDescent="0.2">
      <c r="A6">
        <v>30</v>
      </c>
      <c r="B6">
        <f t="shared" si="0"/>
        <v>339.68468714575454</v>
      </c>
      <c r="C6">
        <f t="shared" si="1"/>
        <v>424.07254599815121</v>
      </c>
      <c r="D6">
        <f t="shared" si="2"/>
        <v>777.88292997814153</v>
      </c>
    </row>
    <row r="7" spans="1:4" x14ac:dyDescent="0.2">
      <c r="A7">
        <v>35</v>
      </c>
      <c r="B7">
        <f t="shared" si="0"/>
        <v>364.23031252236655</v>
      </c>
      <c r="C7">
        <f t="shared" si="1"/>
        <v>463.01294473298486</v>
      </c>
      <c r="D7">
        <f t="shared" si="2"/>
        <v>846.31908634413469</v>
      </c>
    </row>
    <row r="8" spans="1:4" x14ac:dyDescent="0.2">
      <c r="A8">
        <v>40</v>
      </c>
      <c r="B8">
        <f t="shared" si="0"/>
        <v>386.92183758297523</v>
      </c>
      <c r="C8">
        <f t="shared" si="1"/>
        <v>499.62336908037668</v>
      </c>
      <c r="D8">
        <f t="shared" si="2"/>
        <v>910.44922439031677</v>
      </c>
    </row>
    <row r="9" spans="1:4" x14ac:dyDescent="0.2">
      <c r="A9">
        <v>45</v>
      </c>
      <c r="B9">
        <f t="shared" si="0"/>
        <v>408.10777931208133</v>
      </c>
      <c r="C9">
        <f t="shared" si="1"/>
        <v>534.31155478749986</v>
      </c>
      <c r="D9">
        <f t="shared" si="2"/>
        <v>971.03785332125437</v>
      </c>
    </row>
    <row r="10" spans="1:4" x14ac:dyDescent="0.2">
      <c r="A10">
        <v>50</v>
      </c>
      <c r="B10">
        <f t="shared" si="0"/>
        <v>428.04035301640187</v>
      </c>
      <c r="C10">
        <f t="shared" si="1"/>
        <v>567.37704360674888</v>
      </c>
      <c r="D10">
        <f t="shared" si="2"/>
        <v>1028.6449714866555</v>
      </c>
    </row>
    <row r="11" spans="1:4" x14ac:dyDescent="0.2">
      <c r="A11">
        <v>55</v>
      </c>
      <c r="B11">
        <f t="shared" si="0"/>
        <v>446.90894046965877</v>
      </c>
      <c r="C11">
        <f t="shared" si="1"/>
        <v>599.04776376085317</v>
      </c>
      <c r="D11">
        <f t="shared" si="2"/>
        <v>1083.6955902963809</v>
      </c>
    </row>
    <row r="12" spans="1:4" x14ac:dyDescent="0.2">
      <c r="A12">
        <v>60</v>
      </c>
      <c r="B12">
        <f t="shared" si="0"/>
        <v>464.85996537012682</v>
      </c>
      <c r="C12">
        <f t="shared" si="1"/>
        <v>629.50205492120881</v>
      </c>
      <c r="D12">
        <f t="shared" si="2"/>
        <v>1136.5214820112028</v>
      </c>
    </row>
    <row r="13" spans="1:4" x14ac:dyDescent="0.2">
      <c r="A13">
        <v>65</v>
      </c>
      <c r="B13">
        <f t="shared" si="0"/>
        <v>482.00936339086718</v>
      </c>
      <c r="C13">
        <f t="shared" si="1"/>
        <v>658.88265734302604</v>
      </c>
      <c r="D13">
        <f t="shared" si="2"/>
        <v>1187.3876324342521</v>
      </c>
    </row>
    <row r="14" spans="1:4" x14ac:dyDescent="0.2">
      <c r="A14">
        <v>70</v>
      </c>
      <c r="B14">
        <f t="shared" si="0"/>
        <v>498.45075999332988</v>
      </c>
      <c r="C14">
        <f t="shared" si="1"/>
        <v>687.30598789058331</v>
      </c>
      <c r="D14">
        <f t="shared" si="2"/>
        <v>1236.509743559011</v>
      </c>
    </row>
    <row r="15" spans="1:4" x14ac:dyDescent="0.2">
      <c r="A15">
        <v>75</v>
      </c>
      <c r="B15">
        <f t="shared" si="0"/>
        <v>514.26103246899459</v>
      </c>
      <c r="C15">
        <f t="shared" si="1"/>
        <v>714.86851290198513</v>
      </c>
      <c r="D15">
        <f t="shared" si="2"/>
        <v>1284.0662347098585</v>
      </c>
    </row>
    <row r="16" spans="1:4" x14ac:dyDescent="0.2">
      <c r="A16">
        <v>80</v>
      </c>
      <c r="B16">
        <f t="shared" si="0"/>
        <v>529.5042103048645</v>
      </c>
      <c r="C16">
        <f t="shared" si="1"/>
        <v>741.65125870733857</v>
      </c>
      <c r="D16">
        <f t="shared" si="2"/>
        <v>1330.2067212467423</v>
      </c>
    </row>
    <row r="17" spans="1:4" x14ac:dyDescent="0.2">
      <c r="A17">
        <v>85</v>
      </c>
      <c r="B17">
        <f t="shared" si="0"/>
        <v>544.23428239697762</v>
      </c>
      <c r="C17">
        <f t="shared" si="1"/>
        <v>767.72308591456624</v>
      </c>
      <c r="D17">
        <f t="shared" si="2"/>
        <v>1375.0581591644557</v>
      </c>
    </row>
    <row r="18" spans="1:4" x14ac:dyDescent="0.2">
      <c r="A18">
        <v>90</v>
      </c>
      <c r="B18">
        <f t="shared" si="0"/>
        <v>558.49726330727992</v>
      </c>
      <c r="C18">
        <f t="shared" si="1"/>
        <v>793.14311874446014</v>
      </c>
      <c r="D18">
        <f t="shared" si="2"/>
        <v>1418.7293969500797</v>
      </c>
    </row>
    <row r="19" spans="1:4" x14ac:dyDescent="0.2">
      <c r="A19">
        <v>95</v>
      </c>
      <c r="B19">
        <f t="shared" si="0"/>
        <v>572.33274413840206</v>
      </c>
      <c r="C19">
        <f t="shared" si="1"/>
        <v>817.96258206715925</v>
      </c>
      <c r="D19">
        <f t="shared" si="2"/>
        <v>1461.3146126419624</v>
      </c>
    </row>
    <row r="20" spans="1:4" x14ac:dyDescent="0.2">
      <c r="A20">
        <v>100</v>
      </c>
      <c r="B20">
        <f t="shared" si="0"/>
        <v>585.77507674004221</v>
      </c>
      <c r="C20">
        <f t="shared" si="1"/>
        <v>842.22621397218654</v>
      </c>
      <c r="D20">
        <f t="shared" si="2"/>
        <v>1502.8959531098549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Q26" sqref="Q26"/>
    </sheetView>
  </sheetViews>
  <sheetFormatPr defaultRowHeight="14.25" x14ac:dyDescent="0.2"/>
  <sheetData>
    <row r="1" spans="1:5" x14ac:dyDescent="0.2">
      <c r="A1">
        <v>20</v>
      </c>
      <c r="C1">
        <f>75.053*(A1)^0.4406</f>
        <v>280.93242791408403</v>
      </c>
      <c r="D1">
        <f>61.045*(A1)^0.5699</f>
        <v>336.59455993580951</v>
      </c>
      <c r="E1">
        <f>131.41*(A1)^0.5129</f>
        <v>610.83891922733312</v>
      </c>
    </row>
    <row r="2" spans="1:5" x14ac:dyDescent="0.2">
      <c r="A2">
        <v>40</v>
      </c>
      <c r="C2">
        <f t="shared" ref="C2:C25" si="0">75.053*(A2)^0.4406</f>
        <v>381.2726813105935</v>
      </c>
      <c r="D2">
        <f t="shared" ref="D2:D25" si="1">61.045*(A2)^0.5699</f>
        <v>499.64792381494044</v>
      </c>
      <c r="E2">
        <f t="shared" ref="E2:E25" si="2">131.41*(A2)^0.5129</f>
        <v>871.61558051231953</v>
      </c>
    </row>
    <row r="3" spans="1:5" x14ac:dyDescent="0.2">
      <c r="A3">
        <v>60</v>
      </c>
      <c r="C3">
        <f t="shared" si="0"/>
        <v>455.84951530215636</v>
      </c>
      <c r="D3">
        <f t="shared" si="1"/>
        <v>629.53299273721689</v>
      </c>
      <c r="E3">
        <f t="shared" si="2"/>
        <v>1073.1049337883821</v>
      </c>
    </row>
    <row r="4" spans="1:5" x14ac:dyDescent="0.2">
      <c r="A4">
        <v>80</v>
      </c>
      <c r="C4">
        <f t="shared" si="0"/>
        <v>517.45132661661512</v>
      </c>
      <c r="D4">
        <f t="shared" si="1"/>
        <v>741.68770826299078</v>
      </c>
      <c r="E4">
        <f t="shared" si="2"/>
        <v>1243.7218655825179</v>
      </c>
    </row>
    <row r="5" spans="1:5" x14ac:dyDescent="0.2">
      <c r="A5">
        <v>100</v>
      </c>
      <c r="B5">
        <f>(A5)*5</f>
        <v>500</v>
      </c>
      <c r="C5">
        <f t="shared" si="0"/>
        <v>570.91053412007659</v>
      </c>
      <c r="D5">
        <f t="shared" si="1"/>
        <v>842.26760643380169</v>
      </c>
      <c r="E5">
        <f t="shared" si="2"/>
        <v>1394.5317782019958</v>
      </c>
    </row>
    <row r="6" spans="1:5" x14ac:dyDescent="0.2">
      <c r="A6">
        <v>120</v>
      </c>
      <c r="B6">
        <f t="shared" ref="B6:B25" si="3">(A6)*5</f>
        <v>600</v>
      </c>
      <c r="C6">
        <f t="shared" si="0"/>
        <v>618.664667029969</v>
      </c>
      <c r="D6">
        <f t="shared" si="1"/>
        <v>934.49178992715088</v>
      </c>
      <c r="E6">
        <f t="shared" si="2"/>
        <v>1531.2301662076898</v>
      </c>
    </row>
    <row r="7" spans="1:5" x14ac:dyDescent="0.2">
      <c r="A7">
        <v>140</v>
      </c>
      <c r="B7">
        <f t="shared" si="3"/>
        <v>700</v>
      </c>
      <c r="C7">
        <f t="shared" si="0"/>
        <v>662.14342200967008</v>
      </c>
      <c r="D7">
        <f t="shared" si="1"/>
        <v>1020.3013601471255</v>
      </c>
      <c r="E7">
        <f t="shared" si="2"/>
        <v>1657.2097692370667</v>
      </c>
    </row>
    <row r="8" spans="1:5" x14ac:dyDescent="0.2">
      <c r="A8">
        <v>160</v>
      </c>
      <c r="B8">
        <f t="shared" si="3"/>
        <v>800</v>
      </c>
      <c r="C8">
        <f t="shared" si="0"/>
        <v>702.26871355405285</v>
      </c>
      <c r="D8">
        <f t="shared" si="1"/>
        <v>1100.9765684369258</v>
      </c>
      <c r="E8">
        <f t="shared" si="2"/>
        <v>1774.6861271328496</v>
      </c>
    </row>
    <row r="9" spans="1:5" x14ac:dyDescent="0.2">
      <c r="A9">
        <v>180</v>
      </c>
      <c r="B9">
        <f t="shared" si="3"/>
        <v>900</v>
      </c>
      <c r="C9">
        <f t="shared" si="0"/>
        <v>739.67530962556145</v>
      </c>
      <c r="D9">
        <f t="shared" si="1"/>
        <v>1177.4159066036466</v>
      </c>
      <c r="E9">
        <f t="shared" si="2"/>
        <v>1885.2010942223537</v>
      </c>
    </row>
    <row r="10" spans="1:5" x14ac:dyDescent="0.2">
      <c r="A10">
        <v>200</v>
      </c>
      <c r="B10">
        <f t="shared" si="3"/>
        <v>1000</v>
      </c>
      <c r="C10">
        <f t="shared" si="0"/>
        <v>774.82187353250004</v>
      </c>
      <c r="D10">
        <f t="shared" si="1"/>
        <v>1250.2794487572353</v>
      </c>
      <c r="E10">
        <f t="shared" si="2"/>
        <v>1989.8791434866705</v>
      </c>
    </row>
    <row r="11" spans="1:5" x14ac:dyDescent="0.2">
      <c r="A11">
        <v>220</v>
      </c>
      <c r="B11">
        <f t="shared" si="3"/>
        <v>1100</v>
      </c>
      <c r="C11">
        <f t="shared" si="0"/>
        <v>808.05233507382491</v>
      </c>
      <c r="D11">
        <f t="shared" si="1"/>
        <v>1320.0694605002263</v>
      </c>
      <c r="E11">
        <f t="shared" si="2"/>
        <v>2089.5704033190668</v>
      </c>
    </row>
    <row r="12" spans="1:5" x14ac:dyDescent="0.2">
      <c r="A12">
        <v>240</v>
      </c>
      <c r="B12">
        <f t="shared" si="3"/>
        <v>1200</v>
      </c>
      <c r="C12">
        <f t="shared" si="0"/>
        <v>839.63228517990694</v>
      </c>
      <c r="D12">
        <f t="shared" si="1"/>
        <v>1387.1789334570713</v>
      </c>
      <c r="E12">
        <f t="shared" si="2"/>
        <v>2184.9362052852143</v>
      </c>
    </row>
    <row r="13" spans="1:5" x14ac:dyDescent="0.2">
      <c r="A13">
        <v>260</v>
      </c>
      <c r="B13">
        <f t="shared" si="3"/>
        <v>1300</v>
      </c>
      <c r="C13">
        <f t="shared" si="0"/>
        <v>869.7717816177244</v>
      </c>
      <c r="D13">
        <f t="shared" si="1"/>
        <v>1451.9224119146977</v>
      </c>
      <c r="E13">
        <f t="shared" si="2"/>
        <v>2276.5030970177559</v>
      </c>
    </row>
    <row r="14" spans="1:5" x14ac:dyDescent="0.2">
      <c r="A14">
        <v>280</v>
      </c>
      <c r="B14">
        <f t="shared" si="3"/>
        <v>1400</v>
      </c>
      <c r="C14">
        <f t="shared" si="0"/>
        <v>898.64028797347078</v>
      </c>
      <c r="D14">
        <f t="shared" si="1"/>
        <v>1514.5564335926613</v>
      </c>
      <c r="E14">
        <f t="shared" si="2"/>
        <v>2364.6984656304758</v>
      </c>
    </row>
    <row r="15" spans="1:5" x14ac:dyDescent="0.2">
      <c r="A15">
        <v>300</v>
      </c>
      <c r="B15">
        <f t="shared" si="3"/>
        <v>1500</v>
      </c>
      <c r="C15">
        <f t="shared" si="0"/>
        <v>926.37682375038082</v>
      </c>
      <c r="D15">
        <f t="shared" si="1"/>
        <v>1575.2935729710014</v>
      </c>
      <c r="E15">
        <f t="shared" si="2"/>
        <v>2449.8748923958283</v>
      </c>
    </row>
    <row r="16" spans="1:5" x14ac:dyDescent="0.2">
      <c r="A16">
        <v>320</v>
      </c>
      <c r="B16">
        <f t="shared" si="3"/>
        <v>1600</v>
      </c>
      <c r="C16">
        <f t="shared" si="0"/>
        <v>953.09707535500741</v>
      </c>
      <c r="D16">
        <f t="shared" si="1"/>
        <v>1634.3123807268744</v>
      </c>
      <c r="E16">
        <f t="shared" si="2"/>
        <v>2532.32731287768</v>
      </c>
    </row>
    <row r="17" spans="1:5" x14ac:dyDescent="0.2">
      <c r="A17">
        <v>340</v>
      </c>
      <c r="B17">
        <f t="shared" si="3"/>
        <v>1700</v>
      </c>
      <c r="C17">
        <f t="shared" si="0"/>
        <v>978.89850960956619</v>
      </c>
      <c r="D17">
        <f t="shared" si="1"/>
        <v>1691.7645989934626</v>
      </c>
      <c r="E17">
        <f t="shared" si="2"/>
        <v>2612.3054221194479</v>
      </c>
    </row>
    <row r="18" spans="1:5" x14ac:dyDescent="0.2">
      <c r="A18">
        <v>360</v>
      </c>
      <c r="B18">
        <f t="shared" si="3"/>
        <v>1800</v>
      </c>
      <c r="C18">
        <f t="shared" si="0"/>
        <v>1003.864134497244</v>
      </c>
      <c r="D18">
        <f t="shared" si="1"/>
        <v>1747.7805146743574</v>
      </c>
      <c r="E18">
        <f t="shared" si="2"/>
        <v>2690.0228430132911</v>
      </c>
    </row>
    <row r="19" spans="1:5" x14ac:dyDescent="0.2">
      <c r="A19">
        <v>380</v>
      </c>
      <c r="B19">
        <f t="shared" si="3"/>
        <v>1900</v>
      </c>
      <c r="C19">
        <f t="shared" si="0"/>
        <v>1028.065319720132</v>
      </c>
      <c r="D19">
        <f t="shared" si="1"/>
        <v>1802.4730075610844</v>
      </c>
      <c r="E19">
        <f t="shared" si="2"/>
        <v>2765.6640342501887</v>
      </c>
    </row>
    <row r="20" spans="1:5" x14ac:dyDescent="0.2">
      <c r="A20">
        <v>400</v>
      </c>
      <c r="B20">
        <f t="shared" si="3"/>
        <v>2000</v>
      </c>
      <c r="C20">
        <f t="shared" si="0"/>
        <v>1051.5639488588336</v>
      </c>
      <c r="D20">
        <f t="shared" si="1"/>
        <v>1855.9406630908554</v>
      </c>
      <c r="E20">
        <f t="shared" si="2"/>
        <v>2839.3895840713517</v>
      </c>
    </row>
    <row r="21" spans="1:5" x14ac:dyDescent="0.2">
      <c r="A21">
        <v>420</v>
      </c>
      <c r="B21">
        <f t="shared" si="3"/>
        <v>2100</v>
      </c>
      <c r="C21">
        <f t="shared" si="0"/>
        <v>1074.4140867779372</v>
      </c>
      <c r="D21">
        <f t="shared" si="1"/>
        <v>1908.2702016032745</v>
      </c>
      <c r="E21">
        <f t="shared" si="2"/>
        <v>2911.3403283800239</v>
      </c>
    </row>
    <row r="22" spans="1:5" x14ac:dyDescent="0.2">
      <c r="A22">
        <v>440</v>
      </c>
      <c r="B22">
        <f t="shared" si="3"/>
        <v>2200</v>
      </c>
      <c r="C22">
        <f t="shared" si="0"/>
        <v>1096.6632891775107</v>
      </c>
      <c r="D22">
        <f t="shared" si="1"/>
        <v>1959.5383994210426</v>
      </c>
      <c r="E22">
        <f t="shared" si="2"/>
        <v>2981.6405975148473</v>
      </c>
    </row>
    <row r="23" spans="1:5" x14ac:dyDescent="0.2">
      <c r="A23">
        <v>460</v>
      </c>
      <c r="B23">
        <f t="shared" si="3"/>
        <v>2300</v>
      </c>
      <c r="C23">
        <f t="shared" si="0"/>
        <v>1118.3536437486498</v>
      </c>
      <c r="D23">
        <f t="shared" si="1"/>
        <v>2009.8136262136479</v>
      </c>
      <c r="E23">
        <f t="shared" si="2"/>
        <v>3050.4008070386262</v>
      </c>
    </row>
    <row r="24" spans="1:5" x14ac:dyDescent="0.2">
      <c r="A24">
        <v>480</v>
      </c>
      <c r="B24">
        <f t="shared" si="3"/>
        <v>2400</v>
      </c>
      <c r="C24">
        <f t="shared" si="0"/>
        <v>1139.5226071352188</v>
      </c>
      <c r="D24">
        <f t="shared" si="1"/>
        <v>2059.1570885573055</v>
      </c>
      <c r="E24">
        <f t="shared" si="2"/>
        <v>3117.7195476689926</v>
      </c>
    </row>
    <row r="25" spans="1:5" x14ac:dyDescent="0.2">
      <c r="A25">
        <v>500</v>
      </c>
      <c r="B25">
        <f t="shared" si="3"/>
        <v>2500</v>
      </c>
      <c r="C25">
        <f t="shared" si="0"/>
        <v>1160.203684527836</v>
      </c>
      <c r="D25">
        <f t="shared" si="1"/>
        <v>2107.6238456825163</v>
      </c>
      <c r="E25">
        <f t="shared" si="2"/>
        <v>3183.685287890868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29" sqref="E29"/>
    </sheetView>
  </sheetViews>
  <sheetFormatPr defaultRowHeight="14.25" x14ac:dyDescent="0.2"/>
  <sheetData>
    <row r="1" spans="1:5" x14ac:dyDescent="0.2">
      <c r="A1">
        <v>20</v>
      </c>
      <c r="C1">
        <f>(0.058*(SQRT(A1))*400)/0.5</f>
        <v>207.50710831198052</v>
      </c>
      <c r="D1">
        <f>(0.058*(SQRT(A1))*800)/0.5</f>
        <v>415.01421662396103</v>
      </c>
      <c r="E1">
        <f t="shared" ref="E1:E9" si="0">(0.058*SQRT((A1))*1200)/0.5</f>
        <v>622.52132493594149</v>
      </c>
    </row>
    <row r="2" spans="1:5" x14ac:dyDescent="0.2">
      <c r="A2">
        <v>40</v>
      </c>
      <c r="C2">
        <f t="shared" ref="C2:C26" si="1">(0.058*(SQRT(A2))*400)/0.5</f>
        <v>293.45936686362563</v>
      </c>
      <c r="D2">
        <f t="shared" ref="D2:D26" si="2">(0.058*(SQRT(A2))*800)/0.5</f>
        <v>586.91873372725127</v>
      </c>
      <c r="E2">
        <f t="shared" si="0"/>
        <v>880.3781005908769</v>
      </c>
    </row>
    <row r="3" spans="1:5" x14ac:dyDescent="0.2">
      <c r="A3">
        <v>60</v>
      </c>
      <c r="C3">
        <f t="shared" si="1"/>
        <v>359.41285452804829</v>
      </c>
      <c r="D3">
        <f t="shared" si="2"/>
        <v>718.82570905609657</v>
      </c>
      <c r="E3">
        <f t="shared" si="0"/>
        <v>1078.2385635841449</v>
      </c>
    </row>
    <row r="4" spans="1:5" x14ac:dyDescent="0.2">
      <c r="A4">
        <v>80</v>
      </c>
      <c r="C4">
        <f t="shared" si="1"/>
        <v>415.01421662396103</v>
      </c>
      <c r="D4">
        <f t="shared" si="2"/>
        <v>830.02843324792207</v>
      </c>
      <c r="E4">
        <f t="shared" si="0"/>
        <v>1245.042649871883</v>
      </c>
    </row>
    <row r="5" spans="1:5" x14ac:dyDescent="0.2">
      <c r="A5">
        <v>100</v>
      </c>
      <c r="B5">
        <f>(A5)*5</f>
        <v>500</v>
      </c>
      <c r="C5">
        <f t="shared" si="1"/>
        <v>464.00000000000006</v>
      </c>
      <c r="D5">
        <f t="shared" si="2"/>
        <v>928.00000000000011</v>
      </c>
      <c r="E5">
        <f t="shared" si="0"/>
        <v>1392.0000000000002</v>
      </c>
    </row>
    <row r="6" spans="1:5" x14ac:dyDescent="0.2">
      <c r="A6">
        <v>120</v>
      </c>
      <c r="B6">
        <f t="shared" ref="B6:B26" si="3">(A6)*5</f>
        <v>600</v>
      </c>
      <c r="C6">
        <f t="shared" si="1"/>
        <v>508.2865333647942</v>
      </c>
      <c r="D6">
        <f t="shared" si="2"/>
        <v>1016.5730667295884</v>
      </c>
      <c r="E6">
        <f t="shared" si="0"/>
        <v>1524.8596000943826</v>
      </c>
    </row>
    <row r="7" spans="1:5" x14ac:dyDescent="0.2">
      <c r="A7">
        <v>140</v>
      </c>
      <c r="B7">
        <f t="shared" si="3"/>
        <v>700</v>
      </c>
      <c r="C7">
        <f t="shared" si="1"/>
        <v>549.01220387164437</v>
      </c>
      <c r="D7">
        <f t="shared" si="2"/>
        <v>1098.0244077432887</v>
      </c>
      <c r="E7">
        <f t="shared" si="0"/>
        <v>1647.0366116149332</v>
      </c>
    </row>
    <row r="8" spans="1:5" x14ac:dyDescent="0.2">
      <c r="A8">
        <v>160</v>
      </c>
      <c r="B8">
        <f t="shared" si="3"/>
        <v>800</v>
      </c>
      <c r="C8">
        <f t="shared" si="1"/>
        <v>586.91873372725127</v>
      </c>
      <c r="D8">
        <f t="shared" si="2"/>
        <v>1173.8374674545025</v>
      </c>
      <c r="E8">
        <f t="shared" si="0"/>
        <v>1760.7562011817538</v>
      </c>
    </row>
    <row r="9" spans="1:5" x14ac:dyDescent="0.2">
      <c r="A9">
        <v>180</v>
      </c>
      <c r="B9">
        <f t="shared" si="3"/>
        <v>900</v>
      </c>
      <c r="C9">
        <f t="shared" si="1"/>
        <v>622.52132493594149</v>
      </c>
      <c r="D9">
        <f t="shared" si="2"/>
        <v>1245.042649871883</v>
      </c>
      <c r="E9">
        <f t="shared" si="0"/>
        <v>1867.5639748078245</v>
      </c>
    </row>
    <row r="10" spans="1:5" x14ac:dyDescent="0.2">
      <c r="A10">
        <v>200</v>
      </c>
      <c r="B10">
        <f t="shared" si="3"/>
        <v>1000</v>
      </c>
      <c r="C10">
        <f t="shared" si="1"/>
        <v>656.19509294111617</v>
      </c>
      <c r="D10">
        <f t="shared" si="2"/>
        <v>1312.3901858822323</v>
      </c>
      <c r="E10">
        <f t="shared" ref="E10:E26" si="4">(0.058*SQRT((A10))*1200)/0.5</f>
        <v>1968.5852788233485</v>
      </c>
    </row>
    <row r="11" spans="1:5" x14ac:dyDescent="0.2">
      <c r="A11">
        <v>220</v>
      </c>
      <c r="B11">
        <f t="shared" si="3"/>
        <v>1100</v>
      </c>
      <c r="C11">
        <f t="shared" si="1"/>
        <v>688.22321960247757</v>
      </c>
      <c r="D11">
        <f t="shared" si="2"/>
        <v>1376.4464392049551</v>
      </c>
      <c r="E11">
        <f t="shared" si="4"/>
        <v>2064.6696588074324</v>
      </c>
    </row>
    <row r="12" spans="1:5" x14ac:dyDescent="0.2">
      <c r="A12">
        <v>240</v>
      </c>
      <c r="B12">
        <f t="shared" si="3"/>
        <v>1200</v>
      </c>
      <c r="C12">
        <f t="shared" si="1"/>
        <v>718.82570905609657</v>
      </c>
      <c r="D12">
        <f t="shared" si="2"/>
        <v>1437.6514181121931</v>
      </c>
      <c r="E12">
        <f t="shared" si="4"/>
        <v>2156.4771271682898</v>
      </c>
    </row>
    <row r="13" spans="1:5" x14ac:dyDescent="0.2">
      <c r="A13">
        <v>260</v>
      </c>
      <c r="B13">
        <f t="shared" si="3"/>
        <v>1300</v>
      </c>
      <c r="C13">
        <f t="shared" si="1"/>
        <v>748.17751904210536</v>
      </c>
      <c r="D13">
        <f t="shared" si="2"/>
        <v>1496.3550380842107</v>
      </c>
      <c r="E13">
        <f t="shared" si="4"/>
        <v>2244.5325571263161</v>
      </c>
    </row>
    <row r="14" spans="1:5" x14ac:dyDescent="0.2">
      <c r="A14">
        <v>280</v>
      </c>
      <c r="B14">
        <f t="shared" si="3"/>
        <v>1400</v>
      </c>
      <c r="C14">
        <f t="shared" si="1"/>
        <v>776.42050462362215</v>
      </c>
      <c r="D14">
        <f t="shared" si="2"/>
        <v>1552.8410092472443</v>
      </c>
      <c r="E14">
        <f t="shared" si="4"/>
        <v>2329.2615138708666</v>
      </c>
    </row>
    <row r="15" spans="1:5" x14ac:dyDescent="0.2">
      <c r="A15">
        <v>300</v>
      </c>
      <c r="B15">
        <f t="shared" si="3"/>
        <v>1500</v>
      </c>
      <c r="C15">
        <f t="shared" si="1"/>
        <v>803.67157471195924</v>
      </c>
      <c r="D15">
        <f t="shared" si="2"/>
        <v>1607.3431494239185</v>
      </c>
      <c r="E15">
        <f t="shared" si="4"/>
        <v>2411.0147241358777</v>
      </c>
    </row>
    <row r="16" spans="1:5" x14ac:dyDescent="0.2">
      <c r="A16">
        <v>320</v>
      </c>
      <c r="B16">
        <f t="shared" si="3"/>
        <v>1600</v>
      </c>
      <c r="C16">
        <f t="shared" si="1"/>
        <v>830.02843324792207</v>
      </c>
      <c r="D16">
        <f t="shared" si="2"/>
        <v>1660.0568664958441</v>
      </c>
      <c r="E16">
        <f t="shared" si="4"/>
        <v>2490.085299743766</v>
      </c>
    </row>
    <row r="17" spans="1:5" x14ac:dyDescent="0.2">
      <c r="A17">
        <v>340</v>
      </c>
      <c r="B17">
        <f t="shared" si="3"/>
        <v>1700</v>
      </c>
      <c r="C17">
        <f t="shared" si="1"/>
        <v>855.57372563678007</v>
      </c>
      <c r="D17">
        <f t="shared" si="2"/>
        <v>1711.1474512735601</v>
      </c>
      <c r="E17">
        <f t="shared" si="4"/>
        <v>2566.7211769103401</v>
      </c>
    </row>
    <row r="18" spans="1:5" x14ac:dyDescent="0.2">
      <c r="A18">
        <v>360</v>
      </c>
      <c r="B18">
        <f t="shared" si="3"/>
        <v>1800</v>
      </c>
      <c r="C18">
        <f t="shared" si="1"/>
        <v>880.3781005908769</v>
      </c>
      <c r="D18">
        <f t="shared" si="2"/>
        <v>1760.7562011817538</v>
      </c>
      <c r="E18">
        <f t="shared" si="4"/>
        <v>2641.1343017726308</v>
      </c>
    </row>
    <row r="19" spans="1:5" x14ac:dyDescent="0.2">
      <c r="A19">
        <v>380</v>
      </c>
      <c r="B19">
        <f t="shared" si="3"/>
        <v>1900</v>
      </c>
      <c r="C19">
        <f t="shared" si="1"/>
        <v>904.50251519827191</v>
      </c>
      <c r="D19">
        <f t="shared" si="2"/>
        <v>1809.0050303965438</v>
      </c>
      <c r="E19">
        <f t="shared" si="4"/>
        <v>2713.5075455948158</v>
      </c>
    </row>
    <row r="20" spans="1:5" x14ac:dyDescent="0.2">
      <c r="A20">
        <v>400</v>
      </c>
      <c r="B20">
        <f t="shared" si="3"/>
        <v>2000</v>
      </c>
      <c r="C20">
        <f t="shared" si="1"/>
        <v>928.00000000000011</v>
      </c>
      <c r="D20">
        <f t="shared" si="2"/>
        <v>1856.0000000000002</v>
      </c>
      <c r="E20">
        <f t="shared" si="4"/>
        <v>2784.0000000000005</v>
      </c>
    </row>
    <row r="21" spans="1:5" x14ac:dyDescent="0.2">
      <c r="A21">
        <v>420</v>
      </c>
      <c r="B21">
        <f t="shared" si="3"/>
        <v>2100</v>
      </c>
      <c r="C21">
        <f t="shared" si="1"/>
        <v>950.91703108105071</v>
      </c>
      <c r="D21">
        <f t="shared" si="2"/>
        <v>1901.8340621621014</v>
      </c>
      <c r="E21">
        <f t="shared" si="4"/>
        <v>2852.7510932431524</v>
      </c>
    </row>
    <row r="22" spans="1:5" x14ac:dyDescent="0.2">
      <c r="A22">
        <v>440</v>
      </c>
      <c r="B22">
        <f t="shared" si="3"/>
        <v>2200</v>
      </c>
      <c r="C22">
        <f t="shared" si="1"/>
        <v>973.29461110190073</v>
      </c>
      <c r="D22">
        <f t="shared" si="2"/>
        <v>1946.5892222038015</v>
      </c>
      <c r="E22">
        <f t="shared" si="4"/>
        <v>2919.8838333057024</v>
      </c>
    </row>
    <row r="23" spans="1:5" x14ac:dyDescent="0.2">
      <c r="A23">
        <v>460</v>
      </c>
      <c r="B23">
        <f t="shared" si="3"/>
        <v>2300</v>
      </c>
      <c r="C23">
        <f t="shared" si="1"/>
        <v>995.16913135406287</v>
      </c>
      <c r="D23">
        <f t="shared" si="2"/>
        <v>1990.3382627081257</v>
      </c>
      <c r="E23">
        <f t="shared" si="4"/>
        <v>2985.5073940621887</v>
      </c>
    </row>
    <row r="24" spans="1:5" x14ac:dyDescent="0.2">
      <c r="A24">
        <v>480</v>
      </c>
      <c r="B24">
        <f t="shared" si="3"/>
        <v>2400</v>
      </c>
      <c r="C24">
        <f t="shared" si="1"/>
        <v>1016.5730667295884</v>
      </c>
      <c r="D24">
        <f t="shared" si="2"/>
        <v>2033.1461334591768</v>
      </c>
      <c r="E24">
        <f t="shared" si="4"/>
        <v>3049.7192001887652</v>
      </c>
    </row>
    <row r="25" spans="1:5" x14ac:dyDescent="0.2">
      <c r="A25">
        <v>500</v>
      </c>
      <c r="B25">
        <f t="shared" si="3"/>
        <v>2500</v>
      </c>
      <c r="C25">
        <f t="shared" si="1"/>
        <v>1037.5355415599024</v>
      </c>
      <c r="D25">
        <f t="shared" si="2"/>
        <v>2075.0710831198048</v>
      </c>
      <c r="E25">
        <f t="shared" si="4"/>
        <v>3112.6066246797072</v>
      </c>
    </row>
    <row r="26" spans="1:5" x14ac:dyDescent="0.2">
      <c r="A26">
        <v>520</v>
      </c>
      <c r="B26">
        <f t="shared" si="3"/>
        <v>2600</v>
      </c>
      <c r="C26">
        <f t="shared" si="1"/>
        <v>1058.0827944920002</v>
      </c>
      <c r="D26">
        <f t="shared" si="2"/>
        <v>2116.1655889840004</v>
      </c>
      <c r="E26">
        <f t="shared" si="4"/>
        <v>3174.2483834760005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Q35" sqref="Q35"/>
    </sheetView>
  </sheetViews>
  <sheetFormatPr defaultRowHeight="14.25" x14ac:dyDescent="0.2"/>
  <sheetData>
    <row r="1" spans="1:3" x14ac:dyDescent="0.2">
      <c r="B1" t="s">
        <v>1</v>
      </c>
      <c r="C1" t="s">
        <v>0</v>
      </c>
    </row>
    <row r="2" spans="1:3" x14ac:dyDescent="0.2">
      <c r="A2">
        <v>5</v>
      </c>
      <c r="B2">
        <v>5</v>
      </c>
      <c r="C2">
        <f>(B2)*24.42</f>
        <v>122.10000000000001</v>
      </c>
    </row>
    <row r="3" spans="1:3" x14ac:dyDescent="0.2">
      <c r="A3">
        <v>10</v>
      </c>
      <c r="B3">
        <v>10</v>
      </c>
      <c r="C3">
        <f t="shared" ref="C3:C25" si="0">(B3)*24.42</f>
        <v>244.20000000000002</v>
      </c>
    </row>
    <row r="4" spans="1:3" x14ac:dyDescent="0.2">
      <c r="A4">
        <v>15</v>
      </c>
      <c r="B4">
        <v>15</v>
      </c>
      <c r="C4">
        <f t="shared" si="0"/>
        <v>366.3</v>
      </c>
    </row>
    <row r="5" spans="1:3" x14ac:dyDescent="0.2">
      <c r="A5">
        <v>20</v>
      </c>
      <c r="B5">
        <v>20</v>
      </c>
      <c r="C5">
        <f t="shared" si="0"/>
        <v>488.40000000000003</v>
      </c>
    </row>
    <row r="6" spans="1:3" x14ac:dyDescent="0.2">
      <c r="A6">
        <v>25</v>
      </c>
      <c r="B6">
        <v>25</v>
      </c>
      <c r="C6">
        <f t="shared" si="0"/>
        <v>610.5</v>
      </c>
    </row>
    <row r="7" spans="1:3" x14ac:dyDescent="0.2">
      <c r="A7">
        <v>30</v>
      </c>
      <c r="B7">
        <v>30</v>
      </c>
      <c r="C7">
        <f t="shared" si="0"/>
        <v>732.6</v>
      </c>
    </row>
    <row r="8" spans="1:3" x14ac:dyDescent="0.2">
      <c r="A8">
        <v>35</v>
      </c>
      <c r="B8">
        <v>35</v>
      </c>
      <c r="C8">
        <f t="shared" si="0"/>
        <v>854.7</v>
      </c>
    </row>
    <row r="9" spans="1:3" x14ac:dyDescent="0.2">
      <c r="A9">
        <v>40</v>
      </c>
      <c r="B9">
        <v>40</v>
      </c>
      <c r="C9">
        <f t="shared" si="0"/>
        <v>976.80000000000007</v>
      </c>
    </row>
    <row r="10" spans="1:3" x14ac:dyDescent="0.2">
      <c r="A10">
        <v>45</v>
      </c>
      <c r="B10">
        <v>45</v>
      </c>
      <c r="C10">
        <f t="shared" si="0"/>
        <v>1098.9000000000001</v>
      </c>
    </row>
    <row r="11" spans="1:3" x14ac:dyDescent="0.2">
      <c r="A11">
        <v>50</v>
      </c>
      <c r="B11">
        <v>50</v>
      </c>
      <c r="C11">
        <f t="shared" si="0"/>
        <v>1221</v>
      </c>
    </row>
    <row r="12" spans="1:3" x14ac:dyDescent="0.2">
      <c r="A12">
        <v>55</v>
      </c>
      <c r="B12">
        <v>55</v>
      </c>
      <c r="C12">
        <f t="shared" si="0"/>
        <v>1343.1000000000001</v>
      </c>
    </row>
    <row r="13" spans="1:3" x14ac:dyDescent="0.2">
      <c r="A13">
        <v>60</v>
      </c>
      <c r="B13">
        <v>60</v>
      </c>
      <c r="C13">
        <f t="shared" si="0"/>
        <v>1465.2</v>
      </c>
    </row>
    <row r="14" spans="1:3" x14ac:dyDescent="0.2">
      <c r="A14">
        <v>65</v>
      </c>
      <c r="B14">
        <v>65</v>
      </c>
      <c r="C14">
        <f t="shared" si="0"/>
        <v>1587.3000000000002</v>
      </c>
    </row>
    <row r="15" spans="1:3" x14ac:dyDescent="0.2">
      <c r="A15">
        <v>70</v>
      </c>
      <c r="B15">
        <v>70</v>
      </c>
      <c r="C15">
        <f t="shared" si="0"/>
        <v>1709.4</v>
      </c>
    </row>
    <row r="16" spans="1:3" x14ac:dyDescent="0.2">
      <c r="A16">
        <v>75</v>
      </c>
      <c r="B16">
        <v>75</v>
      </c>
      <c r="C16">
        <f t="shared" si="0"/>
        <v>1831.5000000000002</v>
      </c>
    </row>
    <row r="17" spans="1:3" x14ac:dyDescent="0.2">
      <c r="A17">
        <v>80</v>
      </c>
      <c r="B17">
        <v>80</v>
      </c>
      <c r="C17">
        <f t="shared" si="0"/>
        <v>1953.6000000000001</v>
      </c>
    </row>
    <row r="18" spans="1:3" x14ac:dyDescent="0.2">
      <c r="A18">
        <v>85</v>
      </c>
      <c r="B18">
        <v>85</v>
      </c>
      <c r="C18">
        <f t="shared" si="0"/>
        <v>2075.7000000000003</v>
      </c>
    </row>
    <row r="19" spans="1:3" x14ac:dyDescent="0.2">
      <c r="A19">
        <v>90</v>
      </c>
      <c r="B19">
        <v>90</v>
      </c>
      <c r="C19">
        <f t="shared" si="0"/>
        <v>2197.8000000000002</v>
      </c>
    </row>
    <row r="20" spans="1:3" x14ac:dyDescent="0.2">
      <c r="A20">
        <v>95</v>
      </c>
      <c r="B20">
        <v>95</v>
      </c>
      <c r="C20">
        <f t="shared" si="0"/>
        <v>2319.9</v>
      </c>
    </row>
    <row r="21" spans="1:3" x14ac:dyDescent="0.2">
      <c r="A21">
        <v>100</v>
      </c>
      <c r="B21">
        <v>100</v>
      </c>
      <c r="C21">
        <f t="shared" si="0"/>
        <v>2442</v>
      </c>
    </row>
    <row r="22" spans="1:3" x14ac:dyDescent="0.2">
      <c r="A22">
        <v>105</v>
      </c>
      <c r="B22">
        <v>105</v>
      </c>
      <c r="C22">
        <f t="shared" si="0"/>
        <v>2564.1000000000004</v>
      </c>
    </row>
    <row r="23" spans="1:3" x14ac:dyDescent="0.2">
      <c r="A23">
        <v>110</v>
      </c>
      <c r="B23">
        <v>110</v>
      </c>
      <c r="C23">
        <f t="shared" si="0"/>
        <v>2686.2000000000003</v>
      </c>
    </row>
    <row r="24" spans="1:3" x14ac:dyDescent="0.2">
      <c r="A24">
        <v>115</v>
      </c>
      <c r="B24">
        <v>115</v>
      </c>
      <c r="C24">
        <f t="shared" si="0"/>
        <v>2808.3</v>
      </c>
    </row>
    <row r="25" spans="1:3" x14ac:dyDescent="0.2">
      <c r="A25">
        <v>120</v>
      </c>
      <c r="B25">
        <v>120</v>
      </c>
      <c r="C25">
        <f t="shared" si="0"/>
        <v>2930.4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N19" sqref="N19"/>
    </sheetView>
  </sheetViews>
  <sheetFormatPr defaultRowHeight="14.25" x14ac:dyDescent="0.2"/>
  <sheetData>
    <row r="1" spans="1:5" x14ac:dyDescent="0.2">
      <c r="A1">
        <v>2</v>
      </c>
      <c r="B1">
        <f>0.38*(A1)*60</f>
        <v>45.6</v>
      </c>
      <c r="C1">
        <f>0.407*(A1)*60</f>
        <v>48.839999999999996</v>
      </c>
      <c r="D1">
        <f>0.58*(A1)*60</f>
        <v>69.599999999999994</v>
      </c>
      <c r="E1">
        <f>0.625*(A1)*60</f>
        <v>75</v>
      </c>
    </row>
    <row r="2" spans="1:5" x14ac:dyDescent="0.2">
      <c r="A2">
        <v>4</v>
      </c>
      <c r="B2">
        <f t="shared" ref="B2:B50" si="0">0.38*(A2)*60</f>
        <v>91.2</v>
      </c>
      <c r="C2">
        <f t="shared" ref="C2:C50" si="1">0.407*(A2)*60</f>
        <v>97.679999999999993</v>
      </c>
      <c r="D2">
        <f t="shared" ref="D2:D50" si="2">0.58*(A2)*60</f>
        <v>139.19999999999999</v>
      </c>
      <c r="E2">
        <f t="shared" ref="E2:E50" si="3">0.625*(A2)*60</f>
        <v>150</v>
      </c>
    </row>
    <row r="3" spans="1:5" x14ac:dyDescent="0.2">
      <c r="A3">
        <v>6</v>
      </c>
      <c r="B3">
        <f t="shared" si="0"/>
        <v>136.80000000000001</v>
      </c>
      <c r="C3">
        <f t="shared" si="1"/>
        <v>146.51999999999998</v>
      </c>
      <c r="D3">
        <f t="shared" si="2"/>
        <v>208.79999999999998</v>
      </c>
      <c r="E3">
        <f t="shared" si="3"/>
        <v>225</v>
      </c>
    </row>
    <row r="4" spans="1:5" x14ac:dyDescent="0.2">
      <c r="A4">
        <v>8</v>
      </c>
      <c r="B4">
        <f t="shared" si="0"/>
        <v>182.4</v>
      </c>
      <c r="C4">
        <f t="shared" si="1"/>
        <v>195.35999999999999</v>
      </c>
      <c r="D4">
        <f t="shared" si="2"/>
        <v>278.39999999999998</v>
      </c>
      <c r="E4">
        <f t="shared" si="3"/>
        <v>300</v>
      </c>
    </row>
    <row r="5" spans="1:5" x14ac:dyDescent="0.2">
      <c r="A5">
        <v>10</v>
      </c>
      <c r="B5">
        <f t="shared" si="0"/>
        <v>228</v>
      </c>
      <c r="C5">
        <f t="shared" si="1"/>
        <v>244.19999999999996</v>
      </c>
      <c r="D5">
        <f t="shared" si="2"/>
        <v>348</v>
      </c>
      <c r="E5">
        <f t="shared" si="3"/>
        <v>375</v>
      </c>
    </row>
    <row r="6" spans="1:5" x14ac:dyDescent="0.2">
      <c r="A6">
        <v>12</v>
      </c>
      <c r="B6">
        <f t="shared" si="0"/>
        <v>273.60000000000002</v>
      </c>
      <c r="C6">
        <f t="shared" si="1"/>
        <v>293.03999999999996</v>
      </c>
      <c r="D6">
        <f t="shared" si="2"/>
        <v>417.59999999999997</v>
      </c>
      <c r="E6">
        <f t="shared" si="3"/>
        <v>450</v>
      </c>
    </row>
    <row r="7" spans="1:5" x14ac:dyDescent="0.2">
      <c r="A7">
        <v>14</v>
      </c>
      <c r="B7">
        <f t="shared" si="0"/>
        <v>319.20000000000005</v>
      </c>
      <c r="C7">
        <f t="shared" si="1"/>
        <v>341.88</v>
      </c>
      <c r="D7">
        <f t="shared" si="2"/>
        <v>487.19999999999993</v>
      </c>
      <c r="E7">
        <f t="shared" si="3"/>
        <v>525</v>
      </c>
    </row>
    <row r="8" spans="1:5" x14ac:dyDescent="0.2">
      <c r="A8">
        <v>16</v>
      </c>
      <c r="B8">
        <f t="shared" si="0"/>
        <v>364.8</v>
      </c>
      <c r="C8">
        <f t="shared" si="1"/>
        <v>390.71999999999997</v>
      </c>
      <c r="D8">
        <f t="shared" si="2"/>
        <v>556.79999999999995</v>
      </c>
      <c r="E8">
        <f t="shared" si="3"/>
        <v>600</v>
      </c>
    </row>
    <row r="9" spans="1:5" x14ac:dyDescent="0.2">
      <c r="A9">
        <v>18</v>
      </c>
      <c r="B9">
        <f t="shared" si="0"/>
        <v>410.4</v>
      </c>
      <c r="C9">
        <f t="shared" si="1"/>
        <v>439.56</v>
      </c>
      <c r="D9">
        <f t="shared" si="2"/>
        <v>626.4</v>
      </c>
      <c r="E9">
        <f t="shared" si="3"/>
        <v>675</v>
      </c>
    </row>
    <row r="10" spans="1:5" x14ac:dyDescent="0.2">
      <c r="A10">
        <v>20</v>
      </c>
      <c r="B10">
        <f t="shared" si="0"/>
        <v>456</v>
      </c>
      <c r="C10">
        <f t="shared" si="1"/>
        <v>488.39999999999992</v>
      </c>
      <c r="D10">
        <f t="shared" si="2"/>
        <v>696</v>
      </c>
      <c r="E10">
        <f t="shared" si="3"/>
        <v>750</v>
      </c>
    </row>
    <row r="11" spans="1:5" x14ac:dyDescent="0.2">
      <c r="A11">
        <v>22</v>
      </c>
      <c r="B11">
        <f t="shared" si="0"/>
        <v>501.59999999999997</v>
      </c>
      <c r="C11">
        <f t="shared" si="1"/>
        <v>537.2399999999999</v>
      </c>
      <c r="D11">
        <f t="shared" si="2"/>
        <v>765.6</v>
      </c>
      <c r="E11">
        <f t="shared" si="3"/>
        <v>825</v>
      </c>
    </row>
    <row r="12" spans="1:5" x14ac:dyDescent="0.2">
      <c r="A12">
        <v>24</v>
      </c>
      <c r="B12">
        <f t="shared" si="0"/>
        <v>547.20000000000005</v>
      </c>
      <c r="C12">
        <f t="shared" si="1"/>
        <v>586.07999999999993</v>
      </c>
      <c r="D12">
        <f t="shared" si="2"/>
        <v>835.19999999999993</v>
      </c>
      <c r="E12">
        <f t="shared" si="3"/>
        <v>900</v>
      </c>
    </row>
    <row r="13" spans="1:5" x14ac:dyDescent="0.2">
      <c r="A13">
        <v>26</v>
      </c>
      <c r="B13">
        <f t="shared" si="0"/>
        <v>592.80000000000007</v>
      </c>
      <c r="C13">
        <f t="shared" si="1"/>
        <v>634.91999999999996</v>
      </c>
      <c r="D13">
        <f t="shared" si="2"/>
        <v>904.8</v>
      </c>
      <c r="E13">
        <f t="shared" si="3"/>
        <v>975</v>
      </c>
    </row>
    <row r="14" spans="1:5" x14ac:dyDescent="0.2">
      <c r="A14">
        <v>28</v>
      </c>
      <c r="B14">
        <f t="shared" si="0"/>
        <v>638.40000000000009</v>
      </c>
      <c r="C14">
        <f t="shared" si="1"/>
        <v>683.76</v>
      </c>
      <c r="D14">
        <f t="shared" si="2"/>
        <v>974.39999999999986</v>
      </c>
      <c r="E14">
        <f t="shared" si="3"/>
        <v>1050</v>
      </c>
    </row>
    <row r="15" spans="1:5" x14ac:dyDescent="0.2">
      <c r="A15">
        <v>30</v>
      </c>
      <c r="B15">
        <f t="shared" si="0"/>
        <v>684</v>
      </c>
      <c r="C15">
        <f t="shared" si="1"/>
        <v>732.59999999999991</v>
      </c>
      <c r="D15">
        <f t="shared" si="2"/>
        <v>1044</v>
      </c>
      <c r="E15">
        <f t="shared" si="3"/>
        <v>1125</v>
      </c>
    </row>
    <row r="16" spans="1:5" x14ac:dyDescent="0.2">
      <c r="A16">
        <v>32</v>
      </c>
      <c r="B16">
        <f t="shared" si="0"/>
        <v>729.6</v>
      </c>
      <c r="C16">
        <f t="shared" si="1"/>
        <v>781.43999999999994</v>
      </c>
      <c r="D16">
        <f t="shared" si="2"/>
        <v>1113.5999999999999</v>
      </c>
      <c r="E16">
        <f t="shared" si="3"/>
        <v>1200</v>
      </c>
    </row>
    <row r="17" spans="1:5" x14ac:dyDescent="0.2">
      <c r="A17">
        <v>34</v>
      </c>
      <c r="B17">
        <f t="shared" si="0"/>
        <v>775.2</v>
      </c>
      <c r="C17">
        <f t="shared" si="1"/>
        <v>830.28</v>
      </c>
      <c r="D17">
        <f t="shared" si="2"/>
        <v>1183.1999999999998</v>
      </c>
      <c r="E17">
        <f t="shared" si="3"/>
        <v>1275</v>
      </c>
    </row>
    <row r="18" spans="1:5" x14ac:dyDescent="0.2">
      <c r="A18">
        <v>36</v>
      </c>
      <c r="B18">
        <f t="shared" si="0"/>
        <v>820.8</v>
      </c>
      <c r="C18">
        <f t="shared" si="1"/>
        <v>879.12</v>
      </c>
      <c r="D18">
        <f t="shared" si="2"/>
        <v>1252.8</v>
      </c>
      <c r="E18">
        <f t="shared" si="3"/>
        <v>1350</v>
      </c>
    </row>
    <row r="19" spans="1:5" x14ac:dyDescent="0.2">
      <c r="A19">
        <v>38</v>
      </c>
      <c r="B19">
        <f t="shared" si="0"/>
        <v>866.4</v>
      </c>
      <c r="C19">
        <f t="shared" si="1"/>
        <v>927.95999999999992</v>
      </c>
      <c r="D19">
        <f t="shared" si="2"/>
        <v>1322.3999999999999</v>
      </c>
      <c r="E19">
        <f t="shared" si="3"/>
        <v>1425</v>
      </c>
    </row>
    <row r="20" spans="1:5" x14ac:dyDescent="0.2">
      <c r="A20">
        <v>40</v>
      </c>
      <c r="B20">
        <f t="shared" si="0"/>
        <v>912</v>
      </c>
      <c r="C20">
        <f t="shared" si="1"/>
        <v>976.79999999999984</v>
      </c>
      <c r="D20">
        <f t="shared" si="2"/>
        <v>1392</v>
      </c>
      <c r="E20">
        <f t="shared" si="3"/>
        <v>1500</v>
      </c>
    </row>
    <row r="21" spans="1:5" x14ac:dyDescent="0.2">
      <c r="A21">
        <v>42</v>
      </c>
      <c r="B21">
        <f t="shared" si="0"/>
        <v>957.6</v>
      </c>
      <c r="C21">
        <f t="shared" si="1"/>
        <v>1025.6399999999999</v>
      </c>
      <c r="D21">
        <f t="shared" si="2"/>
        <v>1461.6</v>
      </c>
      <c r="E21">
        <f t="shared" si="3"/>
        <v>1575</v>
      </c>
    </row>
    <row r="22" spans="1:5" x14ac:dyDescent="0.2">
      <c r="A22">
        <v>44</v>
      </c>
      <c r="B22">
        <f t="shared" si="0"/>
        <v>1003.1999999999999</v>
      </c>
      <c r="C22">
        <f t="shared" si="1"/>
        <v>1074.4799999999998</v>
      </c>
      <c r="D22">
        <f t="shared" si="2"/>
        <v>1531.2</v>
      </c>
      <c r="E22">
        <f t="shared" si="3"/>
        <v>1650</v>
      </c>
    </row>
    <row r="23" spans="1:5" x14ac:dyDescent="0.2">
      <c r="A23">
        <v>46</v>
      </c>
      <c r="B23">
        <f t="shared" si="0"/>
        <v>1048.8</v>
      </c>
      <c r="C23">
        <f t="shared" si="1"/>
        <v>1123.32</v>
      </c>
      <c r="D23">
        <f t="shared" si="2"/>
        <v>1600.8</v>
      </c>
      <c r="E23">
        <f t="shared" si="3"/>
        <v>1725</v>
      </c>
    </row>
    <row r="24" spans="1:5" x14ac:dyDescent="0.2">
      <c r="A24">
        <v>48</v>
      </c>
      <c r="B24">
        <f t="shared" si="0"/>
        <v>1094.4000000000001</v>
      </c>
      <c r="C24">
        <f t="shared" si="1"/>
        <v>1172.1599999999999</v>
      </c>
      <c r="D24">
        <f t="shared" si="2"/>
        <v>1670.3999999999999</v>
      </c>
      <c r="E24">
        <f t="shared" si="3"/>
        <v>1800</v>
      </c>
    </row>
    <row r="25" spans="1:5" x14ac:dyDescent="0.2">
      <c r="A25">
        <v>50</v>
      </c>
      <c r="B25">
        <f t="shared" si="0"/>
        <v>1140</v>
      </c>
      <c r="C25">
        <f t="shared" si="1"/>
        <v>1220.9999999999998</v>
      </c>
      <c r="D25">
        <f t="shared" si="2"/>
        <v>1739.9999999999998</v>
      </c>
      <c r="E25">
        <f t="shared" si="3"/>
        <v>1875</v>
      </c>
    </row>
    <row r="26" spans="1:5" x14ac:dyDescent="0.2">
      <c r="A26">
        <v>52</v>
      </c>
      <c r="B26">
        <f t="shared" si="0"/>
        <v>1185.6000000000001</v>
      </c>
      <c r="C26">
        <f t="shared" si="1"/>
        <v>1269.8399999999999</v>
      </c>
      <c r="D26">
        <f t="shared" si="2"/>
        <v>1809.6</v>
      </c>
      <c r="E26">
        <f t="shared" si="3"/>
        <v>1950</v>
      </c>
    </row>
    <row r="27" spans="1:5" x14ac:dyDescent="0.2">
      <c r="A27">
        <v>54</v>
      </c>
      <c r="B27">
        <f t="shared" si="0"/>
        <v>1231.2</v>
      </c>
      <c r="C27">
        <f t="shared" si="1"/>
        <v>1318.6799999999998</v>
      </c>
      <c r="D27">
        <f t="shared" si="2"/>
        <v>1879.1999999999998</v>
      </c>
      <c r="E27">
        <f t="shared" si="3"/>
        <v>2025</v>
      </c>
    </row>
    <row r="28" spans="1:5" x14ac:dyDescent="0.2">
      <c r="A28">
        <v>56</v>
      </c>
      <c r="B28">
        <f t="shared" si="0"/>
        <v>1276.8000000000002</v>
      </c>
      <c r="C28">
        <f t="shared" si="1"/>
        <v>1367.52</v>
      </c>
      <c r="D28">
        <f t="shared" si="2"/>
        <v>1948.7999999999997</v>
      </c>
      <c r="E28">
        <f t="shared" si="3"/>
        <v>2100</v>
      </c>
    </row>
    <row r="29" spans="1:5" x14ac:dyDescent="0.2">
      <c r="A29">
        <v>58</v>
      </c>
      <c r="B29">
        <f t="shared" si="0"/>
        <v>1322.3999999999999</v>
      </c>
      <c r="C29">
        <f t="shared" si="1"/>
        <v>1416.36</v>
      </c>
      <c r="D29">
        <f t="shared" si="2"/>
        <v>2018.4</v>
      </c>
      <c r="E29">
        <f t="shared" si="3"/>
        <v>2175</v>
      </c>
    </row>
    <row r="30" spans="1:5" x14ac:dyDescent="0.2">
      <c r="A30">
        <v>60</v>
      </c>
      <c r="B30">
        <f t="shared" si="0"/>
        <v>1368</v>
      </c>
      <c r="C30">
        <f t="shared" si="1"/>
        <v>1465.1999999999998</v>
      </c>
      <c r="D30">
        <f t="shared" si="2"/>
        <v>2088</v>
      </c>
      <c r="E30">
        <f t="shared" si="3"/>
        <v>2250</v>
      </c>
    </row>
    <row r="31" spans="1:5" x14ac:dyDescent="0.2">
      <c r="A31">
        <v>62</v>
      </c>
      <c r="B31">
        <f t="shared" si="0"/>
        <v>1413.6</v>
      </c>
      <c r="C31">
        <f t="shared" si="1"/>
        <v>1514.04</v>
      </c>
      <c r="D31">
        <f t="shared" si="2"/>
        <v>2157.6</v>
      </c>
      <c r="E31">
        <f t="shared" si="3"/>
        <v>2325</v>
      </c>
    </row>
    <row r="32" spans="1:5" x14ac:dyDescent="0.2">
      <c r="A32">
        <v>64</v>
      </c>
      <c r="B32">
        <f t="shared" si="0"/>
        <v>1459.2</v>
      </c>
      <c r="C32">
        <f t="shared" si="1"/>
        <v>1562.8799999999999</v>
      </c>
      <c r="D32">
        <f t="shared" si="2"/>
        <v>2227.1999999999998</v>
      </c>
      <c r="E32">
        <f t="shared" si="3"/>
        <v>2400</v>
      </c>
    </row>
    <row r="33" spans="1:5" x14ac:dyDescent="0.2">
      <c r="A33">
        <v>66</v>
      </c>
      <c r="B33">
        <f t="shared" si="0"/>
        <v>1504.8000000000002</v>
      </c>
      <c r="C33">
        <f t="shared" si="1"/>
        <v>1611.7199999999998</v>
      </c>
      <c r="D33">
        <f t="shared" si="2"/>
        <v>2296.7999999999997</v>
      </c>
      <c r="E33">
        <f t="shared" si="3"/>
        <v>2475</v>
      </c>
    </row>
    <row r="34" spans="1:5" x14ac:dyDescent="0.2">
      <c r="A34">
        <v>68</v>
      </c>
      <c r="B34">
        <f t="shared" si="0"/>
        <v>1550.4</v>
      </c>
      <c r="C34">
        <f t="shared" si="1"/>
        <v>1660.56</v>
      </c>
      <c r="D34">
        <f t="shared" si="2"/>
        <v>2366.3999999999996</v>
      </c>
      <c r="E34">
        <f t="shared" si="3"/>
        <v>2550</v>
      </c>
    </row>
    <row r="35" spans="1:5" x14ac:dyDescent="0.2">
      <c r="A35">
        <v>70</v>
      </c>
      <c r="B35">
        <f t="shared" si="0"/>
        <v>1596</v>
      </c>
      <c r="C35">
        <f t="shared" si="1"/>
        <v>1709.3999999999999</v>
      </c>
      <c r="D35">
        <f t="shared" si="2"/>
        <v>2435.9999999999995</v>
      </c>
      <c r="E35">
        <f t="shared" si="3"/>
        <v>2625</v>
      </c>
    </row>
    <row r="36" spans="1:5" x14ac:dyDescent="0.2">
      <c r="A36">
        <v>72</v>
      </c>
      <c r="B36">
        <f t="shared" si="0"/>
        <v>1641.6</v>
      </c>
      <c r="C36">
        <f t="shared" si="1"/>
        <v>1758.24</v>
      </c>
      <c r="D36">
        <f t="shared" si="2"/>
        <v>2505.6</v>
      </c>
      <c r="E36">
        <f t="shared" si="3"/>
        <v>2700</v>
      </c>
    </row>
    <row r="37" spans="1:5" x14ac:dyDescent="0.2">
      <c r="A37">
        <v>74</v>
      </c>
      <c r="B37">
        <f t="shared" si="0"/>
        <v>1687.2</v>
      </c>
      <c r="C37">
        <f t="shared" si="1"/>
        <v>1807.08</v>
      </c>
      <c r="D37">
        <f t="shared" si="2"/>
        <v>2575.1999999999998</v>
      </c>
      <c r="E37">
        <f t="shared" si="3"/>
        <v>2775</v>
      </c>
    </row>
    <row r="38" spans="1:5" x14ac:dyDescent="0.2">
      <c r="A38">
        <v>76</v>
      </c>
      <c r="B38">
        <f t="shared" si="0"/>
        <v>1732.8</v>
      </c>
      <c r="C38">
        <f t="shared" si="1"/>
        <v>1855.9199999999998</v>
      </c>
      <c r="D38">
        <f t="shared" si="2"/>
        <v>2644.7999999999997</v>
      </c>
      <c r="E38">
        <f t="shared" si="3"/>
        <v>2850</v>
      </c>
    </row>
    <row r="39" spans="1:5" x14ac:dyDescent="0.2">
      <c r="A39">
        <v>78</v>
      </c>
      <c r="B39">
        <f t="shared" si="0"/>
        <v>1778.4</v>
      </c>
      <c r="C39">
        <f t="shared" si="1"/>
        <v>1904.76</v>
      </c>
      <c r="D39">
        <f t="shared" si="2"/>
        <v>2714.3999999999996</v>
      </c>
      <c r="E39">
        <f t="shared" si="3"/>
        <v>2925</v>
      </c>
    </row>
    <row r="40" spans="1:5" x14ac:dyDescent="0.2">
      <c r="A40">
        <v>80</v>
      </c>
      <c r="B40">
        <f t="shared" si="0"/>
        <v>1824</v>
      </c>
      <c r="C40">
        <f t="shared" si="1"/>
        <v>1953.5999999999997</v>
      </c>
      <c r="D40">
        <f t="shared" si="2"/>
        <v>2784</v>
      </c>
      <c r="E40">
        <f t="shared" si="3"/>
        <v>3000</v>
      </c>
    </row>
    <row r="41" spans="1:5" x14ac:dyDescent="0.2">
      <c r="A41">
        <v>82</v>
      </c>
      <c r="B41">
        <f t="shared" si="0"/>
        <v>1869.6</v>
      </c>
      <c r="C41">
        <f t="shared" si="1"/>
        <v>2002.4399999999996</v>
      </c>
      <c r="D41">
        <f t="shared" si="2"/>
        <v>2853.6</v>
      </c>
      <c r="E41">
        <f t="shared" si="3"/>
        <v>3075</v>
      </c>
    </row>
    <row r="42" spans="1:5" x14ac:dyDescent="0.2">
      <c r="A42">
        <v>84</v>
      </c>
      <c r="B42">
        <f t="shared" si="0"/>
        <v>1915.2</v>
      </c>
      <c r="C42">
        <f t="shared" si="1"/>
        <v>2051.2799999999997</v>
      </c>
      <c r="D42">
        <f t="shared" si="2"/>
        <v>2923.2</v>
      </c>
      <c r="E42">
        <f t="shared" si="3"/>
        <v>3150</v>
      </c>
    </row>
    <row r="43" spans="1:5" x14ac:dyDescent="0.2">
      <c r="A43">
        <v>86</v>
      </c>
      <c r="B43">
        <f t="shared" si="0"/>
        <v>1960.8</v>
      </c>
      <c r="C43">
        <f t="shared" si="1"/>
        <v>2100.12</v>
      </c>
      <c r="D43">
        <f t="shared" si="2"/>
        <v>2992.7999999999997</v>
      </c>
      <c r="E43">
        <f t="shared" si="3"/>
        <v>3225</v>
      </c>
    </row>
    <row r="44" spans="1:5" x14ac:dyDescent="0.2">
      <c r="A44">
        <v>88</v>
      </c>
      <c r="B44">
        <f t="shared" si="0"/>
        <v>2006.3999999999999</v>
      </c>
      <c r="C44">
        <f t="shared" si="1"/>
        <v>2148.9599999999996</v>
      </c>
      <c r="D44">
        <f t="shared" si="2"/>
        <v>3062.4</v>
      </c>
      <c r="E44">
        <f t="shared" si="3"/>
        <v>3300</v>
      </c>
    </row>
    <row r="45" spans="1:5" x14ac:dyDescent="0.2">
      <c r="A45">
        <v>90</v>
      </c>
      <c r="B45">
        <f t="shared" si="0"/>
        <v>2052</v>
      </c>
      <c r="C45">
        <f t="shared" si="1"/>
        <v>2197.7999999999997</v>
      </c>
      <c r="D45">
        <f t="shared" si="2"/>
        <v>3131.9999999999995</v>
      </c>
      <c r="E45">
        <f t="shared" si="3"/>
        <v>3375</v>
      </c>
    </row>
    <row r="46" spans="1:5" x14ac:dyDescent="0.2">
      <c r="A46">
        <v>92</v>
      </c>
      <c r="B46">
        <f t="shared" si="0"/>
        <v>2097.6</v>
      </c>
      <c r="C46">
        <f t="shared" si="1"/>
        <v>2246.64</v>
      </c>
      <c r="D46">
        <f t="shared" si="2"/>
        <v>3201.6</v>
      </c>
      <c r="E46">
        <f t="shared" si="3"/>
        <v>3450</v>
      </c>
    </row>
    <row r="47" spans="1:5" x14ac:dyDescent="0.2">
      <c r="A47">
        <v>94</v>
      </c>
      <c r="B47">
        <f t="shared" si="0"/>
        <v>2143.1999999999998</v>
      </c>
      <c r="C47">
        <f t="shared" si="1"/>
        <v>2295.4799999999996</v>
      </c>
      <c r="D47">
        <f t="shared" si="2"/>
        <v>3271.2</v>
      </c>
      <c r="E47">
        <f t="shared" si="3"/>
        <v>3525</v>
      </c>
    </row>
    <row r="48" spans="1:5" x14ac:dyDescent="0.2">
      <c r="A48">
        <v>96</v>
      </c>
      <c r="B48">
        <f t="shared" si="0"/>
        <v>2188.8000000000002</v>
      </c>
      <c r="C48">
        <f t="shared" si="1"/>
        <v>2344.3199999999997</v>
      </c>
      <c r="D48">
        <f t="shared" si="2"/>
        <v>3340.7999999999997</v>
      </c>
      <c r="E48">
        <f t="shared" si="3"/>
        <v>3600</v>
      </c>
    </row>
    <row r="49" spans="1:5" x14ac:dyDescent="0.2">
      <c r="A49">
        <v>98</v>
      </c>
      <c r="B49">
        <f t="shared" si="0"/>
        <v>2234.4</v>
      </c>
      <c r="C49">
        <f t="shared" si="1"/>
        <v>2393.16</v>
      </c>
      <c r="D49">
        <f t="shared" si="2"/>
        <v>3410.3999999999996</v>
      </c>
      <c r="E49">
        <f t="shared" si="3"/>
        <v>3675</v>
      </c>
    </row>
    <row r="50" spans="1:5" x14ac:dyDescent="0.2">
      <c r="A50">
        <v>100</v>
      </c>
      <c r="B50">
        <f t="shared" si="0"/>
        <v>2280</v>
      </c>
      <c r="C50">
        <f t="shared" si="1"/>
        <v>2441.9999999999995</v>
      </c>
      <c r="D50">
        <f t="shared" si="2"/>
        <v>3479.9999999999995</v>
      </c>
      <c r="E50">
        <f t="shared" si="3"/>
        <v>3750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L6" sqref="L6"/>
    </sheetView>
  </sheetViews>
  <sheetFormatPr defaultRowHeight="14.25" x14ac:dyDescent="0.2"/>
  <sheetData>
    <row r="1" spans="1:3" x14ac:dyDescent="0.2">
      <c r="A1">
        <v>25</v>
      </c>
      <c r="B1">
        <f t="shared" ref="B1:B20" si="0">((A1)*10.764/3*3.7854117839)/2</f>
        <v>169.77571850791497</v>
      </c>
      <c r="C1">
        <f>(B1)*2</f>
        <v>339.55143701582995</v>
      </c>
    </row>
    <row r="2" spans="1:3" x14ac:dyDescent="0.2">
      <c r="A2">
        <v>50</v>
      </c>
      <c r="B2">
        <f t="shared" si="0"/>
        <v>339.55143701582995</v>
      </c>
      <c r="C2">
        <f t="shared" ref="C2:C20" si="1">(B2)*2</f>
        <v>679.10287403165989</v>
      </c>
    </row>
    <row r="3" spans="1:3" x14ac:dyDescent="0.2">
      <c r="A3">
        <v>75</v>
      </c>
      <c r="B3">
        <f t="shared" si="0"/>
        <v>509.32715552374492</v>
      </c>
      <c r="C3">
        <f t="shared" si="1"/>
        <v>1018.6543110474898</v>
      </c>
    </row>
    <row r="4" spans="1:3" x14ac:dyDescent="0.2">
      <c r="A4">
        <v>100</v>
      </c>
      <c r="B4">
        <f t="shared" si="0"/>
        <v>679.10287403165989</v>
      </c>
      <c r="C4">
        <f t="shared" si="1"/>
        <v>1358.2057480633198</v>
      </c>
    </row>
    <row r="5" spans="1:3" x14ac:dyDescent="0.2">
      <c r="A5">
        <v>125</v>
      </c>
      <c r="B5">
        <f t="shared" si="0"/>
        <v>848.87859253957492</v>
      </c>
      <c r="C5">
        <f t="shared" si="1"/>
        <v>1697.7571850791498</v>
      </c>
    </row>
    <row r="6" spans="1:3" x14ac:dyDescent="0.2">
      <c r="A6">
        <v>150</v>
      </c>
      <c r="B6">
        <f t="shared" si="0"/>
        <v>1018.6543110474898</v>
      </c>
      <c r="C6">
        <f t="shared" si="1"/>
        <v>2037.3086220949797</v>
      </c>
    </row>
    <row r="7" spans="1:3" x14ac:dyDescent="0.2">
      <c r="A7">
        <v>175</v>
      </c>
      <c r="B7">
        <f t="shared" si="0"/>
        <v>1188.4300295554049</v>
      </c>
      <c r="C7">
        <f t="shared" si="1"/>
        <v>2376.8600591108097</v>
      </c>
    </row>
    <row r="8" spans="1:3" x14ac:dyDescent="0.2">
      <c r="A8">
        <v>200</v>
      </c>
      <c r="B8">
        <f t="shared" si="0"/>
        <v>1358.2057480633198</v>
      </c>
      <c r="C8">
        <f t="shared" si="1"/>
        <v>2716.4114961266396</v>
      </c>
    </row>
    <row r="9" spans="1:3" x14ac:dyDescent="0.2">
      <c r="A9">
        <v>225</v>
      </c>
      <c r="B9">
        <f t="shared" si="0"/>
        <v>1527.9814665712347</v>
      </c>
      <c r="C9">
        <f t="shared" si="1"/>
        <v>3055.9629331424694</v>
      </c>
    </row>
    <row r="10" spans="1:3" x14ac:dyDescent="0.2">
      <c r="A10">
        <v>250</v>
      </c>
      <c r="B10">
        <f t="shared" si="0"/>
        <v>1697.7571850791498</v>
      </c>
      <c r="C10">
        <f t="shared" si="1"/>
        <v>3395.5143701582997</v>
      </c>
    </row>
    <row r="11" spans="1:3" x14ac:dyDescent="0.2">
      <c r="A11">
        <v>275</v>
      </c>
      <c r="B11">
        <f t="shared" si="0"/>
        <v>1867.5329035870648</v>
      </c>
      <c r="C11">
        <f t="shared" si="1"/>
        <v>3735.0658071741295</v>
      </c>
    </row>
    <row r="12" spans="1:3" x14ac:dyDescent="0.2">
      <c r="A12">
        <v>300</v>
      </c>
      <c r="B12">
        <f t="shared" si="0"/>
        <v>2037.3086220949797</v>
      </c>
      <c r="C12">
        <f t="shared" si="1"/>
        <v>4074.6172441899594</v>
      </c>
    </row>
    <row r="13" spans="1:3" x14ac:dyDescent="0.2">
      <c r="A13">
        <v>325</v>
      </c>
      <c r="B13">
        <f t="shared" si="0"/>
        <v>2207.0843406028948</v>
      </c>
      <c r="C13">
        <f t="shared" si="1"/>
        <v>4414.1686812057897</v>
      </c>
    </row>
    <row r="14" spans="1:3" x14ac:dyDescent="0.2">
      <c r="A14">
        <v>350</v>
      </c>
      <c r="B14">
        <f t="shared" si="0"/>
        <v>2376.8600591108097</v>
      </c>
      <c r="C14">
        <f t="shared" si="1"/>
        <v>4753.7201182216195</v>
      </c>
    </row>
    <row r="15" spans="1:3" x14ac:dyDescent="0.2">
      <c r="A15">
        <v>375</v>
      </c>
      <c r="B15">
        <f t="shared" si="0"/>
        <v>2546.6357776187247</v>
      </c>
      <c r="C15">
        <f t="shared" si="1"/>
        <v>5093.2715552374493</v>
      </c>
    </row>
    <row r="16" spans="1:3" x14ac:dyDescent="0.2">
      <c r="A16">
        <v>400</v>
      </c>
      <c r="B16">
        <f t="shared" si="0"/>
        <v>2716.4114961266396</v>
      </c>
      <c r="C16">
        <f t="shared" si="1"/>
        <v>5432.8229922532792</v>
      </c>
    </row>
    <row r="17" spans="1:3" x14ac:dyDescent="0.2">
      <c r="A17">
        <v>425</v>
      </c>
      <c r="B17">
        <f t="shared" si="0"/>
        <v>2886.1872146345545</v>
      </c>
      <c r="C17">
        <f t="shared" si="1"/>
        <v>5772.374429269109</v>
      </c>
    </row>
    <row r="18" spans="1:3" x14ac:dyDescent="0.2">
      <c r="A18">
        <v>450</v>
      </c>
      <c r="B18">
        <f t="shared" si="0"/>
        <v>3055.9629331424694</v>
      </c>
      <c r="C18">
        <f t="shared" si="1"/>
        <v>6111.9258662849388</v>
      </c>
    </row>
    <row r="19" spans="1:3" x14ac:dyDescent="0.2">
      <c r="A19">
        <v>475</v>
      </c>
      <c r="B19">
        <f t="shared" si="0"/>
        <v>3225.7386516503848</v>
      </c>
      <c r="C19">
        <f t="shared" si="1"/>
        <v>6451.4773033007696</v>
      </c>
    </row>
    <row r="20" spans="1:3" x14ac:dyDescent="0.2">
      <c r="A20">
        <v>500</v>
      </c>
      <c r="B20">
        <f t="shared" si="0"/>
        <v>3395.5143701582997</v>
      </c>
      <c r="C20">
        <f t="shared" si="1"/>
        <v>6791.0287403165994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M20" sqref="M20"/>
    </sheetView>
  </sheetViews>
  <sheetFormatPr defaultRowHeight="14.25" x14ac:dyDescent="0.2"/>
  <sheetData>
    <row r="1" spans="1:2" x14ac:dyDescent="0.2">
      <c r="A1">
        <v>500</v>
      </c>
      <c r="B1">
        <f>641*(A1)^-0.8</f>
        <v>4.4430584446244881</v>
      </c>
    </row>
    <row r="2" spans="1:2" x14ac:dyDescent="0.2">
      <c r="A2">
        <v>1000</v>
      </c>
      <c r="B2">
        <f t="shared" ref="B2:B30" si="0">641*(A2)^-0.8</f>
        <v>2.551866963247917</v>
      </c>
    </row>
    <row r="3" spans="1:2" x14ac:dyDescent="0.2">
      <c r="A3">
        <v>1500</v>
      </c>
      <c r="B3">
        <f t="shared" si="0"/>
        <v>1.8449517903295731</v>
      </c>
    </row>
    <row r="4" spans="1:2" x14ac:dyDescent="0.2">
      <c r="A4">
        <v>2000</v>
      </c>
      <c r="B4">
        <f t="shared" si="0"/>
        <v>1.4656626914270807</v>
      </c>
    </row>
    <row r="5" spans="1:2" x14ac:dyDescent="0.2">
      <c r="A5">
        <v>2500</v>
      </c>
      <c r="B5">
        <f t="shared" si="0"/>
        <v>1.2260439047308271</v>
      </c>
    </row>
    <row r="6" spans="1:2" x14ac:dyDescent="0.2">
      <c r="A6">
        <v>3000</v>
      </c>
      <c r="B6">
        <f t="shared" si="0"/>
        <v>1.0596465433002082</v>
      </c>
    </row>
    <row r="7" spans="1:2" x14ac:dyDescent="0.2">
      <c r="A7">
        <v>3500</v>
      </c>
      <c r="B7">
        <f t="shared" si="0"/>
        <v>0.93670662971040775</v>
      </c>
    </row>
    <row r="8" spans="1:2" x14ac:dyDescent="0.2">
      <c r="A8">
        <v>4000</v>
      </c>
      <c r="B8">
        <f t="shared" si="0"/>
        <v>0.84180216131140706</v>
      </c>
    </row>
    <row r="9" spans="1:2" x14ac:dyDescent="0.2">
      <c r="A9">
        <v>4500</v>
      </c>
      <c r="B9">
        <f t="shared" si="0"/>
        <v>0.76610450910419692</v>
      </c>
    </row>
    <row r="10" spans="1:2" x14ac:dyDescent="0.2">
      <c r="A10">
        <v>5000</v>
      </c>
      <c r="B10">
        <f t="shared" si="0"/>
        <v>0.70417730825922065</v>
      </c>
    </row>
    <row r="11" spans="1:2" x14ac:dyDescent="0.2">
      <c r="A11">
        <v>5500</v>
      </c>
      <c r="B11">
        <f t="shared" si="0"/>
        <v>0.65248101234977873</v>
      </c>
    </row>
    <row r="12" spans="1:2" x14ac:dyDescent="0.2">
      <c r="A12">
        <v>6000</v>
      </c>
      <c r="B12">
        <f t="shared" si="0"/>
        <v>0.60860712058362187</v>
      </c>
    </row>
    <row r="13" spans="1:2" x14ac:dyDescent="0.2">
      <c r="A13">
        <v>6500</v>
      </c>
      <c r="B13">
        <f t="shared" si="0"/>
        <v>0.57085701754413409</v>
      </c>
    </row>
    <row r="14" spans="1:2" x14ac:dyDescent="0.2">
      <c r="A14">
        <v>7000</v>
      </c>
      <c r="B14">
        <f t="shared" si="0"/>
        <v>0.53799668233158093</v>
      </c>
    </row>
    <row r="15" spans="1:2" x14ac:dyDescent="0.2">
      <c r="A15">
        <v>7500</v>
      </c>
      <c r="B15">
        <f t="shared" si="0"/>
        <v>0.5091069418167371</v>
      </c>
    </row>
    <row r="16" spans="1:2" x14ac:dyDescent="0.2">
      <c r="A16">
        <v>8000</v>
      </c>
      <c r="B16">
        <f t="shared" si="0"/>
        <v>0.48348837896568103</v>
      </c>
    </row>
    <row r="17" spans="1:2" x14ac:dyDescent="0.2">
      <c r="A17">
        <v>8500</v>
      </c>
      <c r="B17">
        <f t="shared" si="0"/>
        <v>0.46059889204346055</v>
      </c>
    </row>
    <row r="18" spans="1:2" x14ac:dyDescent="0.2">
      <c r="A18">
        <v>9000</v>
      </c>
      <c r="B18">
        <f t="shared" si="0"/>
        <v>0.44001149468190093</v>
      </c>
    </row>
    <row r="19" spans="1:2" x14ac:dyDescent="0.2">
      <c r="A19">
        <v>9500</v>
      </c>
      <c r="B19">
        <f t="shared" si="0"/>
        <v>0.42138507109985646</v>
      </c>
    </row>
    <row r="20" spans="1:2" x14ac:dyDescent="0.2">
      <c r="A20">
        <v>10000</v>
      </c>
      <c r="B20">
        <f t="shared" si="0"/>
        <v>0.40444365781180336</v>
      </c>
    </row>
    <row r="21" spans="1:2" x14ac:dyDescent="0.2">
      <c r="A21">
        <v>10500</v>
      </c>
      <c r="B21">
        <f t="shared" si="0"/>
        <v>0.38896147665774367</v>
      </c>
    </row>
    <row r="22" spans="1:2" x14ac:dyDescent="0.2">
      <c r="A22">
        <v>11000</v>
      </c>
      <c r="B22">
        <f t="shared" si="0"/>
        <v>0.37475193277649538</v>
      </c>
    </row>
    <row r="23" spans="1:2" x14ac:dyDescent="0.2">
      <c r="A23">
        <v>11500</v>
      </c>
      <c r="B23">
        <f t="shared" si="0"/>
        <v>0.36165939981303374</v>
      </c>
    </row>
    <row r="24" spans="1:2" x14ac:dyDescent="0.2">
      <c r="A24">
        <v>12000</v>
      </c>
      <c r="B24">
        <f t="shared" si="0"/>
        <v>0.34955299912694426</v>
      </c>
    </row>
    <row r="25" spans="1:2" x14ac:dyDescent="0.2">
      <c r="A25">
        <v>12500</v>
      </c>
      <c r="B25">
        <f t="shared" si="0"/>
        <v>0.33832182832216989</v>
      </c>
    </row>
    <row r="26" spans="1:2" x14ac:dyDescent="0.2">
      <c r="A26">
        <v>13000</v>
      </c>
      <c r="B26">
        <f t="shared" si="0"/>
        <v>0.32787125849573018</v>
      </c>
    </row>
    <row r="27" spans="1:2" x14ac:dyDescent="0.2">
      <c r="A27">
        <v>13500</v>
      </c>
      <c r="B27">
        <f t="shared" si="0"/>
        <v>0.3181200299900187</v>
      </c>
    </row>
    <row r="28" spans="1:2" x14ac:dyDescent="0.2">
      <c r="A28">
        <v>14000</v>
      </c>
      <c r="B28">
        <f t="shared" si="0"/>
        <v>0.30899795199407476</v>
      </c>
    </row>
    <row r="29" spans="1:2" x14ac:dyDescent="0.2">
      <c r="A29">
        <v>14500</v>
      </c>
      <c r="B29">
        <f t="shared" si="0"/>
        <v>0.3004440638865013</v>
      </c>
    </row>
    <row r="30" spans="1:2" x14ac:dyDescent="0.2">
      <c r="A30">
        <v>15000</v>
      </c>
      <c r="B30">
        <f t="shared" si="0"/>
        <v>0.29240515329122857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UK&lt;100m2 (7974-5)</vt:lpstr>
      <vt:lpstr> UK &lt;500m2 (7974-5)</vt:lpstr>
      <vt:lpstr>Canada</vt:lpstr>
      <vt:lpstr>UK MW (Qmax) 7974-5</vt:lpstr>
      <vt:lpstr>INTERNATIONAL .v. MW Qmax</vt:lpstr>
      <vt:lpstr>USA (NFA)</vt:lpstr>
      <vt:lpstr>UK 7974-5 LARGE AREA FIRES &gt;500</vt:lpstr>
    </vt:vector>
  </TitlesOfParts>
  <Company>Kent Fire and Rescue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Grimwood, Paul</dc:creator>
  <cp:lastModifiedBy>Grimwood, Paul</cp:lastModifiedBy>
  <dcterms:created xsi:type="dcterms:W3CDTF">2022-11-04T09:03:04Z</dcterms:created>
  <dcterms:modified xsi:type="dcterms:W3CDTF">2022-11-09T07:53:04Z</dcterms:modified>
  <cp:contentStatus/>
</cp:coreProperties>
</file>