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lexi_mcgill/Downloads/"/>
    </mc:Choice>
  </mc:AlternateContent>
  <xr:revisionPtr revIDLastSave="0" documentId="13_ncr:1_{2140D1EA-C4F6-B840-8A09-B9FFB0EE9D7C}" xr6:coauthVersionLast="47" xr6:coauthVersionMax="47" xr10:uidLastSave="{00000000-0000-0000-0000-000000000000}"/>
  <bookViews>
    <workbookView xWindow="0" yWindow="2080" windowWidth="28540" windowHeight="14820" activeTab="3" xr2:uid="{00000000-000D-0000-FFFF-FFFF00000000}"/>
  </bookViews>
  <sheets>
    <sheet name="Journal Entries Yr1" sheetId="8" r:id="rId1"/>
    <sheet name="Financials Yr1" sheetId="9" r:id="rId2"/>
    <sheet name="Journal Entries Yr2" sheetId="5" r:id="rId3"/>
    <sheet name="Financials Yr2" sheetId="3" r:id="rId4"/>
  </sheets>
  <definedNames>
    <definedName name="_xlnm.Print_Area" localSheetId="2">'Journal Entries Yr2'!$B$2:$E$71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2" i="5" l="1"/>
  <c r="K5" i="3"/>
  <c r="K13" i="3" s="1"/>
  <c r="K15" i="3" s="1"/>
  <c r="I46" i="5"/>
  <c r="E27" i="3"/>
  <c r="E20" i="3"/>
  <c r="E11" i="3"/>
  <c r="P46" i="5"/>
  <c r="K9" i="3"/>
  <c r="M64" i="5"/>
  <c r="U54" i="5"/>
  <c r="AC33" i="5"/>
  <c r="AD33" i="5"/>
  <c r="H23" i="5"/>
  <c r="I63" i="5"/>
  <c r="P54" i="5"/>
  <c r="K53" i="5"/>
  <c r="X46" i="5"/>
  <c r="O21" i="5"/>
  <c r="T21" i="5"/>
  <c r="G54" i="5"/>
  <c r="T45" i="5"/>
  <c r="M46" i="5"/>
  <c r="Y37" i="5"/>
  <c r="T37" i="5"/>
  <c r="O37" i="5"/>
  <c r="I37" i="5"/>
  <c r="Y30" i="5"/>
  <c r="T30" i="5"/>
  <c r="O30" i="5"/>
  <c r="I31" i="5"/>
  <c r="X21" i="5"/>
  <c r="X12" i="5"/>
  <c r="S12" i="5"/>
  <c r="N12" i="5"/>
  <c r="H15" i="5"/>
  <c r="E78" i="8"/>
  <c r="E28" i="9"/>
  <c r="E21" i="9"/>
  <c r="E12" i="9"/>
  <c r="K5" i="9"/>
  <c r="N66" i="8"/>
  <c r="T66" i="8"/>
  <c r="J66" i="8"/>
  <c r="V58" i="8"/>
  <c r="S58" i="8"/>
  <c r="N58" i="8"/>
  <c r="J58" i="8"/>
  <c r="U50" i="8"/>
  <c r="AD30" i="8"/>
  <c r="AC30" i="8"/>
  <c r="N12" i="8"/>
  <c r="L50" i="8"/>
  <c r="I50" i="8"/>
  <c r="X42" i="8"/>
  <c r="S42" i="8"/>
  <c r="N42" i="8"/>
  <c r="I42" i="8"/>
  <c r="Y35" i="8"/>
  <c r="T35" i="8"/>
  <c r="O35" i="8"/>
  <c r="J35" i="8"/>
  <c r="Y26" i="8"/>
  <c r="T26" i="8"/>
  <c r="O26" i="8"/>
  <c r="I26" i="8"/>
  <c r="X12" i="8"/>
  <c r="S12" i="8"/>
  <c r="I17" i="8"/>
  <c r="D41" i="8"/>
</calcChain>
</file>

<file path=xl/sharedStrings.xml><?xml version="1.0" encoding="utf-8"?>
<sst xmlns="http://schemas.openxmlformats.org/spreadsheetml/2006/main" count="314" uniqueCount="145">
  <si>
    <t>Debits</t>
  </si>
  <si>
    <t>Credits</t>
  </si>
  <si>
    <t>Adjusting Entries</t>
  </si>
  <si>
    <t>Closing entries</t>
  </si>
  <si>
    <t>Transactions</t>
  </si>
  <si>
    <t>Balance Sheet</t>
  </si>
  <si>
    <t>Income Statement</t>
  </si>
  <si>
    <t>Yr 1 Transactions</t>
  </si>
  <si>
    <t>Trial Balance</t>
  </si>
  <si>
    <t>Debit</t>
  </si>
  <si>
    <t>Credit</t>
  </si>
  <si>
    <t>Cash (+A)</t>
  </si>
  <si>
    <t>Common Stock (+SE)</t>
  </si>
  <si>
    <t>Additional Paid-In Capital (+SE)</t>
  </si>
  <si>
    <t>PPE (+A)</t>
  </si>
  <si>
    <t>Cash (-A)</t>
  </si>
  <si>
    <t>Preferred Stock (+SE)</t>
  </si>
  <si>
    <t>Note Payable (+L)</t>
  </si>
  <si>
    <t>Inventory (+A)</t>
  </si>
  <si>
    <t>Accounts Payable (+L)</t>
  </si>
  <si>
    <t>Accounts Receivable (+A)</t>
  </si>
  <si>
    <t>Cost of Goods Sold (+E,-SE)</t>
  </si>
  <si>
    <t>Inventory (-A)</t>
  </si>
  <si>
    <t>Sales Revenue</t>
  </si>
  <si>
    <t>Sales Revenue (+R,+SE)</t>
  </si>
  <si>
    <t>Wages Expense (+E,-SE)</t>
  </si>
  <si>
    <t>Wages Payable (+L)</t>
  </si>
  <si>
    <t>Cash</t>
  </si>
  <si>
    <t>Cash (A)</t>
  </si>
  <si>
    <t>PPE (A)</t>
  </si>
  <si>
    <t>Inventory (A)</t>
  </si>
  <si>
    <t>Accounts Receivable (A)</t>
  </si>
  <si>
    <t>Sales Discount (XR,-R,-SE)</t>
  </si>
  <si>
    <t>Accounts Receivable (-A)</t>
  </si>
  <si>
    <t>Sales Returns and Allowances (XR,-R,-SE)</t>
  </si>
  <si>
    <t>*</t>
  </si>
  <si>
    <t>Wages Payable (-L)</t>
  </si>
  <si>
    <t>Accounts Payable (-L)</t>
  </si>
  <si>
    <t>Utilities Expense (+E,-SE)</t>
  </si>
  <si>
    <t>Note Payable (L)</t>
  </si>
  <si>
    <t>Accounts Payable (L)</t>
  </si>
  <si>
    <t>Wages Payable (L)</t>
  </si>
  <si>
    <t>Common Stock (SE)</t>
  </si>
  <si>
    <t>Additional Paid-In Capital (SE)</t>
  </si>
  <si>
    <t>Preferred Stock (SE)</t>
  </si>
  <si>
    <t>Sales Revenue ( R )</t>
  </si>
  <si>
    <t>Sales Discount (XR)</t>
  </si>
  <si>
    <t>Sales Returns and Allowances (XR)</t>
  </si>
  <si>
    <t>Cost of Goods Sold ( E )</t>
  </si>
  <si>
    <t>Wages Expense ( E )</t>
  </si>
  <si>
    <t>Utilities Expense ( E )</t>
  </si>
  <si>
    <t>Land (A)</t>
  </si>
  <si>
    <t>Depreciation Expense (+E,-SE)</t>
  </si>
  <si>
    <t>Accumulated Depreciation (+XA)</t>
  </si>
  <si>
    <t>Interest Expense (+E,-SE)</t>
  </si>
  <si>
    <t>Interest Payable (+L)</t>
  </si>
  <si>
    <t>Bad Debt Expense (+E,-SE)</t>
  </si>
  <si>
    <t>Allowance for Doubtful Accounts (+XA)</t>
  </si>
  <si>
    <t>Prepaid Expense (+A)</t>
  </si>
  <si>
    <t>Prepaid Expense (A)</t>
  </si>
  <si>
    <t>Land (+A)</t>
  </si>
  <si>
    <t>Cost of Goods Sold (-E,+SE)</t>
  </si>
  <si>
    <t>Wages Expense (-E,+SE)</t>
  </si>
  <si>
    <t>Utilities Expense (-E,-SE)</t>
  </si>
  <si>
    <t>Income Tax Expense</t>
  </si>
  <si>
    <t>Income Tax Expense (+E,-SE)</t>
  </si>
  <si>
    <t>Income Tax Payable (+L)</t>
  </si>
  <si>
    <t>Current Assets</t>
  </si>
  <si>
    <t>Inventory</t>
  </si>
  <si>
    <t>Accounts Receivable</t>
  </si>
  <si>
    <t>Prepaid Expense</t>
  </si>
  <si>
    <t>Noncurrent Assets</t>
  </si>
  <si>
    <t>PPE</t>
  </si>
  <si>
    <t>Land</t>
  </si>
  <si>
    <t>Current Liabilities</t>
  </si>
  <si>
    <t>Accounts Payable</t>
  </si>
  <si>
    <t>Wages Payable</t>
  </si>
  <si>
    <t>Noncurrent Liabilities</t>
  </si>
  <si>
    <t>Notes Payable</t>
  </si>
  <si>
    <t>Common Stock</t>
  </si>
  <si>
    <t>Stockholders' Equity</t>
  </si>
  <si>
    <t>Additional Paid-In Capital</t>
  </si>
  <si>
    <t>Preferred Stock</t>
  </si>
  <si>
    <t>Contra Revenue</t>
  </si>
  <si>
    <t>Revenues</t>
  </si>
  <si>
    <t>Sales Discount</t>
  </si>
  <si>
    <t>Sales Returns and Allowances</t>
  </si>
  <si>
    <t>Expenses</t>
  </si>
  <si>
    <t>Cost of Goods Sold</t>
  </si>
  <si>
    <t>Wages Expense</t>
  </si>
  <si>
    <t>Utilities Expense</t>
  </si>
  <si>
    <t>TOTALS</t>
  </si>
  <si>
    <t>Retained Earnings (+SE)</t>
  </si>
  <si>
    <t>Depreciation Expense ( E )</t>
  </si>
  <si>
    <t>Accumulated Depreciation (XA)</t>
  </si>
  <si>
    <t>Interest Expense ( E )</t>
  </si>
  <si>
    <t>Interest Payable (L)</t>
  </si>
  <si>
    <t>Bad Debt Expense ( E )</t>
  </si>
  <si>
    <t>Allowance for Doubtful Accounts (XA)</t>
  </si>
  <si>
    <t>Income Tax Expense ( E )</t>
  </si>
  <si>
    <t>Income Tax Payable (L)</t>
  </si>
  <si>
    <t>Retained Earnings</t>
  </si>
  <si>
    <t>Net Sales Revenue</t>
  </si>
  <si>
    <t>Gross Profit</t>
  </si>
  <si>
    <t>Total Operating Expenses</t>
  </si>
  <si>
    <t>Depreciation Expense</t>
  </si>
  <si>
    <t>Interest Expense</t>
  </si>
  <si>
    <t>Bad Debt Expense</t>
  </si>
  <si>
    <t>Pretax Income</t>
  </si>
  <si>
    <t>Net Income</t>
  </si>
  <si>
    <t>Assets</t>
  </si>
  <si>
    <t>Total Assets</t>
  </si>
  <si>
    <t>Accounts Receivable,net</t>
  </si>
  <si>
    <t>PPE,net</t>
  </si>
  <si>
    <t>Total Liabilities</t>
  </si>
  <si>
    <t>Interest Payable</t>
  </si>
  <si>
    <t>Income Tax Payable</t>
  </si>
  <si>
    <t>Total Stockholders' Equity</t>
  </si>
  <si>
    <t>Income Tax Expense (-E,+SE)</t>
  </si>
  <si>
    <t>Bad Debt Expense (-E,+SE)</t>
  </si>
  <si>
    <t>Interest Expense (-E,+SE)</t>
  </si>
  <si>
    <t>Sales Revenue,net (-R,-SE)</t>
  </si>
  <si>
    <t>Depreciation Expense (-E,+SE)</t>
  </si>
  <si>
    <t>Allowance for Doubtful Accounts (-XA)</t>
  </si>
  <si>
    <t>Income Taxes Payable (-L)</t>
  </si>
  <si>
    <t>Interest Payable (-L)</t>
  </si>
  <si>
    <t>Repairs Expense (+E,-SE)</t>
  </si>
  <si>
    <t>Accumulated Deprecaitaion (XA)</t>
  </si>
  <si>
    <t>Notes Payable (L)</t>
  </si>
  <si>
    <t>Retained Earnings (SE)</t>
  </si>
  <si>
    <t>Repairs Expense ( E )</t>
  </si>
  <si>
    <t>Contra Assets</t>
  </si>
  <si>
    <t>Allowance for Doubtful Accounts</t>
  </si>
  <si>
    <t>Revenue</t>
  </si>
  <si>
    <t>Repairs Expense</t>
  </si>
  <si>
    <t>TOTAL</t>
  </si>
  <si>
    <t>Insurance Expense (+E,-SE)</t>
  </si>
  <si>
    <t>Prepaid Expense (-A)</t>
  </si>
  <si>
    <t>LIFO Reserve (+XA)</t>
  </si>
  <si>
    <t>Accounts Receivable, net</t>
  </si>
  <si>
    <t>Inventory,net</t>
  </si>
  <si>
    <t>LIFO Reserve (XA)</t>
  </si>
  <si>
    <t>Insurance Expense ( E )</t>
  </si>
  <si>
    <t>Insurance Expense</t>
  </si>
  <si>
    <t>Accumulated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</si>
</sst>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m/d;@"/>
    <numFmt numFmtId="165" formatCode="[$-409]d\-mmm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onstantia"/>
      <family val="1"/>
    </font>
    <font>
      <b/>
      <sz val="11"/>
      <color theme="1"/>
      <name val="Constantia"/>
      <family val="1"/>
    </font>
    <font>
      <i/>
      <sz val="11"/>
      <color theme="1"/>
      <name val="Constantia"/>
      <family val="1"/>
    </font>
    <font>
      <u/>
      <sz val="11"/>
      <color theme="1"/>
      <name val="Constantia"/>
      <family val="1"/>
    </font>
    <font>
      <sz val="12"/>
      <color theme="1"/>
      <name val="Constantia"/>
      <family val="1"/>
    </font>
    <font>
      <sz val="12"/>
      <color rgb="FF0070C0"/>
      <name val="Constantia"/>
      <family val="1"/>
    </font>
    <font>
      <sz val="11"/>
      <color rgb="FF0070C0"/>
      <name val="Constantia"/>
      <family val="1"/>
    </font>
    <font>
      <sz val="11"/>
      <color rgb="FF0070C0"/>
      <name val="Calibri"/>
      <family val="2"/>
      <scheme val="minor"/>
    </font>
    <font>
      <sz val="11"/>
      <color theme="8"/>
      <name val="Constantia"/>
      <family val="1"/>
    </font>
    <font>
      <b/>
      <sz val="11"/>
      <color theme="1"/>
      <name val="Constantia"/>
    </font>
    <font>
      <sz val="11"/>
      <color theme="1"/>
      <name val="Constantia"/>
    </font>
    <font>
      <b/>
      <u/>
      <sz val="11"/>
      <color theme="1"/>
      <name val="Constantia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4">
    <xf numFmtId="0" fontId="0" fillId="0" borderId="0" xfId="0"/>
    <xf numFmtId="0" fontId="18" fillId="0" borderId="0" xfId="0" applyFont="1"/>
    <xf numFmtId="0" fontId="18" fillId="0" borderId="10" xfId="0" applyFont="1" applyBorder="1"/>
    <xf numFmtId="0" fontId="18" fillId="0" borderId="0" xfId="0" applyFont="1" applyBorder="1"/>
    <xf numFmtId="3" fontId="18" fillId="0" borderId="0" xfId="0" applyNumberFormat="1" applyFont="1"/>
    <xf numFmtId="0" fontId="18" fillId="0" borderId="0" xfId="0" applyFont="1" applyFill="1" applyBorder="1"/>
    <xf numFmtId="3" fontId="18" fillId="0" borderId="0" xfId="0" applyNumberFormat="1" applyFont="1" applyFill="1" applyBorder="1"/>
    <xf numFmtId="3" fontId="18" fillId="0" borderId="0" xfId="0" applyNumberFormat="1" applyFont="1" applyBorder="1"/>
    <xf numFmtId="0" fontId="18" fillId="0" borderId="15" xfId="0" applyFont="1" applyBorder="1"/>
    <xf numFmtId="0" fontId="18" fillId="0" borderId="14" xfId="0" applyFont="1" applyBorder="1"/>
    <xf numFmtId="0" fontId="18" fillId="0" borderId="19" xfId="0" applyFont="1" applyBorder="1"/>
    <xf numFmtId="16" fontId="19" fillId="0" borderId="17" xfId="0" applyNumberFormat="1" applyFont="1" applyBorder="1"/>
    <xf numFmtId="0" fontId="18" fillId="0" borderId="11" xfId="0" applyFont="1" applyBorder="1" applyAlignment="1">
      <alignment horizontal="center"/>
    </xf>
    <xf numFmtId="0" fontId="20" fillId="0" borderId="13" xfId="0" applyFont="1" applyBorder="1"/>
    <xf numFmtId="0" fontId="18" fillId="0" borderId="12" xfId="0" applyFont="1" applyBorder="1"/>
    <xf numFmtId="0" fontId="18" fillId="0" borderId="11" xfId="0" applyFont="1" applyBorder="1"/>
    <xf numFmtId="0" fontId="18" fillId="0" borderId="18" xfId="0" applyFont="1" applyBorder="1"/>
    <xf numFmtId="0" fontId="18" fillId="0" borderId="13" xfId="0" applyFont="1" applyBorder="1"/>
    <xf numFmtId="6" fontId="18" fillId="0" borderId="0" xfId="0" applyNumberFormat="1" applyFont="1"/>
    <xf numFmtId="16" fontId="19" fillId="0" borderId="13" xfId="0" applyNumberFormat="1" applyFont="1" applyBorder="1"/>
    <xf numFmtId="3" fontId="18" fillId="0" borderId="11" xfId="0" applyNumberFormat="1" applyFont="1" applyBorder="1"/>
    <xf numFmtId="0" fontId="18" fillId="0" borderId="11" xfId="0" quotePrefix="1" applyFont="1" applyBorder="1" applyAlignment="1">
      <alignment horizontal="right"/>
    </xf>
    <xf numFmtId="3" fontId="18" fillId="0" borderId="12" xfId="0" applyNumberFormat="1" applyFont="1" applyBorder="1"/>
    <xf numFmtId="0" fontId="18" fillId="0" borderId="20" xfId="0" applyFont="1" applyBorder="1"/>
    <xf numFmtId="0" fontId="18" fillId="0" borderId="16" xfId="0" applyFont="1" applyBorder="1"/>
    <xf numFmtId="3" fontId="18" fillId="0" borderId="13" xfId="0" applyNumberFormat="1" applyFont="1" applyBorder="1"/>
    <xf numFmtId="0" fontId="18" fillId="0" borderId="13" xfId="0" quotePrefix="1" applyFont="1" applyBorder="1" applyAlignment="1">
      <alignment horizontal="right"/>
    </xf>
    <xf numFmtId="3" fontId="18" fillId="0" borderId="16" xfId="0" applyNumberFormat="1" applyFont="1" applyBorder="1"/>
    <xf numFmtId="0" fontId="18" fillId="0" borderId="17" xfId="0" applyFont="1" applyBorder="1"/>
    <xf numFmtId="0" fontId="22" fillId="0" borderId="0" xfId="0" applyFont="1"/>
    <xf numFmtId="0" fontId="23" fillId="0" borderId="0" xfId="0" applyFont="1"/>
    <xf numFmtId="14" fontId="18" fillId="0" borderId="0" xfId="0" applyNumberFormat="1" applyFont="1"/>
    <xf numFmtId="3" fontId="18" fillId="0" borderId="17" xfId="0" applyNumberFormat="1" applyFont="1" applyBorder="1"/>
    <xf numFmtId="0" fontId="24" fillId="0" borderId="0" xfId="0" applyFont="1"/>
    <xf numFmtId="3" fontId="24" fillId="0" borderId="0" xfId="0" applyNumberFormat="1" applyFont="1"/>
    <xf numFmtId="0" fontId="24" fillId="0" borderId="17" xfId="0" applyFont="1" applyBorder="1"/>
    <xf numFmtId="14" fontId="24" fillId="0" borderId="0" xfId="0" applyNumberFormat="1" applyFont="1"/>
    <xf numFmtId="3" fontId="24" fillId="0" borderId="17" xfId="0" applyNumberFormat="1" applyFont="1" applyBorder="1"/>
    <xf numFmtId="0" fontId="25" fillId="0" borderId="0" xfId="0" applyFont="1"/>
    <xf numFmtId="3" fontId="24" fillId="0" borderId="16" xfId="0" applyNumberFormat="1" applyFont="1" applyBorder="1"/>
    <xf numFmtId="0" fontId="24" fillId="0" borderId="16" xfId="0" applyFont="1" applyBorder="1"/>
    <xf numFmtId="0" fontId="24" fillId="0" borderId="10" xfId="0" applyFont="1" applyBorder="1"/>
    <xf numFmtId="0" fontId="24" fillId="0" borderId="20" xfId="0" applyFont="1" applyBorder="1"/>
    <xf numFmtId="0" fontId="24" fillId="33" borderId="10" xfId="0" applyFont="1" applyFill="1" applyBorder="1" applyAlignment="1">
      <alignment horizontal="center"/>
    </xf>
    <xf numFmtId="16" fontId="18" fillId="0" borderId="13" xfId="0" applyNumberFormat="1" applyFont="1" applyBorder="1"/>
    <xf numFmtId="3" fontId="24" fillId="0" borderId="0" xfId="0" applyNumberFormat="1" applyFont="1" applyBorder="1"/>
    <xf numFmtId="0" fontId="18" fillId="0" borderId="21" xfId="0" applyFont="1" applyBorder="1"/>
    <xf numFmtId="0" fontId="24" fillId="33" borderId="10" xfId="0" quotePrefix="1" applyFont="1" applyFill="1" applyBorder="1" applyAlignment="1">
      <alignment horizontal="left"/>
    </xf>
    <xf numFmtId="0" fontId="20" fillId="0" borderId="16" xfId="0" applyFont="1" applyBorder="1"/>
    <xf numFmtId="0" fontId="18" fillId="0" borderId="0" xfId="0" applyFont="1" applyAlignment="1">
      <alignment horizontal="right"/>
    </xf>
    <xf numFmtId="3" fontId="24" fillId="0" borderId="21" xfId="0" applyNumberFormat="1" applyFont="1" applyBorder="1"/>
    <xf numFmtId="0" fontId="26" fillId="0" borderId="0" xfId="0" applyFont="1"/>
    <xf numFmtId="6" fontId="22" fillId="0" borderId="0" xfId="0" applyNumberFormat="1" applyFont="1"/>
    <xf numFmtId="3" fontId="22" fillId="0" borderId="0" xfId="0" applyNumberFormat="1" applyFont="1"/>
    <xf numFmtId="6" fontId="18" fillId="0" borderId="10" xfId="0" applyNumberFormat="1" applyFont="1" applyBorder="1"/>
    <xf numFmtId="6" fontId="18" fillId="0" borderId="0" xfId="0" applyNumberFormat="1" applyFont="1" applyBorder="1"/>
    <xf numFmtId="2" fontId="18" fillId="0" borderId="0" xfId="0" applyNumberFormat="1" applyFont="1" applyBorder="1"/>
    <xf numFmtId="6" fontId="18" fillId="0" borderId="0" xfId="0" applyNumberFormat="1" applyFont="1" applyFill="1" applyBorder="1"/>
    <xf numFmtId="0" fontId="18" fillId="0" borderId="0" xfId="0" applyFont="1" applyFill="1"/>
    <xf numFmtId="0" fontId="20" fillId="0" borderId="13" xfId="0" applyFont="1" applyFill="1" applyBorder="1"/>
    <xf numFmtId="0" fontId="18" fillId="0" borderId="12" xfId="0" applyFont="1" applyFill="1" applyBorder="1"/>
    <xf numFmtId="0" fontId="18" fillId="0" borderId="11" xfId="0" applyFont="1" applyFill="1" applyBorder="1"/>
    <xf numFmtId="0" fontId="18" fillId="0" borderId="13" xfId="0" applyFont="1" applyFill="1" applyBorder="1"/>
    <xf numFmtId="3" fontId="18" fillId="0" borderId="11" xfId="0" applyNumberFormat="1" applyFont="1" applyFill="1" applyBorder="1"/>
    <xf numFmtId="0" fontId="18" fillId="0" borderId="12" xfId="0" applyFont="1" applyBorder="1" applyAlignment="1">
      <alignment horizontal="left" indent="1"/>
    </xf>
    <xf numFmtId="16" fontId="27" fillId="0" borderId="13" xfId="0" applyNumberFormat="1" applyFont="1" applyBorder="1"/>
    <xf numFmtId="0" fontId="20" fillId="0" borderId="13" xfId="0" applyFont="1" applyBorder="1" applyAlignment="1">
      <alignment vertical="top"/>
    </xf>
    <xf numFmtId="164" fontId="18" fillId="0" borderId="0" xfId="0" applyNumberFormat="1" applyFont="1"/>
    <xf numFmtId="0" fontId="18" fillId="0" borderId="12" xfId="0" applyFont="1" applyBorder="1" applyAlignment="1">
      <alignment horizontal="left"/>
    </xf>
    <xf numFmtId="0" fontId="18" fillId="0" borderId="22" xfId="0" applyFont="1" applyBorder="1"/>
    <xf numFmtId="0" fontId="27" fillId="0" borderId="0" xfId="0" applyFont="1" applyBorder="1"/>
    <xf numFmtId="164" fontId="18" fillId="0" borderId="0" xfId="0" applyNumberFormat="1" applyFont="1" applyBorder="1"/>
    <xf numFmtId="3" fontId="18" fillId="0" borderId="10" xfId="0" applyNumberFormat="1" applyFont="1" applyBorder="1"/>
    <xf numFmtId="3" fontId="18" fillId="0" borderId="23" xfId="0" applyNumberFormat="1" applyFont="1" applyBorder="1"/>
    <xf numFmtId="0" fontId="18" fillId="0" borderId="23" xfId="0" applyFont="1" applyBorder="1"/>
    <xf numFmtId="38" fontId="18" fillId="0" borderId="17" xfId="0" applyNumberFormat="1" applyFont="1" applyBorder="1" applyAlignment="1">
      <alignment horizontal="right"/>
    </xf>
    <xf numFmtId="3" fontId="18" fillId="0" borderId="19" xfId="0" applyNumberFormat="1" applyFont="1" applyBorder="1"/>
    <xf numFmtId="164" fontId="28" fillId="0" borderId="0" xfId="0" applyNumberFormat="1" applyFont="1"/>
    <xf numFmtId="3" fontId="18" fillId="0" borderId="0" xfId="0" applyNumberFormat="1" applyFont="1" applyAlignment="1">
      <alignment horizontal="center"/>
    </xf>
    <xf numFmtId="38" fontId="18" fillId="0" borderId="16" xfId="0" applyNumberFormat="1" applyFont="1" applyBorder="1"/>
    <xf numFmtId="4" fontId="18" fillId="0" borderId="11" xfId="0" applyNumberFormat="1" applyFont="1" applyBorder="1"/>
    <xf numFmtId="4" fontId="18" fillId="0" borderId="13" xfId="0" applyNumberFormat="1" applyFont="1" applyBorder="1"/>
    <xf numFmtId="0" fontId="18" fillId="0" borderId="0" xfId="0" quotePrefix="1" applyFont="1" applyFill="1" applyBorder="1" applyAlignment="1"/>
    <xf numFmtId="3" fontId="18" fillId="0" borderId="18" xfId="0" applyNumberFormat="1" applyFont="1" applyBorder="1"/>
    <xf numFmtId="4" fontId="18" fillId="0" borderId="17" xfId="0" applyNumberFormat="1" applyFont="1" applyBorder="1"/>
    <xf numFmtId="0" fontId="18" fillId="0" borderId="0" xfId="0" applyFont="1" applyAlignment="1">
      <alignment horizontal="left" indent="1"/>
    </xf>
    <xf numFmtId="0" fontId="27" fillId="0" borderId="0" xfId="0" applyFont="1"/>
    <xf numFmtId="38" fontId="18" fillId="0" borderId="0" xfId="0" applyNumberFormat="1" applyFont="1"/>
    <xf numFmtId="1" fontId="18" fillId="0" borderId="0" xfId="0" applyNumberFormat="1" applyFont="1"/>
    <xf numFmtId="164" fontId="0" fillId="0" borderId="0" xfId="0" applyNumberFormat="1"/>
    <xf numFmtId="4" fontId="18" fillId="0" borderId="19" xfId="0" applyNumberFormat="1" applyFont="1" applyBorder="1"/>
    <xf numFmtId="4" fontId="18" fillId="0" borderId="16" xfId="0" applyNumberFormat="1" applyFont="1" applyBorder="1"/>
    <xf numFmtId="164" fontId="18" fillId="0" borderId="14" xfId="0" applyNumberFormat="1" applyFont="1" applyBorder="1"/>
    <xf numFmtId="14" fontId="18" fillId="0" borderId="14" xfId="0" applyNumberFormat="1" applyFont="1" applyBorder="1"/>
    <xf numFmtId="164" fontId="28" fillId="0" borderId="14" xfId="0" applyNumberFormat="1" applyFont="1" applyBorder="1"/>
    <xf numFmtId="4" fontId="18" fillId="0" borderId="23" xfId="0" applyNumberFormat="1" applyFont="1" applyBorder="1"/>
    <xf numFmtId="2" fontId="18" fillId="0" borderId="17" xfId="0" applyNumberFormat="1" applyFont="1" applyBorder="1"/>
    <xf numFmtId="2" fontId="18" fillId="0" borderId="16" xfId="0" applyNumberFormat="1" applyFont="1" applyBorder="1"/>
    <xf numFmtId="2" fontId="18" fillId="0" borderId="20" xfId="0" applyNumberFormat="1" applyFont="1" applyBorder="1"/>
    <xf numFmtId="4" fontId="18" fillId="0" borderId="0" xfId="0" applyNumberFormat="1" applyFont="1"/>
    <xf numFmtId="4" fontId="18" fillId="0" borderId="20" xfId="0" applyNumberFormat="1" applyFont="1" applyBorder="1"/>
    <xf numFmtId="0" fontId="18" fillId="0" borderId="0" xfId="0" applyFont="1" applyBorder="1" applyAlignment="1">
      <alignment horizontal="left" indent="1"/>
    </xf>
    <xf numFmtId="3" fontId="18" fillId="0" borderId="0" xfId="0" applyNumberFormat="1" applyFont="1" applyBorder="1" applyAlignment="1">
      <alignment horizontal="right"/>
    </xf>
    <xf numFmtId="3" fontId="18" fillId="0" borderId="0" xfId="0" applyNumberFormat="1" applyFont="1" applyAlignment="1">
      <alignment horizontal="right"/>
    </xf>
    <xf numFmtId="3" fontId="18" fillId="0" borderId="14" xfId="0" applyNumberFormat="1" applyFont="1" applyBorder="1" applyAlignment="1">
      <alignment horizontal="right"/>
    </xf>
    <xf numFmtId="0" fontId="27" fillId="0" borderId="14" xfId="0" applyFont="1" applyBorder="1"/>
    <xf numFmtId="3" fontId="27" fillId="0" borderId="14" xfId="0" applyNumberFormat="1" applyFont="1" applyBorder="1" applyAlignment="1">
      <alignment horizontal="right"/>
    </xf>
    <xf numFmtId="0" fontId="28" fillId="0" borderId="0" xfId="0" applyFont="1" applyBorder="1"/>
    <xf numFmtId="4" fontId="18" fillId="0" borderId="0" xfId="0" applyNumberFormat="1" applyFont="1" applyBorder="1" applyAlignment="1">
      <alignment horizontal="right"/>
    </xf>
    <xf numFmtId="0" fontId="27" fillId="0" borderId="15" xfId="0" applyFont="1" applyBorder="1"/>
    <xf numFmtId="3" fontId="27" fillId="0" borderId="15" xfId="0" applyNumberFormat="1" applyFont="1" applyBorder="1" applyAlignment="1">
      <alignment horizontal="right"/>
    </xf>
    <xf numFmtId="4" fontId="27" fillId="0" borderId="15" xfId="0" applyNumberFormat="1" applyFont="1" applyBorder="1" applyAlignment="1">
      <alignment horizontal="right"/>
    </xf>
    <xf numFmtId="3" fontId="18" fillId="0" borderId="0" xfId="0" applyNumberFormat="1" applyFont="1" applyBorder="1" applyAlignment="1">
      <alignment horizontal="left" indent="1"/>
    </xf>
    <xf numFmtId="3" fontId="27" fillId="0" borderId="0" xfId="0" applyNumberFormat="1" applyFont="1" applyBorder="1"/>
    <xf numFmtId="2" fontId="27" fillId="0" borderId="0" xfId="0" applyNumberFormat="1" applyFont="1" applyBorder="1"/>
    <xf numFmtId="2" fontId="18" fillId="0" borderId="0" xfId="0" applyNumberFormat="1" applyFont="1"/>
    <xf numFmtId="0" fontId="18" fillId="0" borderId="11" xfId="0" applyFont="1" applyBorder="1" applyAlignment="1">
      <alignment horizontal="left" indent="1"/>
    </xf>
    <xf numFmtId="16" fontId="27" fillId="0" borderId="17" xfId="0" applyNumberFormat="1" applyFont="1" applyBorder="1"/>
    <xf numFmtId="0" fontId="18" fillId="33" borderId="10" xfId="0" quotePrefix="1" applyFont="1" applyFill="1" applyBorder="1" applyAlignment="1"/>
    <xf numFmtId="0" fontId="18" fillId="33" borderId="10" xfId="0" applyFont="1" applyFill="1" applyBorder="1" applyAlignment="1"/>
    <xf numFmtId="3" fontId="18" fillId="0" borderId="14" xfId="0" applyNumberFormat="1" applyFont="1" applyBorder="1"/>
    <xf numFmtId="4" fontId="18" fillId="0" borderId="14" xfId="0" applyNumberFormat="1" applyFont="1" applyBorder="1"/>
    <xf numFmtId="0" fontId="24" fillId="0" borderId="14" xfId="0" applyFont="1" applyBorder="1"/>
    <xf numFmtId="16" fontId="18" fillId="0" borderId="0" xfId="0" applyNumberFormat="1" applyFont="1"/>
    <xf numFmtId="16" fontId="18" fillId="0" borderId="0" xfId="0" applyNumberFormat="1" applyFont="1" applyBorder="1"/>
    <xf numFmtId="165" fontId="18" fillId="0" borderId="0" xfId="0" applyNumberFormat="1" applyFont="1"/>
    <xf numFmtId="165" fontId="18" fillId="0" borderId="0" xfId="0" applyNumberFormat="1" applyFont="1" applyBorder="1"/>
    <xf numFmtId="40" fontId="18" fillId="0" borderId="16" xfId="0" applyNumberFormat="1" applyFont="1" applyBorder="1"/>
    <xf numFmtId="40" fontId="18" fillId="0" borderId="0" xfId="0" applyNumberFormat="1" applyFont="1"/>
    <xf numFmtId="4" fontId="27" fillId="0" borderId="0" xfId="0" applyNumberFormat="1" applyFont="1"/>
    <xf numFmtId="3" fontId="18" fillId="0" borderId="18" xfId="0" applyNumberFormat="1" applyFont="1" applyFill="1" applyBorder="1"/>
    <xf numFmtId="0" fontId="18" fillId="0" borderId="12" xfId="0" applyFont="1" applyFill="1" applyBorder="1" applyAlignment="1">
      <alignment horizontal="left" indent="1"/>
    </xf>
    <xf numFmtId="16" fontId="18" fillId="0" borderId="14" xfId="0" applyNumberFormat="1" applyFont="1" applyBorder="1"/>
    <xf numFmtId="0" fontId="18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0" fontId="18" fillId="33" borderId="0" xfId="0" quotePrefix="1" applyFont="1" applyFill="1" applyBorder="1" applyAlignment="1">
      <alignment horizontal="center"/>
    </xf>
    <xf numFmtId="0" fontId="18" fillId="33" borderId="10" xfId="0" quotePrefix="1" applyFont="1" applyFill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8" fillId="33" borderId="10" xfId="0" quotePrefix="1" applyFont="1" applyFill="1" applyBorder="1" applyAlignment="1">
      <alignment horizontal="center"/>
    </xf>
    <xf numFmtId="0" fontId="24" fillId="33" borderId="10" xfId="0" quotePrefix="1" applyFont="1" applyFill="1" applyBorder="1" applyAlignment="1">
      <alignment horizontal="center"/>
    </xf>
    <xf numFmtId="0" fontId="28" fillId="33" borderId="0" xfId="0" quotePrefix="1" applyFont="1" applyFill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" fontId="18" fillId="0" borderId="11" xfId="0" applyNumberFormat="1" applyFont="1" applyFill="1" applyBorder="1"/>
    <xf numFmtId="3" fontId="0" fillId="0" borderId="0" xfId="0" applyNumberFormat="1"/>
    <xf numFmtId="0" fontId="29" fillId="0" borderId="0" xfId="0" applyFont="1" applyAlignment="1">
      <alignment horizontal="center"/>
    </xf>
    <xf numFmtId="3" fontId="27" fillId="0" borderId="15" xfId="0" applyNumberFormat="1" applyFont="1" applyBorder="1"/>
    <xf numFmtId="3" fontId="27" fillId="0" borderId="15" xfId="0" applyNumberFormat="1" applyFont="1" applyFill="1" applyBorder="1"/>
    <xf numFmtId="0" fontId="27" fillId="0" borderId="15" xfId="0" applyFont="1" applyFill="1" applyBorder="1"/>
    <xf numFmtId="4" fontId="18" fillId="0" borderId="0" xfId="0" applyNumberFormat="1" applyFont="1" applyBorder="1"/>
    <xf numFmtId="1" fontId="18" fillId="0" borderId="17" xfId="0" applyNumberFormat="1" applyFont="1" applyBorder="1"/>
    <xf numFmtId="1" fontId="18" fillId="0" borderId="16" xfId="0" applyNumberFormat="1" applyFont="1" applyBorder="1"/>
    <xf numFmtId="1" fontId="18" fillId="0" borderId="20" xfId="0" applyNumberFormat="1" applyFont="1" applyBorder="1"/>
    <xf numFmtId="3" fontId="24" fillId="0" borderId="15" xfId="0" applyNumberFormat="1" applyFont="1" applyBorder="1"/>
    <xf numFmtId="16" fontId="28" fillId="0" borderId="14" xfId="0" applyNumberFormat="1" applyFont="1" applyBorder="1"/>
    <xf numFmtId="0" fontId="18" fillId="0" borderId="21" xfId="0" applyFont="1" applyBorder="1" applyAlignment="1">
      <alignment horizontal="left" indent="1"/>
    </xf>
    <xf numFmtId="0" fontId="18" fillId="0" borderId="15" xfId="0" applyFont="1" applyBorder="1" applyAlignment="1">
      <alignment horizontal="left" indent="1"/>
    </xf>
    <xf numFmtId="4" fontId="27" fillId="0" borderId="0" xfId="0" applyNumberFormat="1" applyFont="1" applyBorder="1"/>
    <xf numFmtId="4" fontId="27" fillId="0" borderId="15" xfId="0" applyNumberFormat="1" applyFont="1" applyBorder="1"/>
    <xf numFmtId="2" fontId="18" fillId="0" borderId="11" xfId="0" applyNumberFormat="1" applyFont="1" applyFill="1" applyBorder="1"/>
    <xf numFmtId="4" fontId="18" fillId="0" borderId="0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"/>
  <sheetViews>
    <sheetView zoomScale="102" workbookViewId="0">
      <selection activeCell="E68" sqref="E68"/>
    </sheetView>
  </sheetViews>
  <sheetFormatPr baseColWidth="10" defaultColWidth="8.5" defaultRowHeight="15" x14ac:dyDescent="0.2"/>
  <cols>
    <col min="1" max="1" width="8.5" style="1"/>
    <col min="2" max="2" width="9.5" style="3" customWidth="1"/>
    <col min="3" max="3" width="32.83203125" style="3" customWidth="1"/>
    <col min="4" max="6" width="8.5" style="1"/>
    <col min="7" max="7" width="8.5" style="3" customWidth="1"/>
    <col min="8" max="22" width="8.5" style="1" customWidth="1"/>
    <col min="23" max="23" width="7.83203125" style="1" customWidth="1"/>
    <col min="24" max="24" width="8.5" style="1" customWidth="1"/>
    <col min="25" max="25" width="10" style="1" customWidth="1"/>
    <col min="26" max="27" width="8.5" style="1" customWidth="1"/>
    <col min="28" max="28" width="32.83203125" style="1" bestFit="1" customWidth="1"/>
    <col min="29" max="16384" width="8.5" style="1"/>
  </cols>
  <sheetData>
    <row r="1" spans="2:30" x14ac:dyDescent="0.2">
      <c r="D1" s="133"/>
      <c r="E1" s="133"/>
    </row>
    <row r="2" spans="2:30" x14ac:dyDescent="0.2">
      <c r="B2" s="134" t="s">
        <v>7</v>
      </c>
      <c r="C2" s="134"/>
      <c r="AB2" s="86" t="s">
        <v>8</v>
      </c>
    </row>
    <row r="3" spans="2:30" ht="18" x14ac:dyDescent="0.25">
      <c r="B3" s="11">
        <v>42736</v>
      </c>
      <c r="C3" s="9"/>
      <c r="D3" s="12" t="s">
        <v>0</v>
      </c>
      <c r="E3" s="12" t="s">
        <v>1</v>
      </c>
      <c r="F3" s="3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C3" s="1" t="s">
        <v>9</v>
      </c>
      <c r="AD3" s="1" t="s">
        <v>10</v>
      </c>
    </row>
    <row r="4" spans="2:30" ht="18" x14ac:dyDescent="0.25">
      <c r="B4" s="13"/>
      <c r="C4" s="14" t="s">
        <v>11</v>
      </c>
      <c r="D4" s="20">
        <v>5000</v>
      </c>
      <c r="E4" s="23"/>
      <c r="F4" s="24"/>
      <c r="AA4" s="29"/>
      <c r="AB4" s="86" t="s">
        <v>67</v>
      </c>
      <c r="AC4" s="4"/>
    </row>
    <row r="5" spans="2:30" ht="18" x14ac:dyDescent="0.25">
      <c r="B5" s="17"/>
      <c r="C5" s="64" t="s">
        <v>12</v>
      </c>
      <c r="D5" s="20"/>
      <c r="E5" s="17">
        <v>250</v>
      </c>
      <c r="F5" s="24"/>
      <c r="I5" s="136" t="s">
        <v>28</v>
      </c>
      <c r="J5" s="136"/>
      <c r="N5" s="136" t="s">
        <v>29</v>
      </c>
      <c r="O5" s="136"/>
      <c r="S5" s="136" t="s">
        <v>30</v>
      </c>
      <c r="T5" s="136"/>
      <c r="X5" s="136" t="s">
        <v>31</v>
      </c>
      <c r="Y5" s="136"/>
      <c r="AA5" s="30"/>
      <c r="AB5" s="1" t="s">
        <v>27</v>
      </c>
      <c r="AC5" s="4">
        <v>17525</v>
      </c>
    </row>
    <row r="6" spans="2:30" ht="18" x14ac:dyDescent="0.25">
      <c r="B6" s="17"/>
      <c r="C6" s="64" t="s">
        <v>13</v>
      </c>
      <c r="D6" s="15"/>
      <c r="E6" s="25">
        <v>4750</v>
      </c>
      <c r="F6" s="24"/>
      <c r="H6" s="67">
        <v>44197</v>
      </c>
      <c r="I6" s="4">
        <v>5000</v>
      </c>
      <c r="J6" s="27"/>
      <c r="M6" s="67">
        <v>44377</v>
      </c>
      <c r="N6" s="4">
        <v>75000</v>
      </c>
      <c r="O6" s="28"/>
      <c r="R6" s="67">
        <v>44378</v>
      </c>
      <c r="S6" s="4">
        <v>6000</v>
      </c>
      <c r="T6" s="28"/>
      <c r="W6" s="67">
        <v>44407</v>
      </c>
      <c r="X6" s="4">
        <v>7560</v>
      </c>
      <c r="Y6" s="28"/>
      <c r="AA6" s="29"/>
      <c r="AB6" s="1" t="s">
        <v>68</v>
      </c>
      <c r="AC6" s="4">
        <v>2700</v>
      </c>
      <c r="AD6" s="4"/>
    </row>
    <row r="7" spans="2:30" ht="18" x14ac:dyDescent="0.25">
      <c r="B7" s="65">
        <v>44228</v>
      </c>
      <c r="C7" s="14"/>
      <c r="D7" s="15"/>
      <c r="E7" s="25"/>
      <c r="F7" s="24"/>
      <c r="H7" s="67">
        <v>44228</v>
      </c>
      <c r="I7" s="4"/>
      <c r="J7" s="27">
        <v>2500</v>
      </c>
      <c r="O7" s="27"/>
      <c r="R7" s="67">
        <v>44407</v>
      </c>
      <c r="S7" s="4"/>
      <c r="T7" s="27">
        <v>1800</v>
      </c>
      <c r="W7" s="67">
        <v>44413</v>
      </c>
      <c r="X7" s="4"/>
      <c r="Y7" s="27">
        <v>2500</v>
      </c>
      <c r="AA7" s="29"/>
      <c r="AB7" s="1" t="s">
        <v>69</v>
      </c>
      <c r="AC7" s="4">
        <v>3010</v>
      </c>
    </row>
    <row r="8" spans="2:30" ht="18" x14ac:dyDescent="0.25">
      <c r="B8" s="19"/>
      <c r="C8" s="14" t="s">
        <v>60</v>
      </c>
      <c r="D8" s="20">
        <v>2500</v>
      </c>
      <c r="E8" s="17"/>
      <c r="F8" s="24"/>
      <c r="H8" s="67">
        <v>44255</v>
      </c>
      <c r="I8" s="4">
        <v>20000</v>
      </c>
      <c r="J8" s="27"/>
      <c r="M8" s="67"/>
      <c r="O8" s="27"/>
      <c r="R8" s="67">
        <v>44441</v>
      </c>
      <c r="T8" s="27">
        <v>1500</v>
      </c>
      <c r="W8" s="67">
        <v>44418</v>
      </c>
      <c r="Y8" s="24">
        <v>500</v>
      </c>
      <c r="AA8" s="29"/>
      <c r="AB8" s="1" t="s">
        <v>70</v>
      </c>
      <c r="AC8" s="4">
        <v>3500</v>
      </c>
    </row>
    <row r="9" spans="2:30" ht="18" x14ac:dyDescent="0.25">
      <c r="B9" s="13"/>
      <c r="C9" s="64" t="s">
        <v>15</v>
      </c>
      <c r="D9" s="15"/>
      <c r="E9" s="25">
        <v>2500</v>
      </c>
      <c r="F9" s="24"/>
      <c r="H9" s="67">
        <v>44378</v>
      </c>
      <c r="I9" s="4"/>
      <c r="J9" s="27">
        <v>1000</v>
      </c>
      <c r="M9" s="67"/>
      <c r="O9" s="27"/>
      <c r="R9" s="67"/>
      <c r="T9" s="24"/>
      <c r="W9" s="67">
        <v>44441</v>
      </c>
      <c r="X9" s="4">
        <v>2500</v>
      </c>
      <c r="Y9" s="24"/>
      <c r="AA9" s="29"/>
      <c r="AB9" s="86" t="s">
        <v>71</v>
      </c>
      <c r="AC9" s="4"/>
    </row>
    <row r="10" spans="2:30" ht="18" x14ac:dyDescent="0.25">
      <c r="B10" s="65">
        <v>44255</v>
      </c>
      <c r="C10" s="14"/>
      <c r="D10" s="20"/>
      <c r="E10" s="17"/>
      <c r="F10" s="24"/>
      <c r="H10" s="67">
        <v>44413</v>
      </c>
      <c r="I10" s="4">
        <v>2475</v>
      </c>
      <c r="J10" s="27"/>
      <c r="M10" s="67"/>
      <c r="O10" s="24"/>
      <c r="R10" s="67"/>
      <c r="T10" s="24"/>
      <c r="W10" s="67">
        <v>44484</v>
      </c>
      <c r="Y10" s="27">
        <v>4050</v>
      </c>
      <c r="AA10" s="29"/>
      <c r="AB10" s="1" t="s">
        <v>72</v>
      </c>
      <c r="AC10" s="4">
        <v>75000</v>
      </c>
      <c r="AD10" s="4"/>
    </row>
    <row r="11" spans="2:30" ht="18" x14ac:dyDescent="0.25">
      <c r="B11" s="17"/>
      <c r="C11" s="14" t="s">
        <v>11</v>
      </c>
      <c r="D11" s="20">
        <v>20000</v>
      </c>
      <c r="E11" s="25"/>
      <c r="F11" s="24"/>
      <c r="H11" s="71">
        <v>44439</v>
      </c>
      <c r="I11" s="7"/>
      <c r="J11" s="27">
        <v>200</v>
      </c>
      <c r="M11" s="67"/>
      <c r="N11" s="2"/>
      <c r="O11" s="23"/>
      <c r="R11" s="67"/>
      <c r="S11" s="2"/>
      <c r="T11" s="23"/>
      <c r="W11" s="67"/>
      <c r="X11" s="2"/>
      <c r="Y11" s="23"/>
      <c r="AA11" s="30"/>
      <c r="AB11" s="1" t="s">
        <v>73</v>
      </c>
      <c r="AC11" s="4">
        <v>2500</v>
      </c>
      <c r="AD11" s="4"/>
    </row>
    <row r="12" spans="2:30" ht="18" x14ac:dyDescent="0.25">
      <c r="B12" s="19"/>
      <c r="C12" s="64" t="s">
        <v>16</v>
      </c>
      <c r="D12" s="15"/>
      <c r="E12" s="25">
        <v>10000</v>
      </c>
      <c r="F12" s="24"/>
      <c r="H12" s="71">
        <v>44441</v>
      </c>
      <c r="I12" s="73">
        <v>3800</v>
      </c>
      <c r="J12" s="3"/>
      <c r="M12" s="31"/>
      <c r="N12" s="4">
        <f>SUM(N6:N11)</f>
        <v>75000</v>
      </c>
      <c r="O12" s="24"/>
      <c r="R12" s="31"/>
      <c r="S12" s="4">
        <f>S6-T7-T8</f>
        <v>2700</v>
      </c>
      <c r="T12" s="24"/>
      <c r="W12" s="31"/>
      <c r="X12" s="4">
        <f>X6+X9-Y8-Y7-Y10</f>
        <v>3010</v>
      </c>
      <c r="Y12" s="24"/>
      <c r="AA12" s="29"/>
      <c r="AB12" s="86" t="s">
        <v>74</v>
      </c>
      <c r="AD12" s="4"/>
    </row>
    <row r="13" spans="2:30" ht="18" x14ac:dyDescent="0.25">
      <c r="B13" s="66"/>
      <c r="C13" s="64" t="s">
        <v>13</v>
      </c>
      <c r="D13" s="15"/>
      <c r="E13" s="25">
        <v>10000</v>
      </c>
      <c r="F13" s="24"/>
      <c r="H13" s="67">
        <v>44443</v>
      </c>
      <c r="I13" s="4"/>
      <c r="J13" s="27">
        <v>4600</v>
      </c>
      <c r="AA13" s="29"/>
      <c r="AB13" s="1" t="s">
        <v>75</v>
      </c>
      <c r="AD13" s="4">
        <v>400</v>
      </c>
    </row>
    <row r="14" spans="2:30" ht="18" x14ac:dyDescent="0.25">
      <c r="B14" s="65">
        <v>44377</v>
      </c>
      <c r="C14" s="14"/>
      <c r="D14" s="20"/>
      <c r="E14" s="25"/>
      <c r="F14" s="24"/>
      <c r="H14" s="67">
        <v>44484</v>
      </c>
      <c r="I14" s="73">
        <v>4050</v>
      </c>
      <c r="AA14" s="29"/>
      <c r="AB14" s="1" t="s">
        <v>76</v>
      </c>
      <c r="AD14" s="4">
        <v>250</v>
      </c>
    </row>
    <row r="15" spans="2:30" ht="18" x14ac:dyDescent="0.25">
      <c r="B15" s="17"/>
      <c r="C15" s="14" t="s">
        <v>14</v>
      </c>
      <c r="D15" s="20">
        <v>75000</v>
      </c>
      <c r="E15" s="25"/>
      <c r="F15" s="24"/>
      <c r="H15" s="67">
        <v>44561</v>
      </c>
      <c r="I15" s="74"/>
      <c r="J15" s="4">
        <v>3500</v>
      </c>
      <c r="AA15" s="29"/>
      <c r="AB15" s="86" t="s">
        <v>77</v>
      </c>
      <c r="AD15" s="4"/>
    </row>
    <row r="16" spans="2:30" ht="18" x14ac:dyDescent="0.25">
      <c r="B16" s="17"/>
      <c r="C16" s="64" t="s">
        <v>17</v>
      </c>
      <c r="D16" s="15"/>
      <c r="E16" s="25">
        <v>75000</v>
      </c>
      <c r="F16" s="24"/>
      <c r="H16" s="67">
        <v>44561</v>
      </c>
      <c r="I16" s="46"/>
      <c r="J16" s="72">
        <v>6000</v>
      </c>
      <c r="AA16" s="30"/>
      <c r="AB16" s="1" t="s">
        <v>78</v>
      </c>
      <c r="AD16" s="87">
        <v>75000</v>
      </c>
    </row>
    <row r="17" spans="2:31" ht="18" x14ac:dyDescent="0.25">
      <c r="B17" s="19">
        <v>44378</v>
      </c>
      <c r="C17" s="14"/>
      <c r="D17" s="15"/>
      <c r="E17" s="17"/>
      <c r="F17" s="24"/>
      <c r="H17" s="67"/>
      <c r="I17" s="76">
        <f>I6+I8+I10+I12+I14-J7-J9-J11-J13-J15-J16</f>
        <v>17525</v>
      </c>
      <c r="J17" s="78"/>
      <c r="AA17" s="29"/>
      <c r="AB17" s="86" t="s">
        <v>80</v>
      </c>
      <c r="AD17" s="88"/>
    </row>
    <row r="18" spans="2:31" ht="18" x14ac:dyDescent="0.25">
      <c r="B18" s="13"/>
      <c r="C18" s="14" t="s">
        <v>18</v>
      </c>
      <c r="D18" s="20">
        <v>6000</v>
      </c>
      <c r="E18" s="17"/>
      <c r="F18" s="24"/>
      <c r="AA18" s="29"/>
      <c r="AB18" s="1" t="s">
        <v>79</v>
      </c>
      <c r="AD18" s="88">
        <v>250</v>
      </c>
    </row>
    <row r="19" spans="2:31" ht="18" x14ac:dyDescent="0.25">
      <c r="B19" s="17"/>
      <c r="C19" s="64" t="s">
        <v>15</v>
      </c>
      <c r="D19" s="20"/>
      <c r="E19" s="25">
        <v>1000</v>
      </c>
      <c r="F19" s="24"/>
      <c r="I19" s="135" t="s">
        <v>59</v>
      </c>
      <c r="J19" s="135"/>
      <c r="K19" s="82"/>
      <c r="N19" s="136" t="s">
        <v>39</v>
      </c>
      <c r="O19" s="136"/>
      <c r="S19" s="136" t="s">
        <v>40</v>
      </c>
      <c r="T19" s="136"/>
      <c r="X19" s="136" t="s">
        <v>41</v>
      </c>
      <c r="Y19" s="136"/>
      <c r="AA19" s="29"/>
      <c r="AB19" s="1" t="s">
        <v>81</v>
      </c>
      <c r="AD19" s="4">
        <v>14750</v>
      </c>
    </row>
    <row r="20" spans="2:31" ht="18" x14ac:dyDescent="0.25">
      <c r="B20" s="17"/>
      <c r="C20" s="64" t="s">
        <v>19</v>
      </c>
      <c r="D20" s="15"/>
      <c r="E20" s="25">
        <v>5000</v>
      </c>
      <c r="F20" s="24"/>
      <c r="H20" s="67">
        <v>44561</v>
      </c>
      <c r="I20" s="76">
        <v>3500</v>
      </c>
      <c r="J20" s="28"/>
      <c r="M20" s="67">
        <v>44377</v>
      </c>
      <c r="N20" s="4"/>
      <c r="O20" s="32">
        <v>75000</v>
      </c>
      <c r="R20" s="67">
        <v>44378</v>
      </c>
      <c r="S20" s="4"/>
      <c r="T20" s="32">
        <v>5000</v>
      </c>
      <c r="W20" s="67">
        <v>44410</v>
      </c>
      <c r="X20" s="4"/>
      <c r="Y20" s="28">
        <v>450</v>
      </c>
      <c r="AA20" s="29"/>
      <c r="AB20" s="1" t="s">
        <v>82</v>
      </c>
      <c r="AD20" s="4">
        <v>10000</v>
      </c>
    </row>
    <row r="21" spans="2:31" ht="18" x14ac:dyDescent="0.25">
      <c r="B21" s="19">
        <v>44407</v>
      </c>
      <c r="C21" s="14"/>
      <c r="D21" s="15"/>
      <c r="E21" s="17"/>
      <c r="F21" s="24"/>
      <c r="H21" s="67"/>
      <c r="I21" s="4"/>
      <c r="J21" s="24"/>
      <c r="M21" s="67"/>
      <c r="N21" s="4"/>
      <c r="O21" s="27"/>
      <c r="R21" s="67">
        <v>44443</v>
      </c>
      <c r="S21" s="4">
        <v>4600</v>
      </c>
      <c r="T21" s="24"/>
      <c r="W21" s="67">
        <v>44439</v>
      </c>
      <c r="X21" s="1">
        <v>200</v>
      </c>
      <c r="Y21" s="27"/>
      <c r="AA21" s="29"/>
      <c r="AB21" s="86" t="s">
        <v>84</v>
      </c>
      <c r="AD21" s="4"/>
    </row>
    <row r="22" spans="2:31" ht="18" x14ac:dyDescent="0.25">
      <c r="B22" s="13"/>
      <c r="C22" s="14" t="s">
        <v>20</v>
      </c>
      <c r="D22" s="20">
        <v>7560</v>
      </c>
      <c r="E22" s="17"/>
      <c r="F22" s="24"/>
      <c r="H22" s="67"/>
      <c r="I22" s="4"/>
      <c r="J22" s="24"/>
      <c r="M22" s="67"/>
      <c r="O22" s="27"/>
      <c r="R22" s="67"/>
      <c r="T22" s="27"/>
      <c r="U22" s="4"/>
      <c r="W22" s="67"/>
      <c r="Y22" s="24"/>
      <c r="AA22" s="30"/>
      <c r="AB22" s="1" t="s">
        <v>23</v>
      </c>
      <c r="AC22" s="4"/>
      <c r="AD22" s="4">
        <v>13860</v>
      </c>
    </row>
    <row r="23" spans="2:31" ht="18" x14ac:dyDescent="0.25">
      <c r="B23" s="17"/>
      <c r="C23" s="14" t="s">
        <v>21</v>
      </c>
      <c r="D23" s="20">
        <v>1800</v>
      </c>
      <c r="E23" s="17"/>
      <c r="F23" s="24"/>
      <c r="H23" s="67"/>
      <c r="J23" s="24"/>
      <c r="M23" s="67"/>
      <c r="O23" s="27"/>
      <c r="R23" s="67"/>
      <c r="T23" s="27"/>
      <c r="U23" s="4"/>
      <c r="W23" s="67"/>
      <c r="Y23" s="24"/>
      <c r="AA23" s="29"/>
      <c r="AB23" s="86" t="s">
        <v>83</v>
      </c>
      <c r="AC23" s="4"/>
      <c r="AD23" s="4"/>
    </row>
    <row r="24" spans="2:31" ht="18" x14ac:dyDescent="0.25">
      <c r="B24" s="17"/>
      <c r="C24" s="64" t="s">
        <v>22</v>
      </c>
      <c r="D24" s="15"/>
      <c r="E24" s="25">
        <v>1800</v>
      </c>
      <c r="F24" s="24"/>
      <c r="H24" s="67"/>
      <c r="J24" s="24"/>
      <c r="M24" s="67"/>
      <c r="O24" s="27"/>
      <c r="R24" s="67"/>
      <c r="T24" s="27"/>
      <c r="U24" s="4"/>
      <c r="W24" s="67"/>
      <c r="Y24" s="24"/>
      <c r="Z24" s="31"/>
      <c r="AA24" s="29"/>
      <c r="AB24" s="1" t="s">
        <v>85</v>
      </c>
      <c r="AC24" s="4">
        <v>25</v>
      </c>
      <c r="AD24" s="4"/>
    </row>
    <row r="25" spans="2:31" ht="18" x14ac:dyDescent="0.25">
      <c r="B25" s="17"/>
      <c r="C25" s="64" t="s">
        <v>24</v>
      </c>
      <c r="D25" s="15"/>
      <c r="E25" s="25">
        <v>7560</v>
      </c>
      <c r="F25" s="24"/>
      <c r="I25" s="2"/>
      <c r="J25" s="23"/>
      <c r="M25" s="67"/>
      <c r="N25" s="2"/>
      <c r="O25" s="23"/>
      <c r="R25" s="67"/>
      <c r="S25" s="2"/>
      <c r="T25" s="23"/>
      <c r="W25" s="67"/>
      <c r="X25" s="2"/>
      <c r="Y25" s="23"/>
      <c r="AA25" s="29"/>
      <c r="AB25" s="1" t="s">
        <v>86</v>
      </c>
      <c r="AC25" s="4">
        <v>500</v>
      </c>
      <c r="AD25" s="4"/>
    </row>
    <row r="26" spans="2:31" ht="18" x14ac:dyDescent="0.25">
      <c r="B26" s="19">
        <v>44410</v>
      </c>
      <c r="C26" s="14"/>
      <c r="D26" s="15"/>
      <c r="E26" s="17"/>
      <c r="F26" s="24"/>
      <c r="I26" s="4">
        <f>I20</f>
        <v>3500</v>
      </c>
      <c r="J26" s="24"/>
      <c r="M26" s="31"/>
      <c r="N26" s="4"/>
      <c r="O26" s="27">
        <f>O20</f>
        <v>75000</v>
      </c>
      <c r="R26" s="31"/>
      <c r="S26" s="4"/>
      <c r="T26" s="27">
        <f>T20-S21</f>
        <v>400</v>
      </c>
      <c r="W26" s="31"/>
      <c r="X26" s="4"/>
      <c r="Y26" s="27">
        <f>Y20-X21</f>
        <v>250</v>
      </c>
      <c r="AA26" s="30"/>
      <c r="AB26" s="86" t="s">
        <v>87</v>
      </c>
      <c r="AC26" s="4"/>
      <c r="AD26" s="4"/>
    </row>
    <row r="27" spans="2:31" ht="18" x14ac:dyDescent="0.25">
      <c r="B27" s="13"/>
      <c r="C27" s="14" t="s">
        <v>25</v>
      </c>
      <c r="D27" s="15">
        <v>450</v>
      </c>
      <c r="E27" s="17"/>
      <c r="F27" s="24"/>
      <c r="AA27" s="29"/>
      <c r="AB27" s="1" t="s">
        <v>88</v>
      </c>
      <c r="AC27" s="4">
        <v>3300</v>
      </c>
      <c r="AD27" s="4"/>
    </row>
    <row r="28" spans="2:31" ht="18" x14ac:dyDescent="0.25">
      <c r="B28" s="17"/>
      <c r="C28" s="64" t="s">
        <v>26</v>
      </c>
      <c r="D28" s="20"/>
      <c r="E28" s="17">
        <v>450</v>
      </c>
      <c r="F28" s="24"/>
      <c r="I28" s="136" t="s">
        <v>42</v>
      </c>
      <c r="J28" s="136"/>
      <c r="M28" s="135" t="s">
        <v>43</v>
      </c>
      <c r="N28" s="135"/>
      <c r="O28" s="135"/>
      <c r="P28" s="135"/>
      <c r="S28" s="136" t="s">
        <v>44</v>
      </c>
      <c r="T28" s="136"/>
      <c r="X28" s="136" t="s">
        <v>45</v>
      </c>
      <c r="Y28" s="136"/>
      <c r="AA28" s="29"/>
      <c r="AB28" s="1" t="s">
        <v>89</v>
      </c>
      <c r="AC28" s="4">
        <v>4450</v>
      </c>
      <c r="AD28" s="4"/>
    </row>
    <row r="29" spans="2:31" ht="18" x14ac:dyDescent="0.25">
      <c r="B29" s="65">
        <v>44413</v>
      </c>
      <c r="C29" s="14"/>
      <c r="D29" s="15"/>
      <c r="E29" s="20"/>
      <c r="F29" s="24"/>
      <c r="H29" s="67">
        <v>44197</v>
      </c>
      <c r="I29" s="4"/>
      <c r="J29" s="75">
        <v>250</v>
      </c>
      <c r="K29" s="31"/>
      <c r="M29" s="92">
        <v>44197</v>
      </c>
      <c r="N29" s="76"/>
      <c r="O29" s="32">
        <v>4750</v>
      </c>
      <c r="P29" s="93"/>
      <c r="R29" s="67">
        <v>44255</v>
      </c>
      <c r="S29" s="4"/>
      <c r="T29" s="32">
        <v>10000</v>
      </c>
      <c r="U29" s="31"/>
      <c r="W29" s="67">
        <v>44407</v>
      </c>
      <c r="X29" s="4"/>
      <c r="Y29" s="32">
        <v>7560</v>
      </c>
      <c r="AA29" s="29"/>
      <c r="AB29" s="1" t="s">
        <v>90</v>
      </c>
      <c r="AC29" s="4">
        <v>2000</v>
      </c>
      <c r="AD29" s="4"/>
    </row>
    <row r="30" spans="2:31" ht="18" x14ac:dyDescent="0.25">
      <c r="B30" s="17"/>
      <c r="C30" s="14" t="s">
        <v>11</v>
      </c>
      <c r="D30" s="20">
        <v>2475</v>
      </c>
      <c r="E30" s="17"/>
      <c r="F30" s="24"/>
      <c r="H30" s="67"/>
      <c r="J30" s="24"/>
      <c r="M30" s="67">
        <v>44255</v>
      </c>
      <c r="O30" s="27">
        <v>10000</v>
      </c>
      <c r="R30" s="67"/>
      <c r="T30" s="27"/>
      <c r="W30" s="67">
        <v>44441</v>
      </c>
      <c r="Y30" s="27">
        <v>6300</v>
      </c>
      <c r="Z30" s="31"/>
      <c r="AA30" s="29"/>
      <c r="AB30" s="86" t="s">
        <v>91</v>
      </c>
      <c r="AC30" s="4">
        <f>SUM(AC5:AC29)</f>
        <v>114510</v>
      </c>
      <c r="AD30" s="4">
        <f>SUM(AD4:AD29)</f>
        <v>114510</v>
      </c>
    </row>
    <row r="31" spans="2:31" ht="18" x14ac:dyDescent="0.25">
      <c r="B31" s="17"/>
      <c r="C31" s="14" t="s">
        <v>32</v>
      </c>
      <c r="D31" s="15">
        <v>25</v>
      </c>
      <c r="E31" s="25"/>
      <c r="F31" s="24"/>
      <c r="H31" s="67"/>
      <c r="J31" s="24"/>
      <c r="M31" s="67"/>
      <c r="O31" s="24"/>
      <c r="R31" s="67"/>
      <c r="S31" s="4"/>
      <c r="T31" s="24"/>
      <c r="W31" s="67"/>
      <c r="Y31" s="24"/>
      <c r="AA31" s="30"/>
      <c r="AC31" s="4"/>
      <c r="AD31" s="4"/>
    </row>
    <row r="32" spans="2:31" ht="18" x14ac:dyDescent="0.25">
      <c r="B32" s="19"/>
      <c r="C32" s="64" t="s">
        <v>33</v>
      </c>
      <c r="D32" s="15"/>
      <c r="E32" s="25">
        <v>2500</v>
      </c>
      <c r="F32" s="24"/>
      <c r="H32" s="67"/>
      <c r="J32" s="24"/>
      <c r="M32" s="67"/>
      <c r="O32" s="24"/>
      <c r="R32" s="67"/>
      <c r="T32" s="24"/>
      <c r="W32" s="67"/>
      <c r="Y32" s="24"/>
      <c r="AA32" s="29"/>
      <c r="AD32" s="4"/>
      <c r="AE32" s="4"/>
    </row>
    <row r="33" spans="2:30" ht="18" x14ac:dyDescent="0.25">
      <c r="B33" s="65">
        <v>44418</v>
      </c>
      <c r="C33" s="14"/>
      <c r="D33" s="15"/>
      <c r="E33" s="17"/>
      <c r="F33" s="24"/>
      <c r="H33" s="67"/>
      <c r="J33" s="24"/>
      <c r="M33" s="67"/>
      <c r="O33" s="24"/>
      <c r="R33" s="67"/>
      <c r="T33" s="24"/>
      <c r="W33" s="67"/>
      <c r="Y33" s="24"/>
      <c r="Z33" s="31"/>
      <c r="AA33" s="29"/>
      <c r="AD33" s="4"/>
    </row>
    <row r="34" spans="2:30" ht="18" x14ac:dyDescent="0.25">
      <c r="B34" s="17"/>
      <c r="C34" s="14" t="s">
        <v>34</v>
      </c>
      <c r="D34" s="21">
        <v>500</v>
      </c>
      <c r="E34" s="17"/>
      <c r="F34" s="24"/>
      <c r="H34" s="67"/>
      <c r="I34" s="2"/>
      <c r="J34" s="23"/>
      <c r="M34" s="67"/>
      <c r="N34" s="2"/>
      <c r="O34" s="23"/>
      <c r="R34" s="67"/>
      <c r="S34" s="2"/>
      <c r="T34" s="23"/>
      <c r="W34" s="67"/>
      <c r="X34" s="2"/>
      <c r="Y34" s="23"/>
      <c r="AA34" s="29"/>
      <c r="AD34" s="4"/>
    </row>
    <row r="35" spans="2:30" ht="18" x14ac:dyDescent="0.25">
      <c r="B35" s="17"/>
      <c r="C35" s="64" t="s">
        <v>33</v>
      </c>
      <c r="D35" s="15"/>
      <c r="E35" s="26">
        <v>500</v>
      </c>
      <c r="F35" s="24"/>
      <c r="J35" s="79">
        <f>J29</f>
        <v>250</v>
      </c>
      <c r="K35" s="31"/>
      <c r="O35" s="79">
        <f>O29+O30</f>
        <v>14750</v>
      </c>
      <c r="P35" s="31"/>
      <c r="T35" s="79">
        <f>T29</f>
        <v>10000</v>
      </c>
      <c r="U35" s="31"/>
      <c r="Y35" s="79">
        <f>Y29+Y30</f>
        <v>13860</v>
      </c>
      <c r="AA35" s="29"/>
      <c r="AD35" s="4"/>
    </row>
    <row r="36" spans="2:30" ht="18" x14ac:dyDescent="0.25">
      <c r="B36" s="19">
        <v>44439</v>
      </c>
      <c r="C36" s="14"/>
      <c r="D36" s="15"/>
      <c r="E36" s="17"/>
      <c r="F36" s="24"/>
      <c r="AA36" s="30"/>
      <c r="AD36" s="4"/>
    </row>
    <row r="37" spans="2:30" ht="18" x14ac:dyDescent="0.25">
      <c r="B37" s="13"/>
      <c r="C37" s="14" t="s">
        <v>36</v>
      </c>
      <c r="D37" s="15">
        <v>200</v>
      </c>
      <c r="E37" s="17"/>
      <c r="F37" s="24"/>
      <c r="I37" s="136" t="s">
        <v>46</v>
      </c>
      <c r="J37" s="136"/>
      <c r="M37" s="135" t="s">
        <v>47</v>
      </c>
      <c r="N37" s="135"/>
      <c r="O37" s="135"/>
      <c r="P37" s="135"/>
      <c r="R37" s="135" t="s">
        <v>48</v>
      </c>
      <c r="S37" s="135"/>
      <c r="T37" s="135"/>
      <c r="U37" s="135"/>
      <c r="X37" s="136" t="s">
        <v>49</v>
      </c>
      <c r="Y37" s="136"/>
      <c r="Z37" s="31"/>
      <c r="AA37" s="29"/>
    </row>
    <row r="38" spans="2:30" ht="18" x14ac:dyDescent="0.25">
      <c r="B38" s="17"/>
      <c r="C38" s="64" t="s">
        <v>15</v>
      </c>
      <c r="D38" s="20"/>
      <c r="E38" s="17">
        <v>200</v>
      </c>
      <c r="F38" s="24"/>
      <c r="H38" s="67">
        <v>44413</v>
      </c>
      <c r="I38" s="4">
        <v>25</v>
      </c>
      <c r="J38" s="32"/>
      <c r="K38" s="31"/>
      <c r="M38" s="92">
        <v>44418</v>
      </c>
      <c r="N38" s="76">
        <v>500</v>
      </c>
      <c r="O38" s="28"/>
      <c r="P38" s="93"/>
      <c r="Q38" s="31"/>
      <c r="R38" s="67">
        <v>44407</v>
      </c>
      <c r="S38" s="76">
        <v>1800</v>
      </c>
      <c r="T38" s="32"/>
      <c r="U38" s="31"/>
      <c r="W38" s="67">
        <v>44410</v>
      </c>
      <c r="X38" s="4">
        <v>450</v>
      </c>
      <c r="Y38" s="32"/>
      <c r="AA38" s="29"/>
    </row>
    <row r="39" spans="2:30" ht="18" x14ac:dyDescent="0.25">
      <c r="B39" s="65">
        <v>44441</v>
      </c>
      <c r="C39" s="14"/>
      <c r="D39" s="20"/>
      <c r="E39" s="17"/>
      <c r="F39" s="24"/>
      <c r="H39" s="67"/>
      <c r="J39" s="24"/>
      <c r="M39" s="67"/>
      <c r="O39" s="27"/>
      <c r="R39" s="67">
        <v>44441</v>
      </c>
      <c r="S39" s="4">
        <v>1500</v>
      </c>
      <c r="T39" s="27"/>
      <c r="W39" s="67">
        <v>44561</v>
      </c>
      <c r="X39" s="4">
        <v>4000</v>
      </c>
      <c r="Y39" s="24"/>
      <c r="AA39" s="29"/>
    </row>
    <row r="40" spans="2:30" ht="18" x14ac:dyDescent="0.25">
      <c r="B40" s="17"/>
      <c r="C40" s="14" t="s">
        <v>20</v>
      </c>
      <c r="D40" s="20">
        <v>2500</v>
      </c>
      <c r="E40" s="25"/>
      <c r="F40" s="24"/>
      <c r="H40" s="67"/>
      <c r="J40" s="24"/>
      <c r="M40" s="67"/>
      <c r="O40" s="24"/>
      <c r="R40" s="67"/>
      <c r="T40" s="24"/>
      <c r="W40" s="67"/>
      <c r="Y40" s="24"/>
      <c r="AA40" s="29"/>
    </row>
    <row r="41" spans="2:30" ht="18" x14ac:dyDescent="0.25">
      <c r="B41" s="17"/>
      <c r="C41" s="14" t="s">
        <v>11</v>
      </c>
      <c r="D41" s="20">
        <f>E44-D40</f>
        <v>3800</v>
      </c>
      <c r="E41" s="25"/>
      <c r="F41" s="24"/>
      <c r="H41" s="67"/>
      <c r="I41" s="2"/>
      <c r="J41" s="23"/>
      <c r="M41" s="67"/>
      <c r="N41" s="2"/>
      <c r="O41" s="23"/>
      <c r="R41" s="67"/>
      <c r="S41" s="2"/>
      <c r="T41" s="23"/>
      <c r="W41" s="67"/>
      <c r="X41" s="2"/>
      <c r="Y41" s="23"/>
      <c r="AA41" s="29"/>
    </row>
    <row r="42" spans="2:30" ht="18" x14ac:dyDescent="0.25">
      <c r="B42" s="19"/>
      <c r="C42" s="68" t="s">
        <v>21</v>
      </c>
      <c r="D42" s="20">
        <v>1500</v>
      </c>
      <c r="E42" s="25"/>
      <c r="F42" s="24"/>
      <c r="I42" s="4">
        <f>I38</f>
        <v>25</v>
      </c>
      <c r="J42" s="27"/>
      <c r="K42" s="31"/>
      <c r="N42" s="4">
        <f>N38</f>
        <v>500</v>
      </c>
      <c r="O42" s="27"/>
      <c r="P42" s="31"/>
      <c r="S42" s="4">
        <f>S38+S39</f>
        <v>3300</v>
      </c>
      <c r="T42" s="27"/>
      <c r="U42" s="31"/>
      <c r="X42" s="4">
        <f>X38+X39</f>
        <v>4450</v>
      </c>
      <c r="Y42" s="27"/>
      <c r="AA42" s="29"/>
    </row>
    <row r="43" spans="2:30" ht="18" x14ac:dyDescent="0.25">
      <c r="B43" s="17"/>
      <c r="C43" s="64" t="s">
        <v>22</v>
      </c>
      <c r="D43" s="15"/>
      <c r="E43" s="22">
        <v>1500</v>
      </c>
      <c r="F43" s="24"/>
      <c r="AA43" s="29"/>
    </row>
    <row r="44" spans="2:30" ht="18" x14ac:dyDescent="0.25">
      <c r="B44" s="23"/>
      <c r="C44" s="64" t="s">
        <v>24</v>
      </c>
      <c r="D44" s="15"/>
      <c r="E44" s="25">
        <v>6300</v>
      </c>
      <c r="F44" s="24"/>
      <c r="AA44" s="29"/>
    </row>
    <row r="45" spans="2:30" ht="18" x14ac:dyDescent="0.25">
      <c r="B45" s="65">
        <v>44443</v>
      </c>
      <c r="C45" s="14"/>
      <c r="D45" s="15"/>
      <c r="E45" s="25"/>
      <c r="F45" s="24"/>
      <c r="I45" s="136" t="s">
        <v>50</v>
      </c>
      <c r="J45" s="136"/>
      <c r="L45" s="136" t="s">
        <v>51</v>
      </c>
      <c r="M45" s="136"/>
      <c r="O45" s="135" t="s">
        <v>92</v>
      </c>
      <c r="P45" s="135"/>
      <c r="Q45" s="135"/>
      <c r="R45" s="135"/>
      <c r="T45" s="135" t="s">
        <v>93</v>
      </c>
      <c r="U45" s="135"/>
      <c r="V45" s="135"/>
      <c r="W45" s="135"/>
      <c r="Z45" s="33"/>
      <c r="AA45" s="29"/>
    </row>
    <row r="46" spans="2:30" ht="18" x14ac:dyDescent="0.25">
      <c r="B46" s="17"/>
      <c r="C46" s="14" t="s">
        <v>37</v>
      </c>
      <c r="D46" s="20">
        <v>4600</v>
      </c>
      <c r="E46" s="25"/>
      <c r="F46" s="24"/>
      <c r="H46" s="77">
        <v>44561</v>
      </c>
      <c r="I46" s="4">
        <v>2000</v>
      </c>
      <c r="J46" s="32"/>
      <c r="K46" s="67">
        <v>44228</v>
      </c>
      <c r="L46" s="4">
        <v>2500</v>
      </c>
      <c r="M46" s="32"/>
      <c r="O46" s="92">
        <v>44561</v>
      </c>
      <c r="P46" s="9"/>
      <c r="Q46" s="32">
        <v>1585</v>
      </c>
      <c r="R46" s="9"/>
      <c r="T46" s="92">
        <v>44561</v>
      </c>
      <c r="U46" s="76">
        <v>875</v>
      </c>
      <c r="V46" s="32"/>
      <c r="W46" s="9"/>
      <c r="Z46" s="36"/>
      <c r="AA46" s="29"/>
    </row>
    <row r="47" spans="2:30" ht="18" x14ac:dyDescent="0.25">
      <c r="B47" s="17"/>
      <c r="C47" s="64" t="s">
        <v>15</v>
      </c>
      <c r="D47" s="15"/>
      <c r="E47" s="25">
        <v>4600</v>
      </c>
      <c r="F47" s="24"/>
      <c r="H47" s="77"/>
      <c r="J47" s="24"/>
      <c r="K47"/>
      <c r="M47" s="24"/>
      <c r="O47" s="67"/>
      <c r="Q47" s="27"/>
      <c r="T47"/>
      <c r="V47" s="24"/>
      <c r="Z47" s="33"/>
      <c r="AA47" s="29"/>
    </row>
    <row r="48" spans="2:30" ht="18" x14ac:dyDescent="0.25">
      <c r="B48" s="19">
        <v>44484</v>
      </c>
      <c r="C48" s="14"/>
      <c r="D48" s="15"/>
      <c r="E48" s="17"/>
      <c r="F48" s="24"/>
      <c r="H48" s="77"/>
      <c r="J48" s="24"/>
      <c r="M48" s="24"/>
      <c r="O48" s="67"/>
      <c r="Q48" s="24"/>
      <c r="V48" s="24"/>
      <c r="Z48" s="33"/>
      <c r="AA48" s="29"/>
    </row>
    <row r="49" spans="1:27" ht="18" x14ac:dyDescent="0.25">
      <c r="B49" s="13"/>
      <c r="C49" s="14" t="s">
        <v>11</v>
      </c>
      <c r="D49" s="20">
        <v>4050</v>
      </c>
      <c r="E49" s="17"/>
      <c r="F49" s="24"/>
      <c r="H49" s="77"/>
      <c r="I49" s="2"/>
      <c r="J49" s="23"/>
      <c r="L49" s="2"/>
      <c r="M49" s="23"/>
      <c r="O49" s="89"/>
      <c r="P49" s="2"/>
      <c r="Q49" s="23"/>
      <c r="R49"/>
      <c r="U49" s="2"/>
      <c r="V49" s="23"/>
      <c r="Z49" s="33"/>
      <c r="AA49" s="29"/>
    </row>
    <row r="50" spans="1:27" ht="18" x14ac:dyDescent="0.25">
      <c r="B50" s="17"/>
      <c r="C50" s="64" t="s">
        <v>33</v>
      </c>
      <c r="D50" s="15"/>
      <c r="E50" s="25">
        <v>4050</v>
      </c>
      <c r="F50" s="24"/>
      <c r="H50"/>
      <c r="I50" s="4">
        <f>I46</f>
        <v>2000</v>
      </c>
      <c r="J50" s="27"/>
      <c r="L50" s="4">
        <f>SUM(L46:L49)</f>
        <v>2500</v>
      </c>
      <c r="M50" s="27"/>
      <c r="Q50" s="27">
        <v>1585</v>
      </c>
      <c r="R50" s="33"/>
      <c r="U50" s="4">
        <f>SUM(U46:U49)</f>
        <v>875</v>
      </c>
      <c r="V50" s="27"/>
      <c r="W50" s="33"/>
      <c r="Z50" s="36"/>
      <c r="AA50" s="29"/>
    </row>
    <row r="51" spans="1:27" ht="18" x14ac:dyDescent="0.25">
      <c r="B51" s="65">
        <v>44561</v>
      </c>
      <c r="C51" s="14"/>
      <c r="D51" s="15"/>
      <c r="E51" s="17"/>
      <c r="F51" s="24"/>
      <c r="H51"/>
      <c r="J51" s="18"/>
      <c r="R51" s="36"/>
      <c r="U51" s="38"/>
      <c r="V51" s="33"/>
      <c r="W51" s="36"/>
      <c r="Z51" s="36"/>
      <c r="AA51" s="29"/>
    </row>
    <row r="52" spans="1:27" ht="18" x14ac:dyDescent="0.25">
      <c r="A52" s="1" t="s">
        <v>35</v>
      </c>
      <c r="B52" s="17"/>
      <c r="C52" s="14" t="s">
        <v>58</v>
      </c>
      <c r="D52" s="20">
        <v>3500</v>
      </c>
      <c r="E52" s="17"/>
      <c r="F52" s="24"/>
      <c r="H52"/>
      <c r="P52" s="33"/>
      <c r="Q52" s="33"/>
      <c r="R52" s="33"/>
      <c r="U52" s="33"/>
      <c r="V52" s="33"/>
      <c r="W52" s="34"/>
      <c r="Z52" s="36"/>
      <c r="AA52" s="29"/>
    </row>
    <row r="53" spans="1:27" ht="18" x14ac:dyDescent="0.25">
      <c r="B53" s="19"/>
      <c r="C53" s="64" t="s">
        <v>15</v>
      </c>
      <c r="D53" s="15"/>
      <c r="E53" s="25">
        <v>3500</v>
      </c>
      <c r="F53" s="24"/>
      <c r="H53" s="135" t="s">
        <v>94</v>
      </c>
      <c r="I53" s="135"/>
      <c r="J53" s="135"/>
      <c r="K53" s="135"/>
      <c r="N53" s="136" t="s">
        <v>95</v>
      </c>
      <c r="O53" s="136"/>
      <c r="P53" s="33"/>
      <c r="R53" s="136" t="s">
        <v>96</v>
      </c>
      <c r="S53" s="136"/>
      <c r="U53" s="135" t="s">
        <v>97</v>
      </c>
      <c r="V53" s="135"/>
      <c r="W53" s="135"/>
      <c r="X53" s="135"/>
      <c r="Z53" s="36"/>
      <c r="AA53" s="29"/>
    </row>
    <row r="54" spans="1:27" ht="18" x14ac:dyDescent="0.25">
      <c r="B54" s="65">
        <v>44561</v>
      </c>
      <c r="C54" s="14"/>
      <c r="D54" s="15"/>
      <c r="E54" s="17"/>
      <c r="F54" s="24"/>
      <c r="H54" s="92">
        <v>44561</v>
      </c>
      <c r="I54" s="9"/>
      <c r="J54" s="32">
        <v>875</v>
      </c>
      <c r="K54" s="9"/>
      <c r="M54" s="77">
        <v>44561</v>
      </c>
      <c r="N54" s="4">
        <v>1875</v>
      </c>
      <c r="O54" s="32"/>
      <c r="P54" s="33"/>
      <c r="Q54" s="77">
        <v>44561</v>
      </c>
      <c r="R54" s="76"/>
      <c r="S54" s="4">
        <v>1875</v>
      </c>
      <c r="U54" s="94">
        <v>44561</v>
      </c>
      <c r="V54" s="90">
        <v>251.5</v>
      </c>
      <c r="W54" s="84"/>
      <c r="X54" s="9"/>
      <c r="Z54" s="36"/>
      <c r="AA54" s="29"/>
    </row>
    <row r="55" spans="1:27" ht="18" x14ac:dyDescent="0.25">
      <c r="B55" s="44"/>
      <c r="C55" s="14" t="s">
        <v>38</v>
      </c>
      <c r="D55" s="20">
        <v>2000</v>
      </c>
      <c r="E55" s="17"/>
      <c r="F55" s="24"/>
      <c r="H55"/>
      <c r="J55" s="24"/>
      <c r="M55" s="77"/>
      <c r="O55" s="24"/>
      <c r="P55" s="36"/>
      <c r="Q55" s="77"/>
      <c r="R55" s="74"/>
      <c r="U55" s="77"/>
      <c r="V55" s="74"/>
      <c r="Z55" s="36"/>
      <c r="AA55" s="29"/>
    </row>
    <row r="56" spans="1:27" ht="18" x14ac:dyDescent="0.25">
      <c r="B56" s="44"/>
      <c r="C56" s="14" t="s">
        <v>25</v>
      </c>
      <c r="D56" s="20">
        <v>4000</v>
      </c>
      <c r="E56" s="15"/>
      <c r="F56" s="3"/>
      <c r="J56" s="24"/>
      <c r="M56" s="77"/>
      <c r="O56" s="24"/>
      <c r="P56" s="36"/>
      <c r="Q56" s="77"/>
      <c r="R56" s="74"/>
      <c r="T56" s="45"/>
      <c r="U56" s="77"/>
      <c r="V56" s="74"/>
      <c r="X56" s="34"/>
      <c r="Y56" s="45"/>
      <c r="Z56" s="36"/>
      <c r="AA56" s="29"/>
    </row>
    <row r="57" spans="1:27" ht="18" x14ac:dyDescent="0.25">
      <c r="B57" s="19"/>
      <c r="C57" s="64" t="s">
        <v>15</v>
      </c>
      <c r="D57" s="15"/>
      <c r="E57" s="20">
        <v>6000</v>
      </c>
      <c r="F57" s="24"/>
      <c r="I57" s="2"/>
      <c r="J57" s="23"/>
      <c r="M57" s="77"/>
      <c r="N57" s="2"/>
      <c r="O57" s="23"/>
      <c r="P57" s="36"/>
      <c r="Q57" s="77"/>
      <c r="R57" s="46"/>
      <c r="S57" s="2"/>
      <c r="T57" s="45"/>
      <c r="U57" s="77"/>
      <c r="V57" s="46"/>
      <c r="X57" s="34"/>
      <c r="Y57" s="45"/>
      <c r="Z57" s="36"/>
      <c r="AA57" s="29"/>
    </row>
    <row r="58" spans="1:27" x14ac:dyDescent="0.2">
      <c r="B58" s="137" t="s">
        <v>2</v>
      </c>
      <c r="C58" s="138"/>
      <c r="D58" s="14"/>
      <c r="E58" s="17"/>
      <c r="F58" s="24"/>
      <c r="I58" s="4"/>
      <c r="J58" s="27">
        <f>SUM(J54:J57)</f>
        <v>875</v>
      </c>
      <c r="K58" s="33"/>
      <c r="M58"/>
      <c r="N58" s="4">
        <f>N54</f>
        <v>1875</v>
      </c>
      <c r="O58" s="27"/>
      <c r="Q58"/>
      <c r="R58" s="73"/>
      <c r="S58" s="4">
        <f>S54</f>
        <v>1875</v>
      </c>
      <c r="U58"/>
      <c r="V58" s="95">
        <f>SUM(V54:V57)</f>
        <v>251.5</v>
      </c>
      <c r="W58" s="84"/>
    </row>
    <row r="59" spans="1:27" x14ac:dyDescent="0.2">
      <c r="B59" s="65">
        <v>44561</v>
      </c>
      <c r="C59" s="14"/>
      <c r="D59" s="15"/>
      <c r="E59" s="17"/>
      <c r="F59" s="24"/>
      <c r="H59"/>
    </row>
    <row r="60" spans="1:27" x14ac:dyDescent="0.2">
      <c r="B60" s="17"/>
      <c r="C60" s="14" t="s">
        <v>52</v>
      </c>
      <c r="D60" s="15">
        <v>875</v>
      </c>
      <c r="E60" s="17"/>
      <c r="F60" s="24"/>
      <c r="H60"/>
    </row>
    <row r="61" spans="1:27" x14ac:dyDescent="0.2">
      <c r="B61" s="17"/>
      <c r="C61" s="64" t="s">
        <v>53</v>
      </c>
      <c r="D61" s="15"/>
      <c r="E61" s="17">
        <v>875</v>
      </c>
      <c r="F61" s="24"/>
      <c r="H61" s="135" t="s">
        <v>98</v>
      </c>
      <c r="I61" s="135"/>
      <c r="J61" s="135"/>
      <c r="K61" s="135"/>
      <c r="M61" s="135" t="s">
        <v>99</v>
      </c>
      <c r="N61" s="135"/>
      <c r="O61" s="135"/>
      <c r="P61" s="135"/>
      <c r="R61" s="135" t="s">
        <v>100</v>
      </c>
      <c r="S61" s="135"/>
      <c r="T61" s="135"/>
      <c r="U61" s="135"/>
    </row>
    <row r="62" spans="1:27" x14ac:dyDescent="0.2">
      <c r="B62" s="17"/>
      <c r="C62" s="14" t="s">
        <v>54</v>
      </c>
      <c r="D62" s="20">
        <v>1875</v>
      </c>
      <c r="E62" s="17"/>
      <c r="F62" s="24"/>
      <c r="H62" s="94">
        <v>44561</v>
      </c>
      <c r="I62" s="76"/>
      <c r="J62" s="96">
        <v>251.5</v>
      </c>
      <c r="K62" s="9"/>
      <c r="M62" s="94">
        <v>44561</v>
      </c>
      <c r="N62" s="90">
        <v>204.23</v>
      </c>
      <c r="O62" s="96"/>
      <c r="P62" s="9"/>
      <c r="R62" s="94">
        <v>44561</v>
      </c>
      <c r="S62" s="76"/>
      <c r="T62" s="84">
        <v>204.23</v>
      </c>
      <c r="U62" s="9"/>
    </row>
    <row r="63" spans="1:27" x14ac:dyDescent="0.2">
      <c r="B63" s="13"/>
      <c r="C63" s="64" t="s">
        <v>55</v>
      </c>
      <c r="D63" s="15"/>
      <c r="E63" s="25">
        <v>1875</v>
      </c>
      <c r="F63" s="24"/>
      <c r="H63" s="77"/>
      <c r="J63" s="97"/>
      <c r="M63" s="77"/>
      <c r="O63" s="97"/>
      <c r="R63" s="77"/>
      <c r="T63" s="91"/>
    </row>
    <row r="64" spans="1:27" ht="18" x14ac:dyDescent="0.25">
      <c r="B64" s="17"/>
      <c r="C64" s="14" t="s">
        <v>56</v>
      </c>
      <c r="D64" s="80">
        <v>251.5</v>
      </c>
      <c r="E64" s="17"/>
      <c r="F64" s="24"/>
      <c r="H64" s="77"/>
      <c r="J64" s="97"/>
      <c r="M64" s="77"/>
      <c r="O64" s="97"/>
      <c r="R64" s="77"/>
      <c r="T64" s="91"/>
      <c r="AA64" s="29"/>
    </row>
    <row r="65" spans="2:27" ht="18" x14ac:dyDescent="0.25">
      <c r="B65" s="17"/>
      <c r="C65" s="64" t="s">
        <v>57</v>
      </c>
      <c r="D65" s="69"/>
      <c r="E65" s="84">
        <v>251.5</v>
      </c>
      <c r="F65" s="24"/>
      <c r="H65" s="77"/>
      <c r="I65" s="2"/>
      <c r="J65" s="98"/>
      <c r="M65" s="77"/>
      <c r="N65" s="2"/>
      <c r="O65" s="98"/>
      <c r="R65" s="77"/>
      <c r="S65" s="2"/>
      <c r="T65" s="100"/>
      <c r="AA65" s="29"/>
    </row>
    <row r="66" spans="2:27" ht="18" x14ac:dyDescent="0.25">
      <c r="B66" s="17"/>
      <c r="C66" s="14" t="s">
        <v>65</v>
      </c>
      <c r="D66" s="80">
        <v>204.23</v>
      </c>
      <c r="E66" s="20"/>
      <c r="F66" s="3"/>
      <c r="H66"/>
      <c r="I66" s="4"/>
      <c r="J66" s="97">
        <f>SUM(J62:J65)</f>
        <v>251.5</v>
      </c>
      <c r="M66"/>
      <c r="N66" s="99">
        <f>SUM(N62:N65)</f>
        <v>204.23</v>
      </c>
      <c r="O66" s="97"/>
      <c r="R66"/>
      <c r="S66" s="4"/>
      <c r="T66" s="91">
        <f>SUM(T62:T65)</f>
        <v>204.23</v>
      </c>
      <c r="AA66" s="29"/>
    </row>
    <row r="67" spans="2:27" ht="18" x14ac:dyDescent="0.25">
      <c r="B67" s="19"/>
      <c r="C67" s="64" t="s">
        <v>66</v>
      </c>
      <c r="D67" s="14"/>
      <c r="E67" s="81">
        <v>204.23</v>
      </c>
      <c r="F67" s="24"/>
      <c r="H67" s="38"/>
      <c r="AA67" s="29"/>
    </row>
    <row r="68" spans="2:27" ht="18" x14ac:dyDescent="0.25">
      <c r="B68" s="19"/>
      <c r="C68" s="14"/>
      <c r="D68" s="14"/>
      <c r="E68" s="17"/>
      <c r="F68" s="24"/>
      <c r="H68" s="38"/>
      <c r="AA68" s="29"/>
    </row>
    <row r="69" spans="2:27" ht="18" x14ac:dyDescent="0.25">
      <c r="B69" s="137" t="s">
        <v>3</v>
      </c>
      <c r="C69" s="138"/>
      <c r="D69" s="15"/>
      <c r="E69" s="15"/>
      <c r="F69" s="24"/>
      <c r="H69" s="38"/>
      <c r="AA69" s="29"/>
    </row>
    <row r="70" spans="2:27" ht="18" x14ac:dyDescent="0.25">
      <c r="B70" s="23"/>
      <c r="C70" s="46" t="s">
        <v>121</v>
      </c>
      <c r="D70" s="83">
        <v>13335</v>
      </c>
      <c r="E70" s="16"/>
      <c r="F70" s="24"/>
      <c r="H70" s="38"/>
      <c r="AA70" s="29"/>
    </row>
    <row r="71" spans="2:27" ht="18" x14ac:dyDescent="0.25">
      <c r="B71" s="17"/>
      <c r="C71" s="64" t="s">
        <v>61</v>
      </c>
      <c r="D71" s="15"/>
      <c r="E71" s="20">
        <v>3300</v>
      </c>
      <c r="F71" s="24"/>
      <c r="H71" s="38"/>
      <c r="AA71" s="29"/>
    </row>
    <row r="72" spans="2:27" ht="18" x14ac:dyDescent="0.25">
      <c r="B72" s="17"/>
      <c r="C72" s="85" t="s">
        <v>62</v>
      </c>
      <c r="D72" s="15"/>
      <c r="E72" s="20">
        <v>4450</v>
      </c>
      <c r="F72" s="24"/>
      <c r="H72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</row>
    <row r="73" spans="2:27" ht="18" x14ac:dyDescent="0.25">
      <c r="B73" s="17"/>
      <c r="C73" s="64" t="s">
        <v>63</v>
      </c>
      <c r="D73" s="15"/>
      <c r="E73" s="20">
        <v>2000</v>
      </c>
      <c r="F73" s="24"/>
      <c r="H73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</row>
    <row r="74" spans="2:27" ht="18" x14ac:dyDescent="0.25">
      <c r="B74" s="17"/>
      <c r="C74" s="101" t="s">
        <v>118</v>
      </c>
      <c r="D74" s="17"/>
      <c r="E74" s="80">
        <v>204.23</v>
      </c>
      <c r="F74" s="24"/>
      <c r="H74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</row>
    <row r="75" spans="2:27" ht="18" x14ac:dyDescent="0.25">
      <c r="B75" s="17"/>
      <c r="C75" s="116" t="s">
        <v>119</v>
      </c>
      <c r="D75" s="17"/>
      <c r="E75" s="80">
        <v>251.5</v>
      </c>
      <c r="F75" s="24"/>
      <c r="H75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</row>
    <row r="76" spans="2:27" ht="18" x14ac:dyDescent="0.25">
      <c r="B76" s="17"/>
      <c r="C76" s="64" t="s">
        <v>120</v>
      </c>
      <c r="D76" s="15"/>
      <c r="E76" s="20">
        <v>1875</v>
      </c>
      <c r="F76" s="24"/>
      <c r="H76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</row>
    <row r="77" spans="2:27" ht="18" x14ac:dyDescent="0.25">
      <c r="B77" s="17"/>
      <c r="C77" s="101" t="s">
        <v>122</v>
      </c>
      <c r="D77" s="15"/>
      <c r="E77" s="15">
        <v>875</v>
      </c>
      <c r="F77" s="24"/>
      <c r="H77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 spans="2:27" ht="18" x14ac:dyDescent="0.25">
      <c r="B78" s="17"/>
      <c r="C78" s="64" t="s">
        <v>101</v>
      </c>
      <c r="E78" s="80">
        <f>D70-SUM(E71:E77)</f>
        <v>379.27000000000044</v>
      </c>
      <c r="F78" s="24"/>
      <c r="H78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</row>
    <row r="79" spans="2:27" ht="18" x14ac:dyDescent="0.25">
      <c r="B79" s="17"/>
      <c r="C79" s="14"/>
      <c r="D79" s="15"/>
      <c r="E79" s="15"/>
      <c r="F79" s="24"/>
      <c r="H7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</row>
    <row r="80" spans="2:27" ht="18" x14ac:dyDescent="0.25">
      <c r="F80" s="3"/>
      <c r="H80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</row>
    <row r="81" spans="6:27" ht="18" x14ac:dyDescent="0.25">
      <c r="F81" s="3"/>
      <c r="H81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</row>
    <row r="82" spans="6:27" ht="18" x14ac:dyDescent="0.25">
      <c r="F82" s="3"/>
      <c r="H82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 spans="6:27" x14ac:dyDescent="0.2">
      <c r="F83" s="3"/>
    </row>
    <row r="84" spans="6:27" x14ac:dyDescent="0.2">
      <c r="F84" s="3"/>
    </row>
    <row r="85" spans="6:27" x14ac:dyDescent="0.2">
      <c r="F85" s="3"/>
    </row>
    <row r="86" spans="6:27" x14ac:dyDescent="0.2">
      <c r="F86" s="3"/>
    </row>
    <row r="87" spans="6:27" x14ac:dyDescent="0.2">
      <c r="F87" s="3"/>
    </row>
    <row r="88" spans="6:27" x14ac:dyDescent="0.2">
      <c r="F88" s="3"/>
    </row>
    <row r="89" spans="6:27" x14ac:dyDescent="0.2">
      <c r="F89" s="3"/>
    </row>
    <row r="90" spans="6:27" x14ac:dyDescent="0.2">
      <c r="F90" s="3"/>
    </row>
    <row r="91" spans="6:27" x14ac:dyDescent="0.2">
      <c r="F91" s="3"/>
    </row>
    <row r="92" spans="6:27" x14ac:dyDescent="0.2">
      <c r="F92" s="3"/>
    </row>
    <row r="93" spans="6:27" x14ac:dyDescent="0.2">
      <c r="F93" s="3"/>
    </row>
    <row r="94" spans="6:27" x14ac:dyDescent="0.2">
      <c r="F94" s="3"/>
    </row>
    <row r="95" spans="6:27" x14ac:dyDescent="0.2">
      <c r="F95" s="3"/>
    </row>
    <row r="96" spans="6:27" x14ac:dyDescent="0.2">
      <c r="F96" s="7"/>
    </row>
    <row r="97" spans="6:6" x14ac:dyDescent="0.2">
      <c r="F97" s="3"/>
    </row>
    <row r="98" spans="6:6" x14ac:dyDescent="0.2">
      <c r="F98" s="3"/>
    </row>
    <row r="99" spans="6:6" x14ac:dyDescent="0.2">
      <c r="F99" s="3"/>
    </row>
  </sheetData>
  <mergeCells count="31">
    <mergeCell ref="B69:C69"/>
    <mergeCell ref="H53:K53"/>
    <mergeCell ref="H61:K61"/>
    <mergeCell ref="M61:P61"/>
    <mergeCell ref="R61:U61"/>
    <mergeCell ref="N53:O53"/>
    <mergeCell ref="R53:S53"/>
    <mergeCell ref="U53:X53"/>
    <mergeCell ref="B58:C58"/>
    <mergeCell ref="M37:P37"/>
    <mergeCell ref="R37:U37"/>
    <mergeCell ref="I45:J45"/>
    <mergeCell ref="O45:R45"/>
    <mergeCell ref="T45:W45"/>
    <mergeCell ref="L45:M45"/>
    <mergeCell ref="D1:E1"/>
    <mergeCell ref="B2:C2"/>
    <mergeCell ref="I19:J19"/>
    <mergeCell ref="I28:J28"/>
    <mergeCell ref="X37:Y37"/>
    <mergeCell ref="I5:J5"/>
    <mergeCell ref="N5:O5"/>
    <mergeCell ref="S5:T5"/>
    <mergeCell ref="X5:Y5"/>
    <mergeCell ref="N19:O19"/>
    <mergeCell ref="S19:T19"/>
    <mergeCell ref="X19:Y19"/>
    <mergeCell ref="M28:P28"/>
    <mergeCell ref="S28:T28"/>
    <mergeCell ref="X28:Y28"/>
    <mergeCell ref="I37:J3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46"/>
  <sheetViews>
    <sheetView topLeftCell="A2" workbookViewId="0">
      <selection activeCell="H28" sqref="H28"/>
    </sheetView>
  </sheetViews>
  <sheetFormatPr baseColWidth="10" defaultColWidth="8.6640625" defaultRowHeight="15" x14ac:dyDescent="0.2"/>
  <cols>
    <col min="1" max="1" width="8.6640625" style="1"/>
    <col min="2" max="2" width="9.83203125" style="1" customWidth="1"/>
    <col min="3" max="3" width="24.33203125" style="1" customWidth="1"/>
    <col min="4" max="4" width="1.33203125" style="1" customWidth="1"/>
    <col min="5" max="5" width="18.5" style="1" customWidth="1"/>
    <col min="6" max="6" width="9.33203125" style="1" bestFit="1" customWidth="1"/>
    <col min="7" max="7" width="8.6640625" style="1"/>
    <col min="8" max="8" width="4.83203125" style="1" customWidth="1"/>
    <col min="9" max="9" width="30.83203125" style="1" customWidth="1"/>
    <col min="10" max="10" width="1.5" style="1" customWidth="1"/>
    <col min="11" max="11" width="15.5" style="1" customWidth="1"/>
    <col min="12" max="16384" width="8.6640625" style="1"/>
  </cols>
  <sheetData>
    <row r="2" spans="1:11" x14ac:dyDescent="0.2">
      <c r="C2" s="139" t="s">
        <v>5</v>
      </c>
      <c r="D2" s="139"/>
      <c r="E2" s="139"/>
      <c r="I2" s="139" t="s">
        <v>6</v>
      </c>
      <c r="J2" s="139"/>
      <c r="K2" s="139"/>
    </row>
    <row r="3" spans="1:11" x14ac:dyDescent="0.2">
      <c r="A3" s="3"/>
      <c r="C3" s="70" t="s">
        <v>110</v>
      </c>
      <c r="D3" s="3"/>
      <c r="E3" s="3"/>
      <c r="F3" s="3"/>
      <c r="G3" s="3"/>
      <c r="H3" s="3"/>
      <c r="I3" s="3" t="s">
        <v>102</v>
      </c>
      <c r="J3" s="3"/>
      <c r="K3" s="102">
        <v>13335</v>
      </c>
    </row>
    <row r="4" spans="1:11" x14ac:dyDescent="0.2">
      <c r="A4" s="3"/>
      <c r="C4" s="70" t="s">
        <v>67</v>
      </c>
      <c r="D4" s="3"/>
      <c r="E4" s="3"/>
      <c r="F4" s="3"/>
      <c r="G4" s="3"/>
      <c r="H4" s="3"/>
      <c r="I4" s="3" t="s">
        <v>88</v>
      </c>
      <c r="J4" s="3"/>
      <c r="K4" s="7">
        <v>3300</v>
      </c>
    </row>
    <row r="5" spans="1:11" x14ac:dyDescent="0.2">
      <c r="A5" s="3"/>
      <c r="C5" s="101" t="s">
        <v>27</v>
      </c>
      <c r="D5" s="3"/>
      <c r="E5" s="56">
        <v>17525</v>
      </c>
      <c r="F5" s="3"/>
      <c r="G5" s="3"/>
      <c r="H5" s="3"/>
      <c r="I5" s="105" t="s">
        <v>103</v>
      </c>
      <c r="J5" s="105"/>
      <c r="K5" s="106">
        <f>K3-K4</f>
        <v>10035</v>
      </c>
    </row>
    <row r="6" spans="1:11" x14ac:dyDescent="0.2">
      <c r="A6" s="3"/>
      <c r="B6" s="3"/>
      <c r="C6" s="112" t="s">
        <v>112</v>
      </c>
      <c r="D6" s="3"/>
      <c r="E6" s="56">
        <v>2758.5</v>
      </c>
      <c r="F6" s="7"/>
      <c r="G6" s="3"/>
      <c r="H6" s="3"/>
      <c r="I6" s="9" t="s">
        <v>89</v>
      </c>
      <c r="J6" s="9"/>
      <c r="K6" s="104">
        <v>4450</v>
      </c>
    </row>
    <row r="7" spans="1:11" x14ac:dyDescent="0.2">
      <c r="A7" s="3"/>
      <c r="B7" s="3"/>
      <c r="C7" s="112" t="s">
        <v>68</v>
      </c>
      <c r="D7" s="3"/>
      <c r="E7" s="56">
        <v>2700</v>
      </c>
      <c r="F7" s="7"/>
      <c r="G7" s="3"/>
      <c r="H7" s="3"/>
      <c r="I7" s="3" t="s">
        <v>90</v>
      </c>
      <c r="J7" s="3"/>
      <c r="K7" s="102">
        <v>2000</v>
      </c>
    </row>
    <row r="8" spans="1:11" x14ac:dyDescent="0.2">
      <c r="A8" s="3"/>
      <c r="B8" s="3"/>
      <c r="C8" s="112" t="s">
        <v>70</v>
      </c>
      <c r="D8" s="3"/>
      <c r="E8" s="56">
        <v>3500</v>
      </c>
      <c r="F8" s="7"/>
      <c r="G8" s="3"/>
      <c r="H8" s="3"/>
      <c r="I8" s="109" t="s">
        <v>104</v>
      </c>
      <c r="J8" s="8"/>
      <c r="K8" s="110">
        <v>6450</v>
      </c>
    </row>
    <row r="9" spans="1:11" x14ac:dyDescent="0.2">
      <c r="A9" s="3"/>
      <c r="B9" s="3"/>
      <c r="C9" s="113" t="s">
        <v>71</v>
      </c>
      <c r="D9" s="3"/>
      <c r="E9" s="56"/>
      <c r="F9" s="7"/>
      <c r="G9" s="5"/>
      <c r="H9" s="3"/>
      <c r="I9" s="107" t="s">
        <v>105</v>
      </c>
      <c r="J9" s="3"/>
      <c r="K9" s="102">
        <v>875</v>
      </c>
    </row>
    <row r="10" spans="1:11" x14ac:dyDescent="0.2">
      <c r="A10" s="3"/>
      <c r="B10" s="3"/>
      <c r="C10" s="112" t="s">
        <v>113</v>
      </c>
      <c r="D10" s="3"/>
      <c r="E10" s="56">
        <v>74125</v>
      </c>
      <c r="F10" s="7"/>
      <c r="G10" s="5"/>
      <c r="H10" s="3"/>
      <c r="I10" s="3" t="s">
        <v>106</v>
      </c>
      <c r="J10" s="3"/>
      <c r="K10" s="102">
        <v>1875</v>
      </c>
    </row>
    <row r="11" spans="1:11" x14ac:dyDescent="0.2">
      <c r="A11" s="3"/>
      <c r="B11" s="3"/>
      <c r="C11" s="101" t="s">
        <v>73</v>
      </c>
      <c r="D11" s="3"/>
      <c r="E11" s="56">
        <v>2500</v>
      </c>
      <c r="F11" s="7"/>
      <c r="G11" s="3"/>
      <c r="H11" s="3"/>
      <c r="I11" s="3" t="s">
        <v>107</v>
      </c>
      <c r="J11" s="3"/>
      <c r="K11" s="108">
        <v>251.5</v>
      </c>
    </row>
    <row r="12" spans="1:11" x14ac:dyDescent="0.2">
      <c r="A12" s="3"/>
      <c r="B12" s="3"/>
      <c r="C12" s="113" t="s">
        <v>111</v>
      </c>
      <c r="D12" s="3"/>
      <c r="E12" s="114">
        <f>SUM(E5:E11)</f>
        <v>103108.5</v>
      </c>
      <c r="F12" s="7"/>
      <c r="G12" s="5"/>
      <c r="H12" s="3"/>
      <c r="I12" s="109" t="s">
        <v>108</v>
      </c>
      <c r="J12" s="8"/>
      <c r="K12" s="111">
        <v>583.5</v>
      </c>
    </row>
    <row r="13" spans="1:11" x14ac:dyDescent="0.2">
      <c r="A13" s="3"/>
      <c r="B13" s="3"/>
      <c r="C13" s="7"/>
      <c r="D13" s="3"/>
      <c r="E13" s="56"/>
      <c r="F13" s="7"/>
      <c r="G13" s="3"/>
      <c r="H13" s="3"/>
      <c r="I13" s="3" t="s">
        <v>64</v>
      </c>
      <c r="J13" s="3"/>
      <c r="K13" s="108">
        <v>204.23</v>
      </c>
    </row>
    <row r="14" spans="1:11" x14ac:dyDescent="0.2">
      <c r="A14" s="3"/>
      <c r="B14" s="3"/>
      <c r="C14" s="113" t="s">
        <v>74</v>
      </c>
      <c r="D14" s="3"/>
      <c r="E14" s="56"/>
      <c r="F14" s="3"/>
      <c r="G14" s="3"/>
      <c r="H14" s="3"/>
      <c r="I14" s="109" t="s">
        <v>109</v>
      </c>
      <c r="J14" s="8"/>
      <c r="K14" s="111">
        <v>379.27</v>
      </c>
    </row>
    <row r="15" spans="1:11" x14ac:dyDescent="0.2">
      <c r="A15" s="3"/>
      <c r="B15" s="3"/>
      <c r="C15" s="101" t="s">
        <v>75</v>
      </c>
      <c r="D15" s="3"/>
      <c r="E15" s="56">
        <v>400</v>
      </c>
      <c r="F15" s="55"/>
      <c r="G15" s="3"/>
      <c r="H15" s="3"/>
      <c r="I15" s="5"/>
      <c r="J15" s="3"/>
      <c r="K15" s="102"/>
    </row>
    <row r="16" spans="1:11" x14ac:dyDescent="0.2">
      <c r="A16" s="3"/>
      <c r="B16" s="3"/>
      <c r="C16" s="101" t="s">
        <v>76</v>
      </c>
      <c r="D16" s="3"/>
      <c r="E16" s="56">
        <v>250</v>
      </c>
      <c r="F16" s="7"/>
      <c r="G16" s="3"/>
      <c r="H16" s="3"/>
      <c r="I16" s="3"/>
      <c r="J16" s="3"/>
      <c r="K16" s="102"/>
    </row>
    <row r="17" spans="1:11" x14ac:dyDescent="0.2">
      <c r="A17" s="3"/>
      <c r="B17" s="3"/>
      <c r="C17" s="85" t="s">
        <v>115</v>
      </c>
      <c r="E17" s="115">
        <v>1875</v>
      </c>
      <c r="F17" s="7"/>
      <c r="G17" s="3"/>
      <c r="H17" s="3"/>
      <c r="I17" s="3"/>
      <c r="J17" s="3"/>
      <c r="K17" s="102"/>
    </row>
    <row r="18" spans="1:11" x14ac:dyDescent="0.2">
      <c r="A18" s="3"/>
      <c r="B18" s="3"/>
      <c r="C18" s="85" t="s">
        <v>116</v>
      </c>
      <c r="E18" s="115">
        <v>204.23</v>
      </c>
      <c r="F18" s="7"/>
      <c r="G18" s="3"/>
      <c r="H18" s="3"/>
      <c r="I18" s="3"/>
      <c r="J18" s="3"/>
      <c r="K18" s="102"/>
    </row>
    <row r="19" spans="1:11" x14ac:dyDescent="0.2">
      <c r="A19" s="3"/>
      <c r="B19" s="3"/>
      <c r="C19" s="70" t="s">
        <v>77</v>
      </c>
      <c r="D19" s="3"/>
      <c r="E19" s="56"/>
      <c r="F19" s="7"/>
      <c r="G19" s="3"/>
      <c r="H19" s="3"/>
      <c r="I19" s="3"/>
      <c r="J19" s="3"/>
      <c r="K19" s="102"/>
    </row>
    <row r="20" spans="1:11" x14ac:dyDescent="0.2">
      <c r="A20" s="3"/>
      <c r="B20" s="3"/>
      <c r="C20" s="101" t="s">
        <v>78</v>
      </c>
      <c r="D20" s="3"/>
      <c r="E20" s="56">
        <v>75000</v>
      </c>
      <c r="F20" s="57"/>
      <c r="G20" s="5"/>
      <c r="H20" s="3"/>
      <c r="I20" s="3"/>
      <c r="J20" s="3"/>
      <c r="K20" s="102"/>
    </row>
    <row r="21" spans="1:11" x14ac:dyDescent="0.2">
      <c r="A21" s="3"/>
      <c r="B21" s="3"/>
      <c r="C21" s="70" t="s">
        <v>114</v>
      </c>
      <c r="D21" s="3"/>
      <c r="E21" s="114">
        <f>SUM(E15:E20)</f>
        <v>77729.23</v>
      </c>
      <c r="F21" s="3"/>
      <c r="G21" s="3"/>
      <c r="H21" s="3"/>
      <c r="I21" s="3"/>
      <c r="J21" s="3"/>
      <c r="K21" s="102"/>
    </row>
    <row r="22" spans="1:11" x14ac:dyDescent="0.2">
      <c r="A22" s="3"/>
      <c r="B22" s="3"/>
      <c r="C22" s="3"/>
      <c r="D22" s="3"/>
      <c r="E22" s="56"/>
      <c r="F22" s="7"/>
      <c r="G22" s="5"/>
      <c r="H22" s="3"/>
      <c r="I22" s="3"/>
      <c r="J22" s="3"/>
      <c r="K22" s="102"/>
    </row>
    <row r="23" spans="1:11" x14ac:dyDescent="0.2">
      <c r="A23" s="3"/>
      <c r="B23" s="3"/>
      <c r="C23" s="70" t="s">
        <v>80</v>
      </c>
      <c r="D23" s="3"/>
      <c r="E23" s="56"/>
      <c r="F23" s="3"/>
      <c r="G23" s="3"/>
      <c r="H23" s="3"/>
      <c r="I23" s="3"/>
      <c r="J23" s="3"/>
      <c r="K23" s="102"/>
    </row>
    <row r="24" spans="1:11" x14ac:dyDescent="0.2">
      <c r="A24" s="3"/>
      <c r="B24" s="3"/>
      <c r="C24" s="101" t="s">
        <v>79</v>
      </c>
      <c r="D24" s="3"/>
      <c r="E24" s="56">
        <v>250</v>
      </c>
      <c r="F24" s="3"/>
      <c r="K24" s="103"/>
    </row>
    <row r="25" spans="1:11" x14ac:dyDescent="0.2">
      <c r="A25" s="3"/>
      <c r="B25" s="3"/>
      <c r="C25" s="101" t="s">
        <v>82</v>
      </c>
      <c r="D25" s="3"/>
      <c r="E25" s="56">
        <v>10000</v>
      </c>
      <c r="F25" s="3"/>
    </row>
    <row r="26" spans="1:11" x14ac:dyDescent="0.2">
      <c r="A26" s="3"/>
      <c r="B26" s="3"/>
      <c r="C26" s="101" t="s">
        <v>81</v>
      </c>
      <c r="D26" s="3"/>
      <c r="E26" s="56">
        <v>14750</v>
      </c>
      <c r="F26" s="3"/>
    </row>
    <row r="27" spans="1:11" x14ac:dyDescent="0.2">
      <c r="A27" s="3"/>
      <c r="B27" s="3"/>
      <c r="C27" s="101" t="s">
        <v>101</v>
      </c>
      <c r="D27" s="3"/>
      <c r="E27" s="56">
        <v>379.27</v>
      </c>
      <c r="F27" s="3"/>
    </row>
    <row r="28" spans="1:11" x14ac:dyDescent="0.2">
      <c r="A28" s="3"/>
      <c r="B28" s="3"/>
      <c r="C28" s="70" t="s">
        <v>117</v>
      </c>
      <c r="D28" s="3"/>
      <c r="E28" s="114">
        <f>SUM(E24:E27)</f>
        <v>25379.27</v>
      </c>
      <c r="F28" s="3"/>
      <c r="H28" s="115"/>
    </row>
    <row r="29" spans="1:11" x14ac:dyDescent="0.2">
      <c r="A29" s="3"/>
      <c r="B29" s="3"/>
      <c r="C29" s="3"/>
      <c r="D29" s="3"/>
      <c r="E29" s="3"/>
      <c r="F29" s="3"/>
    </row>
    <row r="30" spans="1:11" x14ac:dyDescent="0.2">
      <c r="A30" s="3"/>
      <c r="B30" s="3"/>
      <c r="C30" s="3"/>
      <c r="D30" s="3"/>
      <c r="E30" s="3"/>
      <c r="F30" s="3"/>
    </row>
    <row r="31" spans="1:11" x14ac:dyDescent="0.2">
      <c r="A31" s="3"/>
      <c r="B31" s="3"/>
      <c r="C31" s="3"/>
      <c r="D31" s="3"/>
      <c r="E31" s="3"/>
      <c r="F31" s="3"/>
    </row>
    <row r="32" spans="1:11" x14ac:dyDescent="0.2">
      <c r="A32" s="3"/>
      <c r="B32" s="3"/>
      <c r="C32" s="3"/>
      <c r="D32" s="3"/>
      <c r="E32" s="3"/>
      <c r="F32" s="3"/>
    </row>
    <row r="33" spans="1:6" x14ac:dyDescent="0.2">
      <c r="A33" s="3"/>
      <c r="B33" s="3"/>
      <c r="C33" s="3"/>
      <c r="D33" s="3"/>
      <c r="E33" s="3"/>
      <c r="F33" s="3"/>
    </row>
    <row r="34" spans="1:6" x14ac:dyDescent="0.2">
      <c r="A34" s="3"/>
      <c r="B34" s="3"/>
      <c r="C34" s="3"/>
      <c r="D34" s="3"/>
      <c r="E34" s="3"/>
      <c r="F34" s="3"/>
    </row>
    <row r="35" spans="1:6" x14ac:dyDescent="0.2">
      <c r="A35" s="3"/>
      <c r="B35" s="3"/>
      <c r="C35" s="3"/>
      <c r="D35" s="3"/>
      <c r="E35" s="3"/>
      <c r="F35" s="3"/>
    </row>
    <row r="36" spans="1:6" x14ac:dyDescent="0.2">
      <c r="A36" s="3"/>
      <c r="B36" s="3"/>
      <c r="C36" s="3"/>
      <c r="D36" s="3"/>
      <c r="E36" s="3"/>
      <c r="F36" s="3"/>
    </row>
    <row r="37" spans="1:6" x14ac:dyDescent="0.2">
      <c r="A37" s="3"/>
      <c r="B37" s="3"/>
      <c r="C37" s="3"/>
      <c r="D37" s="3"/>
      <c r="E37" s="3"/>
      <c r="F37" s="3"/>
    </row>
    <row r="38" spans="1:6" x14ac:dyDescent="0.2">
      <c r="A38" s="3"/>
      <c r="B38" s="3"/>
      <c r="C38" s="3"/>
      <c r="D38" s="3"/>
      <c r="E38" s="3"/>
      <c r="F38" s="3"/>
    </row>
    <row r="39" spans="1:6" x14ac:dyDescent="0.2">
      <c r="A39" s="3"/>
      <c r="B39" s="3"/>
      <c r="C39" s="3"/>
      <c r="D39" s="3"/>
      <c r="E39" s="3"/>
      <c r="F39" s="3"/>
    </row>
    <row r="40" spans="1:6" x14ac:dyDescent="0.2">
      <c r="A40" s="3"/>
      <c r="B40" s="3"/>
      <c r="C40" s="3"/>
      <c r="D40" s="3"/>
      <c r="E40" s="3"/>
      <c r="F40" s="3"/>
    </row>
    <row r="41" spans="1:6" x14ac:dyDescent="0.2">
      <c r="A41" s="3"/>
      <c r="B41" s="3"/>
      <c r="C41" s="3"/>
      <c r="D41" s="3"/>
      <c r="E41" s="3"/>
      <c r="F41" s="3"/>
    </row>
    <row r="42" spans="1:6" x14ac:dyDescent="0.2">
      <c r="A42" s="3"/>
      <c r="B42" s="3"/>
      <c r="C42" s="3"/>
      <c r="D42" s="3"/>
      <c r="E42" s="3"/>
      <c r="F42" s="3"/>
    </row>
    <row r="43" spans="1:6" x14ac:dyDescent="0.2">
      <c r="A43" s="3"/>
      <c r="B43" s="3"/>
      <c r="C43" s="3"/>
      <c r="D43" s="3"/>
      <c r="E43" s="3"/>
      <c r="F43" s="3"/>
    </row>
    <row r="44" spans="1:6" x14ac:dyDescent="0.2">
      <c r="A44" s="3"/>
      <c r="B44" s="3"/>
      <c r="C44" s="3"/>
      <c r="D44" s="3"/>
      <c r="E44" s="3"/>
      <c r="F44" s="3"/>
    </row>
    <row r="45" spans="1:6" x14ac:dyDescent="0.2">
      <c r="A45" s="3"/>
      <c r="B45" s="3"/>
      <c r="C45" s="3"/>
      <c r="D45" s="3"/>
      <c r="E45" s="3"/>
      <c r="F45" s="3"/>
    </row>
    <row r="46" spans="1:6" x14ac:dyDescent="0.2">
      <c r="A46" s="3"/>
      <c r="B46" s="3"/>
      <c r="C46" s="3"/>
      <c r="D46" s="3"/>
      <c r="E46" s="3"/>
      <c r="F46" s="3"/>
    </row>
  </sheetData>
  <mergeCells count="2">
    <mergeCell ref="I2:K2"/>
    <mergeCell ref="C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101"/>
  <sheetViews>
    <sheetView topLeftCell="A59" workbookViewId="0">
      <selection activeCell="K45" sqref="K45"/>
    </sheetView>
  </sheetViews>
  <sheetFormatPr baseColWidth="10" defaultColWidth="8.5" defaultRowHeight="15" x14ac:dyDescent="0.2"/>
  <cols>
    <col min="1" max="1" width="8.5" style="1"/>
    <col min="2" max="2" width="9.5" style="3" customWidth="1"/>
    <col min="3" max="3" width="33.1640625" style="3" customWidth="1"/>
    <col min="4" max="13" width="8.5" style="1"/>
    <col min="14" max="14" width="8.5" style="1" customWidth="1"/>
    <col min="15" max="27" width="8.5" style="1"/>
    <col min="28" max="28" width="32.83203125" style="1" bestFit="1" customWidth="1"/>
    <col min="29" max="29" width="9.33203125" style="1" bestFit="1" customWidth="1"/>
    <col min="30" max="30" width="9.1640625" style="1" bestFit="1" customWidth="1"/>
    <col min="31" max="16384" width="8.5" style="1"/>
  </cols>
  <sheetData>
    <row r="1" spans="2:30" x14ac:dyDescent="0.2">
      <c r="D1" s="133"/>
      <c r="E1" s="133"/>
    </row>
    <row r="2" spans="2:30" x14ac:dyDescent="0.2">
      <c r="B2" s="137" t="s">
        <v>4</v>
      </c>
      <c r="C2" s="143"/>
      <c r="D2" s="9"/>
      <c r="E2" s="10"/>
      <c r="AB2" s="1" t="s">
        <v>8</v>
      </c>
    </row>
    <row r="3" spans="2:30" ht="18" x14ac:dyDescent="0.25">
      <c r="B3" s="11">
        <v>44198</v>
      </c>
      <c r="C3" s="9"/>
      <c r="D3" s="12"/>
      <c r="E3" s="12"/>
      <c r="F3" s="3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C3" s="1" t="s">
        <v>9</v>
      </c>
      <c r="AD3" s="1" t="s">
        <v>10</v>
      </c>
    </row>
    <row r="4" spans="2:30" ht="18" x14ac:dyDescent="0.25">
      <c r="B4" s="13"/>
      <c r="C4" s="14" t="s">
        <v>18</v>
      </c>
      <c r="D4" s="20">
        <v>3400</v>
      </c>
      <c r="E4" s="16"/>
      <c r="F4" s="3"/>
      <c r="AA4" s="29"/>
      <c r="AB4" s="86" t="s">
        <v>67</v>
      </c>
      <c r="AC4" s="4"/>
    </row>
    <row r="5" spans="2:30" ht="18" x14ac:dyDescent="0.25">
      <c r="B5" s="17"/>
      <c r="C5" s="64" t="s">
        <v>19</v>
      </c>
      <c r="D5" s="15"/>
      <c r="E5" s="20">
        <v>3400</v>
      </c>
      <c r="F5" s="3"/>
      <c r="H5" s="136" t="s">
        <v>28</v>
      </c>
      <c r="I5" s="144"/>
      <c r="M5" s="135" t="s">
        <v>31</v>
      </c>
      <c r="N5" s="135"/>
      <c r="O5" s="135"/>
      <c r="P5" s="135"/>
      <c r="S5" s="136" t="s">
        <v>30</v>
      </c>
      <c r="T5" s="144"/>
      <c r="X5" s="136" t="s">
        <v>29</v>
      </c>
      <c r="Y5" s="144"/>
      <c r="AA5" s="30"/>
      <c r="AB5" s="85" t="s">
        <v>27</v>
      </c>
      <c r="AC5" s="4">
        <v>14271</v>
      </c>
    </row>
    <row r="6" spans="2:30" ht="18" x14ac:dyDescent="0.25">
      <c r="B6" s="65">
        <v>44211</v>
      </c>
      <c r="C6" s="14"/>
      <c r="D6" s="15"/>
      <c r="E6" s="15"/>
      <c r="F6" s="3"/>
      <c r="G6" s="31"/>
      <c r="H6" s="4">
        <v>17525</v>
      </c>
      <c r="I6" s="27"/>
      <c r="L6" s="31"/>
      <c r="M6" s="93"/>
      <c r="N6" s="90">
        <v>2758.5</v>
      </c>
      <c r="O6" s="28"/>
      <c r="P6" s="9"/>
      <c r="R6" s="31"/>
      <c r="S6" s="4">
        <v>2700</v>
      </c>
      <c r="T6" s="28"/>
      <c r="W6" s="31"/>
      <c r="X6" s="4">
        <v>74125</v>
      </c>
      <c r="Y6" s="28"/>
      <c r="AA6" s="29"/>
      <c r="AB6" s="85" t="s">
        <v>69</v>
      </c>
      <c r="AC6" s="99">
        <v>10358.5</v>
      </c>
      <c r="AD6" s="4"/>
    </row>
    <row r="7" spans="2:30" ht="18" x14ac:dyDescent="0.25">
      <c r="B7" s="19"/>
      <c r="C7" s="14" t="s">
        <v>37</v>
      </c>
      <c r="D7" s="20">
        <v>3200</v>
      </c>
      <c r="E7" s="15"/>
      <c r="F7" s="3"/>
      <c r="G7" s="123">
        <v>44211</v>
      </c>
      <c r="H7" s="120"/>
      <c r="I7" s="32">
        <v>3200</v>
      </c>
      <c r="M7" s="123">
        <v>44249</v>
      </c>
      <c r="N7" s="120">
        <v>13750</v>
      </c>
      <c r="O7" s="32"/>
      <c r="R7" s="123">
        <v>44198</v>
      </c>
      <c r="S7" s="120">
        <v>3400</v>
      </c>
      <c r="T7" s="32"/>
      <c r="W7" s="123">
        <v>44561</v>
      </c>
      <c r="X7" s="120">
        <v>3500</v>
      </c>
      <c r="Y7" s="32"/>
      <c r="AA7" s="29"/>
      <c r="AB7" s="85" t="s">
        <v>68</v>
      </c>
      <c r="AC7" s="4">
        <v>2310</v>
      </c>
    </row>
    <row r="8" spans="2:30" ht="18" x14ac:dyDescent="0.25">
      <c r="B8" s="13"/>
      <c r="C8" s="64" t="s">
        <v>15</v>
      </c>
      <c r="D8" s="15"/>
      <c r="E8" s="20">
        <v>3200</v>
      </c>
      <c r="F8" s="3"/>
      <c r="G8" s="123">
        <v>44285</v>
      </c>
      <c r="H8" s="4">
        <v>5000</v>
      </c>
      <c r="I8" s="27"/>
      <c r="M8" s="123">
        <v>44285</v>
      </c>
      <c r="O8" s="27">
        <v>5000</v>
      </c>
      <c r="R8" s="123">
        <v>44230</v>
      </c>
      <c r="S8" s="4">
        <v>1800</v>
      </c>
      <c r="T8" s="24"/>
      <c r="Y8" s="24"/>
      <c r="AA8" s="29"/>
      <c r="AB8" s="86" t="s">
        <v>71</v>
      </c>
      <c r="AD8" s="4"/>
    </row>
    <row r="9" spans="2:30" ht="18" x14ac:dyDescent="0.25">
      <c r="B9" s="65">
        <v>44230</v>
      </c>
      <c r="C9" s="14"/>
      <c r="D9" s="20"/>
      <c r="E9" s="15"/>
      <c r="F9" s="3"/>
      <c r="G9" s="123">
        <v>44287</v>
      </c>
      <c r="H9" s="4"/>
      <c r="I9" s="27">
        <v>700</v>
      </c>
      <c r="M9" s="123">
        <v>44328</v>
      </c>
      <c r="O9" s="27">
        <v>1150</v>
      </c>
      <c r="R9" s="123">
        <v>44249</v>
      </c>
      <c r="T9" s="27">
        <v>3890</v>
      </c>
      <c r="Y9" s="24"/>
      <c r="AA9" s="29"/>
      <c r="AB9" s="85" t="s">
        <v>72</v>
      </c>
      <c r="AC9" s="4">
        <v>77625</v>
      </c>
    </row>
    <row r="10" spans="2:30" ht="18" x14ac:dyDescent="0.25">
      <c r="B10" s="17"/>
      <c r="C10" s="14" t="s">
        <v>18</v>
      </c>
      <c r="D10" s="20">
        <v>1800</v>
      </c>
      <c r="E10" s="20"/>
      <c r="F10" s="3"/>
      <c r="G10" s="123">
        <v>44318</v>
      </c>
      <c r="I10" s="27">
        <v>1000</v>
      </c>
      <c r="O10" s="24"/>
      <c r="R10" s="123">
        <v>44481</v>
      </c>
      <c r="T10" s="27">
        <v>1700</v>
      </c>
      <c r="Y10" s="24"/>
      <c r="AA10" s="29"/>
      <c r="AB10" s="85" t="s">
        <v>73</v>
      </c>
      <c r="AC10" s="4">
        <v>2500</v>
      </c>
    </row>
    <row r="11" spans="2:30" ht="18" x14ac:dyDescent="0.25">
      <c r="B11" s="19"/>
      <c r="C11" s="64" t="s">
        <v>19</v>
      </c>
      <c r="D11" s="15"/>
      <c r="E11" s="20">
        <v>1800</v>
      </c>
      <c r="F11" s="3"/>
      <c r="G11" s="124">
        <v>44348</v>
      </c>
      <c r="H11" s="7"/>
      <c r="I11" s="27">
        <v>204</v>
      </c>
      <c r="N11" s="2"/>
      <c r="O11" s="23"/>
      <c r="S11" s="2"/>
      <c r="T11" s="23"/>
      <c r="X11" s="2"/>
      <c r="Y11" s="23"/>
      <c r="AA11" s="30"/>
      <c r="AB11" s="86" t="s">
        <v>131</v>
      </c>
      <c r="AD11" s="4"/>
    </row>
    <row r="12" spans="2:30" ht="18" x14ac:dyDescent="0.25">
      <c r="B12" s="65">
        <v>44249</v>
      </c>
      <c r="C12" s="14"/>
      <c r="D12" s="15"/>
      <c r="E12" s="20"/>
      <c r="F12" s="3"/>
      <c r="G12" s="124">
        <v>44377</v>
      </c>
      <c r="H12" s="3"/>
      <c r="I12" s="27">
        <v>3750</v>
      </c>
      <c r="L12" s="31"/>
      <c r="M12" s="31"/>
      <c r="N12" s="99">
        <f>SUM(N6:N11)-SUM(O6:O11)</f>
        <v>10358.5</v>
      </c>
      <c r="O12" s="24"/>
      <c r="R12" s="31"/>
      <c r="S12" s="4">
        <f>SUM(S6:S11)-SUM(T6:T11)</f>
        <v>2310</v>
      </c>
      <c r="T12" s="24"/>
      <c r="W12" s="31"/>
      <c r="X12" s="4">
        <f>SUM(X6:X11)-SUM(Y6:Y11)</f>
        <v>77625</v>
      </c>
      <c r="Y12" s="24"/>
      <c r="AA12" s="29"/>
      <c r="AB12" s="85" t="s">
        <v>132</v>
      </c>
      <c r="AC12" s="99">
        <v>1150</v>
      </c>
      <c r="AD12" s="4"/>
    </row>
    <row r="13" spans="2:30" ht="18" x14ac:dyDescent="0.25">
      <c r="B13" s="17"/>
      <c r="C13" s="14" t="s">
        <v>21</v>
      </c>
      <c r="D13" s="20">
        <v>3890</v>
      </c>
      <c r="E13" s="20"/>
      <c r="F13" s="3"/>
      <c r="G13" s="126">
        <v>44481</v>
      </c>
      <c r="H13" s="73">
        <v>5600</v>
      </c>
      <c r="I13" s="3"/>
      <c r="AA13" s="29"/>
      <c r="AB13" s="85" t="s">
        <v>144</v>
      </c>
      <c r="AD13" s="1">
        <v>0</v>
      </c>
    </row>
    <row r="14" spans="2:30" ht="18" x14ac:dyDescent="0.25">
      <c r="B14" s="17"/>
      <c r="C14" s="14" t="s">
        <v>20</v>
      </c>
      <c r="D14" s="15"/>
      <c r="E14" s="20">
        <v>13750</v>
      </c>
      <c r="F14" s="3"/>
      <c r="G14" s="123">
        <v>44561</v>
      </c>
      <c r="H14" s="74"/>
      <c r="I14" s="4">
        <v>5000</v>
      </c>
      <c r="M14" s="135" t="s">
        <v>127</v>
      </c>
      <c r="N14" s="135"/>
      <c r="O14" s="135"/>
      <c r="P14" s="135"/>
      <c r="R14" s="135" t="s">
        <v>98</v>
      </c>
      <c r="S14" s="135"/>
      <c r="T14" s="135"/>
      <c r="U14" s="135"/>
      <c r="X14" s="136" t="s">
        <v>51</v>
      </c>
      <c r="Y14" s="144"/>
      <c r="AA14" s="29"/>
      <c r="AB14" s="86" t="s">
        <v>74</v>
      </c>
      <c r="AD14" s="4"/>
    </row>
    <row r="15" spans="2:30" ht="18" x14ac:dyDescent="0.25">
      <c r="B15" s="19"/>
      <c r="C15" s="64" t="s">
        <v>22</v>
      </c>
      <c r="D15" s="20">
        <v>3890</v>
      </c>
      <c r="E15" s="20"/>
      <c r="F15" s="3"/>
      <c r="G15" s="31"/>
      <c r="H15" s="76">
        <f>(SUM(H6:H14)-(SUM(I6:I14)))</f>
        <v>14271</v>
      </c>
      <c r="I15" s="9"/>
      <c r="L15" s="31"/>
      <c r="M15" s="93"/>
      <c r="N15" s="120"/>
      <c r="O15" s="32">
        <v>0</v>
      </c>
      <c r="P15" s="9"/>
      <c r="R15" s="93"/>
      <c r="S15" s="120"/>
      <c r="T15" s="84">
        <v>0</v>
      </c>
      <c r="U15" s="9"/>
      <c r="W15" s="31"/>
      <c r="X15" s="4">
        <v>2500</v>
      </c>
      <c r="Y15" s="32"/>
      <c r="AA15" s="29"/>
      <c r="AB15" s="85" t="s">
        <v>75</v>
      </c>
      <c r="AD15" s="4">
        <v>1400</v>
      </c>
    </row>
    <row r="16" spans="2:30" ht="18" x14ac:dyDescent="0.25">
      <c r="B16" s="13"/>
      <c r="C16" s="64" t="s">
        <v>24</v>
      </c>
      <c r="D16" s="15"/>
      <c r="E16" s="20">
        <v>13750</v>
      </c>
      <c r="F16" s="3"/>
      <c r="H16" s="136" t="s">
        <v>59</v>
      </c>
      <c r="I16" s="144"/>
      <c r="M16" s="123">
        <v>44561</v>
      </c>
      <c r="N16" s="120"/>
      <c r="O16" s="153">
        <v>1750</v>
      </c>
      <c r="R16" s="123">
        <v>44328</v>
      </c>
      <c r="S16" s="120">
        <v>1150</v>
      </c>
      <c r="T16" s="28"/>
      <c r="X16" s="9"/>
      <c r="Y16" s="32"/>
      <c r="AA16" s="30"/>
      <c r="AB16" s="85" t="s">
        <v>76</v>
      </c>
      <c r="AD16" s="4">
        <v>450</v>
      </c>
    </row>
    <row r="17" spans="2:30" ht="18" x14ac:dyDescent="0.25">
      <c r="B17" s="65">
        <v>44256</v>
      </c>
      <c r="C17" s="14"/>
      <c r="D17" s="20"/>
      <c r="E17" s="20"/>
      <c r="F17" s="3"/>
      <c r="H17" s="4">
        <v>3500</v>
      </c>
      <c r="I17" s="28"/>
      <c r="N17" s="4"/>
      <c r="O17" s="154"/>
      <c r="R17" s="123">
        <v>44561</v>
      </c>
      <c r="T17" s="27">
        <v>1375</v>
      </c>
      <c r="U17" s="4"/>
      <c r="Y17" s="24"/>
      <c r="AA17" s="29"/>
      <c r="AB17" s="85" t="s">
        <v>116</v>
      </c>
      <c r="AD17" s="128">
        <v>0.23</v>
      </c>
    </row>
    <row r="18" spans="2:30" ht="18" x14ac:dyDescent="0.25">
      <c r="B18" s="17"/>
      <c r="C18" s="14" t="s">
        <v>25</v>
      </c>
      <c r="D18" s="20">
        <v>900</v>
      </c>
      <c r="E18" s="20"/>
      <c r="F18" s="3"/>
      <c r="G18" s="123">
        <v>44561</v>
      </c>
      <c r="H18" s="120"/>
      <c r="I18" s="32">
        <v>3500</v>
      </c>
      <c r="N18" s="4"/>
      <c r="O18" s="154"/>
      <c r="T18" s="27"/>
      <c r="U18" s="4"/>
      <c r="Y18" s="24"/>
      <c r="AA18" s="29"/>
      <c r="AB18" s="85" t="s">
        <v>115</v>
      </c>
      <c r="AD18" s="87">
        <v>0</v>
      </c>
    </row>
    <row r="19" spans="2:30" ht="18" x14ac:dyDescent="0.25">
      <c r="B19" s="17"/>
      <c r="C19" s="64" t="s">
        <v>26</v>
      </c>
      <c r="D19" s="20"/>
      <c r="E19" s="20">
        <v>900</v>
      </c>
      <c r="F19" s="3"/>
      <c r="H19" s="4"/>
      <c r="I19" s="24"/>
      <c r="O19" s="154"/>
      <c r="T19" s="27"/>
      <c r="U19" s="4"/>
      <c r="Y19" s="24"/>
      <c r="AA19" s="29"/>
      <c r="AB19" s="85" t="s">
        <v>78</v>
      </c>
      <c r="AD19" s="87">
        <v>75000</v>
      </c>
    </row>
    <row r="20" spans="2:30" ht="18" x14ac:dyDescent="0.25">
      <c r="B20" s="65">
        <v>44285</v>
      </c>
      <c r="C20" s="14"/>
      <c r="D20" s="20"/>
      <c r="E20" s="20"/>
      <c r="F20" s="3"/>
      <c r="I20" s="24"/>
      <c r="N20" s="2"/>
      <c r="O20" s="155"/>
      <c r="S20" s="2"/>
      <c r="T20" s="23"/>
      <c r="X20" s="2"/>
      <c r="Y20" s="23"/>
      <c r="AA20" s="29"/>
      <c r="AB20" s="86" t="s">
        <v>80</v>
      </c>
      <c r="AD20" s="18"/>
    </row>
    <row r="21" spans="2:30" ht="18" x14ac:dyDescent="0.25">
      <c r="B21" s="19"/>
      <c r="C21" s="14" t="s">
        <v>11</v>
      </c>
      <c r="D21" s="20">
        <v>5000</v>
      </c>
      <c r="E21" s="20"/>
      <c r="F21" s="3"/>
      <c r="G21" s="31"/>
      <c r="I21" s="24"/>
      <c r="L21" s="31"/>
      <c r="M21" s="31"/>
      <c r="N21" s="4"/>
      <c r="O21" s="154">
        <f>SUM(O15:O20)</f>
        <v>1750</v>
      </c>
      <c r="R21" s="31"/>
      <c r="S21" s="4"/>
      <c r="T21" s="27">
        <f>SUM(T15:T20)-SUM(S15:S20)</f>
        <v>225</v>
      </c>
      <c r="W21" s="31"/>
      <c r="X21" s="4">
        <f>X15</f>
        <v>2500</v>
      </c>
      <c r="Y21" s="27"/>
      <c r="AA21" s="29"/>
      <c r="AB21" s="85" t="s">
        <v>79</v>
      </c>
      <c r="AD21" s="4">
        <v>250</v>
      </c>
    </row>
    <row r="22" spans="2:30" ht="18" x14ac:dyDescent="0.25">
      <c r="B22" s="13"/>
      <c r="C22" s="64" t="s">
        <v>33</v>
      </c>
      <c r="D22" s="15"/>
      <c r="E22" s="20">
        <v>5000</v>
      </c>
      <c r="F22" s="3"/>
      <c r="H22" s="2"/>
      <c r="I22" s="23"/>
      <c r="AA22" s="30"/>
      <c r="AB22" s="85" t="s">
        <v>82</v>
      </c>
      <c r="AD22" s="4">
        <v>10000</v>
      </c>
    </row>
    <row r="23" spans="2:30" ht="18" x14ac:dyDescent="0.25">
      <c r="B23" s="65">
        <v>44287</v>
      </c>
      <c r="C23" s="14"/>
      <c r="D23" s="15"/>
      <c r="E23" s="15"/>
      <c r="F23" s="3"/>
      <c r="H23" s="4">
        <f>SUM(H17:H22)-SUM(I17:I22)</f>
        <v>0</v>
      </c>
      <c r="I23" s="24"/>
      <c r="N23" s="136" t="s">
        <v>41</v>
      </c>
      <c r="O23" s="144"/>
      <c r="R23" s="135" t="s">
        <v>100</v>
      </c>
      <c r="S23" s="135"/>
      <c r="T23" s="135"/>
      <c r="U23" s="135"/>
      <c r="X23" s="136" t="s">
        <v>96</v>
      </c>
      <c r="Y23" s="144"/>
      <c r="AA23" s="29"/>
      <c r="AB23" s="85" t="s">
        <v>81</v>
      </c>
      <c r="AC23" s="4"/>
      <c r="AD23" s="4">
        <v>14750</v>
      </c>
    </row>
    <row r="24" spans="2:30" ht="18" x14ac:dyDescent="0.25">
      <c r="B24" s="17"/>
      <c r="C24" s="14" t="s">
        <v>36</v>
      </c>
      <c r="D24" s="15">
        <v>700</v>
      </c>
      <c r="E24" s="15"/>
      <c r="F24" s="3"/>
      <c r="H24" s="136" t="s">
        <v>40</v>
      </c>
      <c r="I24" s="144"/>
      <c r="J24" s="31"/>
      <c r="N24" s="14"/>
      <c r="O24" s="4">
        <v>250</v>
      </c>
      <c r="P24" s="31"/>
      <c r="R24" s="9"/>
      <c r="S24" s="14"/>
      <c r="T24" s="121">
        <v>204.23</v>
      </c>
      <c r="U24" s="93"/>
      <c r="X24" s="14"/>
      <c r="Y24" s="4">
        <v>1875</v>
      </c>
      <c r="Z24" s="31"/>
      <c r="AA24" s="29"/>
      <c r="AB24" s="85" t="s">
        <v>101</v>
      </c>
      <c r="AC24" s="4"/>
      <c r="AD24" s="1">
        <v>379.27</v>
      </c>
    </row>
    <row r="25" spans="2:30" ht="18" x14ac:dyDescent="0.25">
      <c r="B25" s="19"/>
      <c r="C25" s="64" t="s">
        <v>15</v>
      </c>
      <c r="D25" s="15"/>
      <c r="E25" s="15">
        <v>700</v>
      </c>
      <c r="F25" s="3"/>
      <c r="G25" s="123">
        <v>44198</v>
      </c>
      <c r="H25" s="14"/>
      <c r="I25" s="4">
        <v>400</v>
      </c>
      <c r="J25" s="123"/>
      <c r="M25" s="123">
        <v>44256</v>
      </c>
      <c r="N25" s="9"/>
      <c r="O25" s="32">
        <v>900</v>
      </c>
      <c r="R25" s="123">
        <v>44348</v>
      </c>
      <c r="S25" s="9">
        <v>204</v>
      </c>
      <c r="T25" s="32"/>
      <c r="W25" s="123">
        <v>44377</v>
      </c>
      <c r="X25" s="120">
        <v>1875</v>
      </c>
      <c r="Y25" s="32"/>
      <c r="AA25" s="29"/>
      <c r="AB25" s="86" t="s">
        <v>133</v>
      </c>
      <c r="AC25" s="4"/>
    </row>
    <row r="26" spans="2:30" ht="18" x14ac:dyDescent="0.25">
      <c r="B26" s="65">
        <v>44318</v>
      </c>
      <c r="C26" s="14"/>
      <c r="D26" s="15"/>
      <c r="E26" s="15"/>
      <c r="F26" s="3"/>
      <c r="G26" s="123">
        <v>44211</v>
      </c>
      <c r="H26" s="9"/>
      <c r="I26" s="32">
        <v>3400</v>
      </c>
      <c r="M26" s="123">
        <v>44287</v>
      </c>
      <c r="N26" s="1">
        <v>700</v>
      </c>
      <c r="O26" s="24"/>
      <c r="R26" s="123">
        <v>44561</v>
      </c>
      <c r="S26" s="4"/>
      <c r="T26" s="91">
        <v>218.75</v>
      </c>
      <c r="W26" s="123">
        <v>44561</v>
      </c>
      <c r="X26" s="4"/>
      <c r="Y26" s="27">
        <v>1875</v>
      </c>
      <c r="AA26" s="30"/>
      <c r="AB26" s="85" t="s">
        <v>23</v>
      </c>
      <c r="AC26" s="4"/>
      <c r="AD26" s="4">
        <v>19350</v>
      </c>
    </row>
    <row r="27" spans="2:30" ht="18" x14ac:dyDescent="0.25">
      <c r="B27" s="17"/>
      <c r="C27" s="14" t="s">
        <v>37</v>
      </c>
      <c r="D27" s="20">
        <v>1000</v>
      </c>
      <c r="E27" s="15"/>
      <c r="F27" s="3"/>
      <c r="G27" s="123">
        <v>44230</v>
      </c>
      <c r="H27" s="4">
        <v>3200</v>
      </c>
      <c r="I27" s="24"/>
      <c r="O27" s="24"/>
      <c r="T27" s="24"/>
      <c r="Y27" s="24"/>
      <c r="AA27" s="29"/>
      <c r="AB27" s="86" t="s">
        <v>87</v>
      </c>
      <c r="AC27" s="4"/>
    </row>
    <row r="28" spans="2:30" ht="18" x14ac:dyDescent="0.25">
      <c r="B28" s="17"/>
      <c r="C28" s="64" t="s">
        <v>15</v>
      </c>
      <c r="D28" s="15"/>
      <c r="E28" s="20">
        <v>1000</v>
      </c>
      <c r="F28" s="3"/>
      <c r="G28" s="123">
        <v>44318</v>
      </c>
      <c r="H28" s="4"/>
      <c r="I28" s="27">
        <v>1800</v>
      </c>
      <c r="O28" s="24"/>
      <c r="T28" s="24"/>
      <c r="Y28" s="24"/>
      <c r="AA28" s="29"/>
      <c r="AB28" s="85" t="s">
        <v>88</v>
      </c>
      <c r="AC28" s="4">
        <v>5590</v>
      </c>
    </row>
    <row r="29" spans="2:30" ht="18" x14ac:dyDescent="0.25">
      <c r="B29" s="19">
        <v>44328</v>
      </c>
      <c r="C29" s="14"/>
      <c r="D29" s="15"/>
      <c r="E29" s="15"/>
      <c r="F29" s="3"/>
      <c r="H29" s="4">
        <v>1000</v>
      </c>
      <c r="I29" s="27"/>
      <c r="N29" s="2"/>
      <c r="O29" s="23"/>
      <c r="S29" s="2"/>
      <c r="T29" s="23"/>
      <c r="X29" s="2"/>
      <c r="Y29" s="23"/>
      <c r="AA29" s="29"/>
      <c r="AB29" s="85" t="s">
        <v>89</v>
      </c>
      <c r="AC29" s="4">
        <v>900</v>
      </c>
    </row>
    <row r="30" spans="2:30" ht="18" x14ac:dyDescent="0.25">
      <c r="B30" s="13"/>
      <c r="C30" s="14" t="s">
        <v>123</v>
      </c>
      <c r="D30" s="20">
        <v>1150</v>
      </c>
      <c r="E30" s="15"/>
      <c r="F30" s="3"/>
      <c r="H30" s="2"/>
      <c r="I30" s="23"/>
      <c r="J30" s="31"/>
      <c r="O30" s="79">
        <f>SUM(O24:O29)-SUM(N24:N29)</f>
        <v>450</v>
      </c>
      <c r="P30" s="31"/>
      <c r="T30" s="127">
        <f>SUM(T24:T29)-SUM(S24:S29)</f>
        <v>218.98000000000002</v>
      </c>
      <c r="U30" s="31"/>
      <c r="Y30" s="79">
        <f>SUM(Y24:Y29)-SUM(X24:X29)</f>
        <v>1875</v>
      </c>
      <c r="Z30" s="31"/>
      <c r="AA30" s="29"/>
      <c r="AB30" s="85" t="s">
        <v>106</v>
      </c>
      <c r="AC30" s="4">
        <v>1875</v>
      </c>
    </row>
    <row r="31" spans="2:30" ht="18" x14ac:dyDescent="0.25">
      <c r="B31" s="17"/>
      <c r="C31" s="64" t="s">
        <v>33</v>
      </c>
      <c r="D31" s="15"/>
      <c r="E31" s="20">
        <v>1150</v>
      </c>
      <c r="F31" s="3"/>
      <c r="I31" s="79">
        <f>SUM(I25:I30)-SUM(H25:H30)</f>
        <v>1400</v>
      </c>
      <c r="AA31" s="30"/>
      <c r="AB31" s="85" t="s">
        <v>134</v>
      </c>
      <c r="AC31" s="4">
        <v>1500</v>
      </c>
    </row>
    <row r="32" spans="2:30" ht="18" x14ac:dyDescent="0.25">
      <c r="B32" s="65">
        <v>44348</v>
      </c>
      <c r="C32" s="14"/>
      <c r="D32" s="15"/>
      <c r="E32" s="16"/>
      <c r="F32" s="3"/>
      <c r="H32" s="136" t="s">
        <v>128</v>
      </c>
      <c r="I32" s="144"/>
      <c r="N32" s="136" t="s">
        <v>42</v>
      </c>
      <c r="O32" s="144"/>
      <c r="S32" s="136" t="s">
        <v>44</v>
      </c>
      <c r="T32" s="144"/>
      <c r="W32" s="135" t="s">
        <v>43</v>
      </c>
      <c r="X32" s="135"/>
      <c r="Y32" s="135"/>
      <c r="Z32" s="135"/>
      <c r="AA32" s="29"/>
      <c r="AB32" s="85" t="s">
        <v>143</v>
      </c>
      <c r="AC32" s="4">
        <v>3500</v>
      </c>
    </row>
    <row r="33" spans="2:31" ht="18" x14ac:dyDescent="0.25">
      <c r="B33" s="19"/>
      <c r="C33" s="14" t="s">
        <v>124</v>
      </c>
      <c r="D33" s="15">
        <v>204</v>
      </c>
      <c r="E33" s="15"/>
      <c r="F33" s="3"/>
      <c r="H33" s="14"/>
      <c r="I33" s="4">
        <v>75000</v>
      </c>
      <c r="J33" s="31"/>
      <c r="N33" s="4"/>
      <c r="O33" s="28">
        <v>250</v>
      </c>
      <c r="P33" s="31"/>
      <c r="Q33" s="31"/>
      <c r="S33" s="4"/>
      <c r="T33" s="32">
        <v>10000</v>
      </c>
      <c r="U33" s="31"/>
      <c r="W33" s="9"/>
      <c r="X33" s="120"/>
      <c r="Y33" s="32">
        <v>14750</v>
      </c>
      <c r="Z33" s="93"/>
      <c r="AA33" s="29"/>
      <c r="AB33" s="86" t="s">
        <v>135</v>
      </c>
      <c r="AC33" s="129">
        <f>SUM(AC4:AC32)</f>
        <v>121579.5</v>
      </c>
      <c r="AD33" s="129">
        <f>SUM(AD4:AD32)</f>
        <v>121579.5</v>
      </c>
    </row>
    <row r="34" spans="2:31" ht="18" x14ac:dyDescent="0.25">
      <c r="B34" s="13"/>
      <c r="C34" s="64" t="s">
        <v>15</v>
      </c>
      <c r="D34" s="15"/>
      <c r="E34" s="15">
        <v>204</v>
      </c>
      <c r="F34" s="3"/>
      <c r="H34" s="9"/>
      <c r="I34" s="28"/>
      <c r="N34" s="9"/>
      <c r="O34" s="32"/>
      <c r="S34" s="120"/>
      <c r="T34" s="32"/>
      <c r="X34" s="120"/>
      <c r="Y34" s="28"/>
      <c r="AA34" s="29"/>
      <c r="AE34" s="4"/>
    </row>
    <row r="35" spans="2:31" ht="18" x14ac:dyDescent="0.25">
      <c r="B35" s="65">
        <v>44377</v>
      </c>
      <c r="C35" s="14"/>
      <c r="D35" s="20"/>
      <c r="E35" s="15"/>
      <c r="F35" s="3"/>
      <c r="I35" s="24"/>
      <c r="O35" s="24"/>
      <c r="T35" s="24"/>
      <c r="Y35" s="24"/>
      <c r="AA35" s="29"/>
    </row>
    <row r="36" spans="2:31" ht="18" x14ac:dyDescent="0.25">
      <c r="B36" s="28"/>
      <c r="C36" s="10" t="s">
        <v>54</v>
      </c>
      <c r="D36" s="20">
        <v>1875</v>
      </c>
      <c r="E36" s="20"/>
      <c r="F36" s="3"/>
      <c r="H36" s="2"/>
      <c r="I36" s="23"/>
      <c r="N36" s="2"/>
      <c r="O36" s="23"/>
      <c r="S36" s="2"/>
      <c r="T36" s="23"/>
      <c r="X36" s="2"/>
      <c r="Y36" s="23"/>
      <c r="AA36" s="30"/>
    </row>
    <row r="37" spans="2:31" ht="18" x14ac:dyDescent="0.25">
      <c r="B37" s="19"/>
      <c r="C37" s="8" t="s">
        <v>125</v>
      </c>
      <c r="D37" s="20">
        <v>1875</v>
      </c>
      <c r="E37" s="15"/>
      <c r="F37" s="3"/>
      <c r="I37" s="27">
        <f>I33</f>
        <v>75000</v>
      </c>
      <c r="J37" s="31"/>
      <c r="O37" s="27">
        <f>O33</f>
        <v>250</v>
      </c>
      <c r="P37" s="31"/>
      <c r="S37" s="4"/>
      <c r="T37" s="27">
        <f>T33</f>
        <v>10000</v>
      </c>
      <c r="U37" s="31"/>
      <c r="X37" s="4"/>
      <c r="Y37" s="27">
        <f>Y33</f>
        <v>14750</v>
      </c>
      <c r="Z37" s="31"/>
      <c r="AA37" s="29"/>
    </row>
    <row r="38" spans="2:31" ht="18" x14ac:dyDescent="0.25">
      <c r="B38" s="48"/>
      <c r="C38" s="101" t="s">
        <v>15</v>
      </c>
      <c r="D38" s="15"/>
      <c r="E38" s="20">
        <v>3750</v>
      </c>
      <c r="F38" s="3"/>
      <c r="AA38" s="29"/>
    </row>
    <row r="39" spans="2:31" ht="18" x14ac:dyDescent="0.25">
      <c r="B39" s="117">
        <v>44481</v>
      </c>
      <c r="C39" s="9"/>
      <c r="D39" s="15"/>
      <c r="E39" s="15"/>
      <c r="F39" s="3"/>
      <c r="AA39" s="29"/>
    </row>
    <row r="40" spans="2:31" ht="18" x14ac:dyDescent="0.25">
      <c r="B40" s="28"/>
      <c r="C40" s="9" t="s">
        <v>21</v>
      </c>
      <c r="D40" s="20">
        <v>1700</v>
      </c>
      <c r="E40" s="15"/>
      <c r="F40" s="3"/>
      <c r="G40" s="135" t="s">
        <v>129</v>
      </c>
      <c r="H40" s="135"/>
      <c r="I40" s="135"/>
      <c r="J40" s="135"/>
      <c r="L40" s="136" t="s">
        <v>45</v>
      </c>
      <c r="M40" s="136"/>
      <c r="O40" s="135" t="s">
        <v>48</v>
      </c>
      <c r="P40" s="135"/>
      <c r="Q40" s="135"/>
      <c r="R40" s="135"/>
      <c r="T40" s="136" t="s">
        <v>49</v>
      </c>
      <c r="U40" s="136"/>
      <c r="W40" s="33"/>
      <c r="X40" s="140" t="s">
        <v>95</v>
      </c>
      <c r="Y40" s="141"/>
      <c r="Z40" s="33"/>
      <c r="AA40" s="29"/>
    </row>
    <row r="41" spans="2:31" ht="18" x14ac:dyDescent="0.25">
      <c r="B41" s="28"/>
      <c r="C41" s="9" t="s">
        <v>11</v>
      </c>
      <c r="D41" s="20">
        <v>5600</v>
      </c>
      <c r="E41" s="15"/>
      <c r="F41" s="3"/>
      <c r="G41" s="9"/>
      <c r="H41" s="120"/>
      <c r="I41" s="84">
        <v>379.27</v>
      </c>
      <c r="J41" s="9"/>
      <c r="M41" s="32">
        <v>0</v>
      </c>
      <c r="O41" s="9"/>
      <c r="P41" s="120">
        <v>0</v>
      </c>
      <c r="Q41" s="32"/>
      <c r="R41" s="9"/>
      <c r="T41" s="4">
        <v>0</v>
      </c>
      <c r="U41" s="28"/>
      <c r="W41" s="36"/>
      <c r="X41" s="4">
        <v>0</v>
      </c>
      <c r="Y41" s="37"/>
      <c r="Z41" s="36"/>
      <c r="AA41" s="29"/>
    </row>
    <row r="42" spans="2:31" ht="18" x14ac:dyDescent="0.25">
      <c r="B42" s="19"/>
      <c r="C42" s="64" t="s">
        <v>22</v>
      </c>
      <c r="D42" s="15"/>
      <c r="E42" s="20">
        <v>1700</v>
      </c>
      <c r="F42" s="3"/>
      <c r="G42" s="123">
        <v>44561</v>
      </c>
      <c r="H42" s="9"/>
      <c r="I42" s="84">
        <v>406.25</v>
      </c>
      <c r="J42"/>
      <c r="K42" s="123">
        <v>44249</v>
      </c>
      <c r="L42" s="9"/>
      <c r="M42" s="32">
        <v>13750</v>
      </c>
      <c r="O42" s="123">
        <v>44249</v>
      </c>
      <c r="P42" s="120">
        <v>3890</v>
      </c>
      <c r="Q42" s="32"/>
      <c r="S42" s="123">
        <v>44256</v>
      </c>
      <c r="T42" s="120">
        <v>900</v>
      </c>
      <c r="U42" s="28"/>
      <c r="W42" s="125">
        <v>44377</v>
      </c>
      <c r="X42" s="120">
        <v>1875</v>
      </c>
      <c r="Y42" s="35"/>
      <c r="Z42" s="33"/>
      <c r="AA42" s="29"/>
    </row>
    <row r="43" spans="2:31" ht="18" x14ac:dyDescent="0.25">
      <c r="B43" s="13"/>
      <c r="C43" s="64" t="s">
        <v>24</v>
      </c>
      <c r="D43" s="15"/>
      <c r="E43" s="20">
        <v>5600</v>
      </c>
      <c r="F43" s="3"/>
      <c r="I43" s="24"/>
      <c r="J43" s="49"/>
      <c r="K43" s="123">
        <v>44481</v>
      </c>
      <c r="M43" s="27">
        <v>5600</v>
      </c>
      <c r="O43" s="123">
        <v>44481</v>
      </c>
      <c r="P43" s="4">
        <v>1700</v>
      </c>
      <c r="Q43" s="27"/>
      <c r="T43" s="3"/>
      <c r="U43" s="24"/>
      <c r="W43" s="123">
        <v>44561</v>
      </c>
      <c r="X43" s="4">
        <v>1875</v>
      </c>
      <c r="Y43" s="40"/>
      <c r="Z43" s="33"/>
      <c r="AA43" s="29"/>
    </row>
    <row r="44" spans="2:31" ht="18" x14ac:dyDescent="0.25">
      <c r="B44" s="65">
        <v>44561</v>
      </c>
      <c r="C44" s="14"/>
      <c r="D44" s="15"/>
      <c r="E44" s="15"/>
      <c r="F44" s="3"/>
      <c r="I44" s="24"/>
      <c r="J44" s="49"/>
      <c r="M44" s="27"/>
      <c r="O44" s="123">
        <v>44561</v>
      </c>
      <c r="P44" s="1">
        <v>360</v>
      </c>
      <c r="Q44" s="27"/>
      <c r="T44" s="54"/>
      <c r="U44" s="23"/>
      <c r="W44" s="33"/>
      <c r="X44" s="33"/>
      <c r="Y44" s="40"/>
      <c r="Z44" s="33"/>
      <c r="AA44" s="29"/>
    </row>
    <row r="45" spans="2:31" ht="18" x14ac:dyDescent="0.25">
      <c r="B45" s="17"/>
      <c r="C45" s="14" t="s">
        <v>126</v>
      </c>
      <c r="D45" s="20">
        <v>1500</v>
      </c>
      <c r="E45" s="15"/>
      <c r="F45" s="3"/>
      <c r="H45" s="2"/>
      <c r="I45" s="23"/>
      <c r="L45" s="2"/>
      <c r="M45" s="23"/>
      <c r="O45"/>
      <c r="P45" s="2"/>
      <c r="Q45" s="23"/>
      <c r="R45"/>
      <c r="T45" s="4">
        <f>SUM(T41:T44)</f>
        <v>900</v>
      </c>
      <c r="U45" s="24"/>
      <c r="W45" s="33"/>
      <c r="X45" s="41"/>
      <c r="Y45" s="42"/>
      <c r="Z45" s="33"/>
      <c r="AA45" s="29"/>
    </row>
    <row r="46" spans="2:31" ht="18" x14ac:dyDescent="0.25">
      <c r="B46" s="17"/>
      <c r="C46" s="14" t="s">
        <v>14</v>
      </c>
      <c r="D46" s="20">
        <v>3500</v>
      </c>
      <c r="E46" s="15"/>
      <c r="F46" s="3"/>
      <c r="I46" s="91">
        <f>SUM(I41:I45)</f>
        <v>785.52</v>
      </c>
      <c r="M46" s="27">
        <f>SUM(M41:M45)</f>
        <v>19350</v>
      </c>
      <c r="P46" s="4">
        <f>SUM(P41:P45)</f>
        <v>5950</v>
      </c>
      <c r="Q46" s="27"/>
      <c r="R46" s="33"/>
      <c r="U46" s="33"/>
      <c r="V46" s="33"/>
      <c r="W46" s="36"/>
      <c r="X46" s="4">
        <f>SUM(X41:X45)</f>
        <v>3750</v>
      </c>
      <c r="Y46" s="39"/>
      <c r="Z46" s="36"/>
      <c r="AA46" s="29"/>
    </row>
    <row r="47" spans="2:31" ht="18" x14ac:dyDescent="0.25">
      <c r="B47" s="19"/>
      <c r="C47" s="64" t="s">
        <v>15</v>
      </c>
      <c r="D47" s="69"/>
      <c r="E47" s="20">
        <v>5000</v>
      </c>
      <c r="F47" s="3"/>
      <c r="G47"/>
      <c r="I47" s="18"/>
      <c r="P47" s="36"/>
      <c r="Q47" s="36"/>
      <c r="R47" s="36"/>
      <c r="U47" s="38"/>
      <c r="V47" s="33"/>
      <c r="W47" s="36"/>
      <c r="Z47" s="36"/>
      <c r="AA47" s="29"/>
    </row>
    <row r="48" spans="2:31" ht="18" x14ac:dyDescent="0.25">
      <c r="B48" s="137" t="s">
        <v>2</v>
      </c>
      <c r="C48" s="143"/>
      <c r="D48" s="8"/>
      <c r="E48" s="14"/>
      <c r="F48" s="3"/>
      <c r="G48"/>
      <c r="P48" s="33"/>
      <c r="Q48" s="33"/>
      <c r="R48" s="33"/>
      <c r="U48" s="33"/>
      <c r="V48" s="33"/>
      <c r="W48" s="34"/>
      <c r="Z48" s="33"/>
      <c r="AA48" s="29"/>
    </row>
    <row r="49" spans="2:27" ht="18" x14ac:dyDescent="0.25">
      <c r="B49" s="59"/>
      <c r="C49" s="60" t="s">
        <v>56</v>
      </c>
      <c r="D49" s="130">
        <v>1375</v>
      </c>
      <c r="E49" s="61"/>
      <c r="F49" s="3"/>
      <c r="G49" s="118" t="s">
        <v>130</v>
      </c>
      <c r="H49" s="119"/>
      <c r="J49" s="142" t="s">
        <v>93</v>
      </c>
      <c r="K49" s="142"/>
      <c r="L49" s="142"/>
      <c r="M49" s="142"/>
      <c r="O49" s="135" t="s">
        <v>97</v>
      </c>
      <c r="P49" s="135"/>
      <c r="Q49" s="135"/>
      <c r="R49" s="135"/>
      <c r="T49" s="135" t="s">
        <v>99</v>
      </c>
      <c r="U49" s="135"/>
      <c r="V49" s="135"/>
      <c r="W49" s="135"/>
      <c r="Z49" s="33"/>
      <c r="AA49" s="29"/>
    </row>
    <row r="50" spans="2:27" ht="18" x14ac:dyDescent="0.25">
      <c r="B50" s="62"/>
      <c r="C50" s="131" t="s">
        <v>57</v>
      </c>
      <c r="D50" s="63"/>
      <c r="E50" s="63">
        <v>1375</v>
      </c>
      <c r="F50" s="3"/>
      <c r="G50" s="4">
        <v>0</v>
      </c>
      <c r="H50" s="32"/>
      <c r="J50" s="157">
        <v>44561</v>
      </c>
      <c r="K50" s="120">
        <v>1750</v>
      </c>
      <c r="L50" s="37"/>
      <c r="M50" s="9"/>
      <c r="O50" s="132">
        <v>44561</v>
      </c>
      <c r="P50" s="120">
        <v>1375</v>
      </c>
      <c r="Q50" s="37"/>
      <c r="R50" s="9"/>
      <c r="T50" s="132">
        <v>44561</v>
      </c>
      <c r="U50" s="120">
        <v>651</v>
      </c>
      <c r="V50" s="37"/>
      <c r="W50" s="122"/>
      <c r="Z50" s="33"/>
      <c r="AA50" s="29"/>
    </row>
    <row r="51" spans="2:27" ht="18" x14ac:dyDescent="0.25">
      <c r="B51" s="62"/>
      <c r="C51" s="60" t="s">
        <v>52</v>
      </c>
      <c r="D51" s="146">
        <v>1750</v>
      </c>
      <c r="E51" s="146"/>
      <c r="F51" s="124">
        <v>44561</v>
      </c>
      <c r="G51" s="120">
        <v>1500</v>
      </c>
      <c r="H51" s="32"/>
      <c r="J51"/>
      <c r="K51" s="34"/>
      <c r="L51" s="40"/>
      <c r="P51" s="34"/>
      <c r="Q51" s="39"/>
      <c r="U51" s="34"/>
      <c r="V51" s="39"/>
      <c r="W51" s="36"/>
      <c r="Z51" s="36"/>
      <c r="AA51" s="29"/>
    </row>
    <row r="52" spans="2:27" ht="18" x14ac:dyDescent="0.25">
      <c r="B52" s="62"/>
      <c r="C52" s="131" t="s">
        <v>53</v>
      </c>
      <c r="D52" s="146"/>
      <c r="E52" s="146">
        <v>1750</v>
      </c>
      <c r="F52" s="3"/>
      <c r="H52" s="27"/>
      <c r="J52"/>
      <c r="K52" s="41"/>
      <c r="L52" s="42"/>
      <c r="P52" s="33"/>
      <c r="Q52" s="40"/>
      <c r="U52" s="33"/>
      <c r="V52" s="40"/>
      <c r="W52" s="36"/>
      <c r="Z52" s="36"/>
      <c r="AA52" s="29"/>
    </row>
    <row r="53" spans="2:27" ht="18" x14ac:dyDescent="0.25">
      <c r="B53" s="59"/>
      <c r="C53" s="60" t="s">
        <v>136</v>
      </c>
      <c r="D53" s="63">
        <v>3500</v>
      </c>
      <c r="E53" s="61"/>
      <c r="F53" s="3"/>
      <c r="G53" s="2"/>
      <c r="H53" s="23"/>
      <c r="J53"/>
      <c r="K53" s="4">
        <f>K50</f>
        <v>1750</v>
      </c>
      <c r="L53" s="39"/>
      <c r="P53" s="41"/>
      <c r="Q53" s="42"/>
      <c r="U53" s="41"/>
      <c r="V53" s="42"/>
      <c r="W53" s="36"/>
      <c r="Z53" s="36"/>
      <c r="AA53" s="29"/>
    </row>
    <row r="54" spans="2:27" ht="18" x14ac:dyDescent="0.25">
      <c r="B54" s="62"/>
      <c r="C54" s="131" t="s">
        <v>137</v>
      </c>
      <c r="D54" s="63"/>
      <c r="E54" s="63">
        <v>3500</v>
      </c>
      <c r="F54" s="3"/>
      <c r="G54" s="4">
        <f>G51</f>
        <v>1500</v>
      </c>
      <c r="H54" s="27"/>
      <c r="J54"/>
      <c r="K54"/>
      <c r="P54" s="4">
        <f>P50</f>
        <v>1375</v>
      </c>
      <c r="Q54" s="39"/>
      <c r="U54" s="4">
        <f>SUM(U50:U53)</f>
        <v>651</v>
      </c>
      <c r="V54" s="39"/>
      <c r="W54" s="33"/>
      <c r="Z54" s="36"/>
      <c r="AA54" s="29"/>
    </row>
    <row r="55" spans="2:27" ht="18" x14ac:dyDescent="0.25">
      <c r="B55" s="62"/>
      <c r="C55" s="60" t="s">
        <v>54</v>
      </c>
      <c r="D55" s="63">
        <v>1875</v>
      </c>
      <c r="E55" s="63"/>
      <c r="F55" s="3"/>
      <c r="G55"/>
      <c r="H55"/>
      <c r="I55"/>
      <c r="J55"/>
      <c r="L55"/>
      <c r="M55"/>
      <c r="P55" s="38"/>
      <c r="Q55" s="33"/>
      <c r="R55" s="36"/>
      <c r="U55" s="38"/>
      <c r="V55" s="33"/>
      <c r="W55" s="36"/>
      <c r="Z55" s="36"/>
      <c r="AA55" s="29"/>
    </row>
    <row r="56" spans="2:27" ht="18" x14ac:dyDescent="0.25">
      <c r="B56" s="62"/>
      <c r="C56" s="131" t="s">
        <v>55</v>
      </c>
      <c r="D56" s="63"/>
      <c r="E56" s="63">
        <v>1875</v>
      </c>
      <c r="F56" s="3"/>
      <c r="G56"/>
      <c r="H56"/>
      <c r="I56"/>
      <c r="J56"/>
      <c r="K56"/>
      <c r="P56" s="33"/>
      <c r="Q56" s="33"/>
      <c r="R56" s="34"/>
      <c r="U56" s="38"/>
      <c r="V56" s="33"/>
      <c r="W56" s="34"/>
      <c r="Z56" s="36"/>
      <c r="AA56" s="29"/>
    </row>
    <row r="57" spans="2:27" ht="18" x14ac:dyDescent="0.25">
      <c r="B57" s="59" t="s">
        <v>35</v>
      </c>
      <c r="C57" s="3" t="s">
        <v>65</v>
      </c>
      <c r="D57" s="162">
        <v>218.75</v>
      </c>
      <c r="E57" s="162"/>
      <c r="F57" s="3"/>
      <c r="G57"/>
      <c r="H57"/>
      <c r="I57"/>
      <c r="P57" s="33"/>
      <c r="Q57" s="33"/>
      <c r="R57" s="33"/>
      <c r="U57" s="38"/>
      <c r="V57" s="33"/>
      <c r="W57" s="33"/>
      <c r="Z57" s="36"/>
      <c r="AA57" s="29"/>
    </row>
    <row r="58" spans="2:27" ht="18" x14ac:dyDescent="0.25">
      <c r="B58" s="62"/>
      <c r="C58" s="131" t="s">
        <v>66</v>
      </c>
      <c r="D58" s="162"/>
      <c r="E58" s="162">
        <v>218.75</v>
      </c>
      <c r="F58" s="3"/>
      <c r="G58"/>
      <c r="H58" s="136" t="s">
        <v>141</v>
      </c>
      <c r="I58" s="136"/>
      <c r="L58" s="136" t="s">
        <v>142</v>
      </c>
      <c r="M58" s="136"/>
      <c r="N58" s="136"/>
      <c r="O58" s="136"/>
      <c r="P58" s="33"/>
      <c r="Q58" s="47"/>
      <c r="R58" s="43"/>
      <c r="T58" s="47"/>
      <c r="U58" s="45"/>
      <c r="V58" s="47"/>
      <c r="W58" s="43"/>
      <c r="Z58" s="36"/>
      <c r="AA58" s="29"/>
    </row>
    <row r="59" spans="2:27" ht="18" x14ac:dyDescent="0.25">
      <c r="B59" s="62"/>
      <c r="C59" s="60" t="s">
        <v>21</v>
      </c>
      <c r="D59" s="63">
        <v>360</v>
      </c>
      <c r="E59" s="63"/>
      <c r="G59"/>
      <c r="H59" s="156"/>
      <c r="I59" s="25">
        <v>0</v>
      </c>
      <c r="L59" s="123">
        <v>44561</v>
      </c>
      <c r="M59" s="120">
        <v>3500</v>
      </c>
      <c r="N59" s="32"/>
      <c r="O59" s="9"/>
      <c r="P59" s="38"/>
      <c r="Q59" s="34"/>
      <c r="R59" s="37"/>
      <c r="T59" s="34"/>
      <c r="U59" s="40"/>
      <c r="V59" s="34"/>
      <c r="W59" s="37"/>
      <c r="Z59" s="36"/>
      <c r="AA59" s="29"/>
    </row>
    <row r="60" spans="2:27" ht="18" x14ac:dyDescent="0.25">
      <c r="B60" s="62"/>
      <c r="C60" s="131" t="s">
        <v>138</v>
      </c>
      <c r="D60" s="63"/>
      <c r="E60" s="63">
        <v>360</v>
      </c>
      <c r="G60"/>
      <c r="H60" s="34"/>
      <c r="I60" s="27">
        <v>360</v>
      </c>
      <c r="J60" s="123">
        <v>44561</v>
      </c>
      <c r="L60"/>
      <c r="N60" s="27"/>
      <c r="P60" s="36"/>
      <c r="Q60" s="34"/>
      <c r="R60" s="40"/>
      <c r="S60" s="34"/>
      <c r="T60" s="51"/>
      <c r="U60" s="40"/>
      <c r="V60" s="34"/>
      <c r="W60" s="40"/>
      <c r="X60" s="34"/>
      <c r="Y60" s="45"/>
      <c r="Z60" s="36"/>
      <c r="AA60" s="29"/>
    </row>
    <row r="61" spans="2:27" ht="18" x14ac:dyDescent="0.25">
      <c r="B61" s="17"/>
      <c r="C61" s="14"/>
      <c r="D61" s="22"/>
      <c r="E61" s="20"/>
      <c r="G61"/>
      <c r="H61" s="33"/>
      <c r="I61" s="40"/>
      <c r="L61"/>
      <c r="N61" s="24"/>
      <c r="P61" s="36"/>
      <c r="Q61" s="33"/>
      <c r="R61" s="40"/>
      <c r="S61" s="34"/>
      <c r="T61" s="50"/>
      <c r="U61" s="42"/>
      <c r="V61" s="33"/>
      <c r="W61" s="40"/>
      <c r="X61" s="34"/>
      <c r="Y61" s="45"/>
      <c r="Z61" s="36"/>
      <c r="AA61" s="29"/>
    </row>
    <row r="62" spans="2:27" ht="18" x14ac:dyDescent="0.25">
      <c r="B62" s="137" t="s">
        <v>3</v>
      </c>
      <c r="C62" s="138"/>
      <c r="D62" s="22"/>
      <c r="E62" s="20"/>
      <c r="G62"/>
      <c r="H62" s="41"/>
      <c r="I62" s="42"/>
      <c r="L62"/>
      <c r="N62" s="24"/>
      <c r="Q62" s="41"/>
      <c r="R62" s="42"/>
      <c r="T62" s="4"/>
      <c r="U62" s="39"/>
      <c r="V62" s="41"/>
      <c r="W62" s="42"/>
      <c r="AA62" s="29"/>
    </row>
    <row r="63" spans="2:27" ht="18" x14ac:dyDescent="0.25">
      <c r="B63" s="17"/>
      <c r="C63" s="14" t="s">
        <v>23</v>
      </c>
      <c r="D63" s="20">
        <v>19350</v>
      </c>
      <c r="E63" s="20"/>
      <c r="G63"/>
      <c r="H63" s="4"/>
      <c r="I63" s="27">
        <f>SUM(I59:I62)</f>
        <v>360</v>
      </c>
      <c r="L63"/>
      <c r="M63" s="2"/>
      <c r="N63" s="23"/>
      <c r="Q63" s="4"/>
      <c r="R63" s="39"/>
      <c r="V63" s="4"/>
      <c r="W63" s="39"/>
      <c r="AA63" s="29"/>
    </row>
    <row r="64" spans="2:27" ht="18" x14ac:dyDescent="0.25">
      <c r="B64" s="17"/>
      <c r="C64" s="64" t="s">
        <v>88</v>
      </c>
      <c r="D64" s="20"/>
      <c r="E64" s="20">
        <v>5950</v>
      </c>
      <c r="G64" s="38"/>
      <c r="J64"/>
      <c r="L64"/>
      <c r="M64" s="4">
        <f>SUM(M59:M63)</f>
        <v>3500</v>
      </c>
      <c r="N64" s="27"/>
      <c r="AA64" s="29"/>
    </row>
    <row r="65" spans="1:27" ht="18" x14ac:dyDescent="0.25">
      <c r="A65" s="58"/>
      <c r="B65" s="17"/>
      <c r="C65" s="64" t="s">
        <v>89</v>
      </c>
      <c r="D65" s="20"/>
      <c r="E65" s="20">
        <v>900</v>
      </c>
      <c r="F65" s="4"/>
      <c r="G65" s="38"/>
      <c r="J65"/>
      <c r="O65" s="49"/>
      <c r="AA65" s="29"/>
    </row>
    <row r="66" spans="1:27" ht="18" x14ac:dyDescent="0.25">
      <c r="A66" s="58"/>
      <c r="B66" s="17"/>
      <c r="C66" s="64" t="s">
        <v>106</v>
      </c>
      <c r="D66" s="20"/>
      <c r="E66" s="20">
        <v>3750</v>
      </c>
      <c r="F66" s="4"/>
      <c r="G66" s="38"/>
      <c r="J66"/>
      <c r="AA66" s="29"/>
    </row>
    <row r="67" spans="1:27" ht="18" x14ac:dyDescent="0.25">
      <c r="A67" s="58"/>
      <c r="B67" s="17"/>
      <c r="C67" s="64" t="s">
        <v>134</v>
      </c>
      <c r="D67" s="20"/>
      <c r="E67" s="20">
        <v>1500</v>
      </c>
      <c r="F67" s="4"/>
      <c r="G67" s="38"/>
      <c r="H67"/>
      <c r="I67"/>
      <c r="J67"/>
      <c r="K67"/>
      <c r="AA67" s="29"/>
    </row>
    <row r="68" spans="1:27" ht="18" x14ac:dyDescent="0.25">
      <c r="A68" s="58"/>
      <c r="B68" s="17"/>
      <c r="C68" s="158" t="s">
        <v>105</v>
      </c>
      <c r="D68" s="20"/>
      <c r="E68" s="20">
        <v>1750</v>
      </c>
      <c r="F68" s="4"/>
      <c r="G68" s="38"/>
      <c r="H68"/>
      <c r="I68"/>
      <c r="J68"/>
      <c r="K68"/>
      <c r="AA68" s="29"/>
    </row>
    <row r="69" spans="1:27" ht="18" x14ac:dyDescent="0.25">
      <c r="A69" s="58"/>
      <c r="B69" s="17"/>
      <c r="C69" s="64" t="s">
        <v>107</v>
      </c>
      <c r="D69" s="20"/>
      <c r="E69" s="20">
        <v>1375</v>
      </c>
      <c r="F69" s="4"/>
      <c r="G69" s="38"/>
      <c r="H69"/>
      <c r="I69" s="147"/>
      <c r="J69"/>
      <c r="K69"/>
      <c r="AA69" s="29"/>
    </row>
    <row r="70" spans="1:27" ht="18" x14ac:dyDescent="0.25">
      <c r="A70" s="58"/>
      <c r="B70" s="17"/>
      <c r="C70" s="64" t="s">
        <v>64</v>
      </c>
      <c r="D70" s="20"/>
      <c r="E70" s="80">
        <v>218.75</v>
      </c>
      <c r="F70" s="4"/>
      <c r="G70" s="38"/>
      <c r="H70"/>
      <c r="I70" s="147"/>
      <c r="J70"/>
      <c r="K70"/>
      <c r="AA70" s="29"/>
    </row>
    <row r="71" spans="1:27" ht="18" x14ac:dyDescent="0.25">
      <c r="A71" s="58"/>
      <c r="B71" s="17"/>
      <c r="C71" s="64" t="s">
        <v>143</v>
      </c>
      <c r="D71" s="20"/>
      <c r="E71" s="20">
        <v>3500</v>
      </c>
      <c r="F71" s="4"/>
      <c r="G71" s="38"/>
      <c r="H71"/>
      <c r="I71"/>
      <c r="J71"/>
      <c r="K71"/>
      <c r="AA71" s="29"/>
    </row>
    <row r="72" spans="1:27" ht="18" x14ac:dyDescent="0.25">
      <c r="A72" s="58"/>
      <c r="B72" s="17"/>
      <c r="C72" s="159" t="s">
        <v>101</v>
      </c>
      <c r="D72" s="25"/>
      <c r="E72" s="81">
        <f>D63-SUM(E64:E71)</f>
        <v>406.25</v>
      </c>
      <c r="F72" s="4"/>
      <c r="G72" s="38"/>
      <c r="H72"/>
      <c r="I72"/>
      <c r="J72" s="29"/>
      <c r="K72" s="29"/>
      <c r="L72" s="29"/>
      <c r="M72" s="29"/>
      <c r="AA72" s="29"/>
    </row>
    <row r="73" spans="1:27" ht="18" x14ac:dyDescent="0.25">
      <c r="A73" s="58"/>
      <c r="E73" s="4"/>
      <c r="F73" s="4"/>
      <c r="G73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</row>
    <row r="74" spans="1:27" ht="18" x14ac:dyDescent="0.25">
      <c r="A74" s="58"/>
      <c r="F74" s="4"/>
      <c r="G74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</row>
    <row r="75" spans="1:27" ht="18" x14ac:dyDescent="0.25">
      <c r="A75" s="58"/>
      <c r="F75" s="4"/>
      <c r="G75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</row>
    <row r="76" spans="1:27" ht="18" x14ac:dyDescent="0.25">
      <c r="A76" s="58"/>
      <c r="F76" s="4"/>
      <c r="G76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</row>
    <row r="77" spans="1:27" ht="18" x14ac:dyDescent="0.25">
      <c r="A77" s="58"/>
      <c r="F77" s="4"/>
      <c r="G77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52"/>
      <c r="U77" s="29"/>
      <c r="V77" s="29"/>
      <c r="W77" s="29"/>
      <c r="X77" s="29"/>
      <c r="Y77" s="29"/>
      <c r="Z77" s="29"/>
      <c r="AA77" s="29"/>
    </row>
    <row r="78" spans="1:27" ht="18" x14ac:dyDescent="0.25">
      <c r="A78" s="58"/>
      <c r="F78" s="4"/>
      <c r="G78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52"/>
      <c r="U78" s="29"/>
      <c r="V78" s="29"/>
      <c r="W78" s="29"/>
      <c r="X78" s="29"/>
      <c r="Y78" s="29"/>
      <c r="Z78" s="29"/>
      <c r="AA78" s="29"/>
    </row>
    <row r="79" spans="1:27" ht="18" x14ac:dyDescent="0.25">
      <c r="A79" s="58"/>
      <c r="F79" s="4"/>
      <c r="G7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52"/>
      <c r="U79" s="29"/>
      <c r="V79" s="29"/>
      <c r="W79" s="29"/>
      <c r="X79" s="29"/>
      <c r="Y79" s="29"/>
      <c r="Z79" s="29"/>
      <c r="AA79" s="29"/>
    </row>
    <row r="80" spans="1:27" ht="18" x14ac:dyDescent="0.25">
      <c r="A80" s="58"/>
      <c r="F80" s="4"/>
      <c r="G80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</row>
    <row r="81" spans="1:27" ht="18" x14ac:dyDescent="0.25">
      <c r="A81" s="58"/>
      <c r="F81" s="4"/>
      <c r="G81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</row>
    <row r="82" spans="1:27" ht="18" x14ac:dyDescent="0.25">
      <c r="A82" s="58"/>
      <c r="F82" s="4"/>
      <c r="G82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 spans="1:27" ht="18" x14ac:dyDescent="0.25">
      <c r="A83" s="58"/>
      <c r="F83" s="4"/>
      <c r="G83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</row>
    <row r="84" spans="1:27" ht="18" x14ac:dyDescent="0.25">
      <c r="A84" s="58"/>
      <c r="F84" s="4"/>
      <c r="G84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</row>
    <row r="85" spans="1:27" ht="18" x14ac:dyDescent="0.25">
      <c r="A85" s="58"/>
      <c r="F85" s="4"/>
      <c r="G85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 spans="1:27" ht="18" x14ac:dyDescent="0.25">
      <c r="A86" s="58"/>
      <c r="F86" s="4"/>
      <c r="G86"/>
      <c r="H86" s="29"/>
      <c r="I86" s="29"/>
      <c r="J86" s="29"/>
      <c r="K86" s="29"/>
      <c r="L86" s="29"/>
      <c r="M86" s="29"/>
      <c r="N86" s="29"/>
      <c r="O86" s="53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</row>
    <row r="87" spans="1:27" ht="18" x14ac:dyDescent="0.25">
      <c r="A87" s="58"/>
      <c r="F87" s="4"/>
      <c r="G87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</row>
    <row r="88" spans="1:27" ht="18" x14ac:dyDescent="0.25">
      <c r="A88" s="58"/>
      <c r="F88" s="4"/>
      <c r="G88"/>
      <c r="H88" s="29"/>
      <c r="I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</row>
    <row r="89" spans="1:27" x14ac:dyDescent="0.2">
      <c r="A89" s="58"/>
      <c r="F89" s="4"/>
    </row>
    <row r="90" spans="1:27" x14ac:dyDescent="0.2">
      <c r="F90" s="4"/>
    </row>
    <row r="91" spans="1:27" x14ac:dyDescent="0.2">
      <c r="F91" s="4"/>
    </row>
    <row r="92" spans="1:27" x14ac:dyDescent="0.2">
      <c r="F92" s="4"/>
    </row>
    <row r="93" spans="1:27" x14ac:dyDescent="0.2">
      <c r="F93" s="4"/>
    </row>
    <row r="94" spans="1:27" x14ac:dyDescent="0.2">
      <c r="F94" s="4"/>
    </row>
    <row r="95" spans="1:27" x14ac:dyDescent="0.2">
      <c r="F95" s="4"/>
    </row>
    <row r="96" spans="1:27" x14ac:dyDescent="0.2">
      <c r="F96" s="4"/>
    </row>
    <row r="97" spans="6:6" x14ac:dyDescent="0.2">
      <c r="F97" s="4"/>
    </row>
    <row r="98" spans="6:6" x14ac:dyDescent="0.2">
      <c r="F98" s="4"/>
    </row>
    <row r="99" spans="6:6" x14ac:dyDescent="0.2">
      <c r="F99" s="4"/>
    </row>
    <row r="100" spans="6:6" x14ac:dyDescent="0.2">
      <c r="F100" s="4"/>
    </row>
    <row r="101" spans="6:6" x14ac:dyDescent="0.2">
      <c r="F101" s="27"/>
    </row>
  </sheetData>
  <mergeCells count="30">
    <mergeCell ref="W32:Z32"/>
    <mergeCell ref="H58:I58"/>
    <mergeCell ref="L58:O58"/>
    <mergeCell ref="X5:Y5"/>
    <mergeCell ref="H16:I16"/>
    <mergeCell ref="X14:Y14"/>
    <mergeCell ref="N23:O23"/>
    <mergeCell ref="X23:Y23"/>
    <mergeCell ref="D1:E1"/>
    <mergeCell ref="B2:C2"/>
    <mergeCell ref="H5:I5"/>
    <mergeCell ref="H24:I24"/>
    <mergeCell ref="S5:T5"/>
    <mergeCell ref="B62:C62"/>
    <mergeCell ref="M5:P5"/>
    <mergeCell ref="M14:P14"/>
    <mergeCell ref="R14:U14"/>
    <mergeCell ref="R23:U23"/>
    <mergeCell ref="G40:J40"/>
    <mergeCell ref="L40:M40"/>
    <mergeCell ref="O40:R40"/>
    <mergeCell ref="T40:U40"/>
    <mergeCell ref="H32:I32"/>
    <mergeCell ref="N32:O32"/>
    <mergeCell ref="S32:T32"/>
    <mergeCell ref="X40:Y40"/>
    <mergeCell ref="J49:M49"/>
    <mergeCell ref="O49:R49"/>
    <mergeCell ref="T49:W49"/>
    <mergeCell ref="B48:C48"/>
  </mergeCells>
  <pageMargins left="0.7" right="0.7" top="0.75" bottom="0.75" header="0.3" footer="0.3"/>
  <pageSetup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M44"/>
  <sheetViews>
    <sheetView tabSelected="1" workbookViewId="0">
      <selection activeCell="H21" sqref="H21"/>
    </sheetView>
  </sheetViews>
  <sheetFormatPr baseColWidth="10" defaultColWidth="13.1640625" defaultRowHeight="15" x14ac:dyDescent="0.2"/>
  <cols>
    <col min="1" max="1" width="13.1640625" style="1"/>
    <col min="2" max="2" width="6.1640625" style="1" customWidth="1"/>
    <col min="3" max="3" width="24.6640625" style="1" customWidth="1"/>
    <col min="4" max="4" width="1.1640625" style="1" customWidth="1"/>
    <col min="5" max="8" width="13.1640625" style="1"/>
    <col min="9" max="9" width="24.83203125" style="1" customWidth="1"/>
    <col min="10" max="10" width="1.1640625" style="1" customWidth="1"/>
    <col min="11" max="16384" width="13.1640625" style="1"/>
  </cols>
  <sheetData>
    <row r="2" spans="1:13" x14ac:dyDescent="0.2">
      <c r="C2" s="145" t="s">
        <v>5</v>
      </c>
      <c r="D2" s="145"/>
      <c r="E2" s="145"/>
      <c r="I2" s="148" t="s">
        <v>6</v>
      </c>
      <c r="J2" s="148"/>
      <c r="K2" s="148"/>
      <c r="L2" s="148"/>
    </row>
    <row r="3" spans="1:13" x14ac:dyDescent="0.2">
      <c r="A3" s="3"/>
      <c r="B3" s="3"/>
      <c r="C3" s="70" t="s">
        <v>110</v>
      </c>
      <c r="D3" s="3"/>
      <c r="E3" s="3"/>
      <c r="F3" s="3"/>
      <c r="G3" s="3"/>
      <c r="H3" s="3"/>
      <c r="I3" s="3" t="s">
        <v>102</v>
      </c>
      <c r="J3" s="3"/>
      <c r="K3" s="7">
        <v>19350</v>
      </c>
      <c r="L3" s="3"/>
      <c r="M3" s="3"/>
    </row>
    <row r="4" spans="1:13" x14ac:dyDescent="0.2">
      <c r="A4" s="3"/>
      <c r="B4" s="3"/>
      <c r="C4" s="70" t="s">
        <v>67</v>
      </c>
      <c r="D4" s="3"/>
      <c r="E4" s="3"/>
      <c r="F4" s="3"/>
      <c r="G4" s="3"/>
      <c r="H4" s="3"/>
      <c r="I4" s="3" t="s">
        <v>88</v>
      </c>
      <c r="J4" s="3"/>
      <c r="K4" s="7">
        <v>5950</v>
      </c>
      <c r="L4" s="7"/>
      <c r="M4" s="3"/>
    </row>
    <row r="5" spans="1:13" x14ac:dyDescent="0.2">
      <c r="A5" s="3"/>
      <c r="B5" s="3"/>
      <c r="C5" s="101" t="s">
        <v>27</v>
      </c>
      <c r="D5" s="3"/>
      <c r="E5" s="152">
        <v>14271</v>
      </c>
      <c r="F5" s="3"/>
      <c r="G5" s="7"/>
      <c r="H5" s="7"/>
      <c r="I5" s="149" t="s">
        <v>103</v>
      </c>
      <c r="J5" s="8"/>
      <c r="K5" s="149">
        <f>K3-K4</f>
        <v>13400</v>
      </c>
      <c r="L5" s="7"/>
      <c r="M5" s="3"/>
    </row>
    <row r="6" spans="1:13" x14ac:dyDescent="0.2">
      <c r="A6" s="3"/>
      <c r="B6" s="3"/>
      <c r="C6" s="112" t="s">
        <v>139</v>
      </c>
      <c r="D6" s="7"/>
      <c r="E6" s="152">
        <v>10133.5</v>
      </c>
      <c r="F6" s="3"/>
      <c r="G6" s="7"/>
      <c r="H6" s="7"/>
      <c r="I6" s="3" t="s">
        <v>89</v>
      </c>
      <c r="J6" s="3"/>
      <c r="K6" s="3">
        <v>900</v>
      </c>
      <c r="L6" s="7"/>
      <c r="M6" s="3"/>
    </row>
    <row r="7" spans="1:13" x14ac:dyDescent="0.2">
      <c r="A7" s="3"/>
      <c r="B7" s="3"/>
      <c r="C7" s="112" t="s">
        <v>140</v>
      </c>
      <c r="D7" s="7"/>
      <c r="E7" s="152">
        <v>1950</v>
      </c>
      <c r="F7" s="3"/>
      <c r="G7" s="7"/>
      <c r="H7" s="7"/>
      <c r="I7" s="5" t="s">
        <v>134</v>
      </c>
      <c r="J7" s="3"/>
      <c r="K7" s="7">
        <v>1500</v>
      </c>
      <c r="L7" s="7"/>
      <c r="M7" s="3"/>
    </row>
    <row r="8" spans="1:13" x14ac:dyDescent="0.2">
      <c r="A8" s="3"/>
      <c r="B8" s="3"/>
      <c r="C8" s="86" t="s">
        <v>71</v>
      </c>
      <c r="E8" s="99"/>
      <c r="F8" s="3"/>
      <c r="G8" s="7"/>
      <c r="H8" s="7"/>
      <c r="I8" s="1" t="s">
        <v>143</v>
      </c>
      <c r="K8" s="4">
        <v>3500</v>
      </c>
      <c r="L8" s="7"/>
      <c r="M8" s="3"/>
    </row>
    <row r="9" spans="1:13" x14ac:dyDescent="0.2">
      <c r="A9" s="3"/>
      <c r="B9" s="3"/>
      <c r="C9" s="112" t="s">
        <v>113</v>
      </c>
      <c r="D9" s="7"/>
      <c r="E9" s="152">
        <v>75875</v>
      </c>
      <c r="F9" s="3"/>
      <c r="G9" s="7"/>
      <c r="H9" s="6"/>
      <c r="I9" s="150" t="s">
        <v>104</v>
      </c>
      <c r="J9" s="8"/>
      <c r="K9" s="109">
        <f>SUM(K6:K8)</f>
        <v>5900</v>
      </c>
      <c r="L9" s="7"/>
      <c r="M9" s="3"/>
    </row>
    <row r="10" spans="1:13" x14ac:dyDescent="0.2">
      <c r="A10" s="3"/>
      <c r="B10" s="3"/>
      <c r="C10" s="112" t="s">
        <v>73</v>
      </c>
      <c r="D10" s="7"/>
      <c r="E10" s="163">
        <v>2500</v>
      </c>
      <c r="F10" s="3"/>
      <c r="G10" s="7"/>
      <c r="H10" s="7"/>
      <c r="I10" s="7" t="s">
        <v>105</v>
      </c>
      <c r="J10" s="3"/>
      <c r="K10" s="7">
        <v>1750</v>
      </c>
      <c r="L10" s="7"/>
      <c r="M10" s="3"/>
    </row>
    <row r="11" spans="1:13" x14ac:dyDescent="0.2">
      <c r="A11" s="3"/>
      <c r="B11" s="3"/>
      <c r="C11" s="70" t="s">
        <v>111</v>
      </c>
      <c r="D11" s="3"/>
      <c r="E11" s="160">
        <f>SUM(E5:E10)</f>
        <v>104729.5</v>
      </c>
      <c r="F11" s="3"/>
      <c r="G11" s="7"/>
      <c r="H11" s="6"/>
      <c r="I11" s="6" t="s">
        <v>107</v>
      </c>
      <c r="J11" s="3"/>
      <c r="K11" s="7">
        <v>1375</v>
      </c>
      <c r="L11" s="7"/>
      <c r="M11" s="3"/>
    </row>
    <row r="12" spans="1:13" x14ac:dyDescent="0.2">
      <c r="A12" s="3"/>
      <c r="B12" s="3"/>
      <c r="C12" s="7"/>
      <c r="D12" s="7"/>
      <c r="E12" s="152"/>
      <c r="F12" s="3"/>
      <c r="G12" s="3"/>
      <c r="H12" s="3"/>
      <c r="I12" s="7" t="s">
        <v>106</v>
      </c>
      <c r="J12" s="3"/>
      <c r="K12" s="7">
        <v>3750</v>
      </c>
      <c r="L12" s="7"/>
      <c r="M12" s="3"/>
    </row>
    <row r="13" spans="1:13" x14ac:dyDescent="0.2">
      <c r="A13" s="3"/>
      <c r="B13" s="3"/>
      <c r="C13" s="113" t="s">
        <v>74</v>
      </c>
      <c r="D13" s="7"/>
      <c r="E13" s="152"/>
      <c r="F13" s="3"/>
      <c r="G13" s="55"/>
      <c r="H13" s="3"/>
      <c r="I13" s="109" t="s">
        <v>108</v>
      </c>
      <c r="J13" s="8"/>
      <c r="K13" s="149">
        <f>K5-K9-SUM(K10:K12)</f>
        <v>625</v>
      </c>
      <c r="L13" s="7"/>
      <c r="M13" s="3"/>
    </row>
    <row r="14" spans="1:13" x14ac:dyDescent="0.2">
      <c r="A14" s="3"/>
      <c r="B14" s="3"/>
      <c r="C14" s="112" t="s">
        <v>75</v>
      </c>
      <c r="D14" s="7"/>
      <c r="E14" s="152">
        <v>1400</v>
      </c>
      <c r="F14" s="3"/>
      <c r="G14" s="7"/>
      <c r="H14" s="7"/>
      <c r="I14" s="7" t="s">
        <v>64</v>
      </c>
      <c r="J14" s="3"/>
      <c r="K14" s="152">
        <v>218.75</v>
      </c>
      <c r="L14" s="7"/>
      <c r="M14" s="3"/>
    </row>
    <row r="15" spans="1:13" x14ac:dyDescent="0.2">
      <c r="A15" s="3"/>
      <c r="B15" s="3"/>
      <c r="C15" s="101" t="s">
        <v>76</v>
      </c>
      <c r="D15" s="3"/>
      <c r="E15" s="152">
        <v>450</v>
      </c>
      <c r="F15" s="3"/>
      <c r="G15" s="7"/>
      <c r="H15" s="7"/>
      <c r="I15" s="149" t="s">
        <v>109</v>
      </c>
      <c r="J15" s="151"/>
      <c r="K15" s="161">
        <f>K13-K14</f>
        <v>406.25</v>
      </c>
      <c r="L15" s="7"/>
      <c r="M15" s="3"/>
    </row>
    <row r="16" spans="1:13" x14ac:dyDescent="0.2">
      <c r="A16" s="3"/>
      <c r="B16" s="3"/>
      <c r="C16" s="101" t="s">
        <v>116</v>
      </c>
      <c r="D16" s="3"/>
      <c r="E16" s="152">
        <v>218.98</v>
      </c>
      <c r="F16" s="3"/>
      <c r="G16" s="7"/>
      <c r="H16" s="7"/>
      <c r="I16" s="7"/>
      <c r="J16" s="3"/>
      <c r="K16" s="3"/>
      <c r="L16" s="7"/>
      <c r="M16" s="3"/>
    </row>
    <row r="17" spans="1:13" x14ac:dyDescent="0.2">
      <c r="A17" s="3"/>
      <c r="B17" s="3"/>
      <c r="C17" s="101" t="s">
        <v>115</v>
      </c>
      <c r="D17" s="3"/>
      <c r="E17" s="152">
        <v>1875</v>
      </c>
      <c r="F17" s="3"/>
      <c r="G17" s="7"/>
      <c r="H17" s="3"/>
      <c r="I17" s="6"/>
      <c r="J17" s="3"/>
      <c r="K17" s="3"/>
      <c r="L17" s="56"/>
      <c r="M17" s="3"/>
    </row>
    <row r="18" spans="1:13" x14ac:dyDescent="0.2">
      <c r="A18" s="3"/>
      <c r="B18" s="3"/>
      <c r="C18" s="70" t="s">
        <v>77</v>
      </c>
      <c r="D18" s="3"/>
      <c r="E18" s="152"/>
      <c r="F18" s="3"/>
      <c r="G18" s="6"/>
      <c r="H18" s="6"/>
      <c r="I18" s="3"/>
      <c r="J18" s="3"/>
      <c r="K18" s="3"/>
      <c r="L18" s="3"/>
      <c r="M18" s="3"/>
    </row>
    <row r="19" spans="1:13" x14ac:dyDescent="0.2">
      <c r="A19" s="3"/>
      <c r="B19" s="3"/>
      <c r="C19" s="101" t="s">
        <v>78</v>
      </c>
      <c r="D19" s="3"/>
      <c r="E19" s="152">
        <v>75000</v>
      </c>
      <c r="F19" s="3"/>
      <c r="G19" s="3"/>
      <c r="H19" s="3"/>
      <c r="I19" s="6"/>
      <c r="J19" s="3"/>
      <c r="K19" s="3"/>
      <c r="L19" s="3"/>
      <c r="M19" s="3"/>
    </row>
    <row r="20" spans="1:13" x14ac:dyDescent="0.2">
      <c r="A20" s="3"/>
      <c r="B20" s="3"/>
      <c r="C20" s="70" t="s">
        <v>114</v>
      </c>
      <c r="D20" s="3"/>
      <c r="E20" s="160">
        <f>SUM(E14:E19)</f>
        <v>78943.98</v>
      </c>
      <c r="F20" s="3"/>
      <c r="G20" s="7"/>
      <c r="H20" s="6"/>
      <c r="I20" s="3"/>
      <c r="J20" s="3"/>
      <c r="K20" s="3"/>
      <c r="L20" s="3"/>
      <c r="M20" s="3"/>
    </row>
    <row r="21" spans="1:13" x14ac:dyDescent="0.2">
      <c r="A21" s="3"/>
      <c r="B21" s="3"/>
      <c r="C21" s="3"/>
      <c r="D21" s="3"/>
      <c r="E21" s="152"/>
      <c r="F21" s="3"/>
      <c r="G21" s="3"/>
      <c r="H21" s="3"/>
      <c r="I21" s="7"/>
      <c r="J21" s="3"/>
      <c r="K21" s="3"/>
      <c r="L21" s="3"/>
      <c r="M21" s="3"/>
    </row>
    <row r="22" spans="1:13" x14ac:dyDescent="0.2">
      <c r="A22" s="3"/>
      <c r="B22" s="3"/>
      <c r="C22" s="70" t="s">
        <v>80</v>
      </c>
      <c r="D22" s="3"/>
      <c r="E22" s="152"/>
      <c r="F22" s="3"/>
      <c r="G22" s="3"/>
      <c r="H22" s="3"/>
      <c r="I22" s="3"/>
      <c r="J22" s="3"/>
      <c r="K22" s="3"/>
      <c r="L22" s="3"/>
      <c r="M22" s="3"/>
    </row>
    <row r="23" spans="1:13" x14ac:dyDescent="0.2">
      <c r="A23" s="3"/>
      <c r="B23" s="3"/>
      <c r="C23" s="101" t="s">
        <v>79</v>
      </c>
      <c r="D23" s="3"/>
      <c r="E23" s="152">
        <v>250</v>
      </c>
      <c r="F23" s="3"/>
      <c r="G23" s="3"/>
      <c r="H23" s="3"/>
      <c r="I23" s="3"/>
      <c r="J23" s="3"/>
      <c r="K23" s="3"/>
      <c r="L23" s="3"/>
      <c r="M23" s="3"/>
    </row>
    <row r="24" spans="1:13" x14ac:dyDescent="0.2">
      <c r="A24" s="3"/>
      <c r="B24" s="3"/>
      <c r="C24" s="101" t="s">
        <v>82</v>
      </c>
      <c r="D24" s="3"/>
      <c r="E24" s="152">
        <v>10000</v>
      </c>
      <c r="F24" s="3"/>
      <c r="G24" s="3"/>
      <c r="H24" s="3"/>
      <c r="I24" s="3"/>
      <c r="J24" s="3"/>
      <c r="K24" s="3"/>
      <c r="L24" s="3"/>
      <c r="M24" s="3"/>
    </row>
    <row r="25" spans="1:13" x14ac:dyDescent="0.2">
      <c r="A25" s="3"/>
      <c r="B25" s="3"/>
      <c r="C25" s="101" t="s">
        <v>81</v>
      </c>
      <c r="D25" s="3"/>
      <c r="E25" s="152">
        <v>14750</v>
      </c>
      <c r="F25" s="3"/>
      <c r="G25" s="3"/>
      <c r="H25" s="3"/>
      <c r="I25" s="3"/>
      <c r="J25" s="3"/>
      <c r="K25" s="3"/>
      <c r="L25" s="3"/>
      <c r="M25" s="3"/>
    </row>
    <row r="26" spans="1:13" x14ac:dyDescent="0.2">
      <c r="A26" s="3"/>
      <c r="B26" s="3"/>
      <c r="C26" s="101" t="s">
        <v>101</v>
      </c>
      <c r="D26" s="3"/>
      <c r="E26" s="152">
        <v>785.52</v>
      </c>
      <c r="F26" s="3"/>
      <c r="G26" s="3"/>
      <c r="H26" s="3"/>
      <c r="I26" s="3"/>
      <c r="J26" s="3"/>
      <c r="K26" s="3"/>
      <c r="L26" s="3"/>
      <c r="M26" s="3"/>
    </row>
    <row r="27" spans="1:13" x14ac:dyDescent="0.2">
      <c r="A27" s="3"/>
      <c r="B27" s="3"/>
      <c r="C27" s="70" t="s">
        <v>117</v>
      </c>
      <c r="D27" s="3"/>
      <c r="E27" s="160">
        <f>SUM(E23:E26)</f>
        <v>25785.52</v>
      </c>
      <c r="F27" s="3"/>
      <c r="G27" s="152"/>
      <c r="H27" s="3"/>
      <c r="I27" s="3"/>
      <c r="J27" s="3"/>
      <c r="K27" s="3"/>
      <c r="L27" s="3"/>
      <c r="M27" s="3"/>
    </row>
    <row r="28" spans="1:13" x14ac:dyDescent="0.2">
      <c r="A28" s="3"/>
      <c r="B28" s="3"/>
      <c r="C28" s="3"/>
      <c r="D28" s="3"/>
      <c r="E28" s="3"/>
      <c r="F28" s="3"/>
      <c r="G28" s="3"/>
      <c r="H28" s="3"/>
      <c r="L28" s="3"/>
      <c r="M28" s="3"/>
    </row>
    <row r="29" spans="1:13" x14ac:dyDescent="0.2">
      <c r="B29" s="3"/>
      <c r="C29" s="3"/>
      <c r="D29" s="3"/>
      <c r="E29" s="3"/>
      <c r="F29" s="3"/>
    </row>
    <row r="30" spans="1:13" x14ac:dyDescent="0.2">
      <c r="B30" s="3"/>
      <c r="C30" s="3"/>
      <c r="D30" s="3"/>
      <c r="E30" s="3"/>
      <c r="F30" s="3"/>
    </row>
    <row r="31" spans="1:13" x14ac:dyDescent="0.2">
      <c r="B31" s="3"/>
      <c r="C31" s="3"/>
      <c r="D31" s="3"/>
      <c r="E31" s="3"/>
      <c r="F31" s="3"/>
    </row>
    <row r="32" spans="1:13" x14ac:dyDescent="0.2">
      <c r="B32" s="3"/>
      <c r="C32" s="3"/>
      <c r="D32" s="3"/>
      <c r="E32" s="3"/>
      <c r="F32" s="3"/>
    </row>
    <row r="33" spans="2:6" x14ac:dyDescent="0.2">
      <c r="B33" s="3"/>
      <c r="C33" s="3"/>
      <c r="D33" s="3"/>
      <c r="E33" s="3"/>
      <c r="F33" s="3"/>
    </row>
    <row r="34" spans="2:6" x14ac:dyDescent="0.2">
      <c r="B34" s="3"/>
      <c r="C34" s="3"/>
      <c r="D34" s="3"/>
      <c r="E34" s="3"/>
      <c r="F34" s="3"/>
    </row>
    <row r="44" spans="2:6" x14ac:dyDescent="0.2">
      <c r="B44" s="2"/>
      <c r="C44" s="2"/>
      <c r="D44" s="2"/>
      <c r="F44" s="2"/>
    </row>
  </sheetData>
  <mergeCells count="2">
    <mergeCell ref="I2:L2"/>
    <mergeCell ref="C2:E2"/>
  </mergeCells>
  <pageMargins left="0.7" right="0.7" top="0.75" bottom="0.75" header="0.3" footer="0.3"/>
  <pageSetup scale="79" fitToWidth="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Journal Entries Yr1</vt:lpstr>
      <vt:lpstr>Financials Yr1</vt:lpstr>
      <vt:lpstr>Journal Entries Yr2</vt:lpstr>
      <vt:lpstr>Financials Yr2</vt:lpstr>
      <vt:lpstr>'Journal Entries Yr2'!Print_Area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Hales</dc:creator>
  <cp:lastModifiedBy>Microsoft Office User</cp:lastModifiedBy>
  <cp:lastPrinted>2017-12-03T22:24:27Z</cp:lastPrinted>
  <dcterms:created xsi:type="dcterms:W3CDTF">2016-09-12T14:53:12Z</dcterms:created>
  <dcterms:modified xsi:type="dcterms:W3CDTF">2021-11-09T20:50:15Z</dcterms:modified>
</cp:coreProperties>
</file>