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m\Desktop\"/>
    </mc:Choice>
  </mc:AlternateContent>
  <xr:revisionPtr revIDLastSave="0" documentId="8_{792DA247-4F4E-42FE-A136-81B9145C70F9}" xr6:coauthVersionLast="45" xr6:coauthVersionMax="45" xr10:uidLastSave="{00000000-0000-0000-0000-000000000000}"/>
  <bookViews>
    <workbookView xWindow="2256" yWindow="2472" windowWidth="20916" windowHeight="7488" xr2:uid="{66AC643A-B1E4-494E-8224-9CF17F7A768B}"/>
  </bookViews>
  <sheets>
    <sheet name="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8" i="1" s="1"/>
  <c r="G6" i="1"/>
  <c r="H6" i="1" s="1"/>
  <c r="G7" i="1"/>
  <c r="G8" i="1" s="1"/>
  <c r="H7" i="1"/>
  <c r="F8" i="1"/>
  <c r="G11" i="1"/>
  <c r="H11" i="1" s="1"/>
  <c r="G12" i="1"/>
  <c r="H12" i="1"/>
  <c r="G13" i="1"/>
  <c r="H13" i="1" s="1"/>
  <c r="G14" i="1"/>
  <c r="H14" i="1"/>
  <c r="G15" i="1"/>
  <c r="H15" i="1" s="1"/>
  <c r="G16" i="1"/>
  <c r="H16" i="1"/>
  <c r="G17" i="1"/>
  <c r="H17" i="1" s="1"/>
  <c r="G18" i="1"/>
  <c r="H18" i="1" s="1"/>
  <c r="G19" i="1"/>
  <c r="H19" i="1" s="1"/>
  <c r="G20" i="1"/>
  <c r="H20" i="1"/>
  <c r="G21" i="1"/>
  <c r="H21" i="1" s="1"/>
  <c r="G22" i="1"/>
  <c r="H22" i="1"/>
  <c r="G23" i="1"/>
  <c r="H23" i="1" s="1"/>
  <c r="G24" i="1"/>
  <c r="H24" i="1" s="1"/>
  <c r="G25" i="1"/>
  <c r="H25" i="1"/>
  <c r="F26" i="1"/>
  <c r="F28" i="1" s="1"/>
  <c r="H8" i="1" l="1"/>
  <c r="G26" i="1"/>
  <c r="H26" i="1" s="1"/>
  <c r="G28" i="1" l="1"/>
</calcChain>
</file>

<file path=xl/sharedStrings.xml><?xml version="1.0" encoding="utf-8"?>
<sst xmlns="http://schemas.openxmlformats.org/spreadsheetml/2006/main" count="32" uniqueCount="32">
  <si>
    <t>Perimeter Fence Reserve Fund:</t>
  </si>
  <si>
    <t>Checking:</t>
  </si>
  <si>
    <t>Savings:</t>
  </si>
  <si>
    <t>Account balances:</t>
  </si>
  <si>
    <t>Net Income</t>
  </si>
  <si>
    <t>Total Expenses</t>
  </si>
  <si>
    <t xml:space="preserve">Welcoming </t>
  </si>
  <si>
    <t xml:space="preserve">Website </t>
  </si>
  <si>
    <t>Electric</t>
  </si>
  <si>
    <t>PO box fees</t>
  </si>
  <si>
    <t xml:space="preserve">Optimist production </t>
  </si>
  <si>
    <t xml:space="preserve">Member recognition </t>
  </si>
  <si>
    <t>Insurance</t>
  </si>
  <si>
    <t>Grounds Maintenance</t>
  </si>
  <si>
    <t>Grounds Improvement</t>
  </si>
  <si>
    <t>Gov't Fees</t>
  </si>
  <si>
    <t>Events</t>
  </si>
  <si>
    <t>Dumpster Days</t>
  </si>
  <si>
    <t>Membership supplies</t>
  </si>
  <si>
    <t>Cencon dues</t>
  </si>
  <si>
    <t>Bank fees</t>
  </si>
  <si>
    <t>Expenses</t>
  </si>
  <si>
    <t xml:space="preserve">Total Income </t>
  </si>
  <si>
    <t>Interest income</t>
  </si>
  <si>
    <t xml:space="preserve">Membership dues </t>
  </si>
  <si>
    <t>Income</t>
  </si>
  <si>
    <t>Budget</t>
  </si>
  <si>
    <t>Approved</t>
  </si>
  <si>
    <t>YTD % of</t>
  </si>
  <si>
    <t xml:space="preserve">YTD </t>
  </si>
  <si>
    <t xml:space="preserve">Palos Verdes Civic Association Budget 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</si>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</sst>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;@"/>
    <numFmt numFmtId="166" formatCode="&quot;$&quot;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1"/>
      <color indexed="8"/>
      <name val="Calibri"/>
      <family val="2"/>
    </font>
    <font>
      <b/>
      <u val="double"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2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4" fontId="0" fillId="0" borderId="0" xfId="0" applyNumberFormat="1"/>
    <xf numFmtId="165" fontId="0" fillId="0" borderId="0" xfId="0" applyNumberFormat="1"/>
    <xf numFmtId="0" fontId="2" fillId="0" borderId="0" xfId="0" applyFont="1"/>
    <xf numFmtId="166" fontId="4" fillId="0" borderId="0" xfId="0" applyNumberFormat="1" applyFont="1"/>
    <xf numFmtId="0" fontId="4" fillId="0" borderId="0" xfId="0" applyFont="1"/>
    <xf numFmtId="9" fontId="4" fillId="0" borderId="0" xfId="0" applyNumberFormat="1" applyFont="1"/>
    <xf numFmtId="3" fontId="0" fillId="0" borderId="0" xfId="0" applyNumberFormat="1"/>
    <xf numFmtId="3" fontId="4" fillId="0" borderId="0" xfId="0" applyNumberFormat="1" applyFont="1"/>
    <xf numFmtId="9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1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64DAC91-FFA6-451F-B731-52947FA90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VCA/2020/PVCA%20budget%20093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>
        <row r="14">
          <cell r="E14">
            <v>1.3200000000000003</v>
          </cell>
          <cell r="F14">
            <v>18</v>
          </cell>
        </row>
      </sheetData>
      <sheetData sheetId="1">
        <row r="480">
          <cell r="C480">
            <v>9960.479999999985</v>
          </cell>
        </row>
      </sheetData>
      <sheetData sheetId="2" refreshError="1"/>
      <sheetData sheetId="3">
        <row r="14">
          <cell r="C14">
            <v>113.30999999999999</v>
          </cell>
        </row>
      </sheetData>
      <sheetData sheetId="4">
        <row r="14">
          <cell r="C14">
            <v>896.88</v>
          </cell>
        </row>
      </sheetData>
      <sheetData sheetId="5">
        <row r="14">
          <cell r="C14">
            <v>0</v>
          </cell>
        </row>
      </sheetData>
      <sheetData sheetId="6">
        <row r="14">
          <cell r="C14">
            <v>2743.06</v>
          </cell>
        </row>
      </sheetData>
      <sheetData sheetId="7">
        <row r="14">
          <cell r="C14">
            <v>0</v>
          </cell>
        </row>
      </sheetData>
      <sheetData sheetId="8">
        <row r="14">
          <cell r="C14">
            <v>0</v>
          </cell>
        </row>
      </sheetData>
      <sheetData sheetId="9">
        <row r="14">
          <cell r="C14">
            <v>0</v>
          </cell>
        </row>
      </sheetData>
      <sheetData sheetId="10" refreshError="1"/>
      <sheetData sheetId="11">
        <row r="4">
          <cell r="C4">
            <v>40</v>
          </cell>
        </row>
        <row r="9">
          <cell r="C9">
            <v>0</v>
          </cell>
        </row>
        <row r="15">
          <cell r="C15">
            <v>148</v>
          </cell>
        </row>
        <row r="22">
          <cell r="C22">
            <v>395</v>
          </cell>
        </row>
        <row r="29">
          <cell r="C29">
            <v>0</v>
          </cell>
        </row>
        <row r="35">
          <cell r="C35">
            <v>150.91</v>
          </cell>
        </row>
        <row r="40"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390E-57C0-4256-BFAF-E34126085B14}">
  <sheetPr>
    <pageSetUpPr fitToPage="1"/>
  </sheetPr>
  <dimension ref="A1:J41"/>
  <sheetViews>
    <sheetView tabSelected="1" zoomScale="122" zoomScaleNormal="122" workbookViewId="0">
      <selection activeCell="J28" sqref="J28"/>
    </sheetView>
  </sheetViews>
  <sheetFormatPr defaultColWidth="8.6640625" defaultRowHeight="13.2" x14ac:dyDescent="0.25"/>
  <cols>
    <col min="5" max="5" width="11.88671875" customWidth="1"/>
    <col min="6" max="6" width="11.33203125" customWidth="1"/>
    <col min="7" max="7" width="14.33203125" customWidth="1"/>
    <col min="8" max="8" width="11.109375" customWidth="1"/>
    <col min="9" max="9" width="10.88671875" customWidth="1"/>
  </cols>
  <sheetData>
    <row r="1" spans="1:9" ht="31.2" x14ac:dyDescent="0.6">
      <c r="A1" s="24" t="s">
        <v>30</v>
      </c>
      <c r="B1" s="7"/>
      <c r="D1" s="7"/>
      <c r="E1" s="10"/>
      <c r="F1" s="10"/>
      <c r="G1" s="10"/>
      <c r="H1" s="8"/>
    </row>
    <row r="2" spans="1:9" ht="18" x14ac:dyDescent="0.35">
      <c r="A2" s="7"/>
      <c r="B2" s="7"/>
      <c r="C2" s="7"/>
      <c r="D2" s="7"/>
      <c r="E2" s="9"/>
      <c r="F2" s="9"/>
      <c r="G2" s="9"/>
      <c r="H2" s="8"/>
    </row>
    <row r="3" spans="1:9" ht="18" x14ac:dyDescent="0.35">
      <c r="A3" s="7"/>
      <c r="B3" s="7"/>
      <c r="C3" s="7"/>
      <c r="D3" s="7"/>
      <c r="E3" s="23"/>
      <c r="F3" s="23">
        <v>2020</v>
      </c>
      <c r="G3" s="22" t="s">
        <v>29</v>
      </c>
      <c r="H3" s="21" t="s">
        <v>28</v>
      </c>
      <c r="I3" s="25">
        <v>2021</v>
      </c>
    </row>
    <row r="4" spans="1:9" ht="18" x14ac:dyDescent="0.35">
      <c r="A4" s="7"/>
      <c r="B4" s="7"/>
      <c r="C4" s="7"/>
      <c r="D4" s="7"/>
      <c r="E4" s="20"/>
      <c r="F4" s="20" t="s">
        <v>27</v>
      </c>
      <c r="G4" s="22">
        <v>44104</v>
      </c>
      <c r="H4" s="21" t="s">
        <v>26</v>
      </c>
      <c r="I4" s="26" t="s">
        <v>31</v>
      </c>
    </row>
    <row r="5" spans="1:9" ht="18" x14ac:dyDescent="0.35">
      <c r="A5" s="18" t="s">
        <v>25</v>
      </c>
      <c r="B5" s="7"/>
      <c r="C5" s="7"/>
      <c r="D5" s="7"/>
      <c r="E5" s="9"/>
      <c r="F5" s="9"/>
      <c r="G5" s="9"/>
      <c r="H5" s="8"/>
      <c r="I5" s="9"/>
    </row>
    <row r="6" spans="1:9" ht="18" x14ac:dyDescent="0.35">
      <c r="A6" s="7" t="s">
        <v>24</v>
      </c>
      <c r="B6" s="7"/>
      <c r="C6" s="7"/>
      <c r="D6" s="7"/>
      <c r="E6" s="10"/>
      <c r="F6" s="10">
        <v>12000</v>
      </c>
      <c r="G6" s="10">
        <f>[1]Income!C480</f>
        <v>9960.479999999985</v>
      </c>
      <c r="H6" s="8">
        <f>G6/F6</f>
        <v>0.83003999999999878</v>
      </c>
      <c r="I6" s="10">
        <v>10000</v>
      </c>
    </row>
    <row r="7" spans="1:9" ht="18" x14ac:dyDescent="0.35">
      <c r="A7" s="7" t="s">
        <v>23</v>
      </c>
      <c r="B7" s="7"/>
      <c r="C7" s="7"/>
      <c r="D7" s="7"/>
      <c r="E7" s="10"/>
      <c r="F7" s="10">
        <v>10</v>
      </c>
      <c r="G7" s="10">
        <f>[1]Banking!E14</f>
        <v>1.3200000000000003</v>
      </c>
      <c r="H7" s="8">
        <f>G7/F7</f>
        <v>0.13200000000000003</v>
      </c>
      <c r="I7" s="10">
        <v>2</v>
      </c>
    </row>
    <row r="8" spans="1:9" ht="18" x14ac:dyDescent="0.35">
      <c r="A8" s="16" t="s">
        <v>22</v>
      </c>
      <c r="B8" s="7"/>
      <c r="C8" s="7"/>
      <c r="D8" s="7"/>
      <c r="E8" s="10"/>
      <c r="F8" s="10">
        <f>F6+F7</f>
        <v>12010</v>
      </c>
      <c r="G8" s="10">
        <f>SUM(G6:G7)</f>
        <v>9961.7999999999847</v>
      </c>
      <c r="H8" s="8">
        <f>G8/F8</f>
        <v>0.82945878434637677</v>
      </c>
      <c r="I8" s="10">
        <v>10002</v>
      </c>
    </row>
    <row r="9" spans="1:9" ht="18" x14ac:dyDescent="0.35">
      <c r="A9" s="19"/>
      <c r="B9" s="7"/>
      <c r="C9" s="7"/>
      <c r="D9" s="7"/>
      <c r="E9" s="10"/>
      <c r="F9" s="10"/>
      <c r="G9" s="10"/>
      <c r="H9" s="8"/>
      <c r="I9" s="10"/>
    </row>
    <row r="10" spans="1:9" ht="18" x14ac:dyDescent="0.35">
      <c r="A10" s="18" t="s">
        <v>21</v>
      </c>
      <c r="B10" s="7"/>
      <c r="C10" s="7"/>
      <c r="D10" s="7"/>
      <c r="E10" s="10"/>
      <c r="F10" s="10"/>
      <c r="G10" s="10"/>
      <c r="H10" s="8"/>
      <c r="I10" s="10"/>
    </row>
    <row r="11" spans="1:9" ht="18" x14ac:dyDescent="0.35">
      <c r="A11" s="7" t="s">
        <v>20</v>
      </c>
      <c r="B11" s="7"/>
      <c r="C11" s="7"/>
      <c r="D11" s="7"/>
      <c r="E11" s="10"/>
      <c r="F11" s="10">
        <v>120</v>
      </c>
      <c r="G11" s="10">
        <f>[1]Banking!F14</f>
        <v>18</v>
      </c>
      <c r="H11" s="8">
        <f>G11/F11</f>
        <v>0.15</v>
      </c>
      <c r="I11" s="10">
        <v>24</v>
      </c>
    </row>
    <row r="12" spans="1:9" ht="18" x14ac:dyDescent="0.35">
      <c r="A12" s="7" t="s">
        <v>19</v>
      </c>
      <c r="B12" s="7"/>
      <c r="C12" s="7"/>
      <c r="D12" s="7"/>
      <c r="E12" s="10"/>
      <c r="F12" s="10">
        <v>30</v>
      </c>
      <c r="G12" s="17">
        <f>'[1]Expense Misc.'!C4</f>
        <v>40</v>
      </c>
      <c r="H12" s="8">
        <f>G12/F12</f>
        <v>1.3333333333333333</v>
      </c>
      <c r="I12" s="10">
        <v>40</v>
      </c>
    </row>
    <row r="13" spans="1:9" ht="18" x14ac:dyDescent="0.35">
      <c r="A13" s="7" t="s">
        <v>18</v>
      </c>
      <c r="B13" s="7"/>
      <c r="C13" s="7"/>
      <c r="D13" s="7"/>
      <c r="E13" s="10"/>
      <c r="F13" s="10">
        <v>1250</v>
      </c>
      <c r="G13" s="10">
        <f>'[1]Expense Membership supplies'!C14</f>
        <v>0</v>
      </c>
      <c r="H13" s="8">
        <f>G13/F13</f>
        <v>0</v>
      </c>
      <c r="I13" s="10">
        <v>625</v>
      </c>
    </row>
    <row r="14" spans="1:9" ht="18" x14ac:dyDescent="0.35">
      <c r="A14" s="7" t="s">
        <v>17</v>
      </c>
      <c r="B14" s="7"/>
      <c r="C14" s="7"/>
      <c r="D14" s="7"/>
      <c r="E14" s="10"/>
      <c r="F14" s="10">
        <v>850</v>
      </c>
      <c r="G14" s="10">
        <f>'[1]Expense Misc.'!C22</f>
        <v>395</v>
      </c>
      <c r="H14" s="8">
        <f>G14/F14</f>
        <v>0.46470588235294119</v>
      </c>
      <c r="I14" s="10">
        <v>850</v>
      </c>
    </row>
    <row r="15" spans="1:9" ht="18" x14ac:dyDescent="0.35">
      <c r="A15" s="7" t="s">
        <v>16</v>
      </c>
      <c r="B15" s="7"/>
      <c r="C15" s="7"/>
      <c r="D15" s="7"/>
      <c r="E15" s="10"/>
      <c r="F15" s="10">
        <v>750</v>
      </c>
      <c r="G15" s="10">
        <f>'[1]Expense Events'!C14</f>
        <v>0</v>
      </c>
      <c r="H15" s="8">
        <f>G15/F15</f>
        <v>0</v>
      </c>
      <c r="I15" s="10">
        <v>750</v>
      </c>
    </row>
    <row r="16" spans="1:9" ht="18" x14ac:dyDescent="0.35">
      <c r="A16" s="7" t="s">
        <v>15</v>
      </c>
      <c r="B16" s="7"/>
      <c r="C16" s="7"/>
      <c r="D16" s="7"/>
      <c r="E16" s="10"/>
      <c r="F16" s="10">
        <v>10</v>
      </c>
      <c r="G16" s="10">
        <f>'[1]Expense Misc.'!C40</f>
        <v>0</v>
      </c>
      <c r="H16" s="8">
        <f>G16/F16</f>
        <v>0</v>
      </c>
      <c r="I16" s="10">
        <v>10</v>
      </c>
    </row>
    <row r="17" spans="1:9" ht="18" x14ac:dyDescent="0.35">
      <c r="A17" s="7" t="s">
        <v>14</v>
      </c>
      <c r="B17" s="7"/>
      <c r="C17" s="7"/>
      <c r="D17" s="7"/>
      <c r="E17" s="10"/>
      <c r="F17" s="10">
        <v>2500</v>
      </c>
      <c r="G17" s="10">
        <f>'[1]Expense Improvement'!C14</f>
        <v>0</v>
      </c>
      <c r="H17" s="8">
        <f>G17/F17</f>
        <v>0</v>
      </c>
      <c r="I17" s="10">
        <v>1500</v>
      </c>
    </row>
    <row r="18" spans="1:9" ht="18" x14ac:dyDescent="0.35">
      <c r="A18" s="7" t="s">
        <v>13</v>
      </c>
      <c r="B18" s="7"/>
      <c r="C18" s="7"/>
      <c r="D18" s="7"/>
      <c r="E18" s="10"/>
      <c r="F18" s="10">
        <v>3000</v>
      </c>
      <c r="G18" s="10">
        <f>'[1]Expense Maintenance'!C14</f>
        <v>2743.06</v>
      </c>
      <c r="H18" s="8">
        <f>G18/F18</f>
        <v>0.91435333333333335</v>
      </c>
      <c r="I18" s="10">
        <v>3000</v>
      </c>
    </row>
    <row r="19" spans="1:9" ht="18" x14ac:dyDescent="0.35">
      <c r="A19" s="7" t="s">
        <v>12</v>
      </c>
      <c r="B19" s="7"/>
      <c r="C19" s="7"/>
      <c r="D19" s="7"/>
      <c r="E19" s="10"/>
      <c r="F19" s="10">
        <v>1000</v>
      </c>
      <c r="G19" s="10">
        <f>'[1]Expense Misc.'!C9</f>
        <v>0</v>
      </c>
      <c r="H19" s="8">
        <f>G19/F19</f>
        <v>0</v>
      </c>
      <c r="I19" s="10">
        <v>1000</v>
      </c>
    </row>
    <row r="20" spans="1:9" ht="18" x14ac:dyDescent="0.35">
      <c r="A20" s="7" t="s">
        <v>11</v>
      </c>
      <c r="B20" s="7"/>
      <c r="C20" s="7"/>
      <c r="D20" s="7"/>
      <c r="E20" s="10"/>
      <c r="F20" s="10">
        <v>100</v>
      </c>
      <c r="G20" s="10">
        <f>'[1]Expense Misc.'!C35</f>
        <v>150.91</v>
      </c>
      <c r="H20" s="8">
        <f>G20/F20</f>
        <v>1.5090999999999999</v>
      </c>
      <c r="I20" s="10">
        <v>100</v>
      </c>
    </row>
    <row r="21" spans="1:9" ht="18" x14ac:dyDescent="0.35">
      <c r="A21" s="7" t="s">
        <v>10</v>
      </c>
      <c r="B21" s="7"/>
      <c r="C21" s="7"/>
      <c r="D21" s="7"/>
      <c r="E21" s="10"/>
      <c r="F21" s="10">
        <v>1750</v>
      </c>
      <c r="G21" s="10">
        <f>'[1]Expense Optimist'!C14</f>
        <v>896.88</v>
      </c>
      <c r="H21" s="8">
        <f>G21/F21</f>
        <v>0.51250285714285715</v>
      </c>
      <c r="I21" s="10">
        <v>1500</v>
      </c>
    </row>
    <row r="22" spans="1:9" ht="18" x14ac:dyDescent="0.35">
      <c r="A22" s="7" t="s">
        <v>9</v>
      </c>
      <c r="B22" s="7"/>
      <c r="C22" s="7"/>
      <c r="D22" s="7"/>
      <c r="E22" s="10"/>
      <c r="F22" s="10">
        <v>100</v>
      </c>
      <c r="G22" s="10">
        <f>'[1]Expense Misc.'!$C$15</f>
        <v>148</v>
      </c>
      <c r="H22" s="8">
        <f>G22/F22</f>
        <v>1.48</v>
      </c>
      <c r="I22" s="10">
        <v>150</v>
      </c>
    </row>
    <row r="23" spans="1:9" ht="18" x14ac:dyDescent="0.35">
      <c r="A23" s="7" t="s">
        <v>8</v>
      </c>
      <c r="B23" s="7"/>
      <c r="C23" s="7"/>
      <c r="D23" s="7"/>
      <c r="E23" s="10"/>
      <c r="F23" s="10">
        <v>200</v>
      </c>
      <c r="G23" s="10">
        <f>'[1]Expense Electric'!C14</f>
        <v>113.30999999999999</v>
      </c>
      <c r="H23" s="8">
        <f>G23/F23</f>
        <v>0.56654999999999989</v>
      </c>
      <c r="I23" s="10">
        <v>175</v>
      </c>
    </row>
    <row r="24" spans="1:9" ht="18" x14ac:dyDescent="0.35">
      <c r="A24" s="7" t="s">
        <v>7</v>
      </c>
      <c r="B24" s="7"/>
      <c r="C24" s="7"/>
      <c r="D24" s="7"/>
      <c r="E24" s="10"/>
      <c r="F24" s="10">
        <v>100</v>
      </c>
      <c r="G24" s="10">
        <f>'[1]Expense Misc.'!$C$29</f>
        <v>0</v>
      </c>
      <c r="H24" s="8">
        <f>G24/F24</f>
        <v>0</v>
      </c>
      <c r="I24" s="10">
        <v>100</v>
      </c>
    </row>
    <row r="25" spans="1:9" ht="18" x14ac:dyDescent="0.35">
      <c r="A25" s="7" t="s">
        <v>6</v>
      </c>
      <c r="B25" s="7"/>
      <c r="C25" s="7"/>
      <c r="D25" s="7"/>
      <c r="E25" s="10"/>
      <c r="F25" s="10">
        <v>150</v>
      </c>
      <c r="G25" s="10">
        <f>'[1]Expense Welcoming'!C14</f>
        <v>0</v>
      </c>
      <c r="H25" s="8">
        <f>G25/F25</f>
        <v>0</v>
      </c>
      <c r="I25" s="10">
        <v>75</v>
      </c>
    </row>
    <row r="26" spans="1:9" ht="18" x14ac:dyDescent="0.35">
      <c r="A26" s="16" t="s">
        <v>5</v>
      </c>
      <c r="B26" s="7"/>
      <c r="C26" s="7"/>
      <c r="D26" s="7"/>
      <c r="E26" s="10"/>
      <c r="F26" s="10">
        <f>SUM(F11:F25)</f>
        <v>11910</v>
      </c>
      <c r="G26" s="15">
        <f>SUM(G11:G25)</f>
        <v>4505.16</v>
      </c>
      <c r="H26" s="8">
        <f>G26/F26</f>
        <v>0.37826700251889167</v>
      </c>
      <c r="I26" s="15">
        <f>SUM(I11:I25)</f>
        <v>9899</v>
      </c>
    </row>
    <row r="27" spans="1:9" ht="18" x14ac:dyDescent="0.35">
      <c r="A27" s="7"/>
      <c r="B27" s="7"/>
      <c r="C27" s="7"/>
      <c r="D27" s="7"/>
      <c r="E27" s="10"/>
      <c r="F27" s="10"/>
      <c r="G27" s="10"/>
      <c r="H27" s="8"/>
      <c r="I27" s="10"/>
    </row>
    <row r="28" spans="1:9" ht="18" x14ac:dyDescent="0.35">
      <c r="A28" s="14" t="s">
        <v>4</v>
      </c>
      <c r="B28" s="7"/>
      <c r="C28" s="7"/>
      <c r="D28" s="7"/>
      <c r="E28" s="10"/>
      <c r="F28" s="10">
        <f>F8-F26</f>
        <v>100</v>
      </c>
      <c r="G28" s="10">
        <f>SUM(G8-G26)</f>
        <v>5456.6399999999849</v>
      </c>
      <c r="H28" s="8"/>
      <c r="I28" s="10">
        <f>I8-I26</f>
        <v>103</v>
      </c>
    </row>
    <row r="29" spans="1:9" ht="18" x14ac:dyDescent="0.35">
      <c r="A29" s="7"/>
      <c r="B29" s="7"/>
      <c r="C29" s="7"/>
      <c r="D29" s="7"/>
      <c r="G29" s="10"/>
      <c r="H29" s="8"/>
    </row>
    <row r="30" spans="1:9" ht="18" x14ac:dyDescent="0.35">
      <c r="A30" s="13"/>
      <c r="B30" s="13"/>
      <c r="C30" s="13"/>
      <c r="D30" s="13"/>
      <c r="E30" s="12"/>
      <c r="F30" s="12"/>
      <c r="G30" s="12"/>
      <c r="H30" s="11"/>
      <c r="I30" s="7"/>
    </row>
    <row r="31" spans="1:9" ht="18" x14ac:dyDescent="0.35">
      <c r="E31" s="9"/>
      <c r="F31" s="9"/>
      <c r="G31" s="9"/>
      <c r="H31" s="8"/>
    </row>
    <row r="32" spans="1:9" ht="18" x14ac:dyDescent="0.35">
      <c r="A32" s="7" t="s">
        <v>3</v>
      </c>
      <c r="E32" s="9"/>
      <c r="F32" s="10"/>
      <c r="G32" s="9"/>
      <c r="H32" s="8"/>
    </row>
    <row r="33" spans="1:10" ht="18" x14ac:dyDescent="0.35">
      <c r="A33" s="7" t="s">
        <v>2</v>
      </c>
      <c r="D33" s="7"/>
      <c r="E33" s="6">
        <v>13217.4</v>
      </c>
      <c r="F33" s="9"/>
      <c r="G33" s="9"/>
      <c r="H33" s="8"/>
    </row>
    <row r="34" spans="1:10" ht="18" x14ac:dyDescent="0.35">
      <c r="A34" s="7" t="s">
        <v>1</v>
      </c>
      <c r="D34" s="7"/>
      <c r="E34" s="6">
        <v>852.65</v>
      </c>
    </row>
    <row r="35" spans="1:10" ht="18" x14ac:dyDescent="0.35">
      <c r="A35" s="7" t="s">
        <v>0</v>
      </c>
      <c r="E35" s="6">
        <v>10292.4</v>
      </c>
    </row>
    <row r="41" spans="1:10" x14ac:dyDescent="0.25">
      <c r="E41" s="5"/>
      <c r="F41" s="4"/>
      <c r="G41" s="3"/>
      <c r="H41" s="3"/>
      <c r="I41" s="2"/>
      <c r="J41" s="1"/>
    </row>
  </sheetData>
  <pageMargins left="0.75" right="0.75" top="1" bottom="1" header="0.5" footer="0.5"/>
  <pageSetup scale="97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</cp:lastModifiedBy>
  <dcterms:created xsi:type="dcterms:W3CDTF">2020-10-02T21:59:53Z</dcterms:created>
  <dcterms:modified xsi:type="dcterms:W3CDTF">2020-10-02T22:12:03Z</dcterms:modified>
</cp:coreProperties>
</file>