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uth\OneDrive - Hope United Methodist Church\Desktop\PVCA\PVCA financial records\"/>
    </mc:Choice>
  </mc:AlternateContent>
  <xr:revisionPtr revIDLastSave="0" documentId="8_{8F66D7E7-AC38-4CA9-9D58-A1652EB271DA}" xr6:coauthVersionLast="47" xr6:coauthVersionMax="47" xr10:uidLastSave="{00000000-0000-0000-0000-000000000000}"/>
  <bookViews>
    <workbookView xWindow="-108" yWindow="-108" windowWidth="23256" windowHeight="12576" xr2:uid="{00155578-0573-4E44-A464-5920BE5ABF3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C24" i="1" l="1"/>
  <c r="D23" i="1"/>
  <c r="G23" i="1" s="1"/>
  <c r="D22" i="1"/>
  <c r="G21" i="1"/>
  <c r="D20" i="1"/>
  <c r="G20" i="1" s="1"/>
  <c r="D19" i="1"/>
  <c r="G19" i="1" s="1"/>
  <c r="G18" i="1"/>
  <c r="D17" i="1"/>
  <c r="G17" i="1" s="1"/>
  <c r="D16" i="1"/>
  <c r="G16" i="1" s="1"/>
  <c r="G15" i="1"/>
  <c r="G14" i="1"/>
  <c r="G13" i="1"/>
  <c r="G12" i="1"/>
  <c r="D11" i="1"/>
  <c r="G11" i="1" s="1"/>
  <c r="G10" i="1"/>
  <c r="G9" i="1"/>
  <c r="D5" i="1"/>
  <c r="G5" i="1" s="1"/>
  <c r="D24" i="1" l="1"/>
  <c r="G24" i="1" s="1"/>
  <c r="D7" i="1"/>
  <c r="G7" i="1" l="1"/>
  <c r="D26" i="1"/>
</calcChain>
</file>

<file path=xl/sharedStrings.xml><?xml version="1.0" encoding="utf-8"?>
<sst xmlns="http://schemas.openxmlformats.org/spreadsheetml/2006/main" count="44" uniqueCount="39">
  <si>
    <t xml:space="preserve">Palos Verdes Civic Association Budget </t>
  </si>
  <si>
    <t xml:space="preserve">YTD </t>
  </si>
  <si>
    <t>YTD % of</t>
  </si>
  <si>
    <t>Approved</t>
  </si>
  <si>
    <t>Income</t>
  </si>
  <si>
    <t xml:space="preserve">Membership dues </t>
  </si>
  <si>
    <t xml:space="preserve">Total Income </t>
  </si>
  <si>
    <t>Expenses</t>
  </si>
  <si>
    <t>Bank fees</t>
  </si>
  <si>
    <t>Cencon dues</t>
  </si>
  <si>
    <t>Membership supplies</t>
  </si>
  <si>
    <t>Dumpster Days</t>
  </si>
  <si>
    <t xml:space="preserve">Community Engagement </t>
  </si>
  <si>
    <t>Gov't Fees</t>
  </si>
  <si>
    <t>Grounds Improvement</t>
  </si>
  <si>
    <t>Grounds Maintenance</t>
  </si>
  <si>
    <t>Insurance</t>
  </si>
  <si>
    <t xml:space="preserve">Member recognition </t>
  </si>
  <si>
    <t xml:space="preserve">Optimist production </t>
  </si>
  <si>
    <t>PO box fees</t>
  </si>
  <si>
    <t>Electric</t>
  </si>
  <si>
    <t xml:space="preserve">Website </t>
  </si>
  <si>
    <t xml:space="preserve">Welcoming </t>
  </si>
  <si>
    <t>Total Expenses</t>
  </si>
  <si>
    <t>Net Income</t>
  </si>
  <si>
    <t xml:space="preserve">Proposed </t>
  </si>
  <si>
    <t xml:space="preserve">no change </t>
  </si>
  <si>
    <t>no change</t>
  </si>
  <si>
    <t xml:space="preserve">no change, this was an increase from 2023 for ecycle and park rental </t>
  </si>
  <si>
    <t xml:space="preserve">Treasurer Notes </t>
  </si>
  <si>
    <t>no charge until 2026</t>
  </si>
  <si>
    <t xml:space="preserve">increase 25% , we will come in under for 2024 no watering </t>
  </si>
  <si>
    <r>
      <t>increase of 10% for expected cost</t>
    </r>
    <r>
      <rPr>
        <strike/>
        <sz val="12"/>
        <color rgb="FF000000"/>
        <rFont val="Calibri"/>
        <family val="2"/>
      </rPr>
      <t>s</t>
    </r>
    <r>
      <rPr>
        <sz val="12"/>
        <color indexed="8"/>
        <rFont val="Calibri"/>
        <family val="2"/>
      </rPr>
      <t xml:space="preserve">  increase</t>
    </r>
  </si>
  <si>
    <t>2024 Budget</t>
  </si>
  <si>
    <t>No change in projected membership</t>
  </si>
  <si>
    <t xml:space="preserve">incease 25% -the Annual fee was raised in mid-2024 </t>
  </si>
  <si>
    <t xml:space="preserve">rolled budget 2024 over; Improvement for work on Orchard delayed due to large grant </t>
  </si>
  <si>
    <t xml:space="preserve">decrease of 75%-new carrier and status from 2023;  increase of 3% due to inflation </t>
  </si>
  <si>
    <r>
      <t>increase of  125%  for new lighting on monuments</t>
    </r>
    <r>
      <rPr>
        <strike/>
        <sz val="12"/>
        <color rgb="FF00000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</si>
</sst>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i/>
      <sz val="12"/>
      <color indexed="8"/>
      <name val="Calibri"/>
      <family val="2"/>
    </font>
    <font>
      <sz val="12"/>
      <name val="Calibri"/>
      <family val="2"/>
    </font>
    <font>
      <b/>
      <u/>
      <sz val="12"/>
      <color indexed="8"/>
      <name val="Calibri"/>
      <family val="2"/>
    </font>
    <font>
      <b/>
      <u val="double"/>
      <sz val="12"/>
      <color indexed="8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1"/>
      <color theme="1"/>
      <name val="Calibri"/>
      <family val="2"/>
    </font>
    <font>
      <strike/>
      <sz val="12"/>
      <color rgb="FF000000"/>
      <name val="Calibri"/>
      <family val="2"/>
    </font>
    <font>
      <b/>
      <i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9" fontId="3" fillId="0" borderId="0" xfId="0" applyNumberFormat="1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/>
    <xf numFmtId="3" fontId="4" fillId="0" borderId="0" xfId="0" applyNumberFormat="1" applyFont="1"/>
    <xf numFmtId="0" fontId="6" fillId="0" borderId="0" xfId="0" applyFont="1"/>
    <xf numFmtId="0" fontId="7" fillId="0" borderId="0" xfId="0" applyFont="1"/>
    <xf numFmtId="6" fontId="4" fillId="0" borderId="0" xfId="0" applyNumberFormat="1" applyFont="1"/>
    <xf numFmtId="1" fontId="3" fillId="0" borderId="0" xfId="1" applyNumberFormat="1" applyFont="1"/>
    <xf numFmtId="9" fontId="3" fillId="0" borderId="0" xfId="2" applyFont="1"/>
    <xf numFmtId="0" fontId="3" fillId="0" borderId="0" xfId="0" applyFont="1" applyAlignment="1">
      <alignment horizontal="right"/>
    </xf>
    <xf numFmtId="1" fontId="3" fillId="0" borderId="0" xfId="0" applyNumberFormat="1" applyFont="1"/>
    <xf numFmtId="0" fontId="8" fillId="0" borderId="0" xfId="0" applyFont="1"/>
    <xf numFmtId="3" fontId="6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5" fontId="3" fillId="0" borderId="0" xfId="0" applyNumberFormat="1" applyFont="1"/>
    <xf numFmtId="0" fontId="9" fillId="0" borderId="0" xfId="0" applyFont="1"/>
    <xf numFmtId="0" fontId="10" fillId="0" borderId="0" xfId="0" applyFont="1"/>
    <xf numFmtId="44" fontId="10" fillId="0" borderId="0" xfId="1" applyFont="1"/>
    <xf numFmtId="44" fontId="11" fillId="0" borderId="0" xfId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4" fontId="14" fillId="0" borderId="0" xfId="0" applyNumberFormat="1" applyFont="1"/>
    <xf numFmtId="1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1" fontId="3" fillId="0" borderId="0" xfId="1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4" fontId="10" fillId="0" borderId="0" xfId="1" applyFont="1" applyAlignment="1">
      <alignment horizontal="left"/>
    </xf>
    <xf numFmtId="0" fontId="0" fillId="0" borderId="0" xfId="0" applyAlignment="1">
      <alignment horizontal="left"/>
    </xf>
    <xf numFmtId="44" fontId="11" fillId="0" borderId="0" xfId="1" applyFont="1" applyAlignment="1">
      <alignment horizontal="left"/>
    </xf>
    <xf numFmtId="3" fontId="3" fillId="2" borderId="0" xfId="0" applyNumberFormat="1" applyFont="1" applyFill="1" applyAlignment="1">
      <alignment horizontal="left"/>
    </xf>
    <xf numFmtId="3" fontId="3" fillId="4" borderId="0" xfId="0" applyNumberFormat="1" applyFont="1" applyFill="1" applyAlignment="1">
      <alignment horizontal="left"/>
    </xf>
    <xf numFmtId="9" fontId="16" fillId="0" borderId="0" xfId="0" applyNumberFormat="1" applyFont="1" applyAlignment="1">
      <alignment horizontal="center"/>
    </xf>
    <xf numFmtId="3" fontId="4" fillId="4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left"/>
    </xf>
    <xf numFmtId="3" fontId="4" fillId="3" borderId="0" xfId="0" applyNumberFormat="1" applyFont="1" applyFill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cans\Stacey\Personal\PVCA\2024-08-16%20PVCA%20Budget.xlsx" TargetMode="External"/><Relationship Id="rId1" Type="http://schemas.openxmlformats.org/officeDocument/2006/relationships/externalLinkPath" Target="file:///S:\Scans\Stacey\Personal\PVCA\2024-08-16%20PVCA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"/>
      <sheetName val="Banking"/>
      <sheetName val="Income"/>
      <sheetName val="Reimbursements"/>
      <sheetName val="Expense Electric"/>
      <sheetName val="Expense Optimist"/>
      <sheetName val="Expense Improvement"/>
      <sheetName val="Expense Maintenance"/>
      <sheetName val="Expense Events"/>
      <sheetName val="Expense Welcoming"/>
      <sheetName val="Expense Membership supplies"/>
      <sheetName val="Expense Capital expenditures"/>
      <sheetName val="Expense Misc."/>
    </sheetNames>
    <sheetDataSet>
      <sheetData sheetId="0"/>
      <sheetData sheetId="1"/>
      <sheetData sheetId="2">
        <row r="477">
          <cell r="C477">
            <v>11871.349999999999</v>
          </cell>
        </row>
      </sheetData>
      <sheetData sheetId="3"/>
      <sheetData sheetId="4"/>
      <sheetData sheetId="5">
        <row r="14">
          <cell r="C14">
            <v>1971.1100000000001</v>
          </cell>
        </row>
      </sheetData>
      <sheetData sheetId="6"/>
      <sheetData sheetId="7">
        <row r="13">
          <cell r="C13">
            <v>1984.2399999999998</v>
          </cell>
        </row>
      </sheetData>
      <sheetData sheetId="8">
        <row r="22">
          <cell r="C22">
            <v>602.46999999999991</v>
          </cell>
        </row>
      </sheetData>
      <sheetData sheetId="9">
        <row r="14">
          <cell r="C14">
            <v>123.84</v>
          </cell>
        </row>
      </sheetData>
      <sheetData sheetId="10">
        <row r="14">
          <cell r="C14">
            <v>309.98</v>
          </cell>
        </row>
      </sheetData>
      <sheetData sheetId="11"/>
      <sheetData sheetId="12">
        <row r="9">
          <cell r="C9">
            <v>247</v>
          </cell>
        </row>
        <row r="15">
          <cell r="C15">
            <v>226</v>
          </cell>
        </row>
        <row r="31">
          <cell r="C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40C7C-F5A2-4B63-97CF-261DC82BD1BB}">
  <dimension ref="A1:L37"/>
  <sheetViews>
    <sheetView tabSelected="1" topLeftCell="A3" workbookViewId="0">
      <selection activeCell="E27" sqref="E27"/>
    </sheetView>
  </sheetViews>
  <sheetFormatPr defaultColWidth="8.5546875" defaultRowHeight="14.4" x14ac:dyDescent="0.3"/>
  <cols>
    <col min="1" max="1" width="17.44140625" customWidth="1"/>
    <col min="2" max="2" width="11.88671875" customWidth="1"/>
    <col min="3" max="3" width="11.33203125" customWidth="1"/>
    <col min="4" max="5" width="12.109375" customWidth="1"/>
    <col min="6" max="6" width="80.88671875" style="43" customWidth="1"/>
    <col min="7" max="7" width="10.109375" customWidth="1"/>
    <col min="8" max="8" width="7.33203125" customWidth="1"/>
    <col min="9" max="9" width="12.5546875" customWidth="1"/>
  </cols>
  <sheetData>
    <row r="1" spans="1:12" ht="15.6" x14ac:dyDescent="0.3">
      <c r="A1" s="1" t="s">
        <v>0</v>
      </c>
      <c r="B1" s="4"/>
      <c r="C1" s="4"/>
      <c r="D1" s="4"/>
      <c r="E1" s="4"/>
      <c r="F1" s="33"/>
      <c r="G1" s="5"/>
      <c r="H1" s="3"/>
      <c r="I1" s="3"/>
      <c r="J1" s="3"/>
    </row>
    <row r="2" spans="1:12" ht="15.6" x14ac:dyDescent="0.3">
      <c r="A2" s="2"/>
      <c r="B2" s="6"/>
      <c r="C2" s="6">
        <v>2024</v>
      </c>
      <c r="D2" s="7" t="s">
        <v>1</v>
      </c>
      <c r="E2" s="32">
        <v>2025</v>
      </c>
      <c r="F2" s="34" t="s">
        <v>29</v>
      </c>
      <c r="G2" s="8" t="s">
        <v>2</v>
      </c>
      <c r="H2" s="3"/>
      <c r="I2" s="3"/>
      <c r="J2" s="3"/>
    </row>
    <row r="3" spans="1:12" ht="15.6" x14ac:dyDescent="0.3">
      <c r="A3" s="2"/>
      <c r="B3" s="9"/>
      <c r="C3" s="9" t="s">
        <v>3</v>
      </c>
      <c r="D3" s="7">
        <v>45536</v>
      </c>
      <c r="E3" s="7" t="s">
        <v>25</v>
      </c>
      <c r="F3" s="35"/>
      <c r="G3" s="47" t="s">
        <v>33</v>
      </c>
      <c r="H3" s="3"/>
      <c r="I3" s="3"/>
      <c r="J3" s="3"/>
    </row>
    <row r="4" spans="1:12" ht="15.6" x14ac:dyDescent="0.3">
      <c r="A4" s="10" t="s">
        <v>4</v>
      </c>
      <c r="B4" s="11"/>
      <c r="C4" s="11"/>
      <c r="D4" s="11"/>
      <c r="E4" s="11"/>
      <c r="F4" s="36"/>
      <c r="G4" s="5"/>
      <c r="H4" s="3"/>
      <c r="I4" s="3"/>
      <c r="J4" s="3"/>
    </row>
    <row r="5" spans="1:12" ht="15.6" x14ac:dyDescent="0.3">
      <c r="A5" s="2" t="s">
        <v>5</v>
      </c>
      <c r="B5" s="4">
        <v>212</v>
      </c>
      <c r="C5" s="4">
        <v>15900</v>
      </c>
      <c r="D5" s="4">
        <f>[1]Income!C477</f>
        <v>11871.349999999999</v>
      </c>
      <c r="E5" s="4">
        <v>15900</v>
      </c>
      <c r="F5" s="48" t="s">
        <v>34</v>
      </c>
      <c r="G5" s="5">
        <f>D5/C5</f>
        <v>0.74662578616352193</v>
      </c>
      <c r="H5" s="12"/>
      <c r="I5" s="3"/>
      <c r="J5" s="3"/>
    </row>
    <row r="6" spans="1:12" ht="15.6" x14ac:dyDescent="0.3">
      <c r="A6" s="2"/>
      <c r="B6" s="4"/>
      <c r="C6" s="4"/>
      <c r="D6" s="4"/>
      <c r="E6" s="4"/>
      <c r="F6" s="46"/>
      <c r="G6" s="5"/>
      <c r="H6" s="12"/>
      <c r="I6" s="3"/>
      <c r="J6" s="3"/>
    </row>
    <row r="7" spans="1:12" ht="15.6" x14ac:dyDescent="0.3">
      <c r="A7" s="13" t="s">
        <v>6</v>
      </c>
      <c r="B7" s="4">
        <v>212</v>
      </c>
      <c r="C7" s="4">
        <v>15900</v>
      </c>
      <c r="D7" s="4">
        <f>SUM(D5:D5)</f>
        <v>11871.349999999999</v>
      </c>
      <c r="E7" s="4">
        <v>15900</v>
      </c>
      <c r="F7" s="33"/>
      <c r="G7" s="5">
        <f>D7/C7</f>
        <v>0.74662578616352193</v>
      </c>
      <c r="H7" s="12"/>
      <c r="I7" s="14"/>
      <c r="J7" s="3"/>
    </row>
    <row r="8" spans="1:12" ht="15.6" x14ac:dyDescent="0.3">
      <c r="A8" s="10" t="s">
        <v>7</v>
      </c>
      <c r="B8" s="4"/>
      <c r="C8" s="4"/>
      <c r="D8" s="4"/>
      <c r="E8" s="4"/>
      <c r="F8" s="33"/>
      <c r="G8" s="5"/>
      <c r="H8" s="3"/>
      <c r="I8" s="3"/>
      <c r="J8" s="3"/>
      <c r="L8" s="15"/>
    </row>
    <row r="9" spans="1:12" ht="15.6" x14ac:dyDescent="0.3">
      <c r="A9" s="2" t="s">
        <v>8</v>
      </c>
      <c r="B9" s="4"/>
      <c r="C9" s="4">
        <v>24</v>
      </c>
      <c r="D9" s="15">
        <v>18</v>
      </c>
      <c r="E9" s="15">
        <v>24</v>
      </c>
      <c r="F9" s="37" t="s">
        <v>26</v>
      </c>
      <c r="G9" s="16">
        <f t="shared" ref="G9:G21" si="0">D9/C9</f>
        <v>0.75</v>
      </c>
      <c r="H9" s="3"/>
      <c r="I9" s="3"/>
      <c r="J9" s="3"/>
      <c r="L9" s="17"/>
    </row>
    <row r="10" spans="1:12" ht="15.6" x14ac:dyDescent="0.3">
      <c r="A10" s="2" t="s">
        <v>9</v>
      </c>
      <c r="B10" s="4"/>
      <c r="C10" s="4">
        <v>40</v>
      </c>
      <c r="D10" s="17">
        <v>40</v>
      </c>
      <c r="E10" s="17">
        <v>50</v>
      </c>
      <c r="F10" s="49" t="s">
        <v>35</v>
      </c>
      <c r="G10" s="5">
        <f t="shared" si="0"/>
        <v>1</v>
      </c>
      <c r="H10" s="3"/>
      <c r="I10" s="3"/>
      <c r="J10" s="3"/>
      <c r="L10" s="4"/>
    </row>
    <row r="11" spans="1:12" ht="15.6" x14ac:dyDescent="0.3">
      <c r="A11" s="2" t="s">
        <v>10</v>
      </c>
      <c r="B11" s="4"/>
      <c r="C11" s="4">
        <v>400</v>
      </c>
      <c r="D11" s="4">
        <f>'[1]Expense Membership supplies'!C14</f>
        <v>309.98</v>
      </c>
      <c r="E11" s="4">
        <v>400</v>
      </c>
      <c r="F11" s="33" t="s">
        <v>27</v>
      </c>
      <c r="G11" s="5">
        <f t="shared" si="0"/>
        <v>0.77495000000000003</v>
      </c>
      <c r="H11" s="3"/>
      <c r="I11" s="3"/>
      <c r="J11" s="3"/>
      <c r="L11" s="4"/>
    </row>
    <row r="12" spans="1:12" ht="15.6" x14ac:dyDescent="0.3">
      <c r="A12" s="2" t="s">
        <v>11</v>
      </c>
      <c r="B12" s="4"/>
      <c r="C12" s="4">
        <v>1900</v>
      </c>
      <c r="D12" s="4">
        <v>1885</v>
      </c>
      <c r="E12" s="4">
        <v>1900</v>
      </c>
      <c r="F12" s="33" t="s">
        <v>28</v>
      </c>
      <c r="G12" s="5">
        <f t="shared" si="0"/>
        <v>0.99210526315789471</v>
      </c>
      <c r="H12" s="3"/>
      <c r="I12" s="3"/>
      <c r="J12" s="3"/>
      <c r="L12" s="4"/>
    </row>
    <row r="13" spans="1:12" ht="15.6" x14ac:dyDescent="0.3">
      <c r="A13" s="2" t="s">
        <v>12</v>
      </c>
      <c r="B13" s="4"/>
      <c r="C13" s="4">
        <v>1700</v>
      </c>
      <c r="D13" s="4">
        <v>924</v>
      </c>
      <c r="E13" s="4">
        <v>1700</v>
      </c>
      <c r="F13" s="33" t="s">
        <v>26</v>
      </c>
      <c r="G13" s="5">
        <f t="shared" si="0"/>
        <v>0.54352941176470593</v>
      </c>
      <c r="H13" s="3"/>
      <c r="I13" s="3"/>
      <c r="J13" s="3"/>
      <c r="L13" s="4"/>
    </row>
    <row r="14" spans="1:12" ht="15.6" x14ac:dyDescent="0.3">
      <c r="A14" s="2" t="s">
        <v>13</v>
      </c>
      <c r="B14" s="4"/>
      <c r="C14" s="4">
        <v>10</v>
      </c>
      <c r="D14" s="4">
        <v>10</v>
      </c>
      <c r="E14" s="4">
        <v>10</v>
      </c>
      <c r="F14" s="33" t="s">
        <v>27</v>
      </c>
      <c r="G14" s="5">
        <f t="shared" si="0"/>
        <v>1</v>
      </c>
      <c r="H14" s="3"/>
      <c r="I14" s="3"/>
      <c r="J14" s="3"/>
      <c r="L14" s="4"/>
    </row>
    <row r="15" spans="1:12" ht="15.6" x14ac:dyDescent="0.3">
      <c r="A15" s="2" t="s">
        <v>14</v>
      </c>
      <c r="B15" s="4"/>
      <c r="C15" s="4">
        <v>1700</v>
      </c>
      <c r="D15" s="4">
        <v>0</v>
      </c>
      <c r="E15" s="4">
        <v>4500</v>
      </c>
      <c r="F15" s="50" t="s">
        <v>36</v>
      </c>
      <c r="G15" s="5">
        <f t="shared" si="0"/>
        <v>0</v>
      </c>
      <c r="H15" s="3"/>
      <c r="I15" s="3"/>
      <c r="J15" s="3"/>
      <c r="L15" s="4"/>
    </row>
    <row r="16" spans="1:12" ht="15.6" x14ac:dyDescent="0.3">
      <c r="A16" s="2" t="s">
        <v>15</v>
      </c>
      <c r="B16" s="4"/>
      <c r="C16" s="4">
        <v>2000</v>
      </c>
      <c r="D16" s="4">
        <f>'[1]Expense Maintenance'!C13</f>
        <v>1984.2399999999998</v>
      </c>
      <c r="E16" s="4">
        <v>2500</v>
      </c>
      <c r="F16" s="45" t="s">
        <v>31</v>
      </c>
      <c r="G16" s="5">
        <f t="shared" si="0"/>
        <v>0.99211999999999989</v>
      </c>
      <c r="H16" s="3"/>
      <c r="I16" s="3"/>
      <c r="J16" s="3"/>
      <c r="L16" s="4"/>
    </row>
    <row r="17" spans="1:12" ht="15.6" x14ac:dyDescent="0.3">
      <c r="A17" s="2" t="s">
        <v>16</v>
      </c>
      <c r="B17" s="4"/>
      <c r="C17" s="4">
        <v>1000</v>
      </c>
      <c r="D17" s="4">
        <f>'[1]Expense Misc.'!C9</f>
        <v>247</v>
      </c>
      <c r="E17" s="4">
        <v>275</v>
      </c>
      <c r="F17" s="51" t="s">
        <v>37</v>
      </c>
      <c r="G17" s="5">
        <f t="shared" si="0"/>
        <v>0.247</v>
      </c>
      <c r="H17" s="29"/>
      <c r="I17" s="29"/>
      <c r="J17" s="30"/>
      <c r="L17" s="4"/>
    </row>
    <row r="18" spans="1:12" ht="15.6" x14ac:dyDescent="0.3">
      <c r="A18" s="2" t="s">
        <v>17</v>
      </c>
      <c r="B18" s="4"/>
      <c r="C18" s="4">
        <v>100</v>
      </c>
      <c r="D18" s="4">
        <v>50</v>
      </c>
      <c r="E18" s="4">
        <v>100</v>
      </c>
      <c r="F18" s="33" t="s">
        <v>27</v>
      </c>
      <c r="G18" s="5">
        <f t="shared" si="0"/>
        <v>0.5</v>
      </c>
      <c r="H18" s="29"/>
      <c r="I18" s="29"/>
      <c r="J18" s="30"/>
      <c r="L18" s="4"/>
    </row>
    <row r="19" spans="1:12" ht="15.6" x14ac:dyDescent="0.3">
      <c r="A19" s="2" t="s">
        <v>18</v>
      </c>
      <c r="B19" s="4"/>
      <c r="C19" s="4">
        <v>2500</v>
      </c>
      <c r="D19" s="4">
        <f>'[1]Expense Optimist'!C14</f>
        <v>1971.1100000000001</v>
      </c>
      <c r="E19" s="4">
        <v>2850</v>
      </c>
      <c r="F19" s="45" t="s">
        <v>32</v>
      </c>
      <c r="G19" s="5">
        <f t="shared" si="0"/>
        <v>0.78844400000000003</v>
      </c>
      <c r="H19" s="3"/>
      <c r="I19" s="3"/>
      <c r="J19" s="3"/>
      <c r="L19" s="4"/>
    </row>
    <row r="20" spans="1:12" ht="15.6" x14ac:dyDescent="0.3">
      <c r="A20" s="2" t="s">
        <v>19</v>
      </c>
      <c r="B20" s="4"/>
      <c r="C20" s="4">
        <v>226</v>
      </c>
      <c r="D20" s="4">
        <f>'[1]Expense Misc.'!$C$15</f>
        <v>226</v>
      </c>
      <c r="E20" s="4">
        <v>226</v>
      </c>
      <c r="F20" s="33" t="s">
        <v>26</v>
      </c>
      <c r="G20" s="5">
        <f t="shared" si="0"/>
        <v>1</v>
      </c>
      <c r="H20" s="3"/>
      <c r="I20" s="3"/>
      <c r="J20" s="3"/>
      <c r="L20" s="4"/>
    </row>
    <row r="21" spans="1:12" ht="15.6" x14ac:dyDescent="0.3">
      <c r="A21" s="2" t="s">
        <v>20</v>
      </c>
      <c r="B21" s="4"/>
      <c r="C21" s="4">
        <v>175</v>
      </c>
      <c r="D21" s="4">
        <v>138</v>
      </c>
      <c r="E21" s="4">
        <v>395</v>
      </c>
      <c r="F21" s="45" t="s">
        <v>38</v>
      </c>
      <c r="G21" s="5">
        <f t="shared" si="0"/>
        <v>0.78857142857142859</v>
      </c>
      <c r="H21" s="3"/>
      <c r="I21" s="3"/>
      <c r="J21" s="3"/>
      <c r="L21" s="4"/>
    </row>
    <row r="22" spans="1:12" ht="15.6" x14ac:dyDescent="0.3">
      <c r="A22" s="2" t="s">
        <v>21</v>
      </c>
      <c r="B22" s="4"/>
      <c r="C22" s="4">
        <v>287</v>
      </c>
      <c r="D22" s="4">
        <f>'[1]Expense Misc.'!$C$31</f>
        <v>0</v>
      </c>
      <c r="E22" s="4">
        <v>0</v>
      </c>
      <c r="F22" s="33" t="s">
        <v>30</v>
      </c>
      <c r="G22" s="5">
        <v>0</v>
      </c>
      <c r="H22" s="12"/>
      <c r="I22" s="3"/>
      <c r="J22" s="3"/>
      <c r="L22" s="4"/>
    </row>
    <row r="23" spans="1:12" ht="15.6" x14ac:dyDescent="0.3">
      <c r="A23" s="2" t="s">
        <v>22</v>
      </c>
      <c r="B23" s="4"/>
      <c r="C23" s="4">
        <v>375</v>
      </c>
      <c r="D23" s="4">
        <f>'[1]Expense Welcoming'!C14</f>
        <v>123.84</v>
      </c>
      <c r="E23" s="11">
        <v>375</v>
      </c>
      <c r="F23" s="36" t="s">
        <v>27</v>
      </c>
      <c r="G23" s="5">
        <f>D23/C23</f>
        <v>0.33024000000000003</v>
      </c>
      <c r="H23" s="3"/>
      <c r="I23" s="3"/>
      <c r="J23" s="3"/>
      <c r="L23" s="15"/>
    </row>
    <row r="24" spans="1:12" ht="15.6" x14ac:dyDescent="0.3">
      <c r="A24" s="13" t="s">
        <v>23</v>
      </c>
      <c r="B24" s="4"/>
      <c r="C24" s="18">
        <f>SUM(C9:C23)</f>
        <v>12437</v>
      </c>
      <c r="D24" s="18">
        <f>SUM(D9:D23)</f>
        <v>7927.17</v>
      </c>
      <c r="E24" s="18">
        <f>SUM(E9:E23)</f>
        <v>15305</v>
      </c>
      <c r="F24" s="38"/>
      <c r="G24" s="5">
        <f>D24/C24</f>
        <v>0.63738602556886714</v>
      </c>
      <c r="H24" s="3"/>
      <c r="I24" s="3"/>
      <c r="J24" s="3"/>
    </row>
    <row r="25" spans="1:12" ht="15.6" x14ac:dyDescent="0.3">
      <c r="A25" s="13"/>
      <c r="B25" s="4"/>
      <c r="C25" s="18"/>
      <c r="D25" s="18"/>
      <c r="E25" s="18"/>
      <c r="F25" s="38"/>
      <c r="G25" s="5"/>
      <c r="H25" s="3"/>
      <c r="I25" s="3"/>
      <c r="J25" s="3"/>
    </row>
    <row r="26" spans="1:12" ht="15.6" x14ac:dyDescent="0.3">
      <c r="A26" s="19" t="s">
        <v>24</v>
      </c>
      <c r="B26" s="4"/>
      <c r="C26" s="4"/>
      <c r="D26" s="4">
        <f>SUM(D7-D24)</f>
        <v>3944.1799999999985</v>
      </c>
      <c r="E26" s="4">
        <v>595</v>
      </c>
      <c r="F26" s="33"/>
      <c r="G26" s="5"/>
      <c r="H26" s="3"/>
      <c r="I26" s="3"/>
      <c r="J26" s="3"/>
    </row>
    <row r="27" spans="1:12" ht="15.6" x14ac:dyDescent="0.3">
      <c r="A27" s="2"/>
      <c r="B27" s="11"/>
      <c r="C27" s="4"/>
      <c r="D27" s="20"/>
      <c r="E27" s="20"/>
      <c r="F27" s="39"/>
      <c r="G27" s="5"/>
      <c r="H27" s="3"/>
      <c r="I27" s="3"/>
      <c r="J27" s="3"/>
    </row>
    <row r="28" spans="1:12" ht="15.6" x14ac:dyDescent="0.3">
      <c r="A28" s="21"/>
      <c r="B28" s="23"/>
      <c r="C28" s="3"/>
      <c r="D28" s="20"/>
      <c r="E28" s="20"/>
      <c r="F28" s="39"/>
      <c r="G28" s="5"/>
      <c r="H28" s="3"/>
      <c r="I28" s="3"/>
      <c r="J28" s="3"/>
    </row>
    <row r="29" spans="1:12" ht="15.6" x14ac:dyDescent="0.3">
      <c r="A29" s="21"/>
      <c r="B29" s="23"/>
      <c r="C29" s="3"/>
      <c r="D29" s="3"/>
      <c r="E29" s="3"/>
      <c r="F29" s="40"/>
      <c r="G29" s="3"/>
      <c r="H29" s="3"/>
      <c r="I29" s="3"/>
      <c r="J29" s="3"/>
    </row>
    <row r="30" spans="1:12" ht="15.6" x14ac:dyDescent="0.3">
      <c r="A30" s="21"/>
      <c r="B30" s="23"/>
      <c r="C30" s="25"/>
      <c r="D30" s="25"/>
      <c r="E30" s="25"/>
      <c r="F30" s="41"/>
      <c r="G30" s="25"/>
      <c r="H30" s="3"/>
      <c r="I30" s="3"/>
      <c r="J30" s="3"/>
    </row>
    <row r="31" spans="1:12" ht="15.6" x14ac:dyDescent="0.3">
      <c r="A31" s="21"/>
      <c r="B31" s="3"/>
      <c r="C31" s="26"/>
      <c r="D31" s="26"/>
      <c r="E31" s="26"/>
      <c r="F31" s="42"/>
      <c r="G31" s="31"/>
      <c r="H31" s="30"/>
    </row>
    <row r="32" spans="1:12" ht="15.6" x14ac:dyDescent="0.3">
      <c r="A32" s="24"/>
      <c r="B32" s="3"/>
    </row>
    <row r="33" spans="1:10" ht="15.6" x14ac:dyDescent="0.3">
      <c r="A33" s="3"/>
      <c r="B33" s="3"/>
      <c r="C33" s="3"/>
      <c r="D33" s="3"/>
      <c r="E33" s="3"/>
      <c r="F33" s="40"/>
      <c r="G33" s="3"/>
    </row>
    <row r="34" spans="1:10" ht="15.6" x14ac:dyDescent="0.3">
      <c r="A34" s="3"/>
      <c r="B34" s="12"/>
      <c r="C34" s="3"/>
      <c r="D34" s="3"/>
      <c r="E34" s="3"/>
      <c r="F34" s="40"/>
      <c r="G34" s="3"/>
      <c r="H34" s="22"/>
      <c r="I34" s="3"/>
      <c r="J34" s="3"/>
    </row>
    <row r="35" spans="1:10" ht="15.6" x14ac:dyDescent="0.3">
      <c r="A35" s="3"/>
      <c r="B35" s="3"/>
      <c r="C35" s="3"/>
      <c r="D35" s="3"/>
      <c r="E35" s="3"/>
      <c r="F35" s="40"/>
      <c r="G35" s="3"/>
      <c r="H35" s="3"/>
      <c r="I35" s="3"/>
      <c r="J35" s="3"/>
    </row>
    <row r="36" spans="1:10" ht="15.6" x14ac:dyDescent="0.3">
      <c r="A36" s="3"/>
      <c r="B36" s="3"/>
      <c r="C36" s="3"/>
      <c r="D36" s="27"/>
      <c r="E36" s="27"/>
      <c r="F36" s="44"/>
      <c r="G36" s="28"/>
      <c r="H36" s="3"/>
      <c r="I36" s="3"/>
      <c r="J36" s="3"/>
    </row>
    <row r="37" spans="1:10" ht="15.6" x14ac:dyDescent="0.3">
      <c r="A37" s="3"/>
      <c r="B37" s="3"/>
      <c r="H37" s="3"/>
      <c r="I37" s="3"/>
      <c r="J37" s="3"/>
    </row>
  </sheetData>
  <printOptions gridLines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Hilzer</dc:creator>
  <cp:lastModifiedBy>Youth Hope UMC</cp:lastModifiedBy>
  <cp:lastPrinted>2024-09-23T23:18:05Z</cp:lastPrinted>
  <dcterms:created xsi:type="dcterms:W3CDTF">2024-08-21T20:32:00Z</dcterms:created>
  <dcterms:modified xsi:type="dcterms:W3CDTF">2024-09-29T22:31:46Z</dcterms:modified>
</cp:coreProperties>
</file>