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outh\OneDrive - Hope United Methodist Church\Desktop\PVCA\PVCA financial records\2025\March\"/>
    </mc:Choice>
  </mc:AlternateContent>
  <xr:revisionPtr revIDLastSave="0" documentId="8_{54598EAB-DC67-4C47-826C-BD665D5895F0}" xr6:coauthVersionLast="47" xr6:coauthVersionMax="47" xr10:uidLastSave="{00000000-0000-0000-0000-000000000000}"/>
  <bookViews>
    <workbookView xWindow="-108" yWindow="-108" windowWidth="23256" windowHeight="12576" xr2:uid="{413A2052-BB6F-4422-93E7-8341A608DEB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G22" i="1"/>
  <c r="H22" i="1" s="1"/>
  <c r="G21" i="1"/>
  <c r="G20" i="1"/>
  <c r="H20" i="1" s="1"/>
  <c r="G19" i="1"/>
  <c r="H19" i="1" s="1"/>
  <c r="G18" i="1"/>
  <c r="H18" i="1" s="1"/>
  <c r="H17" i="1"/>
  <c r="G17" i="1"/>
  <c r="G16" i="1"/>
  <c r="H16" i="1" s="1"/>
  <c r="G15" i="1"/>
  <c r="H15" i="1" s="1"/>
  <c r="H14" i="1"/>
  <c r="H13" i="1"/>
  <c r="H12" i="1"/>
  <c r="G12" i="1"/>
  <c r="G11" i="1"/>
  <c r="H11" i="1" s="1"/>
  <c r="G10" i="1"/>
  <c r="H10" i="1" s="1"/>
  <c r="G9" i="1"/>
  <c r="H9" i="1" s="1"/>
  <c r="H8" i="1"/>
  <c r="G8" i="1"/>
  <c r="G23" i="1" s="1"/>
  <c r="G6" i="1"/>
  <c r="G24" i="1" s="1"/>
  <c r="G5" i="1"/>
  <c r="H5" i="1" s="1"/>
  <c r="H6" i="1" l="1"/>
</calcChain>
</file>

<file path=xl/sharedStrings.xml><?xml version="1.0" encoding="utf-8"?>
<sst xmlns="http://schemas.openxmlformats.org/spreadsheetml/2006/main" count="38" uniqueCount="37">
  <si>
    <t xml:space="preserve">Palos Verdes Civic Association Budget </t>
  </si>
  <si>
    <t xml:space="preserve">YTD </t>
  </si>
  <si>
    <t>YTD % of</t>
  </si>
  <si>
    <t>Approved</t>
  </si>
  <si>
    <t>Budget</t>
  </si>
  <si>
    <t>Income</t>
  </si>
  <si>
    <t xml:space="preserve">Membership dues </t>
  </si>
  <si>
    <t xml:space="preserve">Total Income </t>
  </si>
  <si>
    <t>Expenses</t>
  </si>
  <si>
    <t>Bank fees</t>
  </si>
  <si>
    <t>Cencon dues</t>
  </si>
  <si>
    <t>Membership supplies</t>
  </si>
  <si>
    <t>Dumpster Days</t>
  </si>
  <si>
    <t xml:space="preserve">Community Engagement </t>
  </si>
  <si>
    <t>Gov't Fees</t>
  </si>
  <si>
    <t>Grounds Improvement</t>
  </si>
  <si>
    <t>Grounds Maintenance</t>
  </si>
  <si>
    <t>Insurance</t>
  </si>
  <si>
    <t xml:space="preserve">Member recognition </t>
  </si>
  <si>
    <t xml:space="preserve">Optimist production </t>
  </si>
  <si>
    <t>PO box fees</t>
  </si>
  <si>
    <t>Electric</t>
  </si>
  <si>
    <t xml:space="preserve">Website </t>
  </si>
  <si>
    <t xml:space="preserve">Welcoming </t>
  </si>
  <si>
    <t>Total Expenses</t>
  </si>
  <si>
    <t>Net Income</t>
  </si>
  <si>
    <t>Account balances:</t>
  </si>
  <si>
    <t>Savings:</t>
  </si>
  <si>
    <t>Checking:</t>
  </si>
  <si>
    <t>Timed savings</t>
  </si>
  <si>
    <t xml:space="preserve">Fence Reserve </t>
  </si>
  <si>
    <t xml:space="preserve">Monument Reserve </t>
  </si>
  <si>
    <t xml:space="preserve">Misc. Revenue &amp; Expenses </t>
  </si>
  <si>
    <t xml:space="preserve">Fence repair due to accident </t>
  </si>
  <si>
    <t>Revenue</t>
  </si>
  <si>
    <t xml:space="preserve">Expenses </t>
  </si>
  <si>
    <t xml:space="preserve">remaining balance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</si>
</sst>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8" formatCode="&quot;$&quot;#,##0.00"/>
    <numFmt numFmtId="169" formatCode="&quot;$&quot;#,##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u/>
      <sz val="10"/>
      <color indexed="8"/>
      <name val="Calibri"/>
      <family val="2"/>
    </font>
    <font>
      <b/>
      <u val="double"/>
      <sz val="10"/>
      <color indexed="8"/>
      <name val="Calibri"/>
      <family val="2"/>
    </font>
    <font>
      <sz val="10"/>
      <color indexed="8"/>
      <name val="Arial"/>
      <family val="2"/>
    </font>
    <font>
      <b/>
      <u/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4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0" applyFont="1"/>
    <xf numFmtId="3" fontId="4" fillId="0" borderId="0" xfId="0" applyNumberFormat="1" applyFont="1"/>
    <xf numFmtId="9" fontId="2" fillId="0" borderId="0" xfId="0" applyNumberFormat="1" applyFont="1"/>
    <xf numFmtId="3" fontId="2" fillId="0" borderId="0" xfId="0" applyNumberFormat="1" applyFont="1"/>
    <xf numFmtId="0" fontId="5" fillId="0" borderId="0" xfId="0" applyFont="1"/>
    <xf numFmtId="0" fontId="6" fillId="0" borderId="0" xfId="0" applyFont="1"/>
    <xf numFmtId="6" fontId="4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/>
    <xf numFmtId="0" fontId="7" fillId="0" borderId="0" xfId="0" applyFont="1"/>
    <xf numFmtId="168" fontId="8" fillId="0" borderId="0" xfId="0" applyNumberFormat="1" applyFont="1"/>
    <xf numFmtId="168" fontId="4" fillId="0" borderId="0" xfId="0" applyNumberFormat="1" applyFont="1"/>
    <xf numFmtId="1" fontId="4" fillId="0" borderId="0" xfId="0" applyNumberFormat="1" applyFont="1"/>
    <xf numFmtId="169" fontId="2" fillId="0" borderId="0" xfId="0" applyNumberFormat="1" applyFont="1"/>
    <xf numFmtId="8" fontId="4" fillId="0" borderId="0" xfId="0" applyNumberFormat="1" applyFont="1"/>
    <xf numFmtId="0" fontId="9" fillId="0" borderId="0" xfId="0" applyFont="1"/>
    <xf numFmtId="0" fontId="10" fillId="0" borderId="0" xfId="0" applyFont="1"/>
    <xf numFmtId="44" fontId="10" fillId="0" borderId="0" xfId="1" applyFont="1"/>
    <xf numFmtId="4" fontId="11" fillId="0" borderId="0" xfId="0" applyNumberFormat="1" applyFont="1"/>
    <xf numFmtId="168" fontId="11" fillId="0" borderId="0" xfId="0" applyNumberFormat="1" applyFont="1"/>
    <xf numFmtId="0" fontId="11" fillId="0" borderId="0" xfId="0" applyFont="1"/>
    <xf numFmtId="44" fontId="12" fillId="0" borderId="0" xfId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168" fontId="14" fillId="0" borderId="0" xfId="0" applyNumberFormat="1" applyFont="1"/>
    <xf numFmtId="1" fontId="14" fillId="0" borderId="0" xfId="0" applyNumberFormat="1" applyFont="1"/>
    <xf numFmtId="8" fontId="14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outh\OneDrive%20-%20Hope%20United%20Methodist%20Church\Desktop\PVCA\PVCA%20financial%20records\2025\March\2025-03-23%20PVCA%20Budget.xlsx" TargetMode="External"/><Relationship Id="rId1" Type="http://schemas.openxmlformats.org/officeDocument/2006/relationships/externalLinkPath" Target="2025-03-23%20PVCA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get"/>
      <sheetName val="Banking"/>
      <sheetName val="Income"/>
      <sheetName val="Reimbursements"/>
      <sheetName val="Expense Electric"/>
      <sheetName val="Expense Optimist"/>
      <sheetName val="Expense Improvement"/>
      <sheetName val="Expense Maintenance"/>
      <sheetName val="Expense Events"/>
      <sheetName val="Expense Welcoming"/>
      <sheetName val="Expense Membership supplies"/>
      <sheetName val="Expense Capital expenditures"/>
      <sheetName val="Expense Misc."/>
      <sheetName val="Sheet1"/>
    </sheetNames>
    <sheetDataSet>
      <sheetData sheetId="0"/>
      <sheetData sheetId="1">
        <row r="16">
          <cell r="D16">
            <v>6.2100000000000009</v>
          </cell>
        </row>
      </sheetData>
      <sheetData sheetId="2">
        <row r="478">
          <cell r="C478">
            <v>6922.4900000000043</v>
          </cell>
        </row>
      </sheetData>
      <sheetData sheetId="3"/>
      <sheetData sheetId="4">
        <row r="14">
          <cell r="C14">
            <v>82.240000000000009</v>
          </cell>
        </row>
      </sheetData>
      <sheetData sheetId="5">
        <row r="15">
          <cell r="C15">
            <v>823</v>
          </cell>
        </row>
      </sheetData>
      <sheetData sheetId="6"/>
      <sheetData sheetId="7">
        <row r="13">
          <cell r="C13">
            <v>2132.1</v>
          </cell>
        </row>
      </sheetData>
      <sheetData sheetId="8">
        <row r="23">
          <cell r="C23">
            <v>80</v>
          </cell>
        </row>
      </sheetData>
      <sheetData sheetId="9">
        <row r="14">
          <cell r="C14">
            <v>415.68</v>
          </cell>
        </row>
      </sheetData>
      <sheetData sheetId="10">
        <row r="14">
          <cell r="C14">
            <v>0</v>
          </cell>
        </row>
      </sheetData>
      <sheetData sheetId="11"/>
      <sheetData sheetId="12">
        <row r="4">
          <cell r="C4">
            <v>50</v>
          </cell>
        </row>
        <row r="8">
          <cell r="C8">
            <v>0</v>
          </cell>
        </row>
        <row r="13">
          <cell r="C13">
            <v>0</v>
          </cell>
        </row>
        <row r="18">
          <cell r="C18">
            <v>30</v>
          </cell>
        </row>
        <row r="26">
          <cell r="C26">
            <v>0</v>
          </cell>
        </row>
        <row r="32">
          <cell r="C32">
            <v>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C73D-2371-4CCE-9D97-37F07867DC20}">
  <dimension ref="A1:L35"/>
  <sheetViews>
    <sheetView tabSelected="1" workbookViewId="0">
      <selection activeCell="O19" sqref="O19"/>
    </sheetView>
  </sheetViews>
  <sheetFormatPr defaultColWidth="8.5546875" defaultRowHeight="13.8" x14ac:dyDescent="0.3"/>
  <cols>
    <col min="1" max="1" width="17.44140625" style="32" customWidth="1"/>
    <col min="2" max="2" width="12.44140625" style="32" customWidth="1"/>
    <col min="3" max="4" width="8.5546875" style="32"/>
    <col min="5" max="5" width="11.88671875" style="32" customWidth="1"/>
    <col min="6" max="6" width="11.33203125" style="32" customWidth="1"/>
    <col min="7" max="7" width="15.44140625" style="32" customWidth="1"/>
    <col min="8" max="8" width="11" style="32" customWidth="1"/>
    <col min="9" max="9" width="8.5546875" style="32"/>
    <col min="10" max="11" width="12.5546875" style="32" customWidth="1"/>
    <col min="12" max="16384" width="8.5546875" style="32"/>
  </cols>
  <sheetData>
    <row r="1" spans="1:10" s="5" customFormat="1" x14ac:dyDescent="0.3">
      <c r="A1" s="31" t="s">
        <v>0</v>
      </c>
      <c r="B1" s="1"/>
      <c r="D1" s="1"/>
      <c r="E1" s="10"/>
      <c r="F1" s="10"/>
      <c r="G1" s="10"/>
      <c r="H1" s="9"/>
    </row>
    <row r="2" spans="1:10" x14ac:dyDescent="0.3">
      <c r="A2" s="1"/>
      <c r="B2" s="1"/>
      <c r="C2" s="1"/>
      <c r="D2" s="1"/>
      <c r="E2" s="2"/>
      <c r="F2" s="2">
        <v>2025</v>
      </c>
      <c r="G2" s="3" t="s">
        <v>1</v>
      </c>
      <c r="H2" s="4" t="s">
        <v>2</v>
      </c>
      <c r="I2" s="5"/>
      <c r="J2" s="5"/>
    </row>
    <row r="3" spans="1:10" x14ac:dyDescent="0.3">
      <c r="A3" s="1"/>
      <c r="B3" s="1"/>
      <c r="C3" s="1"/>
      <c r="D3" s="1"/>
      <c r="E3" s="6"/>
      <c r="F3" s="6" t="s">
        <v>3</v>
      </c>
      <c r="G3" s="3">
        <v>45743</v>
      </c>
      <c r="H3" s="4" t="s">
        <v>4</v>
      </c>
      <c r="I3" s="5"/>
      <c r="J3" s="5"/>
    </row>
    <row r="4" spans="1:10" x14ac:dyDescent="0.3">
      <c r="A4" s="7" t="s">
        <v>5</v>
      </c>
      <c r="B4" s="1"/>
      <c r="C4" s="1"/>
      <c r="D4" s="1"/>
      <c r="E4" s="8"/>
      <c r="F4" s="8"/>
      <c r="G4" s="8"/>
      <c r="H4" s="9"/>
      <c r="I4" s="5"/>
      <c r="J4" s="5"/>
    </row>
    <row r="5" spans="1:10" x14ac:dyDescent="0.3">
      <c r="A5" s="1" t="s">
        <v>6</v>
      </c>
      <c r="B5" s="1"/>
      <c r="C5" s="1"/>
      <c r="D5" s="1"/>
      <c r="E5" s="10">
        <v>212</v>
      </c>
      <c r="F5" s="10">
        <v>15900</v>
      </c>
      <c r="G5" s="10">
        <f>[1]Income!C478</f>
        <v>6922.4900000000043</v>
      </c>
      <c r="H5" s="9">
        <f>G5/F5</f>
        <v>0.43537672955974871</v>
      </c>
      <c r="I5" s="11">
        <v>94</v>
      </c>
      <c r="J5" s="5"/>
    </row>
    <row r="6" spans="1:10" x14ac:dyDescent="0.3">
      <c r="A6" s="12" t="s">
        <v>7</v>
      </c>
      <c r="B6" s="1"/>
      <c r="C6" s="1"/>
      <c r="D6" s="1"/>
      <c r="E6" s="10">
        <v>212</v>
      </c>
      <c r="F6" s="10">
        <v>15900</v>
      </c>
      <c r="G6" s="10">
        <f>SUM(G5:G5)</f>
        <v>6922.4900000000043</v>
      </c>
      <c r="H6" s="9">
        <f>G6/F6</f>
        <v>0.43537672955974871</v>
      </c>
      <c r="I6" s="11">
        <v>94</v>
      </c>
      <c r="J6" s="13"/>
    </row>
    <row r="7" spans="1:10" x14ac:dyDescent="0.3">
      <c r="A7" s="7" t="s">
        <v>8</v>
      </c>
      <c r="B7" s="1"/>
      <c r="C7" s="1"/>
      <c r="D7" s="1"/>
      <c r="E7" s="10"/>
      <c r="F7" s="10"/>
      <c r="G7" s="10"/>
      <c r="H7" s="9"/>
      <c r="I7" s="5"/>
      <c r="J7" s="5"/>
    </row>
    <row r="8" spans="1:10" x14ac:dyDescent="0.3">
      <c r="A8" s="1" t="s">
        <v>9</v>
      </c>
      <c r="B8" s="1"/>
      <c r="C8" s="1"/>
      <c r="D8" s="1"/>
      <c r="E8" s="10"/>
      <c r="F8" s="10">
        <v>24</v>
      </c>
      <c r="G8" s="14">
        <f>[1]Banking!D16</f>
        <v>6.2100000000000009</v>
      </c>
      <c r="H8" s="9">
        <f t="shared" ref="H8:H19" si="0">G8/F8</f>
        <v>0.25875000000000004</v>
      </c>
      <c r="I8" s="5"/>
      <c r="J8" s="5"/>
    </row>
    <row r="9" spans="1:10" x14ac:dyDescent="0.3">
      <c r="A9" s="1" t="s">
        <v>10</v>
      </c>
      <c r="B9" s="1"/>
      <c r="C9" s="1"/>
      <c r="D9" s="1"/>
      <c r="E9" s="10"/>
      <c r="F9" s="10">
        <v>50</v>
      </c>
      <c r="G9" s="15">
        <f>'[1]Expense Misc.'!C4</f>
        <v>50</v>
      </c>
      <c r="H9" s="9">
        <f t="shared" si="0"/>
        <v>1</v>
      </c>
      <c r="I9" s="5"/>
      <c r="J9" s="5"/>
    </row>
    <row r="10" spans="1:10" x14ac:dyDescent="0.3">
      <c r="A10" s="1" t="s">
        <v>11</v>
      </c>
      <c r="B10" s="1"/>
      <c r="C10" s="1"/>
      <c r="D10" s="1"/>
      <c r="E10" s="10"/>
      <c r="F10" s="10">
        <v>400</v>
      </c>
      <c r="G10" s="10">
        <f>'[1]Expense Membership supplies'!C14</f>
        <v>0</v>
      </c>
      <c r="H10" s="9">
        <f t="shared" si="0"/>
        <v>0</v>
      </c>
      <c r="I10" s="5"/>
      <c r="J10" s="5"/>
    </row>
    <row r="11" spans="1:10" x14ac:dyDescent="0.3">
      <c r="A11" s="1" t="s">
        <v>12</v>
      </c>
      <c r="B11" s="1"/>
      <c r="C11" s="1"/>
      <c r="D11" s="1"/>
      <c r="E11" s="10"/>
      <c r="F11" s="10">
        <v>1900</v>
      </c>
      <c r="G11" s="10">
        <f>'[1]Expense Misc.'!C18</f>
        <v>30</v>
      </c>
      <c r="H11" s="9">
        <f t="shared" si="0"/>
        <v>1.5789473684210527E-2</v>
      </c>
      <c r="I11" s="5"/>
      <c r="J11" s="5"/>
    </row>
    <row r="12" spans="1:10" x14ac:dyDescent="0.3">
      <c r="A12" s="1" t="s">
        <v>13</v>
      </c>
      <c r="B12" s="1"/>
      <c r="C12" s="1"/>
      <c r="D12" s="1"/>
      <c r="E12" s="10"/>
      <c r="F12" s="10">
        <v>1700</v>
      </c>
      <c r="G12" s="10">
        <f>'[1]Expense Events'!C23</f>
        <v>80</v>
      </c>
      <c r="H12" s="9">
        <f t="shared" si="0"/>
        <v>4.7058823529411764E-2</v>
      </c>
      <c r="I12" s="5"/>
      <c r="J12" s="5"/>
    </row>
    <row r="13" spans="1:10" x14ac:dyDescent="0.3">
      <c r="A13" s="1" t="s">
        <v>14</v>
      </c>
      <c r="B13" s="1"/>
      <c r="C13" s="1"/>
      <c r="D13" s="1"/>
      <c r="E13" s="10"/>
      <c r="F13" s="10">
        <v>10</v>
      </c>
      <c r="G13" s="14">
        <v>25</v>
      </c>
      <c r="H13" s="9">
        <f t="shared" si="0"/>
        <v>2.5</v>
      </c>
      <c r="I13" s="5"/>
      <c r="J13" s="5"/>
    </row>
    <row r="14" spans="1:10" x14ac:dyDescent="0.3">
      <c r="A14" s="1" t="s">
        <v>15</v>
      </c>
      <c r="B14" s="1"/>
      <c r="C14" s="1"/>
      <c r="D14" s="1"/>
      <c r="E14" s="10"/>
      <c r="F14" s="10">
        <v>4500</v>
      </c>
      <c r="G14" s="10">
        <v>0</v>
      </c>
      <c r="H14" s="9">
        <f t="shared" si="0"/>
        <v>0</v>
      </c>
      <c r="I14" s="5"/>
      <c r="J14" s="5"/>
    </row>
    <row r="15" spans="1:10" x14ac:dyDescent="0.3">
      <c r="A15" s="1" t="s">
        <v>16</v>
      </c>
      <c r="B15" s="1"/>
      <c r="C15" s="1"/>
      <c r="D15" s="1"/>
      <c r="E15" s="10"/>
      <c r="F15" s="10">
        <v>2500</v>
      </c>
      <c r="G15" s="10">
        <f>'[1]Expense Maintenance'!C13</f>
        <v>2132.1</v>
      </c>
      <c r="H15" s="9">
        <f t="shared" si="0"/>
        <v>0.85283999999999993</v>
      </c>
      <c r="I15" s="5"/>
      <c r="J15" s="5"/>
    </row>
    <row r="16" spans="1:10" x14ac:dyDescent="0.3">
      <c r="A16" s="1" t="s">
        <v>17</v>
      </c>
      <c r="B16" s="1"/>
      <c r="C16" s="1"/>
      <c r="D16" s="1"/>
      <c r="E16" s="10"/>
      <c r="F16" s="10">
        <v>275</v>
      </c>
      <c r="G16" s="10">
        <f>'[1]Expense Misc.'!C8</f>
        <v>0</v>
      </c>
      <c r="H16" s="9">
        <f t="shared" si="0"/>
        <v>0</v>
      </c>
      <c r="I16" s="5"/>
      <c r="J16" s="5"/>
    </row>
    <row r="17" spans="1:12" x14ac:dyDescent="0.3">
      <c r="A17" s="1" t="s">
        <v>18</v>
      </c>
      <c r="B17" s="1"/>
      <c r="C17" s="1"/>
      <c r="D17" s="1"/>
      <c r="E17" s="10"/>
      <c r="F17" s="10">
        <v>100</v>
      </c>
      <c r="G17" s="10">
        <f>'[1]Expense Misc.'!C32</f>
        <v>0</v>
      </c>
      <c r="H17" s="9">
        <f t="shared" si="0"/>
        <v>0</v>
      </c>
      <c r="I17" s="5"/>
      <c r="J17" s="5"/>
    </row>
    <row r="18" spans="1:12" x14ac:dyDescent="0.3">
      <c r="A18" s="1" t="s">
        <v>19</v>
      </c>
      <c r="B18" s="1"/>
      <c r="C18" s="1"/>
      <c r="D18" s="1"/>
      <c r="E18" s="10"/>
      <c r="F18" s="10">
        <v>2850</v>
      </c>
      <c r="G18" s="10">
        <f>'[1]Expense Optimist'!C15</f>
        <v>823</v>
      </c>
      <c r="H18" s="9">
        <f t="shared" si="0"/>
        <v>0.2887719298245614</v>
      </c>
      <c r="I18" s="5"/>
      <c r="J18" s="5"/>
    </row>
    <row r="19" spans="1:12" x14ac:dyDescent="0.3">
      <c r="A19" s="1" t="s">
        <v>20</v>
      </c>
      <c r="B19" s="1"/>
      <c r="C19" s="1"/>
      <c r="D19" s="1"/>
      <c r="E19" s="10"/>
      <c r="F19" s="10">
        <v>226</v>
      </c>
      <c r="G19" s="10">
        <f>'[1]Expense Misc.'!$C$13</f>
        <v>0</v>
      </c>
      <c r="H19" s="9">
        <f t="shared" si="0"/>
        <v>0</v>
      </c>
      <c r="I19" s="5"/>
      <c r="J19" s="5"/>
    </row>
    <row r="20" spans="1:12" x14ac:dyDescent="0.3">
      <c r="A20" s="1" t="s">
        <v>21</v>
      </c>
      <c r="B20" s="1"/>
      <c r="C20" s="1"/>
      <c r="D20" s="1"/>
      <c r="E20" s="10"/>
      <c r="F20" s="10">
        <v>395</v>
      </c>
      <c r="G20" s="10">
        <f>'[1]Expense Electric'!C14</f>
        <v>82.240000000000009</v>
      </c>
      <c r="H20" s="9">
        <f>G20/F20</f>
        <v>0.20820253164556965</v>
      </c>
      <c r="I20" s="5"/>
      <c r="J20" s="5"/>
    </row>
    <row r="21" spans="1:12" x14ac:dyDescent="0.3">
      <c r="A21" s="1" t="s">
        <v>22</v>
      </c>
      <c r="B21" s="1"/>
      <c r="C21" s="1"/>
      <c r="D21" s="1"/>
      <c r="E21" s="10"/>
      <c r="F21" s="10">
        <v>0</v>
      </c>
      <c r="G21" s="10">
        <f>'[1]Expense Misc.'!$C$26</f>
        <v>0</v>
      </c>
      <c r="H21" s="9">
        <v>0</v>
      </c>
      <c r="I21" s="5"/>
      <c r="J21" s="5"/>
    </row>
    <row r="22" spans="1:12" x14ac:dyDescent="0.3">
      <c r="A22" s="1" t="s">
        <v>23</v>
      </c>
      <c r="B22" s="1"/>
      <c r="C22" s="1"/>
      <c r="D22" s="1"/>
      <c r="E22" s="10"/>
      <c r="F22" s="10">
        <v>124</v>
      </c>
      <c r="G22" s="10">
        <f>'[1]Expense Welcoming'!C14</f>
        <v>415.68</v>
      </c>
      <c r="H22" s="9">
        <f>G22/F22</f>
        <v>3.3522580645161293</v>
      </c>
      <c r="I22" s="5"/>
      <c r="J22" s="5"/>
    </row>
    <row r="23" spans="1:12" x14ac:dyDescent="0.3">
      <c r="A23" s="12" t="s">
        <v>24</v>
      </c>
      <c r="B23" s="1"/>
      <c r="C23" s="1"/>
      <c r="D23" s="1"/>
      <c r="E23" s="10"/>
      <c r="F23" s="16">
        <f>SUM(F8:F22)</f>
        <v>15054</v>
      </c>
      <c r="G23" s="16">
        <f>SUM(G8:G22)</f>
        <v>3644.23</v>
      </c>
      <c r="H23" s="9"/>
      <c r="I23" s="5"/>
      <c r="J23" s="5"/>
    </row>
    <row r="24" spans="1:12" x14ac:dyDescent="0.3">
      <c r="A24" s="17" t="s">
        <v>25</v>
      </c>
      <c r="B24" s="1"/>
      <c r="C24" s="1"/>
      <c r="D24" s="1"/>
      <c r="E24" s="10"/>
      <c r="F24" s="10"/>
      <c r="G24" s="10">
        <f>SUM(G6-G23)</f>
        <v>3278.2600000000043</v>
      </c>
      <c r="H24" s="9"/>
      <c r="I24" s="5"/>
      <c r="J24" s="5"/>
    </row>
    <row r="25" spans="1:12" x14ac:dyDescent="0.3">
      <c r="A25" s="1" t="s">
        <v>26</v>
      </c>
      <c r="B25" s="5"/>
      <c r="C25" s="5"/>
      <c r="D25" s="5"/>
      <c r="E25" s="8"/>
      <c r="F25" s="10"/>
      <c r="G25" s="8"/>
      <c r="H25" s="9"/>
      <c r="I25" s="5"/>
      <c r="J25" s="5"/>
    </row>
    <row r="26" spans="1:12" x14ac:dyDescent="0.3">
      <c r="A26" s="18" t="s">
        <v>27</v>
      </c>
      <c r="B26" s="19">
        <v>2033.64</v>
      </c>
      <c r="C26" s="20"/>
      <c r="D26" s="5"/>
      <c r="E26" s="21"/>
      <c r="F26" s="5"/>
      <c r="G26" s="8"/>
      <c r="H26" s="9"/>
      <c r="I26" s="5"/>
      <c r="J26" s="1"/>
    </row>
    <row r="27" spans="1:12" x14ac:dyDescent="0.3">
      <c r="A27" s="18" t="s">
        <v>28</v>
      </c>
      <c r="B27" s="19">
        <v>1076.2</v>
      </c>
      <c r="C27" s="20"/>
      <c r="D27" s="5"/>
      <c r="E27" s="21"/>
      <c r="F27" s="5"/>
      <c r="G27" s="5"/>
      <c r="H27" s="5"/>
      <c r="I27" s="5"/>
      <c r="J27" s="18"/>
      <c r="K27" s="33"/>
      <c r="L27" s="34"/>
    </row>
    <row r="28" spans="1:12" x14ac:dyDescent="0.3">
      <c r="A28" s="18" t="s">
        <v>29</v>
      </c>
      <c r="B28" s="22">
        <v>11363</v>
      </c>
      <c r="C28" s="20" t="s">
        <v>30</v>
      </c>
      <c r="D28" s="5"/>
      <c r="E28" s="21"/>
      <c r="F28" s="5"/>
      <c r="G28" s="5"/>
      <c r="H28" s="5"/>
      <c r="I28" s="5"/>
      <c r="J28" s="18"/>
      <c r="K28" s="33"/>
      <c r="L28" s="34"/>
    </row>
    <row r="29" spans="1:12" x14ac:dyDescent="0.3">
      <c r="A29" s="18" t="s">
        <v>29</v>
      </c>
      <c r="B29" s="18">
        <v>10000</v>
      </c>
      <c r="C29" s="20" t="s">
        <v>31</v>
      </c>
      <c r="D29" s="5"/>
      <c r="E29" s="5"/>
      <c r="F29" s="5"/>
      <c r="G29" s="5"/>
      <c r="H29" s="5"/>
      <c r="I29" s="5"/>
      <c r="J29" s="18"/>
      <c r="K29" s="35"/>
      <c r="L29" s="20"/>
    </row>
    <row r="30" spans="1:12" x14ac:dyDescent="0.3">
      <c r="A30" s="23" t="s">
        <v>32</v>
      </c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3">
      <c r="A31" s="5" t="s">
        <v>33</v>
      </c>
      <c r="B31" s="5"/>
      <c r="C31" s="5"/>
      <c r="D31" s="5"/>
      <c r="E31" s="5"/>
      <c r="F31" s="24" t="s">
        <v>34</v>
      </c>
      <c r="G31" s="24" t="s">
        <v>35</v>
      </c>
      <c r="H31" s="5"/>
      <c r="I31" s="5"/>
      <c r="J31" s="5"/>
    </row>
    <row r="32" spans="1:12" x14ac:dyDescent="0.3">
      <c r="A32" s="5"/>
      <c r="B32" s="5"/>
      <c r="C32" s="5"/>
      <c r="D32" s="5"/>
      <c r="E32" s="5"/>
      <c r="F32" s="25">
        <v>4900</v>
      </c>
      <c r="G32" s="25">
        <v>2500</v>
      </c>
      <c r="H32" s="26">
        <v>2400</v>
      </c>
      <c r="I32" s="27" t="s">
        <v>36</v>
      </c>
      <c r="J32" s="28"/>
    </row>
    <row r="33" spans="1:10" x14ac:dyDescent="0.3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3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3">
      <c r="G35" s="29"/>
      <c r="H35" s="30"/>
    </row>
  </sheetData>
  <printOptions gridLines="1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Youth Hope UMC</dc:creator>
  <cp:lastModifiedBy>Youth Hope UMC</cp:lastModifiedBy>
  <dcterms:created xsi:type="dcterms:W3CDTF">2025-03-27T19:18:02Z</dcterms:created>
  <dcterms:modified xsi:type="dcterms:W3CDTF">2025-03-27T19:21:33Z</dcterms:modified>
</cp:coreProperties>
</file>