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815"/>
  </bookViews>
  <sheets>
    <sheet name="Check slip" sheetId="55" r:id="rId1"/>
    <sheet name="abstract" sheetId="1" r:id="rId2"/>
    <sheet name="Detailed" sheetId="58" r:id="rId3"/>
    <sheet name="Data" sheetId="59" r:id="rId4"/>
  </sheets>
  <externalReferences>
    <externalReference r:id="rId5"/>
  </externalReferences>
  <definedNames>
    <definedName name="a">'[1]Road Detail Est.'!#REF!</definedName>
    <definedName name="abc">'[1]Road data'!#REF!</definedName>
    <definedName name="E_W_SIDE">#N/A</definedName>
    <definedName name="kun">'[1]Road Detail Est.'!#REF!</definedName>
    <definedName name="_xlnm.Print_Titles" localSheetId="1">abstract!$3:$4</definedName>
    <definedName name="_xlnm.Print_Titles" localSheetId="3">Data!$3:$3</definedName>
    <definedName name="_xlnm.Print_Titles" localSheetId="2">Detailed!$3:$3</definedName>
    <definedName name="RIGHT">'[1]Road data'!#REF!</definedName>
    <definedName name="SPREADING_65MM">'[1]Road data'!#REF!</definedName>
    <definedName name="xy">'[1]Road data'!#REF!</definedName>
    <definedName name="xyz">'[1]Road Detail Est.'!#REF!</definedName>
    <definedName name="xyzzz">'[1]Road data'!#REF!</definedName>
  </definedNames>
  <calcPr calcId="124519"/>
</workbook>
</file>

<file path=xl/calcChain.xml><?xml version="1.0" encoding="utf-8"?>
<calcChain xmlns="http://schemas.openxmlformats.org/spreadsheetml/2006/main">
  <c r="O41" i="58"/>
  <c r="C40"/>
  <c r="C39"/>
  <c r="C35"/>
  <c r="C34"/>
  <c r="C30"/>
  <c r="C29"/>
  <c r="C21"/>
  <c r="F14" i="59"/>
  <c r="G12" i="1" s="1"/>
  <c r="D14" i="59"/>
  <c r="F9"/>
  <c r="F8"/>
  <c r="F7"/>
  <c r="F6"/>
  <c r="F5"/>
  <c r="A2"/>
  <c r="C44" i="58"/>
  <c r="O40"/>
  <c r="F40"/>
  <c r="O39"/>
  <c r="F39"/>
  <c r="O36"/>
  <c r="O35"/>
  <c r="N35"/>
  <c r="J35"/>
  <c r="O34"/>
  <c r="N34"/>
  <c r="J34"/>
  <c r="O31"/>
  <c r="O30"/>
  <c r="J30"/>
  <c r="O29"/>
  <c r="J29"/>
  <c r="O23"/>
  <c r="O22"/>
  <c r="O21"/>
  <c r="F21"/>
  <c r="D21"/>
  <c r="O17"/>
  <c r="O14"/>
  <c r="F14"/>
  <c r="O13"/>
  <c r="F13"/>
  <c r="C13"/>
  <c r="O10"/>
  <c r="D10"/>
  <c r="O9"/>
  <c r="O7"/>
  <c r="O6"/>
  <c r="A2"/>
  <c r="G10" i="1"/>
  <c r="E10"/>
  <c r="B10"/>
  <c r="E9"/>
  <c r="B9"/>
  <c r="G9" s="1"/>
  <c r="E8"/>
  <c r="B8"/>
  <c r="E7"/>
  <c r="B7"/>
  <c r="G7" s="1"/>
  <c r="E6"/>
  <c r="B6"/>
  <c r="E5"/>
  <c r="B5"/>
  <c r="G5" s="1"/>
  <c r="G6" l="1"/>
  <c r="G8"/>
  <c r="G11" l="1"/>
  <c r="G13" s="1"/>
  <c r="G14" l="1"/>
  <c r="G15" s="1"/>
  <c r="G16" s="1"/>
  <c r="G18" l="1"/>
  <c r="G19" s="1"/>
  <c r="D3" i="55" s="1"/>
</calcChain>
</file>

<file path=xl/sharedStrings.xml><?xml version="1.0" encoding="utf-8"?>
<sst xmlns="http://schemas.openxmlformats.org/spreadsheetml/2006/main" count="229" uniqueCount="116">
  <si>
    <t>CHECK-SLIP TO ACCOMPANY ESTIMATES FOR CIVIL WORKS</t>
  </si>
  <si>
    <t xml:space="preserve">  Name of the project/scheme/work      </t>
  </si>
  <si>
    <t>:</t>
  </si>
  <si>
    <r>
      <rPr>
        <sz val="7"/>
        <color indexed="8"/>
        <rFont val="Times New Roman"/>
        <charset val="134"/>
      </rPr>
      <t xml:space="preserve">    </t>
    </r>
    <r>
      <rPr>
        <sz val="10"/>
        <color indexed="8"/>
        <rFont val="Calibri"/>
        <charset val="134"/>
      </rPr>
      <t xml:space="preserve">Estimate Amount                                                  </t>
    </r>
  </si>
  <si>
    <t xml:space="preserve">Category of Project/Scheme/Work                     </t>
  </si>
  <si>
    <t>Major irrigation</t>
  </si>
  <si>
    <r>
      <rPr>
        <sz val="7"/>
        <color indexed="8"/>
        <rFont val="Times New Roman"/>
        <charset val="134"/>
      </rPr>
      <t xml:space="preserve">   </t>
    </r>
    <r>
      <rPr>
        <sz val="10"/>
        <color indexed="8"/>
        <rFont val="Calibri"/>
        <charset val="134"/>
      </rPr>
      <t xml:space="preserve">Location / District / Mandal / Village                </t>
    </r>
  </si>
  <si>
    <r>
      <rPr>
        <sz val="7"/>
        <color indexed="8"/>
        <rFont val="Times New Roman"/>
        <charset val="134"/>
      </rPr>
      <t xml:space="preserve">  </t>
    </r>
    <r>
      <rPr>
        <sz val="10"/>
        <color indexed="8"/>
        <rFont val="Calibri"/>
        <charset val="134"/>
      </rPr>
      <t xml:space="preserve">Scope of the work in brief                                 </t>
    </r>
  </si>
  <si>
    <r>
      <rPr>
        <sz val="7"/>
        <color indexed="8"/>
        <rFont val="Times New Roman"/>
        <charset val="134"/>
      </rPr>
      <t xml:space="preserve">  </t>
    </r>
    <r>
      <rPr>
        <sz val="10"/>
        <color indexed="8"/>
        <rFont val="Calibri"/>
        <charset val="134"/>
      </rPr>
      <t xml:space="preserve">Ayacut proposed ­– wet / ID       </t>
    </r>
  </si>
  <si>
    <r>
      <rPr>
        <sz val="7"/>
        <color indexed="8"/>
        <rFont val="Times New Roman"/>
        <charset val="134"/>
      </rPr>
      <t xml:space="preserve"> </t>
    </r>
    <r>
      <rPr>
        <sz val="10"/>
        <color indexed="8"/>
        <rFont val="Calibri"/>
        <charset val="134"/>
      </rPr>
      <t xml:space="preserve">Cropping pattern                                                   </t>
    </r>
  </si>
  <si>
    <r>
      <rPr>
        <sz val="7"/>
        <color indexed="8"/>
        <rFont val="Times New Roman"/>
        <charset val="134"/>
      </rPr>
      <t xml:space="preserve"> </t>
    </r>
    <r>
      <rPr>
        <sz val="10"/>
        <color indexed="8"/>
        <rFont val="Calibri"/>
        <charset val="134"/>
      </rPr>
      <t xml:space="preserve">Source / River basin / Sub basin / Sub minor     </t>
    </r>
  </si>
  <si>
    <r>
      <rPr>
        <sz val="7"/>
        <color indexed="8"/>
        <rFont val="Times New Roman"/>
        <charset val="134"/>
      </rPr>
      <t xml:space="preserve"> </t>
    </r>
    <r>
      <rPr>
        <sz val="10"/>
        <color indexed="8"/>
        <rFont val="Calibri"/>
        <charset val="134"/>
      </rPr>
      <t xml:space="preserve">Availability of water at the right                           </t>
    </r>
  </si>
  <si>
    <t xml:space="preserve">Allocation of  water / utilization                          </t>
  </si>
  <si>
    <r>
      <rPr>
        <sz val="7"/>
        <color indexed="8"/>
        <rFont val="Times New Roman"/>
        <charset val="134"/>
      </rPr>
      <t xml:space="preserve"> </t>
    </r>
    <r>
      <rPr>
        <sz val="10"/>
        <color indexed="8"/>
        <rFont val="Calibri"/>
        <charset val="134"/>
      </rPr>
      <t>Reference in which hydrological clearance   was accorded by the component authority.</t>
    </r>
  </si>
  <si>
    <r>
      <rPr>
        <sz val="7"/>
        <color indexed="8"/>
        <rFont val="Times New Roman"/>
        <charset val="134"/>
      </rPr>
      <t xml:space="preserve">   </t>
    </r>
    <r>
      <rPr>
        <sz val="10"/>
        <color indexed="8"/>
        <rFont val="Calibri"/>
        <charset val="134"/>
      </rPr>
      <t xml:space="preserve">Cost per Acre                                                            </t>
    </r>
  </si>
  <si>
    <r>
      <rPr>
        <sz val="7"/>
        <color indexed="8"/>
        <rFont val="Times New Roman"/>
        <charset val="134"/>
      </rPr>
      <t xml:space="preserve">  </t>
    </r>
    <r>
      <rPr>
        <sz val="10"/>
        <color indexed="8"/>
        <rFont val="Calibri"/>
        <charset val="134"/>
      </rPr>
      <t xml:space="preserve">B.C Ratio                                                               </t>
    </r>
  </si>
  <si>
    <t xml:space="preserve">Whether the report accompanying the estimate detailed estimate and Abstract estimate are enclosed.        </t>
  </si>
  <si>
    <t>Yes- Enclosed</t>
  </si>
  <si>
    <t xml:space="preserve">Whether salient features are enclosed        </t>
  </si>
  <si>
    <t>Whether command area plan / index  plans enclosed</t>
  </si>
  <si>
    <t xml:space="preserve">Whether the approved drawing / Designs   /Hydraulic particulars/cross sections are enclosed.                                          </t>
  </si>
  <si>
    <r>
      <rPr>
        <sz val="7"/>
        <color indexed="8"/>
        <rFont val="Times New Roman"/>
        <charset val="134"/>
      </rPr>
      <t xml:space="preserve"> </t>
    </r>
    <r>
      <rPr>
        <sz val="10"/>
        <color indexed="8"/>
        <rFont val="Calibri"/>
        <charset val="134"/>
      </rPr>
      <t>Whether C.C lining thickness Grade of  concrete layer thickness proposedare with</t>
    </r>
  </si>
  <si>
    <t>No</t>
  </si>
  <si>
    <t>Whether the data enclosed is based on the current SSR with year</t>
  </si>
  <si>
    <t>SSR 2021-22</t>
  </si>
  <si>
    <t>Whether latest cement / steel rates are adopted</t>
  </si>
  <si>
    <t>Yes</t>
  </si>
  <si>
    <t xml:space="preserve">Whether the quotations for non SSR. Enclosed  </t>
  </si>
  <si>
    <t>Whether the lead statement with certificates is enclosed</t>
  </si>
  <si>
    <t>Whether Barrow area / Quarry maps are enclosed</t>
  </si>
  <si>
    <t>Whether the amount of labour component and certificate of L.A and L.I furnished</t>
  </si>
  <si>
    <t>Whether Geological and foundation  investigation carried out</t>
  </si>
  <si>
    <t>Whether the extent of L.A./Forest lands is furnished.</t>
  </si>
  <si>
    <t>Are the rates of L.A. adopted based on the certificate issued by the Revenue authorities.</t>
  </si>
  <si>
    <t>Whether provision for compensatory     afforestation and NPV is provided in consultation with forest Department.</t>
  </si>
  <si>
    <t>Whether the cost CM &amp; CR works in based on cost curve updated with SSR.</t>
  </si>
  <si>
    <t>Whether provision for distributaries and filed   channels is based on the estimate prepared for a model block covering 10% of the command .</t>
  </si>
  <si>
    <t>Whether provisions made for dewatering and other L.S provisions are reasonable.</t>
  </si>
  <si>
    <t>Whether the provision for formation of Road NH crossing railaway crossing and other road crossing is based on their specifications and standards.</t>
  </si>
  <si>
    <t>Whether the site was inspected by the competent authority before submitting the estimate as indicated below.if so furnish the date of inspection and confirm whether the estimate is prepared keeping in view of the observations.</t>
  </si>
  <si>
    <t xml:space="preserve">Are the estimates / DATA checked in SEs offices     </t>
  </si>
  <si>
    <t>Are the provisions examined / abstract estimate checked in Ces office</t>
  </si>
  <si>
    <t>Whether the check slip for Admn. approval is enclosed</t>
  </si>
  <si>
    <t xml:space="preserve">Whether all officers up to CE signed             </t>
  </si>
  <si>
    <t>Construction Programme of the project / scheme work</t>
  </si>
  <si>
    <t xml:space="preserve">Q.C. Check authority proposed for the work      </t>
  </si>
  <si>
    <t>Abstract Estimate</t>
  </si>
  <si>
    <t>S.N0</t>
  </si>
  <si>
    <t>Contents</t>
  </si>
  <si>
    <t>Description of Item</t>
  </si>
  <si>
    <t>Rate  Rs.</t>
  </si>
  <si>
    <t>Per</t>
  </si>
  <si>
    <t>Amount  Rs.</t>
  </si>
  <si>
    <t>Quantity</t>
  </si>
  <si>
    <t>Unit</t>
  </si>
  <si>
    <t>Nos</t>
  </si>
  <si>
    <t>Supply of empty cement bags and filled fully with sand including cost and conveyance of empty cement bags,labour charges for filling the sand in bags,,seingniorage charges,cost of twine,labour charges for stiching with country twine and placing them into position including all leads and lifts and all other general and initial charges etc., complete for finished item of work as per drawings,specifications for cross bund</t>
  </si>
  <si>
    <t>RMT</t>
  </si>
  <si>
    <t>Supply of casurina ballies of size 100mm to 150mm dia including cost and conveyance to the site of work etc., complete for finished item of work as per drawings,specifications and as directed by the Engineer-in -charge of the work.</t>
  </si>
  <si>
    <t>1 RM</t>
  </si>
  <si>
    <t>Labour charges for removing knots,sharpening edges and driving ballies upto required depth etc., complete for finished item of work as per drawings,specifications and as directed by the Engineer-in-charge of the work.</t>
  </si>
  <si>
    <t>1 No</t>
  </si>
  <si>
    <t>Supply of casurina ballies of size 50 mm to 100 mm dia including cost and conveyance to the site of work etc., complete for finished item of work as per drawings,specifications and as directed by the Engineer-in -charge of the work for horizontal posts</t>
  </si>
  <si>
    <t>1 RMT</t>
  </si>
  <si>
    <t>Sqm</t>
  </si>
  <si>
    <t>Supply of 1/4 split  bamboo thatties including cost and conveyance to the site of work., complete for finished item of work as per drawings,specifications and as directed by the Engineer-in-charge of the work.</t>
  </si>
  <si>
    <t>1 Sqm</t>
  </si>
  <si>
    <t>Removing the cross bund depositing same faraway from the bank duly handing over the Engineer-in-Charge the usefull material such as bullies,thatties,etc., including labour charges etc., complete for finished item of work as per drawings,specifications and as directed by the Engineer-in-Charge of the work.</t>
  </si>
  <si>
    <t>A) Working items sub total</t>
  </si>
  <si>
    <t>L.S</t>
  </si>
  <si>
    <t>(B) Provision towards Seigniorage charges</t>
  </si>
  <si>
    <t xml:space="preserve"> ( C ) Total of (A+B)</t>
  </si>
  <si>
    <t>(D) Provision towards NAC @0.10% on     (  C  )</t>
  </si>
  <si>
    <t xml:space="preserve"> (E) Total of (C +D)</t>
  </si>
  <si>
    <t>(F ) Provision towards for GST @12% on (E)</t>
  </si>
  <si>
    <t>(G)Provision towards for Photo &amp; vedio graphic charges.</t>
  </si>
  <si>
    <t>Total Estimate Cost  ( A+B+D+F+G+H )in Rs.</t>
  </si>
  <si>
    <t>Total Estimate cost in Rs. Lakh</t>
  </si>
  <si>
    <t>Detailed Estimate</t>
  </si>
  <si>
    <t>S.No.</t>
  </si>
  <si>
    <t>L in mts</t>
  </si>
  <si>
    <t>B in Mts</t>
  </si>
  <si>
    <t>D in Mts</t>
  </si>
  <si>
    <t>Content</t>
  </si>
  <si>
    <t xml:space="preserve"> X </t>
  </si>
  <si>
    <t>(</t>
  </si>
  <si>
    <t>+</t>
  </si>
  <si>
    <t>)/</t>
  </si>
  <si>
    <t>Total in Cum</t>
  </si>
  <si>
    <t>Total No.of sand bags</t>
  </si>
  <si>
    <t>/</t>
  </si>
  <si>
    <t>Supply of casurina ballies of size 100mm to 150mm dia including cost and conveyance to the site of work etc., complete for finished item of work as per drawings,specifications and as directed by the Engineer-in -charge of the work for vertical posts</t>
  </si>
  <si>
    <t>x</t>
  </si>
  <si>
    <t>Total in RMT</t>
  </si>
  <si>
    <t>Total in Nos</t>
  </si>
  <si>
    <t>Total in Sqmt</t>
  </si>
  <si>
    <t>Cum</t>
  </si>
  <si>
    <t>Provision towards for NAC @0.10%</t>
  </si>
  <si>
    <t>Provision towards for Photo graphic charges.</t>
  </si>
  <si>
    <t>Data</t>
  </si>
  <si>
    <t>Amount</t>
  </si>
  <si>
    <t>1 bag</t>
  </si>
  <si>
    <t>Laying Sand Bags in the stipulated places including cost of empty cement bag, sand, thread, stiching charges and labour charges with 13.615 % overhead charges and contractors profits. (sand rate for filling is considered) Note: During the emergency conditions such as floods and other natural calamities, the above rate is allowed to enhance by 25% for 1st warning level and above, keeping in view of the difficulty in availability of labour and vehicles. (CFMS Code : MAT-00340 )</t>
  </si>
  <si>
    <t>1RMT</t>
  </si>
  <si>
    <t>1 Nos</t>
  </si>
  <si>
    <t>Seigniorage charge statement</t>
  </si>
  <si>
    <t xml:space="preserve">Description of item </t>
  </si>
  <si>
    <t>Qty.</t>
  </si>
  <si>
    <t>Rate per 1 cum</t>
  </si>
  <si>
    <t>Amount Rs.</t>
  </si>
  <si>
    <t>Sand</t>
  </si>
  <si>
    <t>Cross bund estimate</t>
  </si>
  <si>
    <t>Name of the Work : Cross bund estimate</t>
  </si>
  <si>
    <t>Canal/Channel/Drain at km XXXX</t>
  </si>
  <si>
    <t>Canal/Channel/Drain at km YYYY</t>
  </si>
  <si>
    <t>Provision towards GST @12%</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</si>
</sst>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mm/dd/yy"/>
    <numFmt numFmtId="165" formatCode="0.0"/>
    <numFmt numFmtId="166" formatCode="0.000"/>
    <numFmt numFmtId="167" formatCode="General_)"/>
  </numFmts>
  <fonts count="28">
    <font>
      <sz val="11"/>
      <color theme="1"/>
      <name val="Calibri"/>
      <charset val="134"/>
      <scheme val="minor"/>
    </font>
    <font>
      <sz val="12"/>
      <color theme="1"/>
      <name val="Calibri"/>
      <charset val="134"/>
      <scheme val="minor"/>
    </font>
    <font>
      <sz val="10"/>
      <color theme="1"/>
      <name val="Calibri"/>
      <charset val="134"/>
      <scheme val="minor"/>
    </font>
    <font>
      <sz val="11"/>
      <color theme="1"/>
      <name val="Times New Roman"/>
      <charset val="134"/>
    </font>
    <font>
      <sz val="11"/>
      <color indexed="8"/>
      <name val="Times New Roman"/>
      <charset val="134"/>
    </font>
    <font>
      <sz val="11"/>
      <name val="Times New Roman"/>
      <charset val="134"/>
    </font>
    <font>
      <sz val="10"/>
      <color theme="1"/>
      <name val="Times New Roman"/>
      <charset val="134"/>
    </font>
    <font>
      <sz val="12"/>
      <color theme="1"/>
      <name val="Times New Roman"/>
      <charset val="134"/>
    </font>
    <font>
      <sz val="12"/>
      <name val="Times New Roman"/>
      <charset val="134"/>
    </font>
    <font>
      <b/>
      <u/>
      <sz val="12"/>
      <color theme="1"/>
      <name val="Times New Roman"/>
      <charset val="134"/>
    </font>
    <font>
      <sz val="12"/>
      <color rgb="FF000000"/>
      <name val="Times New Roman"/>
      <charset val="134"/>
    </font>
    <font>
      <sz val="10"/>
      <name val="Times New Roman"/>
      <charset val="134"/>
    </font>
    <font>
      <u/>
      <sz val="12"/>
      <color indexed="8"/>
      <name val="Calibri"/>
      <charset val="134"/>
    </font>
    <font>
      <sz val="10"/>
      <color rgb="FF000000"/>
      <name val="Times New Roman"/>
      <charset val="134"/>
    </font>
    <font>
      <sz val="10"/>
      <color indexed="8"/>
      <name val="Calibri"/>
      <charset val="134"/>
    </font>
    <font>
      <sz val="11"/>
      <color theme="1"/>
      <name val="Calibri"/>
      <charset val="134"/>
      <scheme val="minor"/>
    </font>
    <font>
      <sz val="10"/>
      <name val="Arial"/>
      <charset val="134"/>
    </font>
    <font>
      <b/>
      <sz val="8"/>
      <color indexed="8"/>
      <name val="Helv"/>
      <charset val="134"/>
    </font>
    <font>
      <sz val="11"/>
      <color indexed="8"/>
      <name val="Calibri"/>
      <charset val="134"/>
    </font>
    <font>
      <sz val="8"/>
      <name val="Helv"/>
      <charset val="134"/>
    </font>
    <font>
      <sz val="8"/>
      <name val="Arial"/>
      <charset val="134"/>
    </font>
    <font>
      <sz val="10"/>
      <name val="MS Serif"/>
      <charset val="134"/>
    </font>
    <font>
      <sz val="10"/>
      <color indexed="8"/>
      <name val="Arial"/>
      <charset val="134"/>
    </font>
    <font>
      <sz val="10"/>
      <color indexed="16"/>
      <name val="MS Serif"/>
      <charset val="134"/>
    </font>
    <font>
      <b/>
      <sz val="12"/>
      <name val="Arial"/>
      <charset val="134"/>
    </font>
    <font>
      <sz val="14"/>
      <color theme="1"/>
      <name val="Calibri"/>
      <charset val="1"/>
      <scheme val="minor"/>
    </font>
    <font>
      <sz val="10"/>
      <name val="Arial"/>
      <charset val="134"/>
    </font>
    <font>
      <sz val="7"/>
      <color indexed="8"/>
      <name val="Times New Roman"/>
      <charset val="134"/>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medium">
        <color auto="1"/>
      </top>
      <bottom style="medium">
        <color auto="1"/>
      </bottom>
      <diagonal/>
    </border>
  </borders>
  <cellStyleXfs count="72">
    <xf numFmtId="0" fontId="0" fillId="0" borderId="0"/>
    <xf numFmtId="43" fontId="15" fillId="0" borderId="0" applyFont="0" applyFill="0" applyBorder="0" applyAlignment="0" applyProtection="0"/>
    <xf numFmtId="0" fontId="16" fillId="0" borderId="0"/>
    <xf numFmtId="0" fontId="16" fillId="0" borderId="0"/>
    <xf numFmtId="0" fontId="21" fillId="0" borderId="0" applyNumberFormat="0" applyAlignment="0">
      <alignment horizontal="left"/>
    </xf>
    <xf numFmtId="38" fontId="20" fillId="2" borderId="0" applyNumberFormat="0" applyBorder="0" applyAlignment="0" applyProtection="0"/>
    <xf numFmtId="44" fontId="16" fillId="0" borderId="0" applyFont="0" applyFill="0" applyBorder="0" applyAlignment="0" applyProtection="0"/>
    <xf numFmtId="0" fontId="16" fillId="0" borderId="0"/>
    <xf numFmtId="44" fontId="16" fillId="0" borderId="0" applyFont="0" applyFill="0" applyBorder="0" applyAlignment="0" applyProtection="0"/>
    <xf numFmtId="0" fontId="16" fillId="0" borderId="0"/>
    <xf numFmtId="44" fontId="16" fillId="0" borderId="0" applyFont="0" applyFill="0" applyBorder="0" applyAlignment="0" applyProtection="0"/>
    <xf numFmtId="43" fontId="16" fillId="0" borderId="0" applyFont="0" applyFill="0" applyBorder="0" applyAlignment="0" applyProtection="0"/>
    <xf numFmtId="0" fontId="1" fillId="0" borderId="0"/>
    <xf numFmtId="0" fontId="22" fillId="0" borderId="0" applyFill="0" applyBorder="0" applyAlignment="0"/>
    <xf numFmtId="44" fontId="16" fillId="0" borderId="0" applyFont="0" applyFill="0" applyBorder="0" applyAlignment="0" applyProtection="0"/>
    <xf numFmtId="10" fontId="20" fillId="3" borderId="1" applyNumberFormat="0" applyBorder="0" applyAlignment="0" applyProtection="0"/>
    <xf numFmtId="0" fontId="23" fillId="0" borderId="0" applyNumberFormat="0" applyAlignment="0">
      <alignment horizontal="left"/>
    </xf>
    <xf numFmtId="43" fontId="16" fillId="0" borderId="0" applyFont="0" applyFill="0" applyBorder="0" applyAlignment="0" applyProtection="0"/>
    <xf numFmtId="43" fontId="18" fillId="0" borderId="0" applyFont="0" applyFill="0" applyBorder="0" applyAlignment="0" applyProtection="0"/>
    <xf numFmtId="0" fontId="24" fillId="0" borderId="4" applyNumberFormat="0" applyAlignment="0" applyProtection="0">
      <alignment horizontal="left" vertical="center"/>
    </xf>
    <xf numFmtId="0" fontId="16" fillId="0" borderId="0"/>
    <xf numFmtId="0" fontId="24" fillId="0" borderId="2">
      <alignment horizontal="lef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0" fontId="16" fillId="0" borderId="0" applyFont="0" applyFill="0" applyBorder="0" applyAlignment="0" applyProtection="0"/>
    <xf numFmtId="0" fontId="16" fillId="0" borderId="0"/>
    <xf numFmtId="0" fontId="16" fillId="0" borderId="0"/>
    <xf numFmtId="0" fontId="16" fillId="0" borderId="0"/>
    <xf numFmtId="0" fontId="16" fillId="0" borderId="0"/>
    <xf numFmtId="0" fontId="15" fillId="0" borderId="0"/>
    <xf numFmtId="0" fontId="26" fillId="0" borderId="0"/>
    <xf numFmtId="0" fontId="15" fillId="0" borderId="0"/>
    <xf numFmtId="0" fontId="15" fillId="0" borderId="0"/>
    <xf numFmtId="0" fontId="15" fillId="0" borderId="0"/>
    <xf numFmtId="0" fontId="15" fillId="0" borderId="0"/>
    <xf numFmtId="0" fontId="16" fillId="0" borderId="0"/>
    <xf numFmtId="0" fontId="15" fillId="0" borderId="0"/>
    <xf numFmtId="0" fontId="16" fillId="0" borderId="0"/>
    <xf numFmtId="0" fontId="16" fillId="0" borderId="0"/>
    <xf numFmtId="0" fontId="16" fillId="0" borderId="0"/>
    <xf numFmtId="0" fontId="16" fillId="0" borderId="0"/>
    <xf numFmtId="0" fontId="15" fillId="0" borderId="0"/>
    <xf numFmtId="0" fontId="15" fillId="0" borderId="0"/>
    <xf numFmtId="0" fontId="16" fillId="0" borderId="0"/>
    <xf numFmtId="0" fontId="16" fillId="0" borderId="0"/>
    <xf numFmtId="0" fontId="25" fillId="0" borderId="0"/>
    <xf numFmtId="0" fontId="15" fillId="0" borderId="0"/>
    <xf numFmtId="0" fontId="16" fillId="0" borderId="0"/>
    <xf numFmtId="0" fontId="15" fillId="0" borderId="0"/>
    <xf numFmtId="0" fontId="15" fillId="0" borderId="0"/>
    <xf numFmtId="164" fontId="19" fillId="0" borderId="0" applyNumberFormat="0" applyFill="0" applyBorder="0" applyAlignment="0" applyProtection="0">
      <alignment horizontal="left"/>
    </xf>
    <xf numFmtId="0" fontId="16" fillId="0" borderId="0"/>
    <xf numFmtId="0" fontId="16" fillId="0" borderId="0"/>
    <xf numFmtId="0" fontId="16" fillId="0" borderId="0"/>
    <xf numFmtId="0" fontId="25" fillId="0" borderId="0"/>
    <xf numFmtId="0" fontId="25" fillId="0" borderId="0"/>
    <xf numFmtId="0" fontId="25" fillId="0" borderId="0"/>
    <xf numFmtId="0" fontId="16" fillId="0" borderId="0"/>
    <xf numFmtId="0" fontId="1" fillId="0" borderId="0"/>
    <xf numFmtId="0" fontId="1" fillId="0" borderId="0"/>
    <xf numFmtId="0" fontId="16" fillId="0" borderId="0"/>
    <xf numFmtId="0" fontId="16" fillId="0" borderId="0"/>
    <xf numFmtId="9" fontId="16" fillId="0" borderId="0" applyFont="0" applyFill="0" applyBorder="0" applyAlignment="0" applyProtection="0"/>
    <xf numFmtId="40" fontId="17" fillId="0" borderId="0" applyBorder="0">
      <alignment horizontal="right"/>
    </xf>
  </cellStyleXfs>
  <cellXfs count="87">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textRotation="90"/>
    </xf>
    <xf numFmtId="0" fontId="3" fillId="0" borderId="0" xfId="12" applyFont="1" applyFill="1" applyBorder="1" applyAlignment="1">
      <alignment horizontal="center" vertical="center"/>
    </xf>
    <xf numFmtId="0" fontId="4" fillId="0" borderId="0" xfId="62" applyFont="1" applyBorder="1" applyAlignment="1">
      <alignment horizontal="center" vertical="center" wrapText="1"/>
    </xf>
    <xf numFmtId="0" fontId="4" fillId="0" borderId="0" xfId="62" applyNumberFormat="1" applyFont="1" applyBorder="1" applyAlignment="1">
      <alignment horizontal="left" vertical="center" wrapText="1"/>
    </xf>
    <xf numFmtId="2" fontId="4" fillId="0" borderId="0" xfId="67" applyNumberFormat="1" applyFont="1" applyBorder="1" applyAlignment="1">
      <alignment horizontal="center" vertical="center" wrapText="1"/>
    </xf>
    <xf numFmtId="167" fontId="5" fillId="0" borderId="0" xfId="0" applyNumberFormat="1" applyFont="1" applyFill="1" applyBorder="1" applyAlignment="1" applyProtection="1">
      <alignment horizontal="center" vertical="center"/>
    </xf>
    <xf numFmtId="0" fontId="6" fillId="0" borderId="0" xfId="0" applyFont="1" applyFill="1" applyBorder="1" applyAlignment="1">
      <alignment horizontal="justify" vertical="center" wrapText="1"/>
    </xf>
    <xf numFmtId="2" fontId="3" fillId="0" borderId="0" xfId="12"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applyAlignment="1">
      <alignment horizontal="center" vertical="top"/>
    </xf>
    <xf numFmtId="0" fontId="7" fillId="0" borderId="0" xfId="0" applyFont="1" applyFill="1" applyAlignment="1">
      <alignment horizontal="left" vertical="center"/>
    </xf>
    <xf numFmtId="0" fontId="7" fillId="0" borderId="0" xfId="0" applyFont="1" applyFill="1" applyAlignment="1">
      <alignment horizontal="left" vertical="top"/>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3" xfId="0" applyFont="1" applyFill="1" applyBorder="1" applyAlignment="1">
      <alignment vertical="center" textRotation="90"/>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3" xfId="12" applyFont="1" applyFill="1" applyBorder="1" applyAlignment="1">
      <alignment horizontal="center" vertical="center"/>
    </xf>
    <xf numFmtId="0" fontId="7" fillId="0" borderId="0" xfId="12" applyFont="1" applyFill="1" applyBorder="1" applyAlignment="1">
      <alignment horizontal="center" vertical="center"/>
    </xf>
    <xf numFmtId="0" fontId="7"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7" fillId="0" borderId="0" xfId="12" applyFont="1" applyFill="1" applyBorder="1" applyAlignment="1">
      <alignment horizontal="left" vertical="center"/>
    </xf>
    <xf numFmtId="0" fontId="7" fillId="0" borderId="0" xfId="12" applyFont="1" applyFill="1" applyBorder="1" applyAlignment="1">
      <alignment horizontal="right" vertical="center"/>
    </xf>
    <xf numFmtId="165" fontId="7" fillId="0" borderId="0" xfId="12" applyNumberFormat="1" applyFont="1" applyFill="1" applyBorder="1" applyAlignment="1">
      <alignment vertical="center"/>
    </xf>
    <xf numFmtId="0" fontId="7" fillId="0" borderId="0" xfId="12" applyFont="1" applyFill="1" applyBorder="1" applyAlignment="1">
      <alignment vertical="center"/>
    </xf>
    <xf numFmtId="167" fontId="8" fillId="0" borderId="0" xfId="0" applyNumberFormat="1" applyFont="1" applyFill="1" applyAlignment="1" applyProtection="1">
      <alignment horizontal="center" vertical="center"/>
    </xf>
    <xf numFmtId="2" fontId="7" fillId="0" borderId="0" xfId="12" applyNumberFormat="1" applyFont="1" applyFill="1" applyBorder="1" applyAlignment="1">
      <alignment horizontal="center" vertical="center"/>
    </xf>
    <xf numFmtId="2" fontId="7" fillId="0" borderId="0" xfId="0" applyNumberFormat="1" applyFont="1" applyFill="1" applyAlignment="1">
      <alignment horizontal="center" vertical="center"/>
    </xf>
    <xf numFmtId="165" fontId="7" fillId="0" borderId="0" xfId="12" applyNumberFormat="1" applyFont="1" applyFill="1" applyBorder="1" applyAlignment="1">
      <alignment horizontal="center" vertical="center"/>
    </xf>
    <xf numFmtId="165" fontId="7" fillId="0" borderId="0" xfId="1" applyNumberFormat="1" applyFont="1" applyFill="1" applyBorder="1" applyAlignment="1">
      <alignment horizontal="left" vertical="center"/>
    </xf>
    <xf numFmtId="2" fontId="8" fillId="0" borderId="0" xfId="0" applyNumberFormat="1" applyFont="1" applyFill="1" applyBorder="1" applyAlignment="1" applyProtection="1">
      <alignment horizontal="right" vertical="center" wrapText="1"/>
      <protection hidden="1"/>
    </xf>
    <xf numFmtId="0" fontId="11" fillId="0" borderId="0" xfId="52" applyFont="1" applyFill="1" applyBorder="1" applyAlignment="1" applyProtection="1">
      <alignment horizontal="justify" vertical="center" wrapText="1"/>
      <protection hidden="1"/>
    </xf>
    <xf numFmtId="2" fontId="7" fillId="0" borderId="0" xfId="12" applyNumberFormat="1" applyFont="1" applyFill="1" applyBorder="1" applyAlignment="1">
      <alignment horizontal="right" vertical="center"/>
    </xf>
    <xf numFmtId="0" fontId="11" fillId="0" borderId="0" xfId="52" applyFont="1" applyFill="1" applyBorder="1" applyAlignment="1" applyProtection="1">
      <alignment horizontal="right" vertical="center" wrapText="1"/>
      <protection hidden="1"/>
    </xf>
    <xf numFmtId="2" fontId="7" fillId="0" borderId="0" xfId="0" applyNumberFormat="1" applyFont="1" applyFill="1" applyAlignment="1">
      <alignment horizontal="left" vertical="center"/>
    </xf>
    <xf numFmtId="166" fontId="7" fillId="0" borderId="0" xfId="0" applyNumberFormat="1" applyFont="1" applyFill="1" applyAlignment="1">
      <alignment horizontal="left" vertical="center"/>
    </xf>
    <xf numFmtId="0" fontId="0" fillId="0" borderId="0" xfId="0" applyFont="1" applyFill="1"/>
    <xf numFmtId="0" fontId="0" fillId="0" borderId="0" xfId="0" applyFont="1" applyFill="1" applyAlignment="1">
      <alignment vertical="top"/>
    </xf>
    <xf numFmtId="0" fontId="2" fillId="0" borderId="0" xfId="0" applyFont="1" applyFill="1" applyAlignment="1">
      <alignment vertical="top"/>
    </xf>
    <xf numFmtId="0" fontId="0" fillId="0" borderId="0" xfId="0" applyFont="1" applyFill="1" applyAlignment="1">
      <alignment horizontal="center" vertical="center"/>
    </xf>
    <xf numFmtId="0" fontId="13" fillId="0" borderId="0" xfId="0" applyFont="1" applyAlignment="1">
      <alignment horizontal="justify" vertical="center" wrapText="1"/>
    </xf>
    <xf numFmtId="0" fontId="13" fillId="0" borderId="0" xfId="0" applyFont="1" applyAlignment="1">
      <alignment vertical="center" wrapText="1"/>
    </xf>
    <xf numFmtId="0" fontId="2" fillId="0" borderId="0" xfId="0" applyFont="1" applyFill="1" applyAlignment="1">
      <alignment horizontal="left"/>
    </xf>
    <xf numFmtId="2" fontId="0" fillId="0" borderId="0" xfId="0" applyNumberFormat="1" applyFont="1" applyFill="1" applyAlignment="1">
      <alignment horizontal="left"/>
    </xf>
    <xf numFmtId="0" fontId="2" fillId="0" borderId="0" xfId="0" applyFont="1" applyFill="1" applyAlignment="1"/>
    <xf numFmtId="0" fontId="0"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top" wrapText="1"/>
    </xf>
    <xf numFmtId="0" fontId="0" fillId="0" borderId="0" xfId="0" applyFill="1" applyAlignment="1">
      <alignment horizontal="justify" vertical="center" wrapText="1"/>
    </xf>
    <xf numFmtId="0" fontId="14" fillId="0" borderId="0" xfId="0" applyFont="1" applyFill="1" applyAlignment="1">
      <alignment wrapText="1"/>
    </xf>
    <xf numFmtId="0" fontId="14" fillId="0" borderId="0" xfId="0" applyFont="1" applyFill="1" applyAlignment="1"/>
    <xf numFmtId="0" fontId="2" fillId="0" borderId="0" xfId="0" applyFont="1" applyFill="1" applyAlignment="1">
      <alignment wrapText="1"/>
    </xf>
    <xf numFmtId="0" fontId="14" fillId="0" borderId="0" xfId="0" applyFont="1" applyFill="1" applyAlignment="1">
      <alignment horizontal="left" wrapText="1"/>
    </xf>
    <xf numFmtId="0" fontId="0" fillId="0" borderId="0" xfId="0" applyFill="1" applyAlignment="1">
      <alignment vertical="center"/>
    </xf>
    <xf numFmtId="0" fontId="14" fillId="0" borderId="0" xfId="0" applyFont="1" applyFill="1" applyAlignment="1">
      <alignment vertical="top" wrapText="1"/>
    </xf>
    <xf numFmtId="0" fontId="14" fillId="0" borderId="0" xfId="0" applyFont="1" applyFill="1" applyAlignment="1">
      <alignment horizontal="justify" wrapText="1"/>
    </xf>
    <xf numFmtId="0" fontId="14" fillId="0" borderId="0" xfId="0" applyFont="1" applyFill="1" applyAlignment="1">
      <alignment horizontal="justify" vertical="top" wrapText="1"/>
    </xf>
    <xf numFmtId="0" fontId="0" fillId="0" borderId="0" xfId="0" applyFont="1" applyFill="1" applyAlignment="1">
      <alignment vertical="center" wrapText="1"/>
    </xf>
    <xf numFmtId="0" fontId="7" fillId="0" borderId="0" xfId="12" quotePrefix="1" applyFont="1" applyFill="1" applyBorder="1" applyAlignment="1">
      <alignment horizontal="right" vertical="center"/>
    </xf>
    <xf numFmtId="0" fontId="7" fillId="0" borderId="0" xfId="12" quotePrefix="1" applyFont="1" applyFill="1" applyBorder="1" applyAlignment="1">
      <alignment horizontal="center" vertical="center"/>
    </xf>
    <xf numFmtId="0" fontId="7" fillId="0" borderId="0" xfId="12" quotePrefix="1"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2" fillId="0" borderId="0" xfId="0" applyFont="1" applyFill="1" applyAlignment="1">
      <alignment horizontal="center"/>
    </xf>
    <xf numFmtId="0" fontId="7" fillId="0" borderId="0" xfId="12" applyFont="1" applyFill="1" applyBorder="1" applyAlignment="1">
      <alignment horizontal="center" vertical="center"/>
    </xf>
    <xf numFmtId="0" fontId="7" fillId="0" borderId="3" xfId="0" applyFont="1" applyFill="1" applyBorder="1" applyAlignment="1">
      <alignment horizontal="center" vertical="center" textRotation="90"/>
    </xf>
    <xf numFmtId="0" fontId="7" fillId="0" borderId="0" xfId="0" applyFont="1" applyFill="1" applyBorder="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center" vertical="center" wrapText="1"/>
    </xf>
    <xf numFmtId="2" fontId="7" fillId="0" borderId="0" xfId="12" applyNumberFormat="1" applyFont="1" applyFill="1" applyBorder="1" applyAlignment="1">
      <alignment horizontal="center" vertical="center"/>
    </xf>
    <xf numFmtId="0" fontId="7" fillId="0" borderId="0" xfId="0" applyFont="1" applyFill="1" applyAlignment="1">
      <alignment horizontal="right" vertical="center"/>
    </xf>
    <xf numFmtId="0" fontId="7" fillId="0" borderId="0" xfId="12" applyFont="1" applyFill="1" applyBorder="1" applyAlignment="1">
      <alignment horizontal="left" vertical="center" wrapText="1"/>
    </xf>
    <xf numFmtId="0" fontId="7" fillId="0" borderId="0" xfId="0" applyFont="1" applyFill="1" applyBorder="1" applyAlignment="1">
      <alignment horizontal="justify" vertical="center" wrapText="1"/>
    </xf>
    <xf numFmtId="0" fontId="7" fillId="0" borderId="0" xfId="12" applyFont="1" applyFill="1" applyBorder="1" applyAlignment="1">
      <alignment horizontal="right" vertical="center"/>
    </xf>
    <xf numFmtId="2" fontId="7" fillId="0" borderId="0" xfId="0" applyNumberFormat="1" applyFont="1" applyFill="1" applyBorder="1" applyAlignment="1">
      <alignment horizontal="center" vertical="center" wrapText="1"/>
    </xf>
    <xf numFmtId="0" fontId="7" fillId="0" borderId="0" xfId="12"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cellXfs>
  <cellStyles count="72">
    <cellStyle name="Calc Currency (0)" xfId="13"/>
    <cellStyle name="Comma" xfId="1" builtinId="3"/>
    <cellStyle name="Comma 2" xfId="17"/>
    <cellStyle name="Comma 2 2" xfId="11"/>
    <cellStyle name="Comma 3" xfId="18"/>
    <cellStyle name="Copied" xfId="4"/>
    <cellStyle name="Currency 2" xfId="6"/>
    <cellStyle name="Currency 3" xfId="8"/>
    <cellStyle name="Currency 3 2" xfId="14"/>
    <cellStyle name="Currency 4" xfId="10"/>
    <cellStyle name="Entered" xfId="16"/>
    <cellStyle name="Grey" xfId="5"/>
    <cellStyle name="Header1" xfId="19"/>
    <cellStyle name="Header2" xfId="21"/>
    <cellStyle name="Input [yellow]" xfId="15"/>
    <cellStyle name="Normal" xfId="0" builtinId="0"/>
    <cellStyle name="Normal - Style1" xfId="9"/>
    <cellStyle name="Normal 10" xfId="22"/>
    <cellStyle name="Normal 10 2" xfId="23"/>
    <cellStyle name="Normal 11" xfId="24"/>
    <cellStyle name="Normal 11 2" xfId="25"/>
    <cellStyle name="Normal 11 3" xfId="26"/>
    <cellStyle name="Normal 11 4" xfId="28"/>
    <cellStyle name="Normal 12" xfId="29"/>
    <cellStyle name="Normal 12 2" xfId="30"/>
    <cellStyle name="Normal 13" xfId="31"/>
    <cellStyle name="Normal 13 2" xfId="33"/>
    <cellStyle name="Normal 13 3" xfId="34"/>
    <cellStyle name="Normal 13 4" xfId="35"/>
    <cellStyle name="Normal 14" xfId="36"/>
    <cellStyle name="Normal 14 2" xfId="37"/>
    <cellStyle name="Normal 15" xfId="39"/>
    <cellStyle name="Normal 16" xfId="41"/>
    <cellStyle name="Normal 16 2" xfId="42"/>
    <cellStyle name="Normal 17" xfId="43"/>
    <cellStyle name="Normal 18" xfId="44"/>
    <cellStyle name="Normal 19" xfId="45"/>
    <cellStyle name="Normal 2" xfId="46"/>
    <cellStyle name="Normal 2 2" xfId="47"/>
    <cellStyle name="Normal 2 2 2" xfId="27"/>
    <cellStyle name="Normal 2 2 2 2" xfId="7"/>
    <cellStyle name="Normal 2 3" xfId="48"/>
    <cellStyle name="Normal 2 3 2" xfId="49"/>
    <cellStyle name="Normal 2 4" xfId="50"/>
    <cellStyle name="Normal 2 5" xfId="51"/>
    <cellStyle name="Normal 2 6" xfId="52"/>
    <cellStyle name="Normal 2 7" xfId="53"/>
    <cellStyle name="Normal 20" xfId="38"/>
    <cellStyle name="Normal 21" xfId="40"/>
    <cellStyle name="Normal 3" xfId="54"/>
    <cellStyle name="Normal 3 2" xfId="55"/>
    <cellStyle name="Normal 3 2 2" xfId="56"/>
    <cellStyle name="Normal 3 3" xfId="57"/>
    <cellStyle name="Normal 4" xfId="59"/>
    <cellStyle name="Normal 4 2" xfId="60"/>
    <cellStyle name="Normal 4 3" xfId="61"/>
    <cellStyle name="Normal 4 4" xfId="62"/>
    <cellStyle name="Normal 5" xfId="63"/>
    <cellStyle name="Normal 5 2" xfId="64"/>
    <cellStyle name="Normal 5 3" xfId="3"/>
    <cellStyle name="Normal 6" xfId="12"/>
    <cellStyle name="Normal 6 2" xfId="65"/>
    <cellStyle name="Normal 7" xfId="66"/>
    <cellStyle name="Normal 7 2" xfId="2"/>
    <cellStyle name="Normal 8" xfId="67"/>
    <cellStyle name="Normal 8 2" xfId="20"/>
    <cellStyle name="Normal 9" xfId="68"/>
    <cellStyle name="Normal 9 2" xfId="69"/>
    <cellStyle name="Percent [2]" xfId="32"/>
    <cellStyle name="Percent 2" xfId="70"/>
    <cellStyle name="RevList" xfId="58"/>
    <cellStyle name="Subtotal"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docu/docu/R&amp;B%20Dept.%20Estimates/East-Secti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MR"/>
      <sheetName val="Road Abst."/>
      <sheetName val="CD works Abst."/>
      <sheetName val="CC drains Abst."/>
      <sheetName val="Road Detail Est."/>
      <sheetName val="CD works detail Est."/>
      <sheetName val="CC drains detail Est."/>
      <sheetName val="Earth work Cal"/>
      <sheetName val="Earth Volume"/>
      <sheetName val="General Abst."/>
      <sheetName val="Lead Statement"/>
      <sheetName val="Road data"/>
      <sheetName val="CD work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00B050"/>
  </sheetPr>
  <dimension ref="A1:J58"/>
  <sheetViews>
    <sheetView tabSelected="1" workbookViewId="0">
      <selection activeCell="L11" sqref="L11"/>
    </sheetView>
  </sheetViews>
  <sheetFormatPr defaultColWidth="9.140625" defaultRowHeight="15"/>
  <cols>
    <col min="1" max="1" width="3.85546875" style="43" customWidth="1"/>
    <col min="2" max="2" width="33" style="43" customWidth="1"/>
    <col min="3" max="3" width="3.42578125" style="43" customWidth="1"/>
    <col min="4" max="4" width="43.140625" style="43" customWidth="1"/>
    <col min="5" max="16384" width="9.140625" style="43"/>
  </cols>
  <sheetData>
    <row r="1" spans="1:10" ht="15.75">
      <c r="A1" s="70" t="s">
        <v>0</v>
      </c>
      <c r="B1" s="70"/>
      <c r="C1" s="70"/>
      <c r="D1" s="70"/>
    </row>
    <row r="2" spans="1:10" ht="78.75" customHeight="1">
      <c r="A2" s="44">
        <v>1</v>
      </c>
      <c r="B2" s="45" t="s">
        <v>1</v>
      </c>
      <c r="C2" s="46" t="s">
        <v>2</v>
      </c>
      <c r="D2" s="47" t="s">
        <v>111</v>
      </c>
      <c r="E2" s="48"/>
      <c r="F2" s="48"/>
      <c r="G2" s="48"/>
      <c r="H2" s="48"/>
      <c r="I2" s="48"/>
      <c r="J2" s="48"/>
    </row>
    <row r="3" spans="1:10">
      <c r="A3" s="44">
        <v>2</v>
      </c>
      <c r="B3" s="49" t="s">
        <v>3</v>
      </c>
      <c r="C3" s="46" t="s">
        <v>2</v>
      </c>
      <c r="D3" s="50" t="str">
        <f>abstract!G19</f>
        <v>9.83  Lakh</v>
      </c>
    </row>
    <row r="4" spans="1:10">
      <c r="A4" s="44">
        <v>3</v>
      </c>
      <c r="B4" s="51" t="s">
        <v>4</v>
      </c>
      <c r="C4" s="46" t="s">
        <v>2</v>
      </c>
      <c r="D4" s="43" t="s">
        <v>5</v>
      </c>
    </row>
    <row r="5" spans="1:10">
      <c r="A5" s="52">
        <v>4</v>
      </c>
      <c r="B5" s="53" t="s">
        <v>6</v>
      </c>
      <c r="C5" s="46" t="s">
        <v>2</v>
      </c>
      <c r="D5" s="54"/>
    </row>
    <row r="6" spans="1:10">
      <c r="A6" s="44">
        <v>5</v>
      </c>
      <c r="B6" s="45" t="s">
        <v>7</v>
      </c>
      <c r="C6" s="46" t="s">
        <v>2</v>
      </c>
      <c r="D6" s="55"/>
    </row>
    <row r="7" spans="1:10">
      <c r="A7" s="44">
        <v>6</v>
      </c>
      <c r="B7" s="51" t="s">
        <v>8</v>
      </c>
      <c r="C7" s="46" t="s">
        <v>2</v>
      </c>
      <c r="D7" s="52"/>
    </row>
    <row r="8" spans="1:10">
      <c r="A8" s="44">
        <v>7</v>
      </c>
      <c r="B8" s="51" t="s">
        <v>9</v>
      </c>
      <c r="C8" s="46" t="s">
        <v>2</v>
      </c>
      <c r="D8" s="52"/>
    </row>
    <row r="9" spans="1:10" ht="26.25">
      <c r="A9" s="44">
        <v>8</v>
      </c>
      <c r="B9" s="56" t="s">
        <v>10</v>
      </c>
      <c r="C9" s="46" t="s">
        <v>2</v>
      </c>
      <c r="D9" s="52"/>
    </row>
    <row r="10" spans="1:10">
      <c r="A10" s="44">
        <v>9</v>
      </c>
      <c r="B10" s="51" t="s">
        <v>11</v>
      </c>
      <c r="C10" s="46" t="s">
        <v>2</v>
      </c>
      <c r="D10" s="52"/>
    </row>
    <row r="11" spans="1:10">
      <c r="A11" s="44">
        <v>10</v>
      </c>
      <c r="B11" s="57" t="s">
        <v>12</v>
      </c>
      <c r="C11" s="46" t="s">
        <v>2</v>
      </c>
      <c r="D11" s="52"/>
    </row>
    <row r="12" spans="1:10" ht="39">
      <c r="A12" s="44">
        <v>11</v>
      </c>
      <c r="B12" s="58" t="s">
        <v>13</v>
      </c>
      <c r="C12" s="46" t="s">
        <v>2</v>
      </c>
      <c r="D12" s="52"/>
    </row>
    <row r="13" spans="1:10">
      <c r="A13" s="44">
        <v>12</v>
      </c>
      <c r="B13" s="51" t="s">
        <v>14</v>
      </c>
      <c r="C13" s="46" t="s">
        <v>2</v>
      </c>
      <c r="D13" s="52"/>
    </row>
    <row r="14" spans="1:10">
      <c r="A14" s="44">
        <v>13</v>
      </c>
      <c r="B14" s="51" t="s">
        <v>15</v>
      </c>
      <c r="C14" s="46" t="s">
        <v>2</v>
      </c>
      <c r="D14" s="52"/>
    </row>
    <row r="15" spans="1:10" ht="39">
      <c r="A15" s="44">
        <v>14</v>
      </c>
      <c r="B15" s="56" t="s">
        <v>16</v>
      </c>
      <c r="C15" s="46" t="s">
        <v>2</v>
      </c>
      <c r="D15" s="52" t="s">
        <v>17</v>
      </c>
    </row>
    <row r="16" spans="1:10">
      <c r="A16" s="44">
        <v>15</v>
      </c>
      <c r="B16" s="59" t="s">
        <v>18</v>
      </c>
      <c r="C16" s="46" t="s">
        <v>2</v>
      </c>
      <c r="D16" s="52" t="s">
        <v>17</v>
      </c>
    </row>
    <row r="17" spans="1:4" ht="26.25">
      <c r="A17" s="44">
        <v>16</v>
      </c>
      <c r="B17" s="59" t="s">
        <v>19</v>
      </c>
      <c r="C17" s="46" t="s">
        <v>2</v>
      </c>
      <c r="D17" s="52" t="s">
        <v>17</v>
      </c>
    </row>
    <row r="18" spans="1:4" ht="39">
      <c r="A18" s="44">
        <v>17</v>
      </c>
      <c r="B18" s="56" t="s">
        <v>20</v>
      </c>
      <c r="C18" s="46" t="s">
        <v>2</v>
      </c>
      <c r="D18" s="52" t="s">
        <v>17</v>
      </c>
    </row>
    <row r="19" spans="1:4" ht="39">
      <c r="A19" s="44">
        <v>18</v>
      </c>
      <c r="B19" s="56" t="s">
        <v>21</v>
      </c>
      <c r="C19" s="46" t="s">
        <v>2</v>
      </c>
      <c r="D19" s="52" t="s">
        <v>22</v>
      </c>
    </row>
    <row r="20" spans="1:4" ht="26.25">
      <c r="A20" s="44">
        <v>19</v>
      </c>
      <c r="B20" s="56" t="s">
        <v>23</v>
      </c>
      <c r="C20" s="46" t="s">
        <v>2</v>
      </c>
      <c r="D20" s="60" t="s">
        <v>24</v>
      </c>
    </row>
    <row r="21" spans="1:4" ht="26.25">
      <c r="A21" s="44">
        <v>20</v>
      </c>
      <c r="B21" s="56" t="s">
        <v>25</v>
      </c>
      <c r="C21" s="46" t="s">
        <v>2</v>
      </c>
      <c r="D21" s="52" t="s">
        <v>26</v>
      </c>
    </row>
    <row r="22" spans="1:4" ht="26.25">
      <c r="A22" s="44">
        <v>21</v>
      </c>
      <c r="B22" s="56" t="s">
        <v>27</v>
      </c>
      <c r="C22" s="46" t="s">
        <v>2</v>
      </c>
      <c r="D22" s="52"/>
    </row>
    <row r="23" spans="1:4" ht="26.25">
      <c r="A23" s="44">
        <v>22</v>
      </c>
      <c r="B23" s="56" t="s">
        <v>28</v>
      </c>
      <c r="C23" s="46" t="s">
        <v>2</v>
      </c>
      <c r="D23" s="52" t="s">
        <v>17</v>
      </c>
    </row>
    <row r="24" spans="1:4" ht="26.25">
      <c r="A24" s="44">
        <v>23</v>
      </c>
      <c r="B24" s="56" t="s">
        <v>29</v>
      </c>
      <c r="C24" s="46" t="s">
        <v>2</v>
      </c>
      <c r="D24" s="52" t="s">
        <v>17</v>
      </c>
    </row>
    <row r="25" spans="1:4" ht="39">
      <c r="A25" s="44">
        <v>24</v>
      </c>
      <c r="B25" s="56" t="s">
        <v>30</v>
      </c>
      <c r="C25" s="46" t="s">
        <v>2</v>
      </c>
      <c r="D25" s="52"/>
    </row>
    <row r="26" spans="1:4" ht="25.5">
      <c r="A26" s="44">
        <v>25</v>
      </c>
      <c r="B26" s="61" t="s">
        <v>31</v>
      </c>
      <c r="C26" s="46" t="s">
        <v>2</v>
      </c>
      <c r="D26" s="52"/>
    </row>
    <row r="27" spans="1:4" ht="26.25">
      <c r="A27" s="44">
        <v>26</v>
      </c>
      <c r="B27" s="56" t="s">
        <v>32</v>
      </c>
      <c r="C27" s="46" t="s">
        <v>2</v>
      </c>
      <c r="D27" s="52"/>
    </row>
    <row r="28" spans="1:4" ht="38.25">
      <c r="A28" s="44">
        <v>27</v>
      </c>
      <c r="B28" s="61" t="s">
        <v>33</v>
      </c>
      <c r="C28" s="46" t="s">
        <v>2</v>
      </c>
      <c r="D28" s="52"/>
    </row>
    <row r="29" spans="1:4" ht="39">
      <c r="A29" s="44">
        <v>28</v>
      </c>
      <c r="B29" s="62" t="s">
        <v>34</v>
      </c>
      <c r="C29" s="46" t="s">
        <v>2</v>
      </c>
      <c r="D29" s="52"/>
    </row>
    <row r="30" spans="1:4" ht="25.5">
      <c r="A30" s="44">
        <v>29</v>
      </c>
      <c r="B30" s="61" t="s">
        <v>35</v>
      </c>
      <c r="C30" s="46" t="s">
        <v>2</v>
      </c>
      <c r="D30" s="52"/>
    </row>
    <row r="31" spans="1:4" ht="51.75">
      <c r="A31" s="44">
        <v>30</v>
      </c>
      <c r="B31" s="62" t="s">
        <v>36</v>
      </c>
      <c r="C31" s="46" t="s">
        <v>2</v>
      </c>
      <c r="D31" s="44"/>
    </row>
    <row r="32" spans="1:4" ht="38.25">
      <c r="A32" s="44">
        <v>31</v>
      </c>
      <c r="B32" s="61" t="s">
        <v>37</v>
      </c>
      <c r="C32" s="46" t="s">
        <v>2</v>
      </c>
      <c r="D32" s="52"/>
    </row>
    <row r="33" spans="1:4" ht="51.75">
      <c r="A33" s="44">
        <v>32</v>
      </c>
      <c r="B33" s="62" t="s">
        <v>38</v>
      </c>
      <c r="C33" s="46" t="s">
        <v>2</v>
      </c>
      <c r="D33" s="52"/>
    </row>
    <row r="34" spans="1:4" ht="89.25">
      <c r="A34" s="44">
        <v>33</v>
      </c>
      <c r="B34" s="63" t="s">
        <v>39</v>
      </c>
      <c r="C34" s="46" t="s">
        <v>2</v>
      </c>
      <c r="D34" s="64"/>
    </row>
    <row r="35" spans="1:4" ht="26.25">
      <c r="A35" s="44">
        <v>34</v>
      </c>
      <c r="B35" s="56" t="s">
        <v>40</v>
      </c>
      <c r="C35" s="46" t="s">
        <v>2</v>
      </c>
      <c r="D35" s="52"/>
    </row>
    <row r="36" spans="1:4" ht="25.5">
      <c r="A36" s="44">
        <v>35</v>
      </c>
      <c r="B36" s="61" t="s">
        <v>41</v>
      </c>
      <c r="C36" s="46" t="s">
        <v>2</v>
      </c>
      <c r="D36" s="52"/>
    </row>
    <row r="37" spans="1:4" ht="26.25">
      <c r="A37" s="44">
        <v>36</v>
      </c>
      <c r="B37" s="56" t="s">
        <v>42</v>
      </c>
      <c r="C37" s="46" t="s">
        <v>2</v>
      </c>
      <c r="D37" s="52"/>
    </row>
    <row r="38" spans="1:4">
      <c r="A38" s="44">
        <v>37</v>
      </c>
      <c r="B38" s="61" t="s">
        <v>43</v>
      </c>
      <c r="C38" s="46" t="s">
        <v>2</v>
      </c>
      <c r="D38" s="52"/>
    </row>
    <row r="39" spans="1:4" ht="26.25">
      <c r="A39" s="44">
        <v>38</v>
      </c>
      <c r="B39" s="62" t="s">
        <v>44</v>
      </c>
      <c r="C39" s="46" t="s">
        <v>2</v>
      </c>
      <c r="D39" s="52"/>
    </row>
    <row r="40" spans="1:4" ht="26.25">
      <c r="A40" s="44">
        <v>39</v>
      </c>
      <c r="B40" s="62" t="s">
        <v>45</v>
      </c>
      <c r="C40" s="46" t="s">
        <v>2</v>
      </c>
      <c r="D40" s="52"/>
    </row>
    <row r="41" spans="1:4">
      <c r="C41" s="46"/>
    </row>
    <row r="42" spans="1:4">
      <c r="C42" s="46"/>
    </row>
    <row r="43" spans="1:4">
      <c r="C43" s="46"/>
    </row>
    <row r="44" spans="1:4">
      <c r="C44" s="46"/>
    </row>
    <row r="45" spans="1:4">
      <c r="C45" s="46"/>
    </row>
    <row r="46" spans="1:4">
      <c r="C46" s="46"/>
    </row>
    <row r="47" spans="1:4">
      <c r="C47" s="46"/>
    </row>
    <row r="48" spans="1:4">
      <c r="C48" s="46"/>
    </row>
    <row r="49" spans="3:3">
      <c r="C49" s="46"/>
    </row>
    <row r="50" spans="3:3">
      <c r="C50" s="46"/>
    </row>
    <row r="51" spans="3:3">
      <c r="C51" s="46"/>
    </row>
    <row r="52" spans="3:3">
      <c r="C52" s="46"/>
    </row>
    <row r="53" spans="3:3">
      <c r="C53" s="46"/>
    </row>
    <row r="54" spans="3:3">
      <c r="C54" s="46"/>
    </row>
    <row r="55" spans="3:3">
      <c r="C55" s="46"/>
    </row>
    <row r="56" spans="3:3">
      <c r="C56" s="46"/>
    </row>
    <row r="57" spans="3:3">
      <c r="C57" s="46"/>
    </row>
    <row r="58" spans="3:3">
      <c r="C58" s="46"/>
    </row>
  </sheetData>
  <mergeCells count="1">
    <mergeCell ref="A1:D1"/>
  </mergeCells>
  <printOptions gridLines="1"/>
  <pageMargins left="1.2" right="0.45"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sheetPr>
    <tabColor rgb="FF00B050"/>
  </sheetPr>
  <dimension ref="A1:I19"/>
  <sheetViews>
    <sheetView workbookViewId="0">
      <selection activeCell="L5" sqref="L5"/>
    </sheetView>
  </sheetViews>
  <sheetFormatPr defaultColWidth="9.140625" defaultRowHeight="15.75"/>
  <cols>
    <col min="1" max="1" width="3.85546875" style="15" customWidth="1"/>
    <col min="2" max="2" width="9.28515625" style="15" customWidth="1"/>
    <col min="3" max="3" width="6.5703125" style="15" customWidth="1"/>
    <col min="4" max="4" width="39.5703125" style="16" customWidth="1"/>
    <col min="5" max="5" width="11" style="15" customWidth="1"/>
    <col min="6" max="6" width="8.5703125" style="15" customWidth="1"/>
    <col min="7" max="7" width="15.5703125" style="15" customWidth="1"/>
    <col min="8" max="16384" width="9.140625" style="15"/>
  </cols>
  <sheetData>
    <row r="1" spans="1:8" ht="21" customHeight="1">
      <c r="A1" s="74" t="s">
        <v>46</v>
      </c>
      <c r="B1" s="74"/>
      <c r="C1" s="74"/>
      <c r="D1" s="74"/>
      <c r="E1" s="74"/>
      <c r="F1" s="74"/>
      <c r="G1" s="74"/>
    </row>
    <row r="2" spans="1:8" ht="60" customHeight="1">
      <c r="A2" s="75" t="s">
        <v>112</v>
      </c>
      <c r="B2" s="75"/>
      <c r="C2" s="75"/>
      <c r="D2" s="75"/>
      <c r="E2" s="75"/>
      <c r="F2" s="75"/>
      <c r="G2" s="75"/>
    </row>
    <row r="3" spans="1:8" ht="18.75" customHeight="1">
      <c r="A3" s="72" t="s">
        <v>47</v>
      </c>
      <c r="B3" s="73" t="s">
        <v>48</v>
      </c>
      <c r="C3" s="73"/>
      <c r="D3" s="73" t="s">
        <v>49</v>
      </c>
      <c r="E3" s="73" t="s">
        <v>50</v>
      </c>
      <c r="F3" s="73" t="s">
        <v>51</v>
      </c>
      <c r="G3" s="73" t="s">
        <v>52</v>
      </c>
    </row>
    <row r="4" spans="1:8" ht="14.25" customHeight="1">
      <c r="A4" s="72"/>
      <c r="B4" s="20" t="s">
        <v>53</v>
      </c>
      <c r="C4" s="20" t="s">
        <v>54</v>
      </c>
      <c r="D4" s="73"/>
      <c r="E4" s="73"/>
      <c r="F4" s="73"/>
      <c r="G4" s="73"/>
    </row>
    <row r="5" spans="1:8" ht="184.5" customHeight="1">
      <c r="A5" s="22">
        <v>1</v>
      </c>
      <c r="B5" s="33">
        <f>Detailed!O10</f>
        <v>19529</v>
      </c>
      <c r="C5" s="23" t="s">
        <v>55</v>
      </c>
      <c r="D5" s="24" t="s">
        <v>56</v>
      </c>
      <c r="E5" s="33">
        <f>Data!F4</f>
        <v>34</v>
      </c>
      <c r="F5" s="23" t="s">
        <v>55</v>
      </c>
      <c r="G5" s="37">
        <f>ROUND(E5*B5,0)</f>
        <v>663986</v>
      </c>
    </row>
    <row r="6" spans="1:8" ht="104.25" customHeight="1">
      <c r="A6" s="32">
        <v>2</v>
      </c>
      <c r="B6" s="33">
        <f>Detailed!O17</f>
        <v>700</v>
      </c>
      <c r="C6" s="17" t="s">
        <v>57</v>
      </c>
      <c r="D6" s="24" t="s">
        <v>58</v>
      </c>
      <c r="E6" s="33">
        <f>Data!F5</f>
        <v>60</v>
      </c>
      <c r="F6" s="17" t="s">
        <v>59</v>
      </c>
      <c r="G6" s="37">
        <f t="shared" ref="G6:G10" si="0">ROUND(E6*B6,0)</f>
        <v>42000</v>
      </c>
    </row>
    <row r="7" spans="1:8" ht="105.75" customHeight="1">
      <c r="A7" s="32">
        <v>3</v>
      </c>
      <c r="B7" s="33">
        <f>Detailed!O23</f>
        <v>160</v>
      </c>
      <c r="C7" s="17" t="s">
        <v>55</v>
      </c>
      <c r="D7" s="24" t="s">
        <v>60</v>
      </c>
      <c r="E7" s="33">
        <f>Data!F6</f>
        <v>12</v>
      </c>
      <c r="F7" s="17" t="s">
        <v>61</v>
      </c>
      <c r="G7" s="37">
        <f t="shared" si="0"/>
        <v>1920</v>
      </c>
    </row>
    <row r="8" spans="1:8" ht="105.75" customHeight="1">
      <c r="A8" s="32">
        <v>4</v>
      </c>
      <c r="B8" s="33">
        <f>Detailed!O31</f>
        <v>272</v>
      </c>
      <c r="C8" s="17" t="s">
        <v>57</v>
      </c>
      <c r="D8" s="24" t="s">
        <v>62</v>
      </c>
      <c r="E8" s="33">
        <f>Data!F7</f>
        <v>40</v>
      </c>
      <c r="F8" s="17" t="s">
        <v>63</v>
      </c>
      <c r="G8" s="37">
        <f t="shared" si="0"/>
        <v>10880</v>
      </c>
    </row>
    <row r="9" spans="1:8" ht="93" customHeight="1">
      <c r="A9" s="32">
        <v>5</v>
      </c>
      <c r="B9" s="33">
        <f>Detailed!O36</f>
        <v>258</v>
      </c>
      <c r="C9" s="17" t="s">
        <v>64</v>
      </c>
      <c r="D9" s="24" t="s">
        <v>65</v>
      </c>
      <c r="E9" s="33">
        <f>Data!F8</f>
        <v>180</v>
      </c>
      <c r="F9" s="17" t="s">
        <v>66</v>
      </c>
      <c r="G9" s="37">
        <f t="shared" si="0"/>
        <v>46440</v>
      </c>
    </row>
    <row r="10" spans="1:8" ht="126.75" customHeight="1">
      <c r="A10" s="32">
        <v>6</v>
      </c>
      <c r="B10" s="33">
        <f>Detailed!O41</f>
        <v>19529</v>
      </c>
      <c r="C10" s="17" t="s">
        <v>55</v>
      </c>
      <c r="D10" s="24" t="s">
        <v>67</v>
      </c>
      <c r="E10" s="33">
        <f>Data!F9</f>
        <v>2</v>
      </c>
      <c r="F10" s="17" t="s">
        <v>61</v>
      </c>
      <c r="G10" s="37">
        <f t="shared" si="0"/>
        <v>39058</v>
      </c>
    </row>
    <row r="11" spans="1:8" ht="39.75" customHeight="1">
      <c r="A11" s="28"/>
      <c r="B11" s="76"/>
      <c r="C11" s="76"/>
      <c r="D11" s="77" t="s">
        <v>68</v>
      </c>
      <c r="E11" s="77"/>
      <c r="F11" s="77"/>
      <c r="G11" s="37">
        <f>SUM(G5:G10)</f>
        <v>804284</v>
      </c>
    </row>
    <row r="12" spans="1:8" ht="23.25" customHeight="1">
      <c r="A12" s="22">
        <v>7</v>
      </c>
      <c r="B12" s="71" t="s">
        <v>69</v>
      </c>
      <c r="C12" s="71"/>
      <c r="D12" s="38" t="s">
        <v>70</v>
      </c>
      <c r="E12" s="71" t="s">
        <v>69</v>
      </c>
      <c r="F12" s="71"/>
      <c r="G12" s="39">
        <f>Data!F14</f>
        <v>68350</v>
      </c>
    </row>
    <row r="13" spans="1:8" ht="23.25" customHeight="1">
      <c r="A13" s="22"/>
      <c r="B13" s="71"/>
      <c r="C13" s="71"/>
      <c r="D13" s="40" t="s">
        <v>71</v>
      </c>
      <c r="E13" s="71"/>
      <c r="F13" s="71"/>
      <c r="G13" s="39">
        <f>G12+G11</f>
        <v>872634</v>
      </c>
    </row>
    <row r="14" spans="1:8" ht="37.5" customHeight="1">
      <c r="A14" s="22">
        <v>8</v>
      </c>
      <c r="B14" s="71" t="s">
        <v>69</v>
      </c>
      <c r="C14" s="71"/>
      <c r="D14" s="38" t="s">
        <v>72</v>
      </c>
      <c r="E14" s="71" t="s">
        <v>69</v>
      </c>
      <c r="F14" s="71"/>
      <c r="G14" s="39">
        <f>ROUND(G13*0.1/100,0)</f>
        <v>873</v>
      </c>
    </row>
    <row r="15" spans="1:8" ht="37.5" customHeight="1">
      <c r="A15" s="22"/>
      <c r="B15" s="71"/>
      <c r="C15" s="71"/>
      <c r="D15" s="40" t="s">
        <v>73</v>
      </c>
      <c r="E15" s="71" t="s">
        <v>69</v>
      </c>
      <c r="F15" s="71"/>
      <c r="G15" s="39">
        <f>G13+G14</f>
        <v>873507</v>
      </c>
    </row>
    <row r="16" spans="1:8" ht="36.75" customHeight="1">
      <c r="A16" s="22">
        <v>9</v>
      </c>
      <c r="B16" s="71" t="s">
        <v>69</v>
      </c>
      <c r="C16" s="71"/>
      <c r="D16" s="38" t="s">
        <v>74</v>
      </c>
      <c r="E16" s="71" t="s">
        <v>69</v>
      </c>
      <c r="F16" s="71"/>
      <c r="G16" s="39">
        <f>ROUND(G15*12/100,0)</f>
        <v>104821</v>
      </c>
      <c r="H16" s="41"/>
    </row>
    <row r="17" spans="1:9" ht="36.75" customHeight="1">
      <c r="A17" s="22">
        <v>10</v>
      </c>
      <c r="B17" s="71" t="s">
        <v>69</v>
      </c>
      <c r="C17" s="71"/>
      <c r="D17" s="38" t="s">
        <v>75</v>
      </c>
      <c r="E17" s="71" t="s">
        <v>69</v>
      </c>
      <c r="F17" s="71"/>
      <c r="G17" s="39">
        <v>4673</v>
      </c>
      <c r="H17" s="41"/>
    </row>
    <row r="18" spans="1:9" ht="36.75" customHeight="1">
      <c r="A18" s="22"/>
      <c r="B18" s="23"/>
      <c r="C18" s="23"/>
      <c r="D18" s="40" t="s">
        <v>76</v>
      </c>
      <c r="E18" s="71"/>
      <c r="F18" s="71"/>
      <c r="G18" s="39">
        <f>G11+G12+G14+G16+G17</f>
        <v>983001</v>
      </c>
      <c r="H18" s="41"/>
    </row>
    <row r="19" spans="1:9" ht="36.75" customHeight="1">
      <c r="A19" s="22"/>
      <c r="B19" s="23"/>
      <c r="C19" s="23"/>
      <c r="D19" s="40" t="s">
        <v>77</v>
      </c>
      <c r="E19" s="23"/>
      <c r="F19" s="23"/>
      <c r="G19" s="39" t="str">
        <f>ROUND(G18/100000,2)&amp;"  Lakh"</f>
        <v>9.83  Lakh</v>
      </c>
      <c r="H19" s="41"/>
      <c r="I19" s="42"/>
    </row>
  </sheetData>
  <mergeCells count="23">
    <mergeCell ref="E14:F14"/>
    <mergeCell ref="A1:G1"/>
    <mergeCell ref="A2:G2"/>
    <mergeCell ref="B3:C3"/>
    <mergeCell ref="B11:C11"/>
    <mergeCell ref="D11:F11"/>
    <mergeCell ref="G3:G4"/>
    <mergeCell ref="E18:F18"/>
    <mergeCell ref="A3:A4"/>
    <mergeCell ref="D3:D4"/>
    <mergeCell ref="E3:E4"/>
    <mergeCell ref="F3:F4"/>
    <mergeCell ref="B15:C15"/>
    <mergeCell ref="E15:F15"/>
    <mergeCell ref="B16:C16"/>
    <mergeCell ref="E16:F16"/>
    <mergeCell ref="B17:C17"/>
    <mergeCell ref="E17:F17"/>
    <mergeCell ref="B12:C12"/>
    <mergeCell ref="E12:F12"/>
    <mergeCell ref="B13:C13"/>
    <mergeCell ref="E13:F13"/>
    <mergeCell ref="B14:C14"/>
  </mergeCells>
  <printOptions gridLines="1"/>
  <pageMargins left="0.88" right="0.13" top="0.91" bottom="0.75" header="0.3" footer="0.3"/>
  <pageSetup paperSize="9" scale="90" orientation="portrait" horizontalDpi="300" verticalDpi="300"/>
</worksheet>
</file>

<file path=xl/worksheets/sheet3.xml><?xml version="1.0" encoding="utf-8"?>
<worksheet xmlns="http://schemas.openxmlformats.org/spreadsheetml/2006/main" xmlns:r="http://schemas.openxmlformats.org/officeDocument/2006/relationships">
  <sheetPr>
    <tabColor rgb="FF00B050"/>
  </sheetPr>
  <dimension ref="A1:P47"/>
  <sheetViews>
    <sheetView workbookViewId="0">
      <selection activeCell="T10" sqref="T10"/>
    </sheetView>
  </sheetViews>
  <sheetFormatPr defaultColWidth="9.140625" defaultRowHeight="15.75"/>
  <cols>
    <col min="1" max="1" width="4.85546875" style="15" customWidth="1"/>
    <col min="2" max="2" width="6.5703125" style="15" customWidth="1"/>
    <col min="3" max="3" width="19" style="16" customWidth="1"/>
    <col min="4" max="4" width="5" style="16" customWidth="1"/>
    <col min="5" max="5" width="3.42578125" style="16" customWidth="1"/>
    <col min="6" max="6" width="4.85546875" style="15" customWidth="1"/>
    <col min="7" max="7" width="3.140625" style="15" customWidth="1"/>
    <col min="8" max="8" width="4.85546875" style="15" customWidth="1"/>
    <col min="9" max="9" width="3" style="15" customWidth="1"/>
    <col min="10" max="10" width="5.5703125" style="15" customWidth="1"/>
    <col min="11" max="12" width="2.7109375" style="15" customWidth="1"/>
    <col min="13" max="14" width="7.85546875" style="15" customWidth="1"/>
    <col min="15" max="15" width="11.5703125" style="15" customWidth="1"/>
    <col min="16" max="16384" width="9.140625" style="15"/>
  </cols>
  <sheetData>
    <row r="1" spans="1:16" ht="21" customHeight="1">
      <c r="A1" s="83" t="s">
        <v>78</v>
      </c>
      <c r="B1" s="83"/>
      <c r="C1" s="83"/>
      <c r="D1" s="83"/>
      <c r="E1" s="83"/>
      <c r="F1" s="83"/>
      <c r="G1" s="83"/>
      <c r="H1" s="83"/>
      <c r="I1" s="83"/>
      <c r="J1" s="83"/>
      <c r="K1" s="83"/>
      <c r="L1" s="83"/>
      <c r="M1" s="83"/>
      <c r="N1" s="83"/>
      <c r="O1" s="83"/>
    </row>
    <row r="2" spans="1:16" ht="64.5" customHeight="1">
      <c r="A2" s="84" t="str">
        <f>abstract!A2</f>
        <v>Name of the Work : Cross bund estimate</v>
      </c>
      <c r="B2" s="84"/>
      <c r="C2" s="84"/>
      <c r="D2" s="84"/>
      <c r="E2" s="84"/>
      <c r="F2" s="84"/>
      <c r="G2" s="84"/>
      <c r="H2" s="84"/>
      <c r="I2" s="84"/>
      <c r="J2" s="84"/>
      <c r="K2" s="84"/>
      <c r="L2" s="84"/>
      <c r="M2" s="84"/>
      <c r="N2" s="84"/>
      <c r="O2" s="84"/>
    </row>
    <row r="3" spans="1:16" ht="41.25" customHeight="1">
      <c r="A3" s="19" t="s">
        <v>79</v>
      </c>
      <c r="B3" s="20" t="s">
        <v>54</v>
      </c>
      <c r="C3" s="21" t="s">
        <v>49</v>
      </c>
      <c r="D3" s="73" t="s">
        <v>22</v>
      </c>
      <c r="E3" s="73"/>
      <c r="F3" s="73"/>
      <c r="G3" s="73" t="s">
        <v>80</v>
      </c>
      <c r="H3" s="73"/>
      <c r="I3" s="73"/>
      <c r="J3" s="73"/>
      <c r="K3" s="73"/>
      <c r="L3" s="73"/>
      <c r="M3" s="27" t="s">
        <v>81</v>
      </c>
      <c r="N3" s="18" t="s">
        <v>82</v>
      </c>
      <c r="O3" s="15" t="s">
        <v>83</v>
      </c>
    </row>
    <row r="4" spans="1:16" ht="108" customHeight="1">
      <c r="A4" s="22">
        <v>1</v>
      </c>
      <c r="B4" s="23" t="s">
        <v>55</v>
      </c>
      <c r="C4" s="79" t="s">
        <v>56</v>
      </c>
      <c r="D4" s="79"/>
      <c r="E4" s="79"/>
      <c r="F4" s="79"/>
      <c r="G4" s="79"/>
      <c r="H4" s="79"/>
      <c r="I4" s="79"/>
      <c r="J4" s="79"/>
      <c r="K4" s="79"/>
      <c r="L4" s="79"/>
      <c r="M4" s="79"/>
      <c r="N4" s="79"/>
      <c r="O4" s="34"/>
      <c r="P4" s="34"/>
    </row>
    <row r="5" spans="1:16">
      <c r="A5" s="23"/>
      <c r="B5" s="23"/>
      <c r="C5" s="24"/>
      <c r="D5" s="24"/>
      <c r="E5" s="15"/>
      <c r="M5" s="31"/>
      <c r="N5" s="31"/>
      <c r="O5" s="34"/>
      <c r="P5" s="34"/>
    </row>
    <row r="6" spans="1:16" ht="38.25" customHeight="1">
      <c r="A6" s="23"/>
      <c r="C6" s="69" t="s">
        <v>113</v>
      </c>
      <c r="D6" s="26">
        <v>1</v>
      </c>
      <c r="E6" s="27" t="s">
        <v>84</v>
      </c>
      <c r="F6" s="28">
        <v>1</v>
      </c>
      <c r="G6" s="65" t="s">
        <v>85</v>
      </c>
      <c r="H6" s="30">
        <v>14</v>
      </c>
      <c r="I6" s="66" t="s">
        <v>86</v>
      </c>
      <c r="J6" s="28">
        <v>12</v>
      </c>
      <c r="K6" s="67" t="s">
        <v>87</v>
      </c>
      <c r="L6" s="28">
        <v>2</v>
      </c>
      <c r="M6" s="33">
        <v>5</v>
      </c>
      <c r="N6" s="33">
        <v>3.5</v>
      </c>
      <c r="O6" s="34">
        <f>N6*M6*F6*D6*(H6+J6)/2</f>
        <v>227.5</v>
      </c>
      <c r="P6" s="34"/>
    </row>
    <row r="7" spans="1:16" ht="34.5" customHeight="1">
      <c r="A7" s="23"/>
      <c r="C7" s="69" t="s">
        <v>114</v>
      </c>
      <c r="D7" s="26">
        <v>1</v>
      </c>
      <c r="E7" s="27" t="s">
        <v>84</v>
      </c>
      <c r="F7" s="28">
        <v>1</v>
      </c>
      <c r="G7" s="65" t="s">
        <v>85</v>
      </c>
      <c r="H7" s="30">
        <v>20</v>
      </c>
      <c r="I7" s="66" t="s">
        <v>86</v>
      </c>
      <c r="J7" s="28">
        <v>18</v>
      </c>
      <c r="K7" s="67" t="s">
        <v>87</v>
      </c>
      <c r="L7" s="28">
        <v>2</v>
      </c>
      <c r="M7" s="33">
        <v>6</v>
      </c>
      <c r="N7" s="33">
        <v>4</v>
      </c>
      <c r="O7" s="34">
        <f>N7*M7*F7*D7*(H7+J7)/2</f>
        <v>456</v>
      </c>
      <c r="P7" s="34"/>
    </row>
    <row r="8" spans="1:16">
      <c r="A8" s="23"/>
      <c r="B8" s="23"/>
      <c r="C8" s="26"/>
      <c r="D8" s="26"/>
      <c r="E8" s="27"/>
      <c r="F8" s="28"/>
      <c r="G8" s="29"/>
      <c r="H8" s="31"/>
      <c r="I8" s="23"/>
      <c r="J8" s="28"/>
      <c r="K8" s="31"/>
      <c r="L8" s="28"/>
      <c r="M8" s="33"/>
      <c r="N8" s="33"/>
      <c r="O8" s="34"/>
      <c r="P8" s="34"/>
    </row>
    <row r="9" spans="1:16">
      <c r="A9" s="23"/>
      <c r="B9" s="23"/>
      <c r="C9" s="24"/>
      <c r="D9" s="24"/>
      <c r="E9" s="27"/>
      <c r="F9" s="31"/>
      <c r="G9" s="29"/>
      <c r="H9" s="31"/>
      <c r="I9" s="31"/>
      <c r="J9" s="31"/>
      <c r="K9" s="31"/>
      <c r="L9" s="80" t="s">
        <v>88</v>
      </c>
      <c r="M9" s="80"/>
      <c r="N9" s="80"/>
      <c r="O9" s="34">
        <f>SUM(O6:O8)</f>
        <v>683.5</v>
      </c>
      <c r="P9" s="34"/>
    </row>
    <row r="10" spans="1:16" ht="31.5">
      <c r="A10" s="23"/>
      <c r="B10" s="23"/>
      <c r="C10" s="26" t="s">
        <v>89</v>
      </c>
      <c r="D10" s="81">
        <f>O9</f>
        <v>683.5</v>
      </c>
      <c r="E10" s="81"/>
      <c r="F10" s="67" t="s">
        <v>90</v>
      </c>
      <c r="G10" s="82">
        <v>3.5000000000000003E-2</v>
      </c>
      <c r="H10" s="82"/>
      <c r="I10" s="31"/>
      <c r="J10" s="31"/>
      <c r="K10" s="31"/>
      <c r="L10" s="28"/>
      <c r="M10" s="31"/>
      <c r="N10" s="31"/>
      <c r="O10" s="34">
        <f>ROUND(O9/0.035,0)</f>
        <v>19529</v>
      </c>
      <c r="P10" s="34"/>
    </row>
    <row r="11" spans="1:16">
      <c r="A11" s="23"/>
      <c r="B11" s="23"/>
      <c r="C11" s="24"/>
      <c r="D11" s="24"/>
      <c r="E11" s="27"/>
      <c r="F11" s="31"/>
      <c r="G11" s="29"/>
      <c r="H11" s="31"/>
      <c r="I11" s="31"/>
      <c r="J11" s="31"/>
      <c r="K11" s="31"/>
      <c r="L11" s="28"/>
      <c r="M11" s="31"/>
      <c r="N11" s="31"/>
      <c r="O11" s="34"/>
      <c r="P11" s="34"/>
    </row>
    <row r="12" spans="1:16" ht="75.75" customHeight="1">
      <c r="A12" s="32">
        <v>2</v>
      </c>
      <c r="B12" s="17" t="s">
        <v>57</v>
      </c>
      <c r="C12" s="79" t="s">
        <v>91</v>
      </c>
      <c r="D12" s="79"/>
      <c r="E12" s="79"/>
      <c r="F12" s="79"/>
      <c r="G12" s="79"/>
      <c r="H12" s="79"/>
      <c r="I12" s="79"/>
      <c r="J12" s="79"/>
      <c r="K12" s="79"/>
      <c r="L12" s="79"/>
      <c r="M12" s="79"/>
      <c r="N12" s="79"/>
      <c r="O12" s="34"/>
      <c r="P12" s="34"/>
    </row>
    <row r="13" spans="1:16" ht="36" customHeight="1">
      <c r="A13" s="32"/>
      <c r="C13" s="69" t="str">
        <f>C6</f>
        <v>Canal/Channel/Drain at km XXXX</v>
      </c>
      <c r="D13" s="27">
        <v>2</v>
      </c>
      <c r="E13" s="27" t="s">
        <v>92</v>
      </c>
      <c r="F13" s="23">
        <f>H6/0.5+1</f>
        <v>29</v>
      </c>
      <c r="G13" s="31"/>
      <c r="H13" s="31"/>
      <c r="I13" s="31"/>
      <c r="J13" s="35">
        <v>5</v>
      </c>
      <c r="K13" s="31"/>
      <c r="L13" s="31"/>
      <c r="M13" s="31"/>
      <c r="N13" s="31"/>
      <c r="O13" s="34">
        <f>J13*F13*D13</f>
        <v>290</v>
      </c>
      <c r="P13" s="34"/>
    </row>
    <row r="14" spans="1:16" ht="36" customHeight="1">
      <c r="A14" s="32"/>
      <c r="C14" s="69" t="s">
        <v>114</v>
      </c>
      <c r="D14" s="27">
        <v>2</v>
      </c>
      <c r="E14" s="27" t="s">
        <v>92</v>
      </c>
      <c r="F14" s="23">
        <f>H7/0.5+1</f>
        <v>41</v>
      </c>
      <c r="G14" s="31"/>
      <c r="H14" s="31"/>
      <c r="I14" s="31"/>
      <c r="J14" s="35">
        <v>5</v>
      </c>
      <c r="K14" s="31"/>
      <c r="L14" s="31"/>
      <c r="M14" s="31"/>
      <c r="N14" s="31"/>
      <c r="O14" s="34">
        <f>J14*F14*D14</f>
        <v>410</v>
      </c>
      <c r="P14" s="34"/>
    </row>
    <row r="15" spans="1:16">
      <c r="A15" s="32"/>
      <c r="B15" s="17"/>
      <c r="C15" s="24"/>
      <c r="D15" s="24"/>
      <c r="E15" s="27"/>
      <c r="F15" s="31"/>
      <c r="G15" s="29"/>
      <c r="H15" s="31"/>
      <c r="I15" s="31"/>
      <c r="J15" s="31"/>
      <c r="K15" s="31"/>
      <c r="L15" s="28"/>
      <c r="M15" s="31"/>
      <c r="N15" s="31"/>
      <c r="O15" s="34"/>
      <c r="P15" s="34"/>
    </row>
    <row r="16" spans="1:16">
      <c r="A16" s="32"/>
      <c r="B16" s="17"/>
      <c r="C16" s="24"/>
      <c r="D16" s="24"/>
      <c r="E16" s="24"/>
      <c r="F16" s="31"/>
      <c r="G16" s="31"/>
      <c r="H16" s="31"/>
      <c r="I16" s="31"/>
      <c r="J16" s="31"/>
      <c r="K16" s="31"/>
      <c r="L16" s="31"/>
      <c r="M16" s="31"/>
      <c r="N16" s="31"/>
      <c r="O16" s="34"/>
      <c r="P16" s="34"/>
    </row>
    <row r="17" spans="1:16">
      <c r="A17" s="32"/>
      <c r="B17" s="17"/>
      <c r="C17" s="24"/>
      <c r="D17" s="24"/>
      <c r="E17" s="24"/>
      <c r="F17" s="31"/>
      <c r="G17" s="31"/>
      <c r="H17" s="31"/>
      <c r="I17" s="31"/>
      <c r="J17" s="80" t="s">
        <v>93</v>
      </c>
      <c r="K17" s="80"/>
      <c r="L17" s="80"/>
      <c r="M17" s="80"/>
      <c r="N17" s="80"/>
      <c r="O17" s="34">
        <f>SUM(O13:O16)</f>
        <v>700</v>
      </c>
      <c r="P17" s="34"/>
    </row>
    <row r="18" spans="1:16">
      <c r="A18" s="32"/>
      <c r="B18" s="17"/>
      <c r="C18" s="24"/>
      <c r="D18" s="24"/>
      <c r="E18" s="24"/>
      <c r="F18" s="31"/>
      <c r="G18" s="31"/>
      <c r="H18" s="31"/>
      <c r="I18" s="31"/>
      <c r="J18" s="31"/>
      <c r="K18" s="31"/>
      <c r="L18" s="31"/>
      <c r="M18" s="31"/>
      <c r="N18" s="31"/>
      <c r="O18" s="34"/>
      <c r="P18" s="34"/>
    </row>
    <row r="19" spans="1:16" ht="57.75" customHeight="1">
      <c r="A19" s="32">
        <v>3</v>
      </c>
      <c r="B19" s="17" t="s">
        <v>55</v>
      </c>
      <c r="C19" s="79" t="s">
        <v>60</v>
      </c>
      <c r="D19" s="79"/>
      <c r="E19" s="79"/>
      <c r="F19" s="79"/>
      <c r="G19" s="79"/>
      <c r="H19" s="79"/>
      <c r="I19" s="79"/>
      <c r="J19" s="79"/>
      <c r="K19" s="79"/>
      <c r="L19" s="79"/>
      <c r="M19" s="79"/>
      <c r="N19" s="79"/>
      <c r="O19" s="34"/>
      <c r="P19" s="34"/>
    </row>
    <row r="20" spans="1:16">
      <c r="A20" s="32"/>
      <c r="B20" s="17"/>
      <c r="C20" s="24"/>
      <c r="D20" s="24"/>
      <c r="E20" s="24"/>
      <c r="F20" s="31"/>
      <c r="G20" s="31"/>
      <c r="H20" s="31"/>
      <c r="I20" s="31"/>
      <c r="J20" s="31"/>
      <c r="K20" s="31"/>
      <c r="L20" s="31"/>
      <c r="M20" s="31"/>
      <c r="N20" s="31"/>
      <c r="O20" s="34"/>
      <c r="P20" s="34"/>
    </row>
    <row r="21" spans="1:16" ht="36.75" customHeight="1">
      <c r="A21" s="32"/>
      <c r="B21" s="68"/>
      <c r="C21" s="69" t="str">
        <f>C13</f>
        <v>Canal/Channel/Drain at km XXXX</v>
      </c>
      <c r="D21" s="27">
        <f>D13</f>
        <v>2</v>
      </c>
      <c r="E21" s="27" t="s">
        <v>92</v>
      </c>
      <c r="F21" s="23">
        <f>F13</f>
        <v>29</v>
      </c>
      <c r="G21" s="29"/>
      <c r="H21" s="31"/>
      <c r="I21" s="31"/>
      <c r="J21" s="31"/>
      <c r="K21" s="31"/>
      <c r="L21" s="28"/>
      <c r="M21" s="31"/>
      <c r="N21" s="31"/>
      <c r="O21" s="34">
        <f>D21*F21</f>
        <v>58</v>
      </c>
      <c r="P21" s="34"/>
    </row>
    <row r="22" spans="1:16" ht="39.75" customHeight="1">
      <c r="A22" s="32"/>
      <c r="B22" s="68"/>
      <c r="C22" s="69" t="s">
        <v>114</v>
      </c>
      <c r="D22" s="27">
        <v>2</v>
      </c>
      <c r="E22" s="27" t="s">
        <v>92</v>
      </c>
      <c r="F22" s="23">
        <v>51</v>
      </c>
      <c r="G22" s="31"/>
      <c r="H22" s="31"/>
      <c r="I22" s="31"/>
      <c r="J22" s="31"/>
      <c r="K22" s="31"/>
      <c r="L22" s="31"/>
      <c r="M22" s="31"/>
      <c r="N22" s="31"/>
      <c r="O22" s="34">
        <f>D22*F22</f>
        <v>102</v>
      </c>
      <c r="P22" s="34"/>
    </row>
    <row r="23" spans="1:16">
      <c r="A23" s="32"/>
      <c r="B23" s="25"/>
      <c r="C23" s="25"/>
      <c r="D23" s="27"/>
      <c r="E23" s="27"/>
      <c r="F23" s="23"/>
      <c r="G23" s="31"/>
      <c r="H23" s="31"/>
      <c r="I23" s="31"/>
      <c r="J23" s="31"/>
      <c r="K23" s="31"/>
      <c r="L23" s="31"/>
      <c r="M23" s="31" t="s">
        <v>94</v>
      </c>
      <c r="N23" s="31"/>
      <c r="O23" s="34">
        <f>SUM(O21:O22)</f>
        <v>160</v>
      </c>
      <c r="P23" s="34"/>
    </row>
    <row r="24" spans="1:16">
      <c r="A24" s="32"/>
      <c r="B24" s="25"/>
      <c r="C24" s="25"/>
      <c r="D24" s="27"/>
      <c r="E24" s="27"/>
      <c r="F24" s="23"/>
      <c r="G24" s="31"/>
      <c r="H24" s="31"/>
      <c r="I24" s="31"/>
      <c r="J24" s="31"/>
      <c r="K24" s="31"/>
      <c r="L24" s="31"/>
      <c r="M24" s="31"/>
      <c r="N24" s="31"/>
      <c r="O24" s="34"/>
      <c r="P24" s="34"/>
    </row>
    <row r="25" spans="1:16">
      <c r="A25" s="32"/>
      <c r="B25" s="25"/>
      <c r="C25" s="25"/>
      <c r="D25" s="27"/>
      <c r="E25" s="27"/>
      <c r="F25" s="23"/>
      <c r="G25" s="31"/>
      <c r="H25" s="31"/>
      <c r="I25" s="31"/>
      <c r="J25" s="31"/>
      <c r="K25" s="31"/>
      <c r="L25" s="31"/>
      <c r="M25" s="31"/>
      <c r="N25" s="31"/>
      <c r="O25" s="34"/>
      <c r="P25" s="34"/>
    </row>
    <row r="26" spans="1:16">
      <c r="A26" s="32"/>
      <c r="B26" s="17"/>
      <c r="C26" s="24"/>
      <c r="D26" s="24"/>
      <c r="E26" s="24"/>
      <c r="F26" s="31"/>
      <c r="G26" s="31"/>
      <c r="H26" s="31"/>
      <c r="I26" s="31"/>
      <c r="J26" s="31"/>
      <c r="K26" s="31"/>
      <c r="L26" s="31"/>
      <c r="M26" s="31"/>
      <c r="N26" s="31"/>
      <c r="O26" s="34"/>
      <c r="P26" s="34"/>
    </row>
    <row r="27" spans="1:16" ht="65.25" customHeight="1">
      <c r="A27" s="32">
        <v>4</v>
      </c>
      <c r="B27" s="17" t="s">
        <v>57</v>
      </c>
      <c r="C27" s="79" t="s">
        <v>62</v>
      </c>
      <c r="D27" s="79"/>
      <c r="E27" s="79"/>
      <c r="F27" s="79"/>
      <c r="G27" s="79"/>
      <c r="H27" s="79"/>
      <c r="I27" s="79"/>
      <c r="J27" s="79"/>
      <c r="K27" s="79"/>
      <c r="L27" s="79"/>
      <c r="M27" s="79"/>
      <c r="N27" s="79"/>
      <c r="O27" s="34"/>
      <c r="P27" s="34"/>
    </row>
    <row r="28" spans="1:16">
      <c r="A28" s="32"/>
      <c r="B28" s="17"/>
      <c r="C28" s="24"/>
      <c r="D28" s="24"/>
      <c r="E28" s="24"/>
      <c r="F28" s="23"/>
      <c r="G28" s="23"/>
      <c r="H28" s="23"/>
      <c r="I28" s="23"/>
      <c r="J28" s="23"/>
      <c r="K28" s="23"/>
      <c r="L28" s="23"/>
      <c r="M28" s="23"/>
      <c r="N28" s="23"/>
      <c r="O28" s="34"/>
      <c r="P28" s="34"/>
    </row>
    <row r="29" spans="1:16" ht="37.5" customHeight="1">
      <c r="A29" s="32"/>
      <c r="B29" s="68"/>
      <c r="C29" s="69" t="str">
        <f>C21</f>
        <v>Canal/Channel/Drain at km XXXX</v>
      </c>
      <c r="D29" s="27">
        <v>2</v>
      </c>
      <c r="E29" s="27" t="s">
        <v>92</v>
      </c>
      <c r="F29" s="23">
        <v>4</v>
      </c>
      <c r="G29" s="29"/>
      <c r="H29" s="31"/>
      <c r="I29" s="31"/>
      <c r="J29" s="35">
        <f>H6</f>
        <v>14</v>
      </c>
      <c r="K29" s="31"/>
      <c r="L29" s="28"/>
      <c r="M29" s="23"/>
      <c r="N29" s="23"/>
      <c r="O29" s="34">
        <f>J29*F29*D29</f>
        <v>112</v>
      </c>
      <c r="P29" s="34"/>
    </row>
    <row r="30" spans="1:16" ht="28.5" customHeight="1">
      <c r="A30" s="32"/>
      <c r="B30" s="68"/>
      <c r="C30" s="69" t="str">
        <f>C22</f>
        <v>Canal/Channel/Drain at km YYYY</v>
      </c>
      <c r="D30" s="27">
        <v>2</v>
      </c>
      <c r="E30" s="27" t="s">
        <v>92</v>
      </c>
      <c r="F30" s="23">
        <v>4</v>
      </c>
      <c r="G30" s="29"/>
      <c r="H30" s="31"/>
      <c r="I30" s="31"/>
      <c r="J30" s="35">
        <f>H7</f>
        <v>20</v>
      </c>
      <c r="K30" s="23"/>
      <c r="L30" s="23"/>
      <c r="M30" s="23"/>
      <c r="N30" s="23"/>
      <c r="O30" s="34">
        <f>J30*F30*D30</f>
        <v>160</v>
      </c>
      <c r="P30" s="34"/>
    </row>
    <row r="31" spans="1:16" ht="27.75" customHeight="1">
      <c r="A31" s="32"/>
      <c r="B31" s="17"/>
      <c r="C31" s="24"/>
      <c r="D31" s="24"/>
      <c r="E31" s="24"/>
      <c r="F31" s="23"/>
      <c r="G31" s="23"/>
      <c r="H31" s="23"/>
      <c r="I31" s="23"/>
      <c r="J31" s="23"/>
      <c r="K31" s="23"/>
      <c r="L31" s="23"/>
      <c r="M31" s="31" t="s">
        <v>94</v>
      </c>
      <c r="N31" s="23"/>
      <c r="O31" s="34">
        <f>SUM(O29:O30)</f>
        <v>272</v>
      </c>
      <c r="P31" s="34"/>
    </row>
    <row r="32" spans="1:16" ht="82.5" customHeight="1">
      <c r="A32" s="32">
        <v>5</v>
      </c>
      <c r="B32" s="17" t="s">
        <v>64</v>
      </c>
      <c r="C32" s="79" t="s">
        <v>65</v>
      </c>
      <c r="D32" s="79"/>
      <c r="E32" s="79"/>
      <c r="F32" s="79"/>
      <c r="G32" s="79"/>
      <c r="H32" s="79"/>
      <c r="I32" s="79"/>
      <c r="J32" s="79"/>
      <c r="K32" s="79"/>
      <c r="L32" s="79"/>
      <c r="M32" s="79"/>
      <c r="N32" s="31"/>
      <c r="O32" s="34"/>
      <c r="P32" s="34"/>
    </row>
    <row r="33" spans="1:16">
      <c r="A33" s="32"/>
      <c r="B33" s="17"/>
      <c r="C33" s="24"/>
      <c r="D33" s="24"/>
      <c r="E33" s="24"/>
      <c r="F33" s="31"/>
      <c r="G33" s="31"/>
      <c r="H33" s="31"/>
      <c r="I33" s="31"/>
      <c r="J33" s="31"/>
      <c r="K33" s="31"/>
      <c r="L33" s="31"/>
      <c r="M33" s="31"/>
      <c r="N33" s="31"/>
      <c r="O33" s="34"/>
      <c r="P33" s="34"/>
    </row>
    <row r="34" spans="1:16" ht="41.25" customHeight="1">
      <c r="A34" s="32"/>
      <c r="B34" s="68"/>
      <c r="C34" s="69" t="str">
        <f>C29</f>
        <v>Canal/Channel/Drain at km XXXX</v>
      </c>
      <c r="D34" s="27">
        <v>1</v>
      </c>
      <c r="E34" s="27" t="s">
        <v>92</v>
      </c>
      <c r="F34" s="23">
        <v>2</v>
      </c>
      <c r="G34" s="29"/>
      <c r="H34" s="31"/>
      <c r="I34" s="31"/>
      <c r="J34" s="36">
        <f>J29</f>
        <v>14</v>
      </c>
      <c r="K34" s="31"/>
      <c r="L34" s="28"/>
      <c r="M34" s="31"/>
      <c r="N34" s="33">
        <f>N6</f>
        <v>3.5</v>
      </c>
      <c r="O34" s="34">
        <f>N34*J34*F34</f>
        <v>98</v>
      </c>
      <c r="P34" s="34"/>
    </row>
    <row r="35" spans="1:16" ht="28.5" customHeight="1">
      <c r="A35" s="32"/>
      <c r="B35" s="68"/>
      <c r="C35" s="69" t="str">
        <f>C30</f>
        <v>Canal/Channel/Drain at km YYYY</v>
      </c>
      <c r="D35" s="27">
        <v>1</v>
      </c>
      <c r="E35" s="27" t="s">
        <v>92</v>
      </c>
      <c r="F35" s="23">
        <v>2</v>
      </c>
      <c r="G35" s="29"/>
      <c r="H35" s="31"/>
      <c r="I35" s="31"/>
      <c r="J35" s="36">
        <f>J30</f>
        <v>20</v>
      </c>
      <c r="K35" s="31"/>
      <c r="L35" s="28"/>
      <c r="M35" s="31"/>
      <c r="N35" s="33">
        <f>N7</f>
        <v>4</v>
      </c>
      <c r="O35" s="34">
        <f>N35*J35*F35</f>
        <v>160</v>
      </c>
      <c r="P35" s="34"/>
    </row>
    <row r="36" spans="1:16" ht="25.5" customHeight="1">
      <c r="A36" s="32"/>
      <c r="B36" s="17"/>
      <c r="C36" s="24"/>
      <c r="D36" s="24"/>
      <c r="E36" s="24"/>
      <c r="F36" s="31"/>
      <c r="G36" s="31"/>
      <c r="H36" s="31"/>
      <c r="I36" s="31"/>
      <c r="J36" s="31" t="s">
        <v>95</v>
      </c>
      <c r="K36" s="31"/>
      <c r="L36" s="31"/>
      <c r="M36" s="31"/>
      <c r="N36" s="31"/>
      <c r="O36" s="34">
        <f>SUM(O34:O35)</f>
        <v>258</v>
      </c>
      <c r="P36" s="34"/>
    </row>
    <row r="37" spans="1:16" ht="87.75" customHeight="1">
      <c r="A37" s="32">
        <v>6</v>
      </c>
      <c r="B37" s="17" t="s">
        <v>96</v>
      </c>
      <c r="C37" s="79" t="s">
        <v>67</v>
      </c>
      <c r="D37" s="79"/>
      <c r="E37" s="79"/>
      <c r="F37" s="79"/>
      <c r="G37" s="79"/>
      <c r="H37" s="79"/>
      <c r="I37" s="79"/>
      <c r="J37" s="79"/>
      <c r="K37" s="79"/>
      <c r="L37" s="79"/>
      <c r="M37" s="79"/>
      <c r="N37" s="31"/>
      <c r="O37" s="34"/>
      <c r="P37" s="34"/>
    </row>
    <row r="38" spans="1:16">
      <c r="A38" s="32"/>
      <c r="B38" s="17"/>
      <c r="C38" s="24"/>
      <c r="D38" s="24"/>
      <c r="E38" s="24"/>
      <c r="F38" s="31"/>
      <c r="G38" s="31"/>
      <c r="H38" s="31"/>
      <c r="I38" s="31"/>
      <c r="J38" s="31"/>
      <c r="K38" s="31"/>
      <c r="L38" s="31"/>
      <c r="M38" s="31"/>
      <c r="N38" s="31"/>
      <c r="O38" s="34"/>
      <c r="P38" s="34"/>
    </row>
    <row r="39" spans="1:16" ht="25.5">
      <c r="A39" s="32"/>
      <c r="B39" s="68"/>
      <c r="C39" s="69" t="str">
        <f>C34</f>
        <v>Canal/Channel/Drain at km XXXX</v>
      </c>
      <c r="D39" s="24">
        <v>1</v>
      </c>
      <c r="E39" s="27" t="s">
        <v>92</v>
      </c>
      <c r="F39" s="76">
        <f>O6/0.035</f>
        <v>6500</v>
      </c>
      <c r="G39" s="76"/>
      <c r="H39" s="76"/>
      <c r="I39" s="31"/>
      <c r="J39" s="31"/>
      <c r="K39" s="31"/>
      <c r="L39" s="28"/>
      <c r="M39" s="31"/>
      <c r="N39" s="31"/>
      <c r="O39" s="34">
        <f>F39</f>
        <v>6500</v>
      </c>
      <c r="P39" s="34"/>
    </row>
    <row r="40" spans="1:16" ht="25.5">
      <c r="A40" s="32"/>
      <c r="B40" s="68"/>
      <c r="C40" s="69" t="str">
        <f>C35</f>
        <v>Canal/Channel/Drain at km YYYY</v>
      </c>
      <c r="D40" s="24">
        <v>1</v>
      </c>
      <c r="E40" s="27" t="s">
        <v>92</v>
      </c>
      <c r="F40" s="76">
        <f>O7/0.035</f>
        <v>13028.5714285714</v>
      </c>
      <c r="G40" s="76"/>
      <c r="H40" s="76"/>
      <c r="I40" s="31"/>
      <c r="J40" s="31"/>
      <c r="K40" s="31"/>
      <c r="L40" s="28"/>
      <c r="M40" s="31"/>
      <c r="N40" s="31"/>
      <c r="O40" s="34">
        <f>F40</f>
        <v>13028.5714285714</v>
      </c>
      <c r="P40" s="34"/>
    </row>
    <row r="41" spans="1:16">
      <c r="A41" s="32"/>
      <c r="B41" s="25"/>
      <c r="C41" s="25"/>
      <c r="D41" s="24"/>
      <c r="E41" s="27"/>
      <c r="F41" s="33"/>
      <c r="G41" s="33"/>
      <c r="H41" s="33"/>
      <c r="I41" s="31"/>
      <c r="J41" s="31"/>
      <c r="K41" s="31"/>
      <c r="L41" s="31" t="s">
        <v>94</v>
      </c>
      <c r="M41" s="31"/>
      <c r="N41" s="31"/>
      <c r="O41" s="34">
        <f>ROUND(SUM(O39:O40),0)</f>
        <v>19529</v>
      </c>
      <c r="P41" s="34"/>
    </row>
    <row r="42" spans="1:16">
      <c r="A42" s="32"/>
      <c r="B42" s="25"/>
      <c r="C42" s="25"/>
      <c r="D42" s="24"/>
      <c r="E42" s="27"/>
      <c r="F42" s="33"/>
      <c r="G42" s="33"/>
      <c r="H42" s="33"/>
      <c r="I42" s="31"/>
      <c r="J42" s="31"/>
      <c r="K42" s="31"/>
      <c r="L42" s="28"/>
      <c r="M42" s="31"/>
      <c r="N42" s="31"/>
      <c r="O42" s="34"/>
      <c r="P42" s="34"/>
    </row>
    <row r="43" spans="1:16">
      <c r="A43" s="32"/>
      <c r="B43" s="17"/>
      <c r="C43" s="24"/>
      <c r="D43" s="24"/>
      <c r="E43" s="24"/>
      <c r="F43" s="31"/>
      <c r="G43" s="31"/>
      <c r="H43" s="31"/>
      <c r="I43" s="31"/>
      <c r="J43" s="31"/>
      <c r="K43" s="31"/>
      <c r="L43" s="31"/>
      <c r="M43" s="31"/>
      <c r="N43" s="31"/>
      <c r="O43" s="34"/>
      <c r="P43" s="34"/>
    </row>
    <row r="44" spans="1:16" ht="23.25" customHeight="1">
      <c r="A44" s="22">
        <v>7</v>
      </c>
      <c r="B44" s="23" t="s">
        <v>69</v>
      </c>
      <c r="C44" s="78" t="str">
        <f>abstract!D12</f>
        <v>(B) Provision towards Seigniorage charges</v>
      </c>
      <c r="D44" s="78"/>
      <c r="E44" s="78"/>
      <c r="F44" s="78"/>
      <c r="G44" s="78"/>
      <c r="H44" s="78"/>
      <c r="I44" s="78"/>
      <c r="J44" s="78"/>
      <c r="K44" s="78"/>
      <c r="L44" s="78"/>
      <c r="M44" s="78"/>
      <c r="N44" s="78"/>
      <c r="O44" s="23" t="s">
        <v>69</v>
      </c>
    </row>
    <row r="45" spans="1:16" ht="28.5" customHeight="1">
      <c r="A45" s="22">
        <v>8</v>
      </c>
      <c r="B45" s="23" t="s">
        <v>69</v>
      </c>
      <c r="C45" s="78" t="s">
        <v>97</v>
      </c>
      <c r="D45" s="78"/>
      <c r="E45" s="78"/>
      <c r="F45" s="78"/>
      <c r="G45" s="78"/>
      <c r="H45" s="78"/>
      <c r="I45" s="78"/>
      <c r="J45" s="78"/>
      <c r="K45" s="78"/>
      <c r="L45" s="78"/>
      <c r="M45" s="78"/>
      <c r="N45" s="78"/>
      <c r="O45" s="23" t="s">
        <v>69</v>
      </c>
    </row>
    <row r="46" spans="1:16" ht="18.75" customHeight="1">
      <c r="A46" s="22">
        <v>9</v>
      </c>
      <c r="B46" s="23" t="s">
        <v>69</v>
      </c>
      <c r="C46" s="78" t="s">
        <v>115</v>
      </c>
      <c r="D46" s="78"/>
      <c r="E46" s="78"/>
      <c r="F46" s="78"/>
      <c r="G46" s="78"/>
      <c r="H46" s="78"/>
      <c r="I46" s="78"/>
      <c r="J46" s="78"/>
      <c r="K46" s="78"/>
      <c r="L46" s="78"/>
      <c r="M46" s="78"/>
      <c r="N46" s="78"/>
      <c r="O46" s="23" t="s">
        <v>69</v>
      </c>
    </row>
    <row r="47" spans="1:16" ht="21" customHeight="1">
      <c r="A47" s="22">
        <v>10</v>
      </c>
      <c r="B47" s="23" t="s">
        <v>69</v>
      </c>
      <c r="C47" s="78" t="s">
        <v>98</v>
      </c>
      <c r="D47" s="78"/>
      <c r="E47" s="78"/>
      <c r="F47" s="78"/>
      <c r="G47" s="78"/>
      <c r="H47" s="78"/>
      <c r="I47" s="78"/>
      <c r="J47" s="78"/>
      <c r="K47" s="78"/>
      <c r="L47" s="78"/>
      <c r="M47" s="78"/>
      <c r="N47" s="78"/>
      <c r="O47" s="23" t="s">
        <v>69</v>
      </c>
    </row>
  </sheetData>
  <mergeCells count="20">
    <mergeCell ref="L9:N9"/>
    <mergeCell ref="D10:E10"/>
    <mergeCell ref="G10:H10"/>
    <mergeCell ref="A1:O1"/>
    <mergeCell ref="A2:O2"/>
    <mergeCell ref="D3:F3"/>
    <mergeCell ref="G3:L3"/>
    <mergeCell ref="C4:N4"/>
    <mergeCell ref="C32:M32"/>
    <mergeCell ref="C37:M37"/>
    <mergeCell ref="F39:H39"/>
    <mergeCell ref="C27:N27"/>
    <mergeCell ref="C12:N12"/>
    <mergeCell ref="J17:N17"/>
    <mergeCell ref="C19:N19"/>
    <mergeCell ref="C47:N47"/>
    <mergeCell ref="F40:H40"/>
    <mergeCell ref="C44:N44"/>
    <mergeCell ref="C45:N45"/>
    <mergeCell ref="C46:N46"/>
  </mergeCells>
  <printOptions gridLines="1"/>
  <pageMargins left="1.1299999999999999" right="0.13" top="0.91" bottom="0.5" header="0.3" footer="0.3"/>
  <pageSetup paperSize="9" scale="90" orientation="portrait" horizontalDpi="300" verticalDpi="300"/>
</worksheet>
</file>

<file path=xl/worksheets/sheet4.xml><?xml version="1.0" encoding="utf-8"?>
<worksheet xmlns="http://schemas.openxmlformats.org/spreadsheetml/2006/main" xmlns:r="http://schemas.openxmlformats.org/officeDocument/2006/relationships">
  <sheetPr>
    <tabColor rgb="FF00B050"/>
  </sheetPr>
  <dimension ref="A1:F14"/>
  <sheetViews>
    <sheetView workbookViewId="0">
      <selection activeCell="M6" sqref="M6"/>
    </sheetView>
  </sheetViews>
  <sheetFormatPr defaultColWidth="9.140625" defaultRowHeight="15"/>
  <cols>
    <col min="1" max="1" width="3.85546875" style="1" customWidth="1"/>
    <col min="2" max="2" width="9.28515625" style="1" customWidth="1"/>
    <col min="3" max="3" width="48.7109375" style="2" customWidth="1"/>
    <col min="4" max="4" width="9.140625" style="1" customWidth="1"/>
    <col min="5" max="5" width="8.5703125" style="1" customWidth="1"/>
    <col min="6" max="6" width="11.85546875" style="1" customWidth="1"/>
    <col min="7" max="16384" width="9.140625" style="1"/>
  </cols>
  <sheetData>
    <row r="1" spans="1:6" ht="21" customHeight="1">
      <c r="A1" s="85" t="s">
        <v>99</v>
      </c>
      <c r="B1" s="85"/>
      <c r="C1" s="85"/>
      <c r="D1" s="85"/>
      <c r="E1" s="85"/>
      <c r="F1" s="85"/>
    </row>
    <row r="2" spans="1:6" ht="46.5" customHeight="1">
      <c r="A2" s="86" t="str">
        <f>abstract!A2</f>
        <v>Name of the Work : Cross bund estimate</v>
      </c>
      <c r="B2" s="86"/>
      <c r="C2" s="86"/>
      <c r="D2" s="86"/>
      <c r="E2" s="86"/>
      <c r="F2" s="86"/>
    </row>
    <row r="3" spans="1:6" ht="41.25" customHeight="1">
      <c r="A3" s="5" t="s">
        <v>79</v>
      </c>
      <c r="B3" s="3" t="s">
        <v>53</v>
      </c>
      <c r="C3" s="3" t="s">
        <v>49</v>
      </c>
      <c r="D3" s="3" t="s">
        <v>50</v>
      </c>
      <c r="E3" s="3" t="s">
        <v>51</v>
      </c>
      <c r="F3" s="4" t="s">
        <v>100</v>
      </c>
    </row>
    <row r="4" spans="1:6" ht="181.5" customHeight="1">
      <c r="A4" s="6">
        <v>1</v>
      </c>
      <c r="B4" s="7" t="s">
        <v>101</v>
      </c>
      <c r="C4" s="8" t="s">
        <v>102</v>
      </c>
      <c r="D4" s="9">
        <v>34</v>
      </c>
      <c r="E4" s="7" t="s">
        <v>101</v>
      </c>
      <c r="F4" s="9">
        <v>34</v>
      </c>
    </row>
    <row r="5" spans="1:6" ht="63.75">
      <c r="A5" s="10">
        <v>2</v>
      </c>
      <c r="B5" s="10" t="s">
        <v>103</v>
      </c>
      <c r="C5" s="11" t="s">
        <v>91</v>
      </c>
      <c r="D5" s="12">
        <v>60</v>
      </c>
      <c r="E5" s="3" t="s">
        <v>59</v>
      </c>
      <c r="F5" s="13">
        <f>D5</f>
        <v>60</v>
      </c>
    </row>
    <row r="6" spans="1:6" ht="75" customHeight="1">
      <c r="A6" s="10">
        <v>3</v>
      </c>
      <c r="B6" s="10" t="s">
        <v>104</v>
      </c>
      <c r="C6" s="11" t="s">
        <v>60</v>
      </c>
      <c r="D6" s="12">
        <v>12</v>
      </c>
      <c r="E6" s="3" t="s">
        <v>61</v>
      </c>
      <c r="F6" s="13">
        <f>D6</f>
        <v>12</v>
      </c>
    </row>
    <row r="7" spans="1:6" ht="63.75">
      <c r="A7" s="10">
        <v>4</v>
      </c>
      <c r="B7" s="10" t="s">
        <v>63</v>
      </c>
      <c r="C7" s="11" t="s">
        <v>62</v>
      </c>
      <c r="D7" s="12">
        <v>40</v>
      </c>
      <c r="E7" s="3" t="s">
        <v>63</v>
      </c>
      <c r="F7" s="13">
        <f t="shared" ref="F7:F9" si="0">D7</f>
        <v>40</v>
      </c>
    </row>
    <row r="8" spans="1:6" ht="69.75" customHeight="1">
      <c r="A8" s="10">
        <v>5</v>
      </c>
      <c r="B8" s="10" t="s">
        <v>66</v>
      </c>
      <c r="C8" s="11" t="s">
        <v>65</v>
      </c>
      <c r="D8" s="12">
        <v>180</v>
      </c>
      <c r="E8" s="3" t="s">
        <v>66</v>
      </c>
      <c r="F8" s="13">
        <f t="shared" si="0"/>
        <v>180</v>
      </c>
    </row>
    <row r="9" spans="1:6" ht="96" customHeight="1">
      <c r="A9" s="10">
        <v>6</v>
      </c>
      <c r="B9" s="10" t="s">
        <v>104</v>
      </c>
      <c r="C9" s="11" t="s">
        <v>67</v>
      </c>
      <c r="D9" s="12">
        <v>2</v>
      </c>
      <c r="E9" s="3" t="s">
        <v>104</v>
      </c>
      <c r="F9" s="13">
        <f t="shared" si="0"/>
        <v>2</v>
      </c>
    </row>
    <row r="11" spans="1:6">
      <c r="C11" s="2" t="s">
        <v>105</v>
      </c>
    </row>
    <row r="13" spans="1:6" ht="40.5" customHeight="1">
      <c r="C13" s="3" t="s">
        <v>106</v>
      </c>
      <c r="D13" s="3" t="s">
        <v>107</v>
      </c>
      <c r="E13" s="4" t="s">
        <v>108</v>
      </c>
      <c r="F13" s="3" t="s">
        <v>109</v>
      </c>
    </row>
    <row r="14" spans="1:6">
      <c r="A14" s="1">
        <v>1</v>
      </c>
      <c r="C14" s="14" t="s">
        <v>110</v>
      </c>
      <c r="D14" s="13">
        <f>Detailed!O9</f>
        <v>683.5</v>
      </c>
      <c r="E14" s="3">
        <v>100</v>
      </c>
      <c r="F14" s="3">
        <f>D14*E14</f>
        <v>68350</v>
      </c>
    </row>
  </sheetData>
  <mergeCells count="2">
    <mergeCell ref="A1:F1"/>
    <mergeCell ref="A2:F2"/>
  </mergeCells>
  <printOptions gridLines="1"/>
  <pageMargins left="1.38" right="0.63" top="0.41" bottom="0.5" header="0.3" footer="0.3"/>
  <pageSetup paperSize="9" scale="75"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Check slip</vt:lpstr>
      <vt:lpstr>abstract</vt:lpstr>
      <vt:lpstr>Detailed</vt:lpstr>
      <vt:lpstr>Data</vt:lpstr>
      <vt:lpstr>abstract!Print_Titles</vt:lpstr>
      <vt:lpstr>Data!Print_Titles</vt:lpstr>
      <vt:lpstr>Detailed!Print_Titles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dc:creator>
  <cp:lastModifiedBy>LENOVO</cp:lastModifiedBy>
  <cp:lastPrinted>2022-02-22T06:29:00Z</cp:lastPrinted>
  <dcterms:created xsi:type="dcterms:W3CDTF">2011-03-15T16:14:00Z</dcterms:created>
  <dcterms:modified xsi:type="dcterms:W3CDTF">2024-02-15T07:28:50Z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F0277452354547B18629EB441E909C50</vt:lpwstr>
  </property>
  <property fmtid="{D5CDD505-2E9C-101B-9397-08002B2CF9AE}" pid="3" name="KSOProductBuildVer">
    <vt:lpwstr>1033-11.2.0.11254</vt:lpwstr>
  </property>
</Properties>
</file>