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19416" windowHeight="10536" activeTab="2"/>
  </bookViews>
  <sheets>
    <sheet name="six sigma" sheetId="2" r:id="rId1"/>
    <sheet name="features" sheetId="3" r:id="rId2"/>
    <sheet name="comparison - display" sheetId="4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5" i="4" l="1"/>
  <c r="T11" i="4"/>
  <c r="T8" i="4"/>
  <c r="T6" i="4"/>
  <c r="L8" i="4"/>
  <c r="L7" i="4"/>
  <c r="T7" i="4" s="1"/>
  <c r="T30" i="4" s="1"/>
  <c r="T31" i="4" s="1"/>
  <c r="V29" i="4" s="1"/>
  <c r="L6" i="4"/>
  <c r="L10" i="4"/>
  <c r="T10" i="4" s="1"/>
  <c r="L11" i="4"/>
  <c r="D31" i="4"/>
  <c r="F29" i="4" s="1"/>
  <c r="D30" i="4"/>
  <c r="D21" i="4"/>
  <c r="D22" i="4" s="1"/>
  <c r="L16" i="4"/>
  <c r="N24" i="4" s="1"/>
  <c r="L20" i="4"/>
  <c r="D16" i="4"/>
  <c r="F24" i="4" s="1"/>
  <c r="L21" i="4" l="1"/>
  <c r="L30" i="4"/>
  <c r="L22" i="4"/>
  <c r="N19" i="4" s="1"/>
  <c r="N13" i="4"/>
  <c r="F19" i="4"/>
  <c r="F5" i="4"/>
  <c r="T20" i="4"/>
  <c r="T16" i="4"/>
  <c r="V24" i="4" s="1"/>
  <c r="V4" i="4" s="1"/>
  <c r="V3" i="4" s="1"/>
  <c r="F13" i="4"/>
  <c r="L31" i="4" l="1"/>
  <c r="N29" i="4" s="1"/>
  <c r="N4" i="4" s="1"/>
  <c r="N3" i="4" s="1"/>
  <c r="N5" i="4"/>
  <c r="T21" i="4"/>
  <c r="T22" i="4" s="1"/>
  <c r="V19" i="4" s="1"/>
  <c r="V13" i="4"/>
  <c r="F4" i="4"/>
  <c r="F3" i="4" s="1"/>
</calcChain>
</file>

<file path=xl/sharedStrings.xml><?xml version="1.0" encoding="utf-8"?>
<sst xmlns="http://schemas.openxmlformats.org/spreadsheetml/2006/main" count="276" uniqueCount="80">
  <si>
    <t>Operation</t>
  </si>
  <si>
    <t>Maintenance</t>
  </si>
  <si>
    <t>Equipment</t>
  </si>
  <si>
    <t>Life</t>
  </si>
  <si>
    <t>years</t>
  </si>
  <si>
    <t>No of eqpt</t>
  </si>
  <si>
    <t>Rs</t>
  </si>
  <si>
    <t>Installation</t>
  </si>
  <si>
    <t>Capital</t>
  </si>
  <si>
    <t>Rs/no</t>
  </si>
  <si>
    <t>A</t>
  </si>
  <si>
    <t>B</t>
  </si>
  <si>
    <t>C</t>
  </si>
  <si>
    <t>Cleaning</t>
  </si>
  <si>
    <t>Power</t>
  </si>
  <si>
    <t>kw/hr</t>
  </si>
  <si>
    <t>Rs/yr</t>
  </si>
  <si>
    <t>In 20 yrs</t>
  </si>
  <si>
    <t>Fittings</t>
  </si>
  <si>
    <t>D</t>
  </si>
  <si>
    <t>Water</t>
  </si>
  <si>
    <t>Water consumption (20 yrs)</t>
  </si>
  <si>
    <t>KL</t>
  </si>
  <si>
    <t>@ 85% eff</t>
  </si>
  <si>
    <t>Life cycle cost (20 yrs)</t>
  </si>
  <si>
    <t>Tested for 70000 cyces of hand shower operation</t>
  </si>
  <si>
    <t>16 yrs</t>
  </si>
  <si>
    <t>enter data in black cells only</t>
  </si>
  <si>
    <t>kwh/bath</t>
  </si>
  <si>
    <t>Spares</t>
  </si>
  <si>
    <t>Plumber + electrician + fittings</t>
  </si>
  <si>
    <t>11th year parts replacement</t>
  </si>
  <si>
    <t>Avg cons of 1000 trial</t>
  </si>
  <si>
    <t>Family</t>
  </si>
  <si>
    <t>Power cost</t>
  </si>
  <si>
    <t>Usage</t>
  </si>
  <si>
    <t>9 months</t>
  </si>
  <si>
    <t>Gyeser Usage</t>
  </si>
  <si>
    <t>Shower Bath</t>
  </si>
  <si>
    <t>Water cost</t>
  </si>
  <si>
    <t>Municipality + borewell</t>
  </si>
  <si>
    <t>In 20 years life span</t>
  </si>
  <si>
    <t>Life cycle</t>
  </si>
  <si>
    <t>Cost</t>
  </si>
  <si>
    <t>Avg life - survey results</t>
  </si>
  <si>
    <t>Male / Female / Child - avg 10 min/bath</t>
  </si>
  <si>
    <t>Annual Consumption</t>
  </si>
  <si>
    <t>units</t>
  </si>
  <si>
    <t>Every 3 yr (descaling + coil + element)</t>
  </si>
  <si>
    <t>Every Gyeser replacement</t>
  </si>
  <si>
    <t>Eevry 7 yr (handle+mixture+shower)</t>
  </si>
  <si>
    <t>Lrs</t>
  </si>
  <si>
    <t>Rs/7 yr</t>
  </si>
  <si>
    <t>Rs/10 yr</t>
  </si>
  <si>
    <t>No</t>
  </si>
  <si>
    <t>Rs/ltr</t>
  </si>
  <si>
    <t>Rs/unit</t>
  </si>
  <si>
    <t>Ltr/No</t>
  </si>
  <si>
    <t>Days</t>
  </si>
  <si>
    <t>Members</t>
  </si>
  <si>
    <t>Yr</t>
  </si>
  <si>
    <t>Total annual cost</t>
  </si>
  <si>
    <t>For a Family of 5 member, with avg data as below:</t>
  </si>
  <si>
    <t>Temperature attained - 2 seconds</t>
  </si>
  <si>
    <t>No heat up cycle</t>
  </si>
  <si>
    <t>Optimized water consumption</t>
  </si>
  <si>
    <t>8 - 15 Ltr/bath</t>
  </si>
  <si>
    <t>Flow / pressure / temperature</t>
  </si>
  <si>
    <t>Adjustable</t>
  </si>
  <si>
    <t>Key Features of re Think heaters</t>
  </si>
  <si>
    <t>sigma</t>
  </si>
  <si>
    <t>defects per</t>
  </si>
  <si>
    <t>=</t>
  </si>
  <si>
    <t>quality</t>
  </si>
  <si>
    <t>error in</t>
  </si>
  <si>
    <t>reThink water heater on six-sigma rating</t>
  </si>
  <si>
    <t>reThink water heater has not failed single time in 100000 operations............&amp; counting</t>
  </si>
  <si>
    <t>Heater -2 kw, 3 Ltr  Manual  20 Ltr bath</t>
  </si>
  <si>
    <t>Heater - 5 kw,  Shower  80 Ltr bath</t>
  </si>
  <si>
    <t xml:space="preserve">re Think 5.5 kw Heater Shower  6 to 14 Ltr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</si>
</sst>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%"/>
    <numFmt numFmtId="166" formatCode="0.0000000%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4" fillId="5" borderId="1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3" borderId="1" xfId="0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horizontal="right" vertical="center"/>
    </xf>
    <xf numFmtId="0" fontId="0" fillId="3" borderId="1" xfId="0" applyFill="1" applyBorder="1" applyAlignment="1" applyProtection="1">
      <alignment horizontal="right" vertical="center"/>
    </xf>
    <xf numFmtId="0" fontId="0" fillId="4" borderId="1" xfId="0" applyFill="1" applyBorder="1" applyAlignment="1" applyProtection="1">
      <alignment horizontal="right" vertical="center"/>
    </xf>
    <xf numFmtId="1" fontId="0" fillId="3" borderId="1" xfId="0" applyNumberFormat="1" applyFill="1" applyBorder="1" applyAlignment="1" applyProtection="1">
      <alignment vertical="center"/>
    </xf>
    <xf numFmtId="1" fontId="0" fillId="4" borderId="1" xfId="0" applyNumberForma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0" fillId="3" borderId="1" xfId="0" applyNumberFormat="1" applyFill="1" applyBorder="1" applyAlignment="1" applyProtection="1">
      <alignment vertical="center"/>
    </xf>
    <xf numFmtId="1" fontId="0" fillId="2" borderId="1" xfId="0" applyNumberFormat="1" applyFill="1" applyBorder="1" applyAlignment="1" applyProtection="1">
      <alignment vertical="center"/>
    </xf>
    <xf numFmtId="0" fontId="5" fillId="6" borderId="1" xfId="0" applyFont="1" applyFill="1" applyBorder="1" applyAlignment="1" applyProtection="1">
      <alignment vertical="center"/>
    </xf>
    <xf numFmtId="0" fontId="6" fillId="6" borderId="1" xfId="0" applyFont="1" applyFill="1" applyBorder="1" applyAlignment="1" applyProtection="1">
      <alignment vertical="center"/>
    </xf>
    <xf numFmtId="0" fontId="3" fillId="6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vertical="center"/>
    </xf>
    <xf numFmtId="0" fontId="6" fillId="4" borderId="1" xfId="0" applyFont="1" applyFill="1" applyBorder="1" applyAlignment="1" applyProtection="1">
      <alignment vertical="center"/>
    </xf>
    <xf numFmtId="1" fontId="3" fillId="6" borderId="1" xfId="0" applyNumberFormat="1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vertical="center"/>
    </xf>
    <xf numFmtId="1" fontId="2" fillId="3" borderId="1" xfId="0" applyNumberFormat="1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0" fontId="9" fillId="5" borderId="0" xfId="0" applyFont="1" applyFill="1" applyBorder="1" applyAlignment="1" applyProtection="1">
      <alignment vertical="center" wrapText="1"/>
    </xf>
    <xf numFmtId="0" fontId="0" fillId="0" borderId="1" xfId="0" applyBorder="1"/>
    <xf numFmtId="165" fontId="0" fillId="0" borderId="1" xfId="0" applyNumberFormat="1" applyBorder="1"/>
    <xf numFmtId="0" fontId="10" fillId="0" borderId="1" xfId="0" applyFon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3" borderId="7" xfId="0" applyFont="1" applyFill="1" applyBorder="1" applyAlignment="1" applyProtection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left" vertical="center"/>
    </xf>
    <xf numFmtId="0" fontId="0" fillId="4" borderId="7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0" fillId="4" borderId="7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0" xfId="0" applyFill="1" applyBorder="1" applyAlignment="1" applyProtection="1">
      <alignment horizontal="center" vertical="center"/>
    </xf>
    <xf numFmtId="0" fontId="0" fillId="4" borderId="6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left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7" xfId="0" quotePrefix="1" applyFill="1" applyBorder="1" applyAlignment="1" applyProtection="1">
      <alignment horizontal="left" vertical="center"/>
    </xf>
    <xf numFmtId="0" fontId="0" fillId="3" borderId="8" xfId="0" quotePrefix="1" applyFill="1" applyBorder="1" applyAlignment="1" applyProtection="1">
      <alignment horizontal="left" vertical="center"/>
    </xf>
    <xf numFmtId="0" fontId="0" fillId="3" borderId="9" xfId="0" quotePrefix="1" applyFill="1" applyBorder="1" applyAlignment="1" applyProtection="1">
      <alignment horizontal="left" vertical="center"/>
    </xf>
    <xf numFmtId="0" fontId="0" fillId="4" borderId="8" xfId="0" applyFill="1" applyBorder="1" applyAlignment="1" applyProtection="1">
      <alignment horizontal="left" vertical="center"/>
    </xf>
    <xf numFmtId="0" fontId="0" fillId="4" borderId="9" xfId="0" applyFill="1" applyBorder="1" applyAlignment="1" applyProtection="1">
      <alignment horizontal="left" vertical="center"/>
    </xf>
    <xf numFmtId="0" fontId="0" fillId="4" borderId="7" xfId="0" quotePrefix="1" applyFill="1" applyBorder="1" applyAlignment="1" applyProtection="1">
      <alignment horizontal="left" vertical="center"/>
    </xf>
    <xf numFmtId="0" fontId="0" fillId="4" borderId="8" xfId="0" quotePrefix="1" applyFill="1" applyBorder="1" applyAlignment="1" applyProtection="1">
      <alignment horizontal="left" vertical="center"/>
    </xf>
    <xf numFmtId="0" fontId="0" fillId="4" borderId="9" xfId="0" quotePrefix="1" applyFill="1" applyBorder="1" applyAlignment="1" applyProtection="1">
      <alignment horizontal="left" vertical="center"/>
    </xf>
    <xf numFmtId="0" fontId="0" fillId="3" borderId="8" xfId="0" applyFill="1" applyBorder="1" applyAlignment="1" applyProtection="1">
      <alignment horizontal="left" vertical="center"/>
    </xf>
    <xf numFmtId="0" fontId="0" fillId="3" borderId="9" xfId="0" applyFill="1" applyBorder="1" applyAlignment="1" applyProtection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left" vertical="center"/>
    </xf>
    <xf numFmtId="0" fontId="0" fillId="2" borderId="8" xfId="0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horizontal="left" vertical="center"/>
    </xf>
    <xf numFmtId="0" fontId="0" fillId="2" borderId="10" xfId="0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left" vertical="center"/>
    </xf>
    <xf numFmtId="0" fontId="2" fillId="2" borderId="8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/>
    </xf>
    <xf numFmtId="0" fontId="0" fillId="2" borderId="7" xfId="0" quotePrefix="1" applyFill="1" applyBorder="1" applyAlignment="1" applyProtection="1">
      <alignment horizontal="left" vertical="center"/>
    </xf>
    <xf numFmtId="0" fontId="0" fillId="2" borderId="8" xfId="0" quotePrefix="1" applyFill="1" applyBorder="1" applyAlignment="1" applyProtection="1">
      <alignment horizontal="left" vertical="center"/>
    </xf>
    <xf numFmtId="0" fontId="0" fillId="2" borderId="9" xfId="0" quotePrefix="1" applyFill="1" applyBorder="1" applyAlignment="1" applyProtection="1">
      <alignment horizontal="left" vertical="center"/>
    </xf>
    <xf numFmtId="0" fontId="5" fillId="6" borderId="7" xfId="0" applyFont="1" applyFill="1" applyBorder="1" applyAlignment="1" applyProtection="1">
      <alignment horizontal="center" vertical="center"/>
    </xf>
    <xf numFmtId="0" fontId="5" fillId="6" borderId="8" xfId="0" applyFont="1" applyFill="1" applyBorder="1" applyAlignment="1" applyProtection="1">
      <alignment horizontal="center" vertical="center"/>
    </xf>
    <xf numFmtId="0" fontId="5" fillId="6" borderId="9" xfId="0" applyFont="1" applyFill="1" applyBorder="1" applyAlignment="1" applyProtection="1">
      <alignment horizontal="center" vertical="center"/>
    </xf>
    <xf numFmtId="0" fontId="5" fillId="6" borderId="7" xfId="0" applyFont="1" applyFill="1" applyBorder="1" applyAlignment="1" applyProtection="1">
      <alignment horizontal="left" vertical="center"/>
    </xf>
    <xf numFmtId="0" fontId="5" fillId="6" borderId="8" xfId="0" applyFont="1" applyFill="1" applyBorder="1" applyAlignment="1" applyProtection="1">
      <alignment horizontal="left" vertical="center"/>
    </xf>
    <xf numFmtId="0" fontId="5" fillId="6" borderId="9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8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 applyProtection="1">
      <alignment horizontal="left" vertical="center"/>
    </xf>
    <xf numFmtId="0" fontId="3" fillId="6" borderId="3" xfId="0" applyFont="1" applyFill="1" applyBorder="1" applyAlignment="1" applyProtection="1">
      <alignment horizontal="left" vertical="center"/>
    </xf>
    <xf numFmtId="0" fontId="3" fillId="6" borderId="4" xfId="0" applyFont="1" applyFill="1" applyBorder="1" applyAlignment="1" applyProtection="1">
      <alignment horizontal="left" vertical="center"/>
    </xf>
    <xf numFmtId="0" fontId="3" fillId="6" borderId="1" xfId="0" applyFont="1" applyFill="1" applyBorder="1" applyAlignment="1" applyProtection="1">
      <alignment horizontal="left" vertical="center"/>
    </xf>
    <xf numFmtId="0" fontId="3" fillId="6" borderId="5" xfId="0" applyFont="1" applyFill="1" applyBorder="1" applyAlignment="1" applyProtection="1">
      <alignment horizontal="left" vertical="center" wrapText="1"/>
    </xf>
    <xf numFmtId="0" fontId="3" fillId="6" borderId="10" xfId="0" applyFont="1" applyFill="1" applyBorder="1" applyAlignment="1" applyProtection="1">
      <alignment horizontal="left" vertical="center" wrapText="1"/>
    </xf>
    <xf numFmtId="0" fontId="3" fillId="6" borderId="6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1</xdr:row>
      <xdr:rowOff>63500</xdr:rowOff>
    </xdr:from>
    <xdr:to>
      <xdr:col>5</xdr:col>
      <xdr:colOff>152400</xdr:colOff>
      <xdr:row>10</xdr:row>
      <xdr:rowOff>102085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8634EEB-AD6D-4BCA-91BB-65B5934F9C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511" t="23705" r="19010" b="16141"/>
        <a:stretch/>
      </xdr:blipFill>
      <xdr:spPr>
        <a:xfrm>
          <a:off x="704849" y="247650"/>
          <a:ext cx="2495551" cy="1778485"/>
        </a:xfrm>
        <a:prstGeom prst="rect">
          <a:avLst/>
        </a:prstGeom>
        <a:ln w="127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1</xdr:col>
      <xdr:colOff>101600</xdr:colOff>
      <xdr:row>11</xdr:row>
      <xdr:rowOff>58106</xdr:rowOff>
    </xdr:from>
    <xdr:to>
      <xdr:col>5</xdr:col>
      <xdr:colOff>152400</xdr:colOff>
      <xdr:row>21</xdr:row>
      <xdr:rowOff>73341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B4ECD96C-E104-41C4-ACA1-1C3A0EFE90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3102" t="22946" r="18518" b="12898"/>
        <a:stretch/>
      </xdr:blipFill>
      <xdr:spPr>
        <a:xfrm>
          <a:off x="711200" y="2166306"/>
          <a:ext cx="2489200" cy="1856735"/>
        </a:xfrm>
        <a:prstGeom prst="rect">
          <a:avLst/>
        </a:prstGeom>
        <a:ln w="127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T11"/>
  <sheetViews>
    <sheetView workbookViewId="0">
      <selection activeCell="S5" sqref="S5"/>
    </sheetView>
  </sheetViews>
  <sheetFormatPr defaultRowHeight="14.4" x14ac:dyDescent="0.3"/>
  <cols>
    <col min="8" max="8" width="1.77734375" bestFit="1" customWidth="1"/>
    <col min="9" max="9" width="5.6640625" bestFit="1" customWidth="1"/>
    <col min="10" max="10" width="1.77734375" bestFit="1" customWidth="1"/>
    <col min="11" max="11" width="6.77734375" bestFit="1" customWidth="1"/>
    <col min="12" max="12" width="10.109375" bestFit="1" customWidth="1"/>
    <col min="13" max="13" width="7.77734375" bestFit="1" customWidth="1"/>
    <col min="14" max="14" width="1.77734375" bestFit="1" customWidth="1"/>
    <col min="15" max="15" width="9.77734375" bestFit="1" customWidth="1"/>
    <col min="16" max="16" width="6.44140625" bestFit="1" customWidth="1"/>
    <col min="17" max="18" width="1.77734375" bestFit="1" customWidth="1"/>
    <col min="19" max="19" width="7.109375" bestFit="1" customWidth="1"/>
    <col min="20" max="20" width="6.77734375" bestFit="1" customWidth="1"/>
  </cols>
  <sheetData>
    <row r="2" spans="8:20" ht="21" x14ac:dyDescent="0.5">
      <c r="H2" s="37" t="s">
        <v>75</v>
      </c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8:20" ht="14.55" x14ac:dyDescent="0.35">
      <c r="H3" s="39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1"/>
    </row>
    <row r="4" spans="8:20" ht="14.55" x14ac:dyDescent="0.35">
      <c r="H4" s="35">
        <v>6</v>
      </c>
      <c r="I4" s="35" t="s">
        <v>70</v>
      </c>
      <c r="J4" s="35" t="s">
        <v>72</v>
      </c>
      <c r="K4" s="35">
        <v>3.4</v>
      </c>
      <c r="L4" s="35" t="s">
        <v>71</v>
      </c>
      <c r="M4" s="35">
        <v>1000000</v>
      </c>
      <c r="N4" s="35" t="s">
        <v>72</v>
      </c>
      <c r="O4" s="36">
        <v>0.99999660000000001</v>
      </c>
      <c r="P4" s="35" t="s">
        <v>73</v>
      </c>
      <c r="Q4" s="35" t="s">
        <v>72</v>
      </c>
      <c r="R4" s="35">
        <v>1</v>
      </c>
      <c r="S4" s="35" t="s">
        <v>74</v>
      </c>
      <c r="T4" s="35">
        <v>250000</v>
      </c>
    </row>
    <row r="5" spans="8:20" ht="14.55" x14ac:dyDescent="0.35">
      <c r="H5" s="35">
        <v>5</v>
      </c>
      <c r="I5" s="35" t="s">
        <v>70</v>
      </c>
      <c r="J5" s="35" t="s">
        <v>72</v>
      </c>
      <c r="K5" s="35">
        <v>233</v>
      </c>
      <c r="L5" s="35" t="s">
        <v>71</v>
      </c>
      <c r="M5" s="35">
        <v>1000000</v>
      </c>
      <c r="N5" s="35" t="s">
        <v>72</v>
      </c>
      <c r="O5" s="36">
        <v>0.99976699999999996</v>
      </c>
      <c r="P5" s="35" t="s">
        <v>73</v>
      </c>
      <c r="Q5" s="35" t="s">
        <v>72</v>
      </c>
      <c r="R5" s="35">
        <v>1</v>
      </c>
      <c r="S5" s="35" t="s">
        <v>74</v>
      </c>
      <c r="T5" s="35">
        <v>4300</v>
      </c>
    </row>
    <row r="6" spans="8:20" ht="14.55" x14ac:dyDescent="0.35">
      <c r="H6" s="35">
        <v>4</v>
      </c>
      <c r="I6" s="35" t="s">
        <v>70</v>
      </c>
      <c r="J6" s="35" t="s">
        <v>72</v>
      </c>
      <c r="K6" s="35">
        <v>6210</v>
      </c>
      <c r="L6" s="35" t="s">
        <v>71</v>
      </c>
      <c r="M6" s="35">
        <v>1000000</v>
      </c>
      <c r="N6" s="35" t="s">
        <v>72</v>
      </c>
      <c r="O6" s="36">
        <v>0.99378999999999995</v>
      </c>
      <c r="P6" s="35" t="s">
        <v>73</v>
      </c>
      <c r="Q6" s="35" t="s">
        <v>72</v>
      </c>
      <c r="R6" s="35">
        <v>1</v>
      </c>
      <c r="S6" s="35" t="s">
        <v>74</v>
      </c>
      <c r="T6" s="35">
        <v>160</v>
      </c>
    </row>
    <row r="7" spans="8:20" ht="14.55" x14ac:dyDescent="0.35">
      <c r="H7" s="35">
        <v>3</v>
      </c>
      <c r="I7" s="35" t="s">
        <v>70</v>
      </c>
      <c r="J7" s="35" t="s">
        <v>72</v>
      </c>
      <c r="K7" s="35">
        <v>66807</v>
      </c>
      <c r="L7" s="35" t="s">
        <v>71</v>
      </c>
      <c r="M7" s="35">
        <v>1000000</v>
      </c>
      <c r="N7" s="35" t="s">
        <v>72</v>
      </c>
      <c r="O7" s="36">
        <v>0.93320000000000003</v>
      </c>
      <c r="P7" s="35" t="s">
        <v>73</v>
      </c>
      <c r="Q7" s="35" t="s">
        <v>72</v>
      </c>
      <c r="R7" s="35">
        <v>1</v>
      </c>
      <c r="S7" s="35" t="s">
        <v>74</v>
      </c>
      <c r="T7" s="35">
        <v>15</v>
      </c>
    </row>
    <row r="8" spans="8:20" ht="14.55" x14ac:dyDescent="0.35">
      <c r="H8" s="35">
        <v>2</v>
      </c>
      <c r="I8" s="35" t="s">
        <v>70</v>
      </c>
      <c r="J8" s="35" t="s">
        <v>72</v>
      </c>
      <c r="K8" s="35">
        <v>308537</v>
      </c>
      <c r="L8" s="35" t="s">
        <v>71</v>
      </c>
      <c r="M8" s="35">
        <v>1000000</v>
      </c>
      <c r="N8" s="35" t="s">
        <v>72</v>
      </c>
      <c r="O8" s="36">
        <v>0.69130000000000003</v>
      </c>
      <c r="P8" s="35" t="s">
        <v>73</v>
      </c>
      <c r="Q8" s="35" t="s">
        <v>72</v>
      </c>
      <c r="R8" s="35">
        <v>1</v>
      </c>
      <c r="S8" s="35" t="s">
        <v>74</v>
      </c>
      <c r="T8" s="35">
        <v>3</v>
      </c>
    </row>
    <row r="9" spans="8:20" ht="14.55" x14ac:dyDescent="0.35">
      <c r="H9" s="35">
        <v>1</v>
      </c>
      <c r="I9" s="35" t="s">
        <v>70</v>
      </c>
      <c r="J9" s="35" t="s">
        <v>72</v>
      </c>
      <c r="K9" s="35">
        <v>690000</v>
      </c>
      <c r="L9" s="35" t="s">
        <v>71</v>
      </c>
      <c r="M9" s="35">
        <v>1000000</v>
      </c>
      <c r="N9" s="35" t="s">
        <v>72</v>
      </c>
      <c r="O9" s="36">
        <v>0.30230000000000001</v>
      </c>
      <c r="P9" s="35" t="s">
        <v>73</v>
      </c>
      <c r="Q9" s="35" t="s">
        <v>72</v>
      </c>
      <c r="R9" s="35">
        <v>1</v>
      </c>
      <c r="S9" s="35" t="s">
        <v>74</v>
      </c>
      <c r="T9" s="35">
        <v>2</v>
      </c>
    </row>
    <row r="10" spans="8:20" ht="14.55" x14ac:dyDescent="0.35">
      <c r="H10" s="39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1"/>
    </row>
    <row r="11" spans="8:20" ht="14.55" x14ac:dyDescent="0.35">
      <c r="H11" s="38" t="s">
        <v>76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</sheetData>
  <mergeCells count="4">
    <mergeCell ref="H2:T2"/>
    <mergeCell ref="H11:T11"/>
    <mergeCell ref="H3:T3"/>
    <mergeCell ref="H10:T1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B9" sqref="B9"/>
    </sheetView>
  </sheetViews>
  <sheetFormatPr defaultRowHeight="14.4" x14ac:dyDescent="0.3"/>
  <cols>
    <col min="2" max="2" width="42.44140625" bestFit="1" customWidth="1"/>
    <col min="3" max="3" width="14.5546875" bestFit="1" customWidth="1"/>
  </cols>
  <sheetData>
    <row r="2" spans="2:3" x14ac:dyDescent="0.35">
      <c r="B2" s="1" t="s">
        <v>69</v>
      </c>
    </row>
    <row r="4" spans="2:3" x14ac:dyDescent="0.35">
      <c r="B4" t="s">
        <v>25</v>
      </c>
      <c r="C4" t="s">
        <v>26</v>
      </c>
    </row>
    <row r="5" spans="2:3" x14ac:dyDescent="0.35">
      <c r="B5" t="s">
        <v>63</v>
      </c>
      <c r="C5" t="s">
        <v>64</v>
      </c>
    </row>
    <row r="6" spans="2:3" x14ac:dyDescent="0.35">
      <c r="B6" t="s">
        <v>65</v>
      </c>
      <c r="C6" t="s">
        <v>66</v>
      </c>
    </row>
    <row r="7" spans="2:3" x14ac:dyDescent="0.35">
      <c r="B7" t="s">
        <v>67</v>
      </c>
      <c r="C7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2"/>
  <sheetViews>
    <sheetView tabSelected="1" zoomScale="90" zoomScaleNormal="90" workbookViewId="0">
      <selection activeCell="B1" sqref="B1:H1"/>
    </sheetView>
  </sheetViews>
  <sheetFormatPr defaultColWidth="8.77734375" defaultRowHeight="14.4" x14ac:dyDescent="0.3"/>
  <cols>
    <col min="1" max="1" width="1.77734375" style="4" customWidth="1"/>
    <col min="2" max="2" width="2.33203125" style="4" bestFit="1" customWidth="1"/>
    <col min="3" max="3" width="12.77734375" style="4" bestFit="1" customWidth="1"/>
    <col min="4" max="4" width="6.5546875" style="4" bestFit="1" customWidth="1"/>
    <col min="5" max="5" width="9.21875" style="4" bestFit="1" customWidth="1"/>
    <col min="6" max="6" width="7.6640625" style="4" bestFit="1" customWidth="1"/>
    <col min="7" max="7" width="3.109375" style="4" bestFit="1" customWidth="1"/>
    <col min="8" max="8" width="24.21875" style="4" bestFit="1" customWidth="1"/>
    <col min="9" max="9" width="1.77734375" style="4" customWidth="1"/>
    <col min="10" max="10" width="2.33203125" style="4" bestFit="1" customWidth="1"/>
    <col min="11" max="11" width="12.77734375" style="4" bestFit="1" customWidth="1"/>
    <col min="12" max="12" width="7.6640625" style="4" bestFit="1" customWidth="1"/>
    <col min="13" max="13" width="9.109375" style="4" bestFit="1" customWidth="1"/>
    <col min="14" max="14" width="7.6640625" style="4" bestFit="1" customWidth="1"/>
    <col min="15" max="15" width="3.109375" style="4" bestFit="1" customWidth="1"/>
    <col min="16" max="16" width="24.21875" style="4" bestFit="1" customWidth="1"/>
    <col min="17" max="17" width="1.6640625" style="4" customWidth="1"/>
    <col min="18" max="18" width="2.33203125" style="4" bestFit="1" customWidth="1"/>
    <col min="19" max="19" width="12.77734375" style="4" bestFit="1" customWidth="1"/>
    <col min="20" max="20" width="6.5546875" style="4" bestFit="1" customWidth="1"/>
    <col min="21" max="21" width="9.109375" style="4" bestFit="1" customWidth="1"/>
    <col min="22" max="22" width="7.6640625" style="4" bestFit="1" customWidth="1"/>
    <col min="23" max="23" width="3.109375" style="4" bestFit="1" customWidth="1"/>
    <col min="24" max="24" width="24.21875" style="4" bestFit="1" customWidth="1"/>
    <col min="25" max="25" width="1.77734375" style="4" customWidth="1"/>
    <col min="26" max="26" width="11.44140625" style="4" bestFit="1" customWidth="1"/>
    <col min="27" max="16384" width="8.77734375" style="4"/>
  </cols>
  <sheetData>
    <row r="1" spans="2:26" s="22" customFormat="1" ht="25.8" x14ac:dyDescent="0.3">
      <c r="B1" s="109" t="s">
        <v>79</v>
      </c>
      <c r="C1" s="100"/>
      <c r="D1" s="100"/>
      <c r="E1" s="100"/>
      <c r="F1" s="100"/>
      <c r="G1" s="100"/>
      <c r="H1" s="100"/>
      <c r="I1" s="23"/>
      <c r="J1" s="110" t="s">
        <v>77</v>
      </c>
      <c r="K1" s="110"/>
      <c r="L1" s="110"/>
      <c r="M1" s="110"/>
      <c r="N1" s="110"/>
      <c r="O1" s="110"/>
      <c r="P1" s="110"/>
      <c r="R1" s="111" t="s">
        <v>78</v>
      </c>
      <c r="S1" s="101"/>
      <c r="T1" s="101"/>
      <c r="U1" s="101"/>
      <c r="V1" s="101"/>
      <c r="W1" s="101"/>
      <c r="X1" s="101"/>
      <c r="Z1" s="34" t="s">
        <v>27</v>
      </c>
    </row>
    <row r="2" spans="2:26" ht="14.55" x14ac:dyDescent="0.35">
      <c r="B2" s="88"/>
      <c r="C2" s="89"/>
      <c r="D2" s="89"/>
      <c r="E2" s="89"/>
      <c r="F2" s="89"/>
      <c r="G2" s="89"/>
      <c r="H2" s="90"/>
      <c r="J2" s="88"/>
      <c r="K2" s="89"/>
      <c r="L2" s="89"/>
      <c r="M2" s="89"/>
      <c r="N2" s="89"/>
      <c r="O2" s="89"/>
      <c r="P2" s="90"/>
      <c r="R2" s="88"/>
      <c r="S2" s="89"/>
      <c r="T2" s="89"/>
      <c r="U2" s="89"/>
      <c r="V2" s="89"/>
      <c r="W2" s="89"/>
      <c r="X2" s="90"/>
      <c r="Z2" s="31"/>
    </row>
    <row r="3" spans="2:26" x14ac:dyDescent="0.3">
      <c r="B3" s="102" t="s">
        <v>61</v>
      </c>
      <c r="C3" s="103"/>
      <c r="D3" s="103"/>
      <c r="E3" s="104"/>
      <c r="F3" s="21">
        <f>F4/20</f>
        <v>5298</v>
      </c>
      <c r="G3" s="21" t="s">
        <v>6</v>
      </c>
      <c r="H3" s="106" t="s">
        <v>62</v>
      </c>
      <c r="J3" s="102" t="s">
        <v>61</v>
      </c>
      <c r="K3" s="103"/>
      <c r="L3" s="103"/>
      <c r="M3" s="104"/>
      <c r="N3" s="28">
        <f>N4/20</f>
        <v>8967.1428571428569</v>
      </c>
      <c r="O3" s="21" t="s">
        <v>6</v>
      </c>
      <c r="P3" s="106" t="s">
        <v>62</v>
      </c>
      <c r="R3" s="102" t="s">
        <v>61</v>
      </c>
      <c r="S3" s="103"/>
      <c r="T3" s="103"/>
      <c r="U3" s="104"/>
      <c r="V3" s="21">
        <f>V4/20</f>
        <v>26080</v>
      </c>
      <c r="W3" s="21" t="s">
        <v>6</v>
      </c>
      <c r="X3" s="106" t="s">
        <v>62</v>
      </c>
      <c r="Z3" s="31"/>
    </row>
    <row r="4" spans="2:26" s="16" customFormat="1" x14ac:dyDescent="0.3">
      <c r="B4" s="102" t="s">
        <v>24</v>
      </c>
      <c r="C4" s="103"/>
      <c r="D4" s="103"/>
      <c r="E4" s="104"/>
      <c r="F4" s="21">
        <f>F13+F19+F24+F29</f>
        <v>105960</v>
      </c>
      <c r="G4" s="21" t="s">
        <v>6</v>
      </c>
      <c r="H4" s="107"/>
      <c r="J4" s="102" t="s">
        <v>24</v>
      </c>
      <c r="K4" s="103"/>
      <c r="L4" s="103"/>
      <c r="M4" s="104"/>
      <c r="N4" s="21">
        <f>N13+N19+N24+N29</f>
        <v>179342.85714285713</v>
      </c>
      <c r="O4" s="21" t="s">
        <v>6</v>
      </c>
      <c r="P4" s="107"/>
      <c r="R4" s="102" t="s">
        <v>24</v>
      </c>
      <c r="S4" s="103"/>
      <c r="T4" s="103"/>
      <c r="U4" s="104"/>
      <c r="V4" s="21">
        <f>V13+V19+V24+V29</f>
        <v>521600</v>
      </c>
      <c r="W4" s="21" t="s">
        <v>6</v>
      </c>
      <c r="X4" s="107"/>
      <c r="Z4" s="32"/>
    </row>
    <row r="5" spans="2:26" s="16" customFormat="1" x14ac:dyDescent="0.3">
      <c r="B5" s="105" t="s">
        <v>21</v>
      </c>
      <c r="C5" s="105"/>
      <c r="D5" s="105"/>
      <c r="E5" s="105"/>
      <c r="F5" s="21">
        <f>D30*20/1000</f>
        <v>270</v>
      </c>
      <c r="G5" s="21" t="s">
        <v>22</v>
      </c>
      <c r="H5" s="108"/>
      <c r="J5" s="105" t="s">
        <v>21</v>
      </c>
      <c r="K5" s="105"/>
      <c r="L5" s="105"/>
      <c r="M5" s="105"/>
      <c r="N5" s="21">
        <f>L30*20/1000</f>
        <v>540</v>
      </c>
      <c r="O5" s="21" t="s">
        <v>22</v>
      </c>
      <c r="P5" s="108"/>
      <c r="R5" s="105" t="s">
        <v>21</v>
      </c>
      <c r="S5" s="105"/>
      <c r="T5" s="105"/>
      <c r="U5" s="105"/>
      <c r="V5" s="21">
        <f>T30*20/1000</f>
        <v>2160</v>
      </c>
      <c r="W5" s="21" t="s">
        <v>22</v>
      </c>
      <c r="X5" s="108"/>
      <c r="Z5" s="33"/>
    </row>
    <row r="6" spans="2:26" ht="14.55" x14ac:dyDescent="0.35">
      <c r="B6" s="20">
        <v>1</v>
      </c>
      <c r="C6" s="20" t="s">
        <v>42</v>
      </c>
      <c r="D6" s="2">
        <v>20</v>
      </c>
      <c r="E6" s="19" t="s">
        <v>60</v>
      </c>
      <c r="F6" s="88"/>
      <c r="G6" s="89"/>
      <c r="H6" s="90"/>
      <c r="J6" s="20">
        <v>1</v>
      </c>
      <c r="K6" s="20" t="s">
        <v>42</v>
      </c>
      <c r="L6" s="2">
        <f>D6</f>
        <v>20</v>
      </c>
      <c r="M6" s="19" t="s">
        <v>60</v>
      </c>
      <c r="N6" s="88"/>
      <c r="O6" s="89"/>
      <c r="P6" s="90"/>
      <c r="R6" s="20">
        <v>1</v>
      </c>
      <c r="S6" s="20" t="s">
        <v>42</v>
      </c>
      <c r="T6" s="2">
        <f>L6</f>
        <v>20</v>
      </c>
      <c r="U6" s="19" t="s">
        <v>60</v>
      </c>
      <c r="V6" s="88"/>
      <c r="W6" s="89"/>
      <c r="X6" s="90"/>
      <c r="Z6" s="31"/>
    </row>
    <row r="7" spans="2:26" ht="14.55" x14ac:dyDescent="0.35">
      <c r="B7" s="20">
        <v>2</v>
      </c>
      <c r="C7" s="20" t="s">
        <v>33</v>
      </c>
      <c r="D7" s="2">
        <v>5</v>
      </c>
      <c r="E7" s="19" t="s">
        <v>54</v>
      </c>
      <c r="F7" s="91" t="s">
        <v>59</v>
      </c>
      <c r="G7" s="92"/>
      <c r="H7" s="93"/>
      <c r="J7" s="20">
        <v>2</v>
      </c>
      <c r="K7" s="20" t="s">
        <v>33</v>
      </c>
      <c r="L7" s="2">
        <f>D7</f>
        <v>5</v>
      </c>
      <c r="M7" s="19" t="s">
        <v>54</v>
      </c>
      <c r="N7" s="91" t="s">
        <v>59</v>
      </c>
      <c r="O7" s="92"/>
      <c r="P7" s="93"/>
      <c r="R7" s="20">
        <v>2</v>
      </c>
      <c r="S7" s="20" t="s">
        <v>33</v>
      </c>
      <c r="T7" s="2">
        <f>L7</f>
        <v>5</v>
      </c>
      <c r="U7" s="19" t="s">
        <v>54</v>
      </c>
      <c r="V7" s="91" t="s">
        <v>59</v>
      </c>
      <c r="W7" s="92"/>
      <c r="X7" s="93"/>
      <c r="Z7" s="32"/>
    </row>
    <row r="8" spans="2:26" ht="14.55" x14ac:dyDescent="0.35">
      <c r="B8" s="20">
        <v>3</v>
      </c>
      <c r="C8" s="20" t="s">
        <v>37</v>
      </c>
      <c r="D8" s="2">
        <v>270</v>
      </c>
      <c r="E8" s="19" t="s">
        <v>58</v>
      </c>
      <c r="F8" s="91" t="s">
        <v>36</v>
      </c>
      <c r="G8" s="92"/>
      <c r="H8" s="93"/>
      <c r="J8" s="20">
        <v>3</v>
      </c>
      <c r="K8" s="20" t="s">
        <v>37</v>
      </c>
      <c r="L8" s="2">
        <f>D8</f>
        <v>270</v>
      </c>
      <c r="M8" s="19" t="s">
        <v>58</v>
      </c>
      <c r="N8" s="91" t="s">
        <v>36</v>
      </c>
      <c r="O8" s="92"/>
      <c r="P8" s="93"/>
      <c r="R8" s="20">
        <v>3</v>
      </c>
      <c r="S8" s="20" t="s">
        <v>37</v>
      </c>
      <c r="T8" s="2">
        <f>L8</f>
        <v>270</v>
      </c>
      <c r="U8" s="19" t="s">
        <v>58</v>
      </c>
      <c r="V8" s="91" t="s">
        <v>36</v>
      </c>
      <c r="W8" s="92"/>
      <c r="X8" s="93"/>
      <c r="Z8" s="32"/>
    </row>
    <row r="9" spans="2:26" ht="14.55" x14ac:dyDescent="0.35">
      <c r="B9" s="20">
        <v>4</v>
      </c>
      <c r="C9" s="20" t="s">
        <v>38</v>
      </c>
      <c r="D9" s="2">
        <v>10</v>
      </c>
      <c r="E9" s="19" t="s">
        <v>57</v>
      </c>
      <c r="F9" s="91" t="s">
        <v>45</v>
      </c>
      <c r="G9" s="43"/>
      <c r="H9" s="44"/>
      <c r="J9" s="20">
        <v>4</v>
      </c>
      <c r="K9" s="20" t="s">
        <v>38</v>
      </c>
      <c r="L9" s="2">
        <v>20</v>
      </c>
      <c r="M9" s="19" t="s">
        <v>57</v>
      </c>
      <c r="N9" s="91" t="s">
        <v>45</v>
      </c>
      <c r="O9" s="43"/>
      <c r="P9" s="44"/>
      <c r="R9" s="20">
        <v>4</v>
      </c>
      <c r="S9" s="20" t="s">
        <v>38</v>
      </c>
      <c r="T9" s="2">
        <v>80</v>
      </c>
      <c r="U9" s="19" t="s">
        <v>57</v>
      </c>
      <c r="V9" s="91" t="s">
        <v>45</v>
      </c>
      <c r="W9" s="43"/>
      <c r="X9" s="44"/>
      <c r="Z9" s="31"/>
    </row>
    <row r="10" spans="2:26" ht="14.55" x14ac:dyDescent="0.35">
      <c r="B10" s="20">
        <v>5</v>
      </c>
      <c r="C10" s="20" t="s">
        <v>34</v>
      </c>
      <c r="D10" s="2">
        <v>8</v>
      </c>
      <c r="E10" s="19" t="s">
        <v>56</v>
      </c>
      <c r="F10" s="91"/>
      <c r="G10" s="43"/>
      <c r="H10" s="44"/>
      <c r="J10" s="20">
        <v>5</v>
      </c>
      <c r="K10" s="20" t="s">
        <v>34</v>
      </c>
      <c r="L10" s="2">
        <f>D10</f>
        <v>8</v>
      </c>
      <c r="M10" s="19" t="s">
        <v>56</v>
      </c>
      <c r="N10" s="91"/>
      <c r="O10" s="43"/>
      <c r="P10" s="44"/>
      <c r="R10" s="20">
        <v>5</v>
      </c>
      <c r="S10" s="20" t="s">
        <v>34</v>
      </c>
      <c r="T10" s="2">
        <f>L10</f>
        <v>8</v>
      </c>
      <c r="U10" s="19" t="s">
        <v>56</v>
      </c>
      <c r="V10" s="91"/>
      <c r="W10" s="43"/>
      <c r="X10" s="44"/>
      <c r="Z10" s="8"/>
    </row>
    <row r="11" spans="2:26" ht="14.55" x14ac:dyDescent="0.35">
      <c r="B11" s="20">
        <v>6</v>
      </c>
      <c r="C11" s="20" t="s">
        <v>39</v>
      </c>
      <c r="D11" s="2">
        <v>0.15</v>
      </c>
      <c r="E11" s="19" t="s">
        <v>55</v>
      </c>
      <c r="F11" s="91" t="s">
        <v>40</v>
      </c>
      <c r="G11" s="43"/>
      <c r="H11" s="44"/>
      <c r="J11" s="20">
        <v>6</v>
      </c>
      <c r="K11" s="20" t="s">
        <v>39</v>
      </c>
      <c r="L11" s="2">
        <f>D11</f>
        <v>0.15</v>
      </c>
      <c r="M11" s="19" t="s">
        <v>55</v>
      </c>
      <c r="N11" s="91" t="s">
        <v>40</v>
      </c>
      <c r="O11" s="43"/>
      <c r="P11" s="44"/>
      <c r="R11" s="20">
        <v>6</v>
      </c>
      <c r="S11" s="20" t="s">
        <v>39</v>
      </c>
      <c r="T11" s="2">
        <f>L11</f>
        <v>0.15</v>
      </c>
      <c r="U11" s="19" t="s">
        <v>55</v>
      </c>
      <c r="V11" s="91" t="s">
        <v>40</v>
      </c>
      <c r="W11" s="43"/>
      <c r="X11" s="44"/>
    </row>
    <row r="12" spans="2:26" ht="14.55" x14ac:dyDescent="0.35">
      <c r="B12" s="88"/>
      <c r="C12" s="89"/>
      <c r="D12" s="89"/>
      <c r="E12" s="89"/>
      <c r="F12" s="89"/>
      <c r="G12" s="89"/>
      <c r="H12" s="90"/>
      <c r="J12" s="88"/>
      <c r="K12" s="89"/>
      <c r="L12" s="89"/>
      <c r="M12" s="89"/>
      <c r="N12" s="89"/>
      <c r="O12" s="89"/>
      <c r="P12" s="90"/>
      <c r="R12" s="88"/>
      <c r="S12" s="89"/>
      <c r="T12" s="89"/>
      <c r="U12" s="89"/>
      <c r="V12" s="89"/>
      <c r="W12" s="89"/>
      <c r="X12" s="90"/>
    </row>
    <row r="13" spans="2:26" s="24" customFormat="1" ht="14.55" x14ac:dyDescent="0.35">
      <c r="B13" s="25" t="s">
        <v>10</v>
      </c>
      <c r="C13" s="94" t="s">
        <v>2</v>
      </c>
      <c r="D13" s="95"/>
      <c r="E13" s="96"/>
      <c r="F13" s="25">
        <f>D14*D16+D17*D16</f>
        <v>27000</v>
      </c>
      <c r="G13" s="25" t="s">
        <v>6</v>
      </c>
      <c r="H13" s="25" t="s">
        <v>17</v>
      </c>
      <c r="J13" s="26" t="s">
        <v>10</v>
      </c>
      <c r="K13" s="97" t="s">
        <v>2</v>
      </c>
      <c r="L13" s="98"/>
      <c r="M13" s="99"/>
      <c r="N13" s="29">
        <f>L14*L16+L17*L16</f>
        <v>24285.714285714286</v>
      </c>
      <c r="O13" s="26" t="s">
        <v>6</v>
      </c>
      <c r="P13" s="26" t="s">
        <v>17</v>
      </c>
      <c r="R13" s="27" t="s">
        <v>10</v>
      </c>
      <c r="S13" s="46" t="s">
        <v>2</v>
      </c>
      <c r="T13" s="43"/>
      <c r="U13" s="44"/>
      <c r="V13" s="27">
        <f>T14*T16+T17*T16</f>
        <v>26000</v>
      </c>
      <c r="W13" s="27" t="s">
        <v>6</v>
      </c>
      <c r="X13" s="27" t="s">
        <v>17</v>
      </c>
      <c r="Z13" s="4"/>
    </row>
    <row r="14" spans="2:26" x14ac:dyDescent="0.3">
      <c r="B14" s="76"/>
      <c r="C14" s="11" t="s">
        <v>8</v>
      </c>
      <c r="D14" s="2">
        <v>26000</v>
      </c>
      <c r="E14" s="3" t="s">
        <v>6</v>
      </c>
      <c r="F14" s="78"/>
      <c r="G14" s="43"/>
      <c r="H14" s="44"/>
      <c r="J14" s="58"/>
      <c r="K14" s="12" t="s">
        <v>8</v>
      </c>
      <c r="L14" s="2">
        <v>7000</v>
      </c>
      <c r="M14" s="5" t="s">
        <v>6</v>
      </c>
      <c r="N14" s="57"/>
      <c r="O14" s="69"/>
      <c r="P14" s="70"/>
      <c r="R14" s="54"/>
      <c r="S14" s="13" t="s">
        <v>8</v>
      </c>
      <c r="T14" s="2">
        <v>11000</v>
      </c>
      <c r="U14" s="6" t="s">
        <v>6</v>
      </c>
      <c r="V14" s="47"/>
      <c r="W14" s="43"/>
      <c r="X14" s="44"/>
    </row>
    <row r="15" spans="2:26" x14ac:dyDescent="0.3">
      <c r="B15" s="81"/>
      <c r="C15" s="11" t="s">
        <v>3</v>
      </c>
      <c r="D15" s="2">
        <v>20</v>
      </c>
      <c r="E15" s="3" t="s">
        <v>4</v>
      </c>
      <c r="F15" s="78"/>
      <c r="G15" s="43"/>
      <c r="H15" s="44"/>
      <c r="J15" s="59"/>
      <c r="K15" s="12" t="s">
        <v>3</v>
      </c>
      <c r="L15" s="2">
        <v>7</v>
      </c>
      <c r="M15" s="5" t="s">
        <v>4</v>
      </c>
      <c r="N15" s="57" t="s">
        <v>44</v>
      </c>
      <c r="O15" s="43"/>
      <c r="P15" s="44"/>
      <c r="R15" s="55"/>
      <c r="S15" s="13" t="s">
        <v>3</v>
      </c>
      <c r="T15" s="2">
        <v>10</v>
      </c>
      <c r="U15" s="6" t="s">
        <v>4</v>
      </c>
      <c r="V15" s="47" t="s">
        <v>44</v>
      </c>
      <c r="W15" s="43"/>
      <c r="X15" s="44"/>
      <c r="Z15" s="8"/>
    </row>
    <row r="16" spans="2:26" x14ac:dyDescent="0.3">
      <c r="B16" s="81"/>
      <c r="C16" s="11" t="s">
        <v>5</v>
      </c>
      <c r="D16" s="3">
        <f>20/D15</f>
        <v>1</v>
      </c>
      <c r="E16" s="3" t="s">
        <v>54</v>
      </c>
      <c r="F16" s="78" t="s">
        <v>41</v>
      </c>
      <c r="G16" s="79"/>
      <c r="H16" s="80"/>
      <c r="J16" s="59"/>
      <c r="K16" s="12" t="s">
        <v>5</v>
      </c>
      <c r="L16" s="17">
        <f>20/L15</f>
        <v>2.8571428571428572</v>
      </c>
      <c r="M16" s="5" t="s">
        <v>54</v>
      </c>
      <c r="N16" s="57" t="s">
        <v>41</v>
      </c>
      <c r="O16" s="43"/>
      <c r="P16" s="44"/>
      <c r="R16" s="55"/>
      <c r="S16" s="13" t="s">
        <v>5</v>
      </c>
      <c r="T16" s="6">
        <f>20/T15</f>
        <v>2</v>
      </c>
      <c r="U16" s="6" t="s">
        <v>54</v>
      </c>
      <c r="V16" s="47" t="s">
        <v>41</v>
      </c>
      <c r="W16" s="43"/>
      <c r="X16" s="44"/>
    </row>
    <row r="17" spans="2:26" x14ac:dyDescent="0.3">
      <c r="B17" s="77"/>
      <c r="C17" s="11" t="s">
        <v>7</v>
      </c>
      <c r="D17" s="2">
        <v>1000</v>
      </c>
      <c r="E17" s="3" t="s">
        <v>9</v>
      </c>
      <c r="F17" s="78" t="s">
        <v>30</v>
      </c>
      <c r="G17" s="43"/>
      <c r="H17" s="44"/>
      <c r="J17" s="60"/>
      <c r="K17" s="12" t="s">
        <v>7</v>
      </c>
      <c r="L17" s="2">
        <v>1500</v>
      </c>
      <c r="M17" s="5" t="s">
        <v>9</v>
      </c>
      <c r="N17" s="57" t="s">
        <v>30</v>
      </c>
      <c r="O17" s="43"/>
      <c r="P17" s="44"/>
      <c r="R17" s="56"/>
      <c r="S17" s="13" t="s">
        <v>7</v>
      </c>
      <c r="T17" s="2">
        <v>2000</v>
      </c>
      <c r="U17" s="6" t="s">
        <v>9</v>
      </c>
      <c r="V17" s="47" t="s">
        <v>30</v>
      </c>
      <c r="W17" s="43"/>
      <c r="X17" s="44"/>
    </row>
    <row r="18" spans="2:26" ht="14.55" x14ac:dyDescent="0.35">
      <c r="B18" s="73"/>
      <c r="C18" s="74"/>
      <c r="D18" s="74"/>
      <c r="E18" s="74"/>
      <c r="F18" s="74"/>
      <c r="G18" s="74"/>
      <c r="H18" s="75"/>
      <c r="J18" s="48"/>
      <c r="K18" s="49"/>
      <c r="L18" s="49"/>
      <c r="M18" s="49"/>
      <c r="N18" s="49"/>
      <c r="O18" s="49"/>
      <c r="P18" s="50"/>
      <c r="R18" s="51"/>
      <c r="S18" s="52"/>
      <c r="T18" s="52"/>
      <c r="U18" s="52"/>
      <c r="V18" s="52"/>
      <c r="W18" s="52"/>
      <c r="X18" s="53"/>
    </row>
    <row r="19" spans="2:26" s="8" customFormat="1" ht="14.55" x14ac:dyDescent="0.35">
      <c r="B19" s="7" t="s">
        <v>11</v>
      </c>
      <c r="C19" s="82" t="s">
        <v>0</v>
      </c>
      <c r="D19" s="83"/>
      <c r="E19" s="84"/>
      <c r="F19" s="7">
        <f>D22*20</f>
        <v>34560</v>
      </c>
      <c r="G19" s="7" t="s">
        <v>6</v>
      </c>
      <c r="H19" s="7" t="s">
        <v>17</v>
      </c>
      <c r="J19" s="9" t="s">
        <v>11</v>
      </c>
      <c r="K19" s="42" t="s">
        <v>0</v>
      </c>
      <c r="L19" s="43"/>
      <c r="M19" s="44"/>
      <c r="N19" s="9">
        <f>L22*20</f>
        <v>61199.999999999993</v>
      </c>
      <c r="O19" s="9" t="s">
        <v>6</v>
      </c>
      <c r="P19" s="9" t="s">
        <v>17</v>
      </c>
      <c r="R19" s="10" t="s">
        <v>11</v>
      </c>
      <c r="S19" s="45" t="s">
        <v>0</v>
      </c>
      <c r="T19" s="43"/>
      <c r="U19" s="44"/>
      <c r="V19" s="10">
        <f>T22*20</f>
        <v>152999.99999999997</v>
      </c>
      <c r="W19" s="10" t="s">
        <v>6</v>
      </c>
      <c r="X19" s="10" t="s">
        <v>17</v>
      </c>
      <c r="Z19" s="4"/>
    </row>
    <row r="20" spans="2:26" x14ac:dyDescent="0.3">
      <c r="B20" s="76"/>
      <c r="C20" s="11" t="s">
        <v>14</v>
      </c>
      <c r="D20" s="2">
        <v>0.16</v>
      </c>
      <c r="E20" s="3" t="s">
        <v>28</v>
      </c>
      <c r="F20" s="85" t="s">
        <v>32</v>
      </c>
      <c r="G20" s="86"/>
      <c r="H20" s="87"/>
      <c r="J20" s="58"/>
      <c r="K20" s="12" t="s">
        <v>14</v>
      </c>
      <c r="L20" s="2">
        <f>2*85%</f>
        <v>1.7</v>
      </c>
      <c r="M20" s="5" t="s">
        <v>15</v>
      </c>
      <c r="N20" s="61" t="s">
        <v>23</v>
      </c>
      <c r="O20" s="62"/>
      <c r="P20" s="63"/>
      <c r="R20" s="54"/>
      <c r="S20" s="13" t="s">
        <v>14</v>
      </c>
      <c r="T20" s="2">
        <f>5*85%</f>
        <v>4.25</v>
      </c>
      <c r="U20" s="6" t="s">
        <v>15</v>
      </c>
      <c r="V20" s="66" t="s">
        <v>23</v>
      </c>
      <c r="W20" s="67"/>
      <c r="X20" s="68"/>
      <c r="Z20" s="8"/>
    </row>
    <row r="21" spans="2:26" x14ac:dyDescent="0.3">
      <c r="B21" s="81"/>
      <c r="C21" s="11" t="s">
        <v>14</v>
      </c>
      <c r="D21" s="18">
        <f>D20/10*10*D7*D8</f>
        <v>216</v>
      </c>
      <c r="E21" s="3" t="s">
        <v>47</v>
      </c>
      <c r="F21" s="78" t="s">
        <v>46</v>
      </c>
      <c r="G21" s="43"/>
      <c r="H21" s="44"/>
      <c r="J21" s="59"/>
      <c r="K21" s="12" t="s">
        <v>14</v>
      </c>
      <c r="L21" s="14">
        <f>L20/60*L7*10*L8</f>
        <v>382.49999999999994</v>
      </c>
      <c r="M21" s="5" t="s">
        <v>47</v>
      </c>
      <c r="N21" s="61" t="s">
        <v>46</v>
      </c>
      <c r="O21" s="62"/>
      <c r="P21" s="63"/>
      <c r="R21" s="55"/>
      <c r="S21" s="13" t="s">
        <v>14</v>
      </c>
      <c r="T21" s="15">
        <f>T20/60*T7*10*T8</f>
        <v>956.24999999999989</v>
      </c>
      <c r="U21" s="6" t="s">
        <v>47</v>
      </c>
      <c r="V21" s="66" t="s">
        <v>46</v>
      </c>
      <c r="W21" s="67"/>
      <c r="X21" s="68"/>
    </row>
    <row r="22" spans="2:26" x14ac:dyDescent="0.3">
      <c r="B22" s="77"/>
      <c r="C22" s="11" t="s">
        <v>14</v>
      </c>
      <c r="D22" s="18">
        <f>D21*D10</f>
        <v>1728</v>
      </c>
      <c r="E22" s="3" t="s">
        <v>16</v>
      </c>
      <c r="F22" s="78" t="s">
        <v>43</v>
      </c>
      <c r="G22" s="43"/>
      <c r="H22" s="44"/>
      <c r="J22" s="60"/>
      <c r="K22" s="12" t="s">
        <v>14</v>
      </c>
      <c r="L22" s="5">
        <f>L21*8</f>
        <v>3059.9999999999995</v>
      </c>
      <c r="M22" s="5" t="s">
        <v>16</v>
      </c>
      <c r="N22" s="57" t="s">
        <v>43</v>
      </c>
      <c r="O22" s="43"/>
      <c r="P22" s="44"/>
      <c r="R22" s="56"/>
      <c r="S22" s="13" t="s">
        <v>14</v>
      </c>
      <c r="T22" s="6">
        <f>T21*8</f>
        <v>7649.9999999999991</v>
      </c>
      <c r="U22" s="6" t="s">
        <v>16</v>
      </c>
      <c r="V22" s="66" t="s">
        <v>43</v>
      </c>
      <c r="W22" s="67"/>
      <c r="X22" s="68"/>
    </row>
    <row r="23" spans="2:26" ht="14.55" x14ac:dyDescent="0.35">
      <c r="B23" s="73"/>
      <c r="C23" s="74"/>
      <c r="D23" s="74"/>
      <c r="E23" s="74"/>
      <c r="F23" s="74"/>
      <c r="G23" s="74"/>
      <c r="H23" s="75"/>
      <c r="J23" s="48"/>
      <c r="K23" s="49"/>
      <c r="L23" s="49"/>
      <c r="M23" s="49"/>
      <c r="N23" s="49"/>
      <c r="O23" s="49"/>
      <c r="P23" s="50"/>
      <c r="R23" s="51"/>
      <c r="S23" s="52"/>
      <c r="T23" s="52"/>
      <c r="U23" s="52"/>
      <c r="V23" s="52"/>
      <c r="W23" s="52"/>
      <c r="X23" s="53"/>
    </row>
    <row r="24" spans="2:26" s="8" customFormat="1" ht="14.55" x14ac:dyDescent="0.35">
      <c r="B24" s="7" t="s">
        <v>12</v>
      </c>
      <c r="C24" s="82" t="s">
        <v>1</v>
      </c>
      <c r="D24" s="83"/>
      <c r="E24" s="84"/>
      <c r="F24" s="7">
        <f>D27*D16+D26*D16</f>
        <v>3900</v>
      </c>
      <c r="G24" s="7" t="s">
        <v>6</v>
      </c>
      <c r="H24" s="7" t="s">
        <v>17</v>
      </c>
      <c r="J24" s="9" t="s">
        <v>12</v>
      </c>
      <c r="K24" s="42" t="s">
        <v>1</v>
      </c>
      <c r="L24" s="43"/>
      <c r="M24" s="44"/>
      <c r="N24" s="30">
        <f>L25*4+L26*L16+L27*L16</f>
        <v>12857.142857142857</v>
      </c>
      <c r="O24" s="9" t="s">
        <v>6</v>
      </c>
      <c r="P24" s="9" t="s">
        <v>17</v>
      </c>
      <c r="R24" s="10" t="s">
        <v>12</v>
      </c>
      <c r="S24" s="45" t="s">
        <v>1</v>
      </c>
      <c r="T24" s="43"/>
      <c r="U24" s="44"/>
      <c r="V24" s="10">
        <f>T25*4+T26*T16+T27*3</f>
        <v>18600</v>
      </c>
      <c r="W24" s="10" t="s">
        <v>6</v>
      </c>
      <c r="X24" s="10" t="s">
        <v>17</v>
      </c>
      <c r="Z24" s="4"/>
    </row>
    <row r="25" spans="2:26" x14ac:dyDescent="0.3">
      <c r="B25" s="76"/>
      <c r="C25" s="11" t="s">
        <v>13</v>
      </c>
      <c r="D25" s="2">
        <v>0</v>
      </c>
      <c r="E25" s="3"/>
      <c r="F25" s="73"/>
      <c r="G25" s="74"/>
      <c r="H25" s="75"/>
      <c r="J25" s="58"/>
      <c r="K25" s="12" t="s">
        <v>13</v>
      </c>
      <c r="L25" s="2">
        <v>1000</v>
      </c>
      <c r="M25" s="5" t="s">
        <v>9</v>
      </c>
      <c r="N25" s="57" t="s">
        <v>48</v>
      </c>
      <c r="O25" s="43"/>
      <c r="P25" s="44"/>
      <c r="R25" s="54"/>
      <c r="S25" s="13" t="s">
        <v>13</v>
      </c>
      <c r="T25" s="2">
        <v>2000</v>
      </c>
      <c r="U25" s="6" t="s">
        <v>9</v>
      </c>
      <c r="V25" s="47" t="s">
        <v>48</v>
      </c>
      <c r="W25" s="64"/>
      <c r="X25" s="65"/>
    </row>
    <row r="26" spans="2:26" x14ac:dyDescent="0.3">
      <c r="B26" s="81"/>
      <c r="C26" s="11" t="s">
        <v>18</v>
      </c>
      <c r="D26" s="2">
        <v>400</v>
      </c>
      <c r="E26" s="3" t="s">
        <v>53</v>
      </c>
      <c r="F26" s="78" t="s">
        <v>31</v>
      </c>
      <c r="G26" s="79"/>
      <c r="H26" s="80"/>
      <c r="J26" s="59"/>
      <c r="K26" s="12" t="s">
        <v>18</v>
      </c>
      <c r="L26" s="2">
        <v>600</v>
      </c>
      <c r="M26" s="5" t="s">
        <v>9</v>
      </c>
      <c r="N26" s="57" t="s">
        <v>49</v>
      </c>
      <c r="O26" s="43"/>
      <c r="P26" s="44"/>
      <c r="R26" s="55"/>
      <c r="S26" s="13" t="s">
        <v>18</v>
      </c>
      <c r="T26" s="2">
        <v>800</v>
      </c>
      <c r="U26" s="6" t="s">
        <v>9</v>
      </c>
      <c r="V26" s="47" t="s">
        <v>49</v>
      </c>
      <c r="W26" s="64"/>
      <c r="X26" s="65"/>
    </row>
    <row r="27" spans="2:26" x14ac:dyDescent="0.3">
      <c r="B27" s="77"/>
      <c r="C27" s="11" t="s">
        <v>29</v>
      </c>
      <c r="D27" s="2">
        <v>3500</v>
      </c>
      <c r="E27" s="3" t="s">
        <v>53</v>
      </c>
      <c r="F27" s="78" t="s">
        <v>31</v>
      </c>
      <c r="G27" s="79"/>
      <c r="H27" s="80"/>
      <c r="J27" s="60"/>
      <c r="K27" s="12" t="s">
        <v>29</v>
      </c>
      <c r="L27" s="2">
        <v>2500</v>
      </c>
      <c r="M27" s="5" t="s">
        <v>52</v>
      </c>
      <c r="N27" s="57" t="s">
        <v>50</v>
      </c>
      <c r="O27" s="43"/>
      <c r="P27" s="44"/>
      <c r="R27" s="56"/>
      <c r="S27" s="13" t="s">
        <v>29</v>
      </c>
      <c r="T27" s="2">
        <v>3000</v>
      </c>
      <c r="U27" s="6" t="s">
        <v>52</v>
      </c>
      <c r="V27" s="47" t="s">
        <v>50</v>
      </c>
      <c r="W27" s="64"/>
      <c r="X27" s="65"/>
    </row>
    <row r="28" spans="2:26" ht="14.55" x14ac:dyDescent="0.35">
      <c r="B28" s="73"/>
      <c r="C28" s="74"/>
      <c r="D28" s="74"/>
      <c r="E28" s="74"/>
      <c r="F28" s="74"/>
      <c r="G28" s="74"/>
      <c r="H28" s="75"/>
      <c r="J28" s="48"/>
      <c r="K28" s="49"/>
      <c r="L28" s="49"/>
      <c r="M28" s="49"/>
      <c r="N28" s="49"/>
      <c r="O28" s="49"/>
      <c r="P28" s="50"/>
      <c r="R28" s="51"/>
      <c r="S28" s="52"/>
      <c r="T28" s="52"/>
      <c r="U28" s="52"/>
      <c r="V28" s="52"/>
      <c r="W28" s="52"/>
      <c r="X28" s="53"/>
    </row>
    <row r="29" spans="2:26" s="8" customFormat="1" ht="14.55" x14ac:dyDescent="0.35">
      <c r="B29" s="7" t="s">
        <v>19</v>
      </c>
      <c r="C29" s="82" t="s">
        <v>20</v>
      </c>
      <c r="D29" s="83"/>
      <c r="E29" s="84"/>
      <c r="F29" s="7">
        <f>D31*D6</f>
        <v>40500</v>
      </c>
      <c r="G29" s="7" t="s">
        <v>6</v>
      </c>
      <c r="H29" s="7" t="s">
        <v>17</v>
      </c>
      <c r="J29" s="9" t="s">
        <v>19</v>
      </c>
      <c r="K29" s="42" t="s">
        <v>20</v>
      </c>
      <c r="L29" s="43"/>
      <c r="M29" s="44"/>
      <c r="N29" s="9">
        <f>L31*L6</f>
        <v>81000</v>
      </c>
      <c r="O29" s="9" t="s">
        <v>6</v>
      </c>
      <c r="P29" s="9" t="s">
        <v>17</v>
      </c>
      <c r="R29" s="10" t="s">
        <v>19</v>
      </c>
      <c r="S29" s="45" t="s">
        <v>20</v>
      </c>
      <c r="T29" s="43"/>
      <c r="U29" s="44"/>
      <c r="V29" s="10">
        <f>T31*T6</f>
        <v>324000</v>
      </c>
      <c r="W29" s="10" t="s">
        <v>6</v>
      </c>
      <c r="X29" s="10" t="s">
        <v>17</v>
      </c>
      <c r="Z29" s="4"/>
    </row>
    <row r="30" spans="2:26" x14ac:dyDescent="0.3">
      <c r="B30" s="76"/>
      <c r="C30" s="11" t="s">
        <v>35</v>
      </c>
      <c r="D30" s="18">
        <f>D9*D7*D8</f>
        <v>13500</v>
      </c>
      <c r="E30" s="3" t="s">
        <v>51</v>
      </c>
      <c r="F30" s="78" t="s">
        <v>46</v>
      </c>
      <c r="G30" s="43"/>
      <c r="H30" s="44"/>
      <c r="J30" s="58"/>
      <c r="K30" s="12" t="s">
        <v>35</v>
      </c>
      <c r="L30" s="14">
        <f>L9*L7*L8</f>
        <v>27000</v>
      </c>
      <c r="M30" s="5" t="s">
        <v>51</v>
      </c>
      <c r="N30" s="57" t="s">
        <v>46</v>
      </c>
      <c r="O30" s="69"/>
      <c r="P30" s="70"/>
      <c r="R30" s="54"/>
      <c r="S30" s="13" t="s">
        <v>35</v>
      </c>
      <c r="T30" s="15">
        <f>T9*T7*T8</f>
        <v>108000</v>
      </c>
      <c r="U30" s="6" t="s">
        <v>51</v>
      </c>
      <c r="V30" s="47" t="s">
        <v>46</v>
      </c>
      <c r="W30" s="64"/>
      <c r="X30" s="65"/>
    </row>
    <row r="31" spans="2:26" x14ac:dyDescent="0.3">
      <c r="B31" s="77"/>
      <c r="C31" s="11" t="s">
        <v>43</v>
      </c>
      <c r="D31" s="3">
        <f>D30*D11</f>
        <v>2025</v>
      </c>
      <c r="E31" s="3" t="s">
        <v>6</v>
      </c>
      <c r="F31" s="78" t="s">
        <v>46</v>
      </c>
      <c r="G31" s="43"/>
      <c r="H31" s="44"/>
      <c r="J31" s="60"/>
      <c r="K31" s="12" t="s">
        <v>43</v>
      </c>
      <c r="L31" s="14">
        <f>L30*L11</f>
        <v>4050</v>
      </c>
      <c r="M31" s="5" t="s">
        <v>6</v>
      </c>
      <c r="N31" s="57" t="s">
        <v>46</v>
      </c>
      <c r="O31" s="71"/>
      <c r="P31" s="72"/>
      <c r="R31" s="56"/>
      <c r="S31" s="13" t="s">
        <v>43</v>
      </c>
      <c r="T31" s="6">
        <f>T30*T11</f>
        <v>16200</v>
      </c>
      <c r="U31" s="6" t="s">
        <v>6</v>
      </c>
      <c r="V31" s="47" t="s">
        <v>46</v>
      </c>
      <c r="W31" s="64"/>
      <c r="X31" s="65"/>
    </row>
    <row r="32" spans="2:26" ht="14.55" x14ac:dyDescent="0.35">
      <c r="B32" s="73"/>
      <c r="C32" s="74"/>
      <c r="D32" s="74"/>
      <c r="E32" s="74"/>
      <c r="F32" s="74"/>
      <c r="G32" s="74"/>
      <c r="H32" s="75"/>
      <c r="J32" s="48"/>
      <c r="K32" s="49"/>
      <c r="L32" s="49"/>
      <c r="M32" s="49"/>
      <c r="N32" s="49"/>
      <c r="O32" s="49"/>
      <c r="P32" s="50"/>
      <c r="R32" s="51"/>
      <c r="S32" s="52"/>
      <c r="T32" s="52"/>
      <c r="U32" s="52"/>
      <c r="V32" s="52"/>
      <c r="W32" s="52"/>
      <c r="X32" s="53"/>
    </row>
  </sheetData>
  <mergeCells count="111">
    <mergeCell ref="B1:H1"/>
    <mergeCell ref="J1:P1"/>
    <mergeCell ref="R1:X1"/>
    <mergeCell ref="J2:P2"/>
    <mergeCell ref="J12:P12"/>
    <mergeCell ref="B4:E4"/>
    <mergeCell ref="J4:M4"/>
    <mergeCell ref="R4:U4"/>
    <mergeCell ref="B2:H2"/>
    <mergeCell ref="R2:X2"/>
    <mergeCell ref="V8:X8"/>
    <mergeCell ref="V9:X9"/>
    <mergeCell ref="V10:X10"/>
    <mergeCell ref="V11:X11"/>
    <mergeCell ref="B5:E5"/>
    <mergeCell ref="J5:M5"/>
    <mergeCell ref="R5:U5"/>
    <mergeCell ref="B3:E3"/>
    <mergeCell ref="H3:H5"/>
    <mergeCell ref="J3:M3"/>
    <mergeCell ref="P3:P5"/>
    <mergeCell ref="R3:U3"/>
    <mergeCell ref="X3:X5"/>
    <mergeCell ref="J32:P32"/>
    <mergeCell ref="F21:H21"/>
    <mergeCell ref="F22:H22"/>
    <mergeCell ref="R12:X12"/>
    <mergeCell ref="F6:H6"/>
    <mergeCell ref="F7:H7"/>
    <mergeCell ref="F8:H8"/>
    <mergeCell ref="F9:H9"/>
    <mergeCell ref="F10:H10"/>
    <mergeCell ref="F11:H11"/>
    <mergeCell ref="N6:P6"/>
    <mergeCell ref="N7:P7"/>
    <mergeCell ref="N8:P8"/>
    <mergeCell ref="N9:P9"/>
    <mergeCell ref="N10:P10"/>
    <mergeCell ref="N11:P11"/>
    <mergeCell ref="V6:X6"/>
    <mergeCell ref="V7:X7"/>
    <mergeCell ref="B12:H12"/>
    <mergeCell ref="C13:E13"/>
    <mergeCell ref="K13:M13"/>
    <mergeCell ref="J14:J17"/>
    <mergeCell ref="N14:P14"/>
    <mergeCell ref="N22:P22"/>
    <mergeCell ref="B14:B17"/>
    <mergeCell ref="F16:H16"/>
    <mergeCell ref="F17:H17"/>
    <mergeCell ref="F15:H15"/>
    <mergeCell ref="F14:H14"/>
    <mergeCell ref="B18:H18"/>
    <mergeCell ref="B23:H23"/>
    <mergeCell ref="B28:H28"/>
    <mergeCell ref="B20:B22"/>
    <mergeCell ref="F20:H20"/>
    <mergeCell ref="B32:H32"/>
    <mergeCell ref="B30:B31"/>
    <mergeCell ref="F30:H30"/>
    <mergeCell ref="F31:H31"/>
    <mergeCell ref="F25:H25"/>
    <mergeCell ref="F26:H26"/>
    <mergeCell ref="F27:H27"/>
    <mergeCell ref="B25:B27"/>
    <mergeCell ref="C19:E19"/>
    <mergeCell ref="C24:E24"/>
    <mergeCell ref="C29:E29"/>
    <mergeCell ref="J30:J31"/>
    <mergeCell ref="N30:P30"/>
    <mergeCell ref="N31:P31"/>
    <mergeCell ref="K24:M24"/>
    <mergeCell ref="J25:J27"/>
    <mergeCell ref="N25:P25"/>
    <mergeCell ref="N26:P26"/>
    <mergeCell ref="J23:P23"/>
    <mergeCell ref="N15:P15"/>
    <mergeCell ref="N16:P16"/>
    <mergeCell ref="R32:X32"/>
    <mergeCell ref="V25:X25"/>
    <mergeCell ref="V26:X26"/>
    <mergeCell ref="V27:X27"/>
    <mergeCell ref="V20:X20"/>
    <mergeCell ref="V21:X21"/>
    <mergeCell ref="V22:X22"/>
    <mergeCell ref="R30:R31"/>
    <mergeCell ref="V30:X30"/>
    <mergeCell ref="V31:X31"/>
    <mergeCell ref="R25:R27"/>
    <mergeCell ref="K19:M19"/>
    <mergeCell ref="S29:U29"/>
    <mergeCell ref="S24:U24"/>
    <mergeCell ref="S19:U19"/>
    <mergeCell ref="S13:U13"/>
    <mergeCell ref="V15:X15"/>
    <mergeCell ref="V14:X14"/>
    <mergeCell ref="J18:P18"/>
    <mergeCell ref="R18:X18"/>
    <mergeCell ref="R14:R17"/>
    <mergeCell ref="N27:P27"/>
    <mergeCell ref="J20:J22"/>
    <mergeCell ref="N20:P20"/>
    <mergeCell ref="N21:P21"/>
    <mergeCell ref="N17:P17"/>
    <mergeCell ref="V17:X17"/>
    <mergeCell ref="V16:X16"/>
    <mergeCell ref="R20:R22"/>
    <mergeCell ref="R23:X23"/>
    <mergeCell ref="R28:X28"/>
    <mergeCell ref="J28:P28"/>
    <mergeCell ref="K29:M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six sigma</vt:lpstr>
      <vt:lpstr>features</vt:lpstr>
      <vt:lpstr>comparison - display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milind parikh</dc:creator>
  <cp:lastModifiedBy>Admin</cp:lastModifiedBy>
  <dcterms:created xsi:type="dcterms:W3CDTF">2015-06-05T18:17:20Z</dcterms:created>
  <dcterms:modified xsi:type="dcterms:W3CDTF">2020-01-27T13:36:30Z</dcterms:modified>
</cp:coreProperties>
</file>