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\Documents\SSPOA\"/>
    </mc:Choice>
  </mc:AlternateContent>
  <xr:revisionPtr revIDLastSave="0" documentId="8_{354652FD-1B8B-42A9-B30D-424566C23D09}" xr6:coauthVersionLast="45" xr6:coauthVersionMax="45" xr10:uidLastSave="{00000000-0000-0000-0000-000000000000}"/>
  <bookViews>
    <workbookView xWindow="-120" yWindow="-120" windowWidth="20730" windowHeight="11760" xr2:uid="{A459FC4A-B14B-42B9-8F6C-CAF1B6194164}"/>
  </bookViews>
  <sheets>
    <sheet name="Current&amp;Previous yrs bdgt 2022" sheetId="2" r:id="rId1"/>
    <sheet name="2021 Actual to Budget" sheetId="3" r:id="rId2"/>
  </sheets>
  <definedNames>
    <definedName name="_xlnm.Print_Area" localSheetId="0">'Current&amp;Previous yrs bdgt 2022'!$A$1:$Q$52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3" l="1"/>
  <c r="Q30" i="3"/>
  <c r="Q32" i="3" s="1"/>
  <c r="Q34" i="3" s="1"/>
  <c r="P30" i="3"/>
  <c r="O30" i="3"/>
  <c r="N30" i="3"/>
  <c r="M30" i="3"/>
  <c r="L30" i="3"/>
  <c r="I30" i="3"/>
  <c r="H30" i="3"/>
  <c r="G30" i="3"/>
  <c r="F30" i="3"/>
  <c r="B30" i="3"/>
  <c r="M29" i="3"/>
  <c r="K29" i="3"/>
  <c r="D29" i="3"/>
  <c r="D28" i="3"/>
  <c r="D27" i="3"/>
  <c r="L26" i="3"/>
  <c r="D26" i="3"/>
  <c r="D25" i="3"/>
  <c r="D24" i="3"/>
  <c r="J23" i="3"/>
  <c r="J30" i="3" s="1"/>
  <c r="D23" i="3"/>
  <c r="D22" i="3"/>
  <c r="D21" i="3"/>
  <c r="D20" i="3"/>
  <c r="K19" i="3"/>
  <c r="Q17" i="3"/>
  <c r="P17" i="3"/>
  <c r="O17" i="3"/>
  <c r="O32" i="3" s="1"/>
  <c r="O34" i="3" s="1"/>
  <c r="N17" i="3"/>
  <c r="N32" i="3" s="1"/>
  <c r="M17" i="3"/>
  <c r="K17" i="3"/>
  <c r="J17" i="3"/>
  <c r="I17" i="3"/>
  <c r="I32" i="3" s="1"/>
  <c r="G17" i="3"/>
  <c r="F17" i="3"/>
  <c r="F32" i="3" s="1"/>
  <c r="B17" i="3"/>
  <c r="B32" i="3" s="1"/>
  <c r="D16" i="3"/>
  <c r="D15" i="3"/>
  <c r="D14" i="3"/>
  <c r="D13" i="3"/>
  <c r="D12" i="3"/>
  <c r="L11" i="3"/>
  <c r="D11" i="3"/>
  <c r="L10" i="3"/>
  <c r="H10" i="3"/>
  <c r="H17" i="3" s="1"/>
  <c r="H32" i="3" s="1"/>
  <c r="J8" i="3"/>
  <c r="B8" i="3"/>
  <c r="Q7" i="3"/>
  <c r="P7" i="3"/>
  <c r="N7" i="3" s="1"/>
  <c r="O7" i="3"/>
  <c r="M7" i="3" s="1"/>
  <c r="M8" i="3" s="1"/>
  <c r="K7" i="3"/>
  <c r="H6" i="3"/>
  <c r="H8" i="3" s="1"/>
  <c r="G6" i="3"/>
  <c r="F6" i="3"/>
  <c r="F8" i="3" s="1"/>
  <c r="F34" i="3" s="1"/>
  <c r="F36" i="3" s="1"/>
  <c r="M100" i="2"/>
  <c r="K100" i="2"/>
  <c r="I100" i="2"/>
  <c r="M99" i="2"/>
  <c r="K99" i="2"/>
  <c r="I99" i="2"/>
  <c r="M98" i="2"/>
  <c r="K98" i="2"/>
  <c r="I98" i="2"/>
  <c r="M97" i="2"/>
  <c r="K97" i="2"/>
  <c r="I97" i="2"/>
  <c r="M96" i="2"/>
  <c r="K96" i="2"/>
  <c r="I96" i="2"/>
  <c r="M95" i="2"/>
  <c r="K95" i="2"/>
  <c r="I95" i="2"/>
  <c r="M94" i="2"/>
  <c r="K94" i="2"/>
  <c r="I94" i="2"/>
  <c r="M93" i="2"/>
  <c r="K93" i="2"/>
  <c r="I93" i="2"/>
  <c r="M92" i="2"/>
  <c r="K92" i="2"/>
  <c r="I92" i="2"/>
  <c r="M91" i="2"/>
  <c r="K91" i="2"/>
  <c r="I91" i="2"/>
  <c r="M90" i="2"/>
  <c r="K90" i="2"/>
  <c r="I90" i="2"/>
  <c r="M89" i="2"/>
  <c r="K89" i="2"/>
  <c r="I89" i="2"/>
  <c r="M88" i="2"/>
  <c r="K88" i="2"/>
  <c r="I88" i="2"/>
  <c r="M87" i="2"/>
  <c r="K87" i="2"/>
  <c r="I87" i="2"/>
  <c r="M85" i="2"/>
  <c r="K85" i="2"/>
  <c r="I85" i="2"/>
  <c r="M84" i="2"/>
  <c r="K84" i="2"/>
  <c r="I84" i="2"/>
  <c r="M83" i="2"/>
  <c r="K83" i="2"/>
  <c r="I83" i="2"/>
  <c r="M46" i="2"/>
  <c r="M48" i="2" s="1"/>
  <c r="K46" i="2"/>
  <c r="K48" i="2" s="1"/>
  <c r="G46" i="2"/>
  <c r="G48" i="2" s="1"/>
  <c r="G50" i="2" s="1"/>
  <c r="M44" i="2"/>
  <c r="G44" i="2"/>
  <c r="E44" i="2"/>
  <c r="Q43" i="2"/>
  <c r="M43" i="2"/>
  <c r="K43" i="2"/>
  <c r="K44" i="2" s="1"/>
  <c r="I43" i="2"/>
  <c r="I46" i="2" s="1"/>
  <c r="I48" i="2" s="1"/>
  <c r="G43" i="2"/>
  <c r="O41" i="2"/>
  <c r="O40" i="2"/>
  <c r="Q33" i="2"/>
  <c r="Q46" i="2" s="1"/>
  <c r="Q44" i="2" s="1"/>
  <c r="Q17" i="2"/>
  <c r="Q21" i="2" s="1"/>
  <c r="B17" i="2"/>
  <c r="L16" i="2"/>
  <c r="M16" i="2" s="1"/>
  <c r="J16" i="2"/>
  <c r="K16" i="2" s="1"/>
  <c r="H16" i="2"/>
  <c r="I16" i="2" s="1"/>
  <c r="G16" i="2"/>
  <c r="E16" i="2"/>
  <c r="L15" i="2"/>
  <c r="M15" i="2" s="1"/>
  <c r="J15" i="2"/>
  <c r="K15" i="2" s="1"/>
  <c r="H15" i="2"/>
  <c r="I15" i="2" s="1"/>
  <c r="G15" i="2"/>
  <c r="E15" i="2"/>
  <c r="L14" i="2"/>
  <c r="M14" i="2" s="1"/>
  <c r="J14" i="2"/>
  <c r="K14" i="2" s="1"/>
  <c r="H14" i="2"/>
  <c r="I14" i="2" s="1"/>
  <c r="G14" i="2"/>
  <c r="E14" i="2"/>
  <c r="L13" i="2"/>
  <c r="M13" i="2" s="1"/>
  <c r="J13" i="2"/>
  <c r="K13" i="2" s="1"/>
  <c r="H13" i="2"/>
  <c r="I13" i="2" s="1"/>
  <c r="G13" i="2"/>
  <c r="E13" i="2"/>
  <c r="E17" i="2" s="1"/>
  <c r="M12" i="2"/>
  <c r="K12" i="2"/>
  <c r="I12" i="2"/>
  <c r="G12" i="2"/>
  <c r="G17" i="2" s="1"/>
  <c r="E12" i="2"/>
  <c r="B34" i="3" l="1"/>
  <c r="M34" i="3"/>
  <c r="J32" i="3"/>
  <c r="J34" i="3" s="1"/>
  <c r="G32" i="3"/>
  <c r="P32" i="3"/>
  <c r="P34" i="3" s="1"/>
  <c r="G8" i="3"/>
  <c r="D6" i="3"/>
  <c r="H34" i="3"/>
  <c r="D10" i="3"/>
  <c r="D17" i="3" s="1"/>
  <c r="L17" i="3"/>
  <c r="L32" i="3" s="1"/>
  <c r="K30" i="3"/>
  <c r="K32" i="3" s="1"/>
  <c r="D19" i="3"/>
  <c r="D30" i="3" s="1"/>
  <c r="K8" i="3"/>
  <c r="N8" i="3"/>
  <c r="N34" i="3" s="1"/>
  <c r="L7" i="3"/>
  <c r="L8" i="3" s="1"/>
  <c r="L34" i="3" s="1"/>
  <c r="K17" i="2"/>
  <c r="M17" i="2"/>
  <c r="I17" i="2"/>
  <c r="Q48" i="2"/>
  <c r="I50" i="2"/>
  <c r="K50" i="2" s="1"/>
  <c r="M50" i="2" s="1"/>
  <c r="Q50" i="2" s="1"/>
  <c r="I44" i="2"/>
  <c r="I7" i="3" l="1"/>
  <c r="G34" i="3"/>
  <c r="G36" i="3" s="1"/>
  <c r="H36" i="3" s="1"/>
  <c r="D7" i="3"/>
  <c r="I8" i="3"/>
  <c r="I34" i="3" s="1"/>
  <c r="I36" i="3" s="1"/>
  <c r="J36" i="3" s="1"/>
  <c r="K36" i="3" s="1"/>
  <c r="L36" i="3" s="1"/>
  <c r="M36" i="3" s="1"/>
  <c r="N36" i="3" s="1"/>
  <c r="O36" i="3" s="1"/>
  <c r="P36" i="3" s="1"/>
  <c r="Q36" i="3" s="1"/>
  <c r="D43" i="3"/>
  <c r="K34" i="3"/>
  <c r="E17" i="3"/>
  <c r="D32" i="3"/>
  <c r="D42" i="3"/>
  <c r="D8" i="3"/>
  <c r="E30" i="3" s="1"/>
  <c r="E32" i="3" l="1"/>
  <c r="D34" i="3"/>
  <c r="E34" i="3" s="1"/>
  <c r="D41" i="3"/>
</calcChain>
</file>

<file path=xl/sharedStrings.xml><?xml version="1.0" encoding="utf-8"?>
<sst xmlns="http://schemas.openxmlformats.org/spreadsheetml/2006/main" count="149" uniqueCount="89">
  <si>
    <t>SSPOA Budgets</t>
  </si>
  <si>
    <t>2019**</t>
  </si>
  <si>
    <t>Budget 2022</t>
  </si>
  <si>
    <t>1st Lot</t>
  </si>
  <si>
    <t>Annual</t>
  </si>
  <si>
    <t>2nd Lot</t>
  </si>
  <si>
    <t>Dues</t>
  </si>
  <si>
    <t>All Lots</t>
  </si>
  <si>
    <t>3rd Lot</t>
  </si>
  <si>
    <t>By Lot</t>
  </si>
  <si>
    <t>4th Lot</t>
  </si>
  <si>
    <t>5th Lot</t>
  </si>
  <si>
    <t xml:space="preserve">Dues By </t>
  </si>
  <si>
    <t># Lots</t>
  </si>
  <si>
    <t xml:space="preserve">Annual </t>
  </si>
  <si>
    <t># Owners</t>
  </si>
  <si>
    <t>Owned</t>
  </si>
  <si>
    <t>Income</t>
  </si>
  <si>
    <t>2019**?</t>
  </si>
  <si>
    <t>Annual Meeting</t>
  </si>
  <si>
    <t>Bank Charges</t>
  </si>
  <si>
    <t>Dumpster</t>
  </si>
  <si>
    <t>Fuel &amp; Oil</t>
  </si>
  <si>
    <t>Insurance</t>
  </si>
  <si>
    <t>Landscaping</t>
  </si>
  <si>
    <t>Misc/Other</t>
  </si>
  <si>
    <t>Postage</t>
  </si>
  <si>
    <t>Office Supply/Postage</t>
  </si>
  <si>
    <t>Repairs</t>
  </si>
  <si>
    <t>Roads, Signs &amp; Other</t>
  </si>
  <si>
    <t>Roads, Weather</t>
  </si>
  <si>
    <t>delete</t>
  </si>
  <si>
    <t>Web Site</t>
  </si>
  <si>
    <t>Roads, Repair/Gravel</t>
  </si>
  <si>
    <t>Roads, Calcium Cloride</t>
  </si>
  <si>
    <t>Roads, Mowing</t>
  </si>
  <si>
    <t>Roads, Leaf Blowing</t>
  </si>
  <si>
    <t>Roads, Weather Related</t>
  </si>
  <si>
    <t>Roads, Spraying</t>
  </si>
  <si>
    <t>Roads, Ditch Cleaning</t>
  </si>
  <si>
    <t>Roads, Maintenance TOTAL</t>
  </si>
  <si>
    <t>% of Total Expenses</t>
  </si>
  <si>
    <t>Total Expense</t>
  </si>
  <si>
    <t>Net Income</t>
  </si>
  <si>
    <t>Bank Balance</t>
  </si>
  <si>
    <t>TOTAL</t>
  </si>
  <si>
    <t>Total Income</t>
  </si>
  <si>
    <t>Expense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</si>
  <si>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</si>
  <si>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</si>
  <si>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</si>
  <si>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</si>
  <si>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</si>
  <si>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</si>
  <si>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</si>
  <si>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</si>
  <si>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</si>
  <si>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</si>
  <si>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</si>
  <si>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</si>
  <si>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BUDGET</t>
  </si>
  <si>
    <t>ACTUAL</t>
  </si>
  <si>
    <t>% Rev</t>
  </si>
  <si>
    <t>Annual Dues</t>
  </si>
  <si>
    <t>Total Revenue</t>
  </si>
  <si>
    <t>Calcium Cloride</t>
  </si>
  <si>
    <t>Mowing</t>
  </si>
  <si>
    <t>Leaf Blowing</t>
  </si>
  <si>
    <t>Spray for Weeds</t>
  </si>
  <si>
    <t>Ditch Cleaning</t>
  </si>
  <si>
    <t>Weather-Related</t>
  </si>
  <si>
    <t>Legal</t>
  </si>
  <si>
    <t>Other Expenses</t>
  </si>
  <si>
    <t>Total Expenses</t>
  </si>
  <si>
    <t>****Bank Balance****</t>
  </si>
  <si>
    <t>Revenue</t>
  </si>
  <si>
    <t>Road Expenses</t>
  </si>
  <si>
    <t>Total Road Maintenance</t>
  </si>
  <si>
    <t>SSPOA</t>
  </si>
  <si>
    <t>2021 - Actual to Budget</t>
  </si>
  <si>
    <t>New construction impact fee</t>
  </si>
  <si>
    <t>Grading/Gravel</t>
  </si>
  <si>
    <t>Postage/Office Supply</t>
  </si>
  <si>
    <t>Road Signs &amp; Other</t>
  </si>
  <si>
    <t>Website</t>
  </si>
  <si>
    <t>1/1/2021 Balance Forward</t>
  </si>
  <si>
    <t>Over/(Under) Budget</t>
  </si>
  <si>
    <t>over - road impact fee paid</t>
  </si>
  <si>
    <t>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</si>
</sst>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(#,##0.00\);0.0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;[Red]\(#,##0\);0"/>
    <numFmt numFmtId="168" formatCode="0_);\(0\)"/>
    <numFmt numFmtId="169" formatCode="0_);[Red]\(0\)"/>
  </numFmts>
  <fonts count="4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u/>
      <sz val="22"/>
      <color theme="1"/>
      <name val="Arial"/>
      <family val="2"/>
    </font>
    <font>
      <b/>
      <sz val="20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2"/>
      <name val="Arial"/>
      <family val="2"/>
    </font>
    <font>
      <b/>
      <sz val="11"/>
      <color rgb="FF000080"/>
      <name val="Arial"/>
      <family val="2"/>
    </font>
    <font>
      <b/>
      <sz val="22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0080"/>
      <name val="Arial"/>
      <family val="2"/>
    </font>
    <font>
      <sz val="11"/>
      <color rgb="FF000080"/>
      <name val="Arial"/>
      <family val="2"/>
    </font>
    <font>
      <sz val="16"/>
      <color theme="1"/>
      <name val="Arial"/>
      <family val="2"/>
    </font>
    <font>
      <b/>
      <i/>
      <u/>
      <sz val="16"/>
      <color theme="1"/>
      <name val="Arial"/>
      <family val="2"/>
    </font>
    <font>
      <b/>
      <sz val="16"/>
      <color theme="0" tint="-0.249977111117893"/>
      <name val="Arial"/>
      <family val="2"/>
    </font>
    <font>
      <i/>
      <sz val="12"/>
      <color theme="0" tint="-0.249977111117893"/>
      <name val="Arial"/>
      <family val="2"/>
    </font>
    <font>
      <b/>
      <sz val="16"/>
      <color rgb="FF00008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i/>
      <u/>
      <sz val="12"/>
      <color theme="1"/>
      <name val="Arial"/>
      <family val="2"/>
    </font>
    <font>
      <b/>
      <sz val="12"/>
      <color rgb="FF000080"/>
      <name val="Arial"/>
      <family val="2"/>
    </font>
    <font>
      <b/>
      <sz val="18"/>
      <color theme="1"/>
      <name val="Arial"/>
      <family val="2"/>
    </font>
    <font>
      <sz val="12"/>
      <color rgb="FF006100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4"/>
      <color rgb="FF000080"/>
      <name val="Arial"/>
      <family val="2"/>
    </font>
    <font>
      <b/>
      <sz val="4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6"/>
      <color rgb="FF000000"/>
      <name val="Arial"/>
      <family val="2"/>
    </font>
    <font>
      <b/>
      <u/>
      <sz val="14"/>
      <color theme="1"/>
      <name val="Arial"/>
      <family val="2"/>
    </font>
    <font>
      <b/>
      <u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theme="0" tint="-0.249977111117893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rgb="FFFBD4B4"/>
        <bgColor rgb="FFFBD4B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164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2" borderId="0" applyNumberFormat="0" applyBorder="0" applyAlignment="0" applyProtection="0"/>
    <xf numFmtId="9" fontId="2" fillId="0" borderId="0" applyFont="0" applyFill="0" applyBorder="0" applyAlignment="0" applyProtection="0"/>
    <xf numFmtId="164" fontId="10" fillId="0" borderId="0"/>
  </cellStyleXfs>
  <cellXfs count="226">
    <xf numFmtId="0" fontId="0" fillId="0" borderId="0" xfId="0"/>
    <xf numFmtId="164" fontId="3" fillId="0" borderId="0" xfId="2" applyFont="1" applyAlignment="1">
      <alignment horizontal="right"/>
    </xf>
    <xf numFmtId="164" fontId="4" fillId="0" borderId="0" xfId="2" applyFont="1" applyAlignment="1">
      <alignment horizontal="left"/>
    </xf>
    <xf numFmtId="164" fontId="5" fillId="0" borderId="0" xfId="2" applyFont="1" applyAlignment="1">
      <alignment vertical="center"/>
    </xf>
    <xf numFmtId="164" fontId="3" fillId="0" borderId="0" xfId="2" applyFont="1" applyAlignment="1">
      <alignment horizontal="left"/>
    </xf>
    <xf numFmtId="164" fontId="6" fillId="0" borderId="0" xfId="2" applyFont="1" applyAlignment="1">
      <alignment horizontal="left"/>
    </xf>
    <xf numFmtId="164" fontId="7" fillId="0" borderId="0" xfId="2" applyFont="1" applyAlignment="1">
      <alignment horizontal="left" vertical="center"/>
    </xf>
    <xf numFmtId="164" fontId="8" fillId="0" borderId="2" xfId="2" applyFont="1" applyBorder="1" applyAlignment="1">
      <alignment horizontal="center"/>
    </xf>
    <xf numFmtId="164" fontId="9" fillId="0" borderId="0" xfId="2" applyFont="1" applyAlignment="1">
      <alignment horizontal="center"/>
    </xf>
    <xf numFmtId="164" fontId="10" fillId="0" borderId="0" xfId="2" applyFont="1" applyAlignment="1">
      <alignment horizontal="right"/>
    </xf>
    <xf numFmtId="0" fontId="11" fillId="3" borderId="3" xfId="2" applyNumberFormat="1" applyFont="1" applyFill="1" applyBorder="1" applyAlignment="1">
      <alignment horizontal="center"/>
    </xf>
    <xf numFmtId="0" fontId="11" fillId="3" borderId="4" xfId="2" applyNumberFormat="1" applyFont="1" applyFill="1" applyBorder="1" applyAlignment="1">
      <alignment horizontal="center"/>
    </xf>
    <xf numFmtId="0" fontId="11" fillId="3" borderId="3" xfId="2" applyNumberFormat="1" applyFont="1" applyFill="1" applyBorder="1" applyAlignment="1">
      <alignment horizontal="center"/>
    </xf>
    <xf numFmtId="0" fontId="11" fillId="3" borderId="4" xfId="2" applyNumberFormat="1" applyFont="1" applyFill="1" applyBorder="1" applyAlignment="1">
      <alignment horizontal="center"/>
    </xf>
    <xf numFmtId="164" fontId="10" fillId="0" borderId="0" xfId="2" applyFont="1" applyAlignment="1">
      <alignment horizontal="left"/>
    </xf>
    <xf numFmtId="0" fontId="12" fillId="3" borderId="3" xfId="2" applyNumberFormat="1" applyFont="1" applyFill="1" applyBorder="1" applyAlignment="1">
      <alignment horizontal="center"/>
    </xf>
    <xf numFmtId="0" fontId="12" fillId="3" borderId="5" xfId="2" applyNumberFormat="1" applyFont="1" applyFill="1" applyBorder="1" applyAlignment="1">
      <alignment horizontal="center"/>
    </xf>
    <xf numFmtId="0" fontId="12" fillId="3" borderId="4" xfId="2" applyNumberFormat="1" applyFont="1" applyFill="1" applyBorder="1" applyAlignment="1">
      <alignment horizontal="center"/>
    </xf>
    <xf numFmtId="164" fontId="13" fillId="0" borderId="6" xfId="2" applyFont="1" applyBorder="1" applyAlignment="1">
      <alignment horizontal="center"/>
    </xf>
    <xf numFmtId="164" fontId="10" fillId="0" borderId="7" xfId="2" applyFont="1" applyBorder="1" applyAlignment="1">
      <alignment horizontal="right"/>
    </xf>
    <xf numFmtId="164" fontId="14" fillId="0" borderId="6" xfId="2" applyFont="1" applyBorder="1" applyAlignment="1">
      <alignment horizontal="right"/>
    </xf>
    <xf numFmtId="164" fontId="14" fillId="0" borderId="8" xfId="2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4" fontId="7" fillId="0" borderId="8" xfId="3" applyFont="1" applyBorder="1" applyAlignment="1">
      <alignment horizontal="right"/>
    </xf>
    <xf numFmtId="164" fontId="13" fillId="0" borderId="9" xfId="2" applyFont="1" applyBorder="1" applyAlignment="1">
      <alignment horizontal="center"/>
    </xf>
    <xf numFmtId="164" fontId="7" fillId="0" borderId="9" xfId="2" applyFont="1" applyBorder="1" applyAlignment="1">
      <alignment horizontal="right"/>
    </xf>
    <xf numFmtId="164" fontId="7" fillId="0" borderId="10" xfId="2" applyFont="1" applyBorder="1" applyAlignment="1">
      <alignment horizontal="right"/>
    </xf>
    <xf numFmtId="164" fontId="7" fillId="0" borderId="0" xfId="2" applyFont="1" applyAlignment="1">
      <alignment horizontal="right"/>
    </xf>
    <xf numFmtId="44" fontId="7" fillId="0" borderId="10" xfId="3" applyFont="1" applyBorder="1" applyAlignment="1">
      <alignment horizontal="right"/>
    </xf>
    <xf numFmtId="164" fontId="15" fillId="0" borderId="0" xfId="2" applyFont="1" applyAlignment="1">
      <alignment horizontal="left"/>
    </xf>
    <xf numFmtId="164" fontId="16" fillId="0" borderId="0" xfId="2" applyFont="1"/>
    <xf numFmtId="164" fontId="17" fillId="0" borderId="0" xfId="2" applyFont="1"/>
    <xf numFmtId="164" fontId="13" fillId="0" borderId="11" xfId="2" applyFont="1" applyBorder="1" applyAlignment="1">
      <alignment horizontal="center"/>
    </xf>
    <xf numFmtId="164" fontId="10" fillId="0" borderId="2" xfId="2" applyFont="1" applyBorder="1" applyAlignment="1">
      <alignment horizontal="right"/>
    </xf>
    <xf numFmtId="164" fontId="7" fillId="0" borderId="11" xfId="2" applyFont="1" applyBorder="1" applyAlignment="1">
      <alignment horizontal="right"/>
    </xf>
    <xf numFmtId="164" fontId="7" fillId="0" borderId="12" xfId="2" applyFont="1" applyBorder="1" applyAlignment="1">
      <alignment horizontal="right"/>
    </xf>
    <xf numFmtId="164" fontId="7" fillId="0" borderId="2" xfId="2" applyFont="1" applyBorder="1" applyAlignment="1">
      <alignment horizontal="right"/>
    </xf>
    <xf numFmtId="44" fontId="7" fillId="0" borderId="12" xfId="3" applyFont="1" applyBorder="1" applyAlignment="1">
      <alignment horizontal="right"/>
    </xf>
    <xf numFmtId="165" fontId="18" fillId="0" borderId="0" xfId="3" applyNumberFormat="1" applyFont="1" applyFill="1" applyBorder="1" applyAlignment="1">
      <alignment horizontal="left"/>
    </xf>
    <xf numFmtId="165" fontId="18" fillId="0" borderId="0" xfId="3" applyNumberFormat="1" applyFont="1" applyFill="1" applyBorder="1" applyAlignment="1">
      <alignment horizontal="right"/>
    </xf>
    <xf numFmtId="166" fontId="19" fillId="0" borderId="0" xfId="4" applyNumberFormat="1" applyFont="1" applyFill="1" applyBorder="1" applyAlignment="1">
      <alignment horizontal="left"/>
    </xf>
    <xf numFmtId="0" fontId="5" fillId="0" borderId="0" xfId="2" applyNumberFormat="1" applyFont="1" applyAlignment="1">
      <alignment vertical="center"/>
    </xf>
    <xf numFmtId="164" fontId="20" fillId="0" borderId="0" xfId="2" applyFont="1" applyAlignment="1">
      <alignment horizontal="left"/>
    </xf>
    <xf numFmtId="164" fontId="21" fillId="0" borderId="0" xfId="2" applyFont="1" applyAlignment="1">
      <alignment horizontal="center"/>
    </xf>
    <xf numFmtId="164" fontId="7" fillId="0" borderId="6" xfId="2" applyFont="1" applyBorder="1" applyAlignment="1">
      <alignment horizontal="center"/>
    </xf>
    <xf numFmtId="164" fontId="7" fillId="0" borderId="8" xfId="2" applyFont="1" applyBorder="1" applyAlignment="1">
      <alignment horizontal="center"/>
    </xf>
    <xf numFmtId="164" fontId="7" fillId="0" borderId="6" xfId="2" applyFont="1" applyBorder="1" applyAlignment="1">
      <alignment horizontal="right"/>
    </xf>
    <xf numFmtId="164" fontId="7" fillId="0" borderId="8" xfId="2" applyFont="1" applyBorder="1" applyAlignment="1">
      <alignment horizontal="right"/>
    </xf>
    <xf numFmtId="164" fontId="7" fillId="0" borderId="11" xfId="2" applyFont="1" applyBorder="1" applyAlignment="1">
      <alignment horizontal="center"/>
    </xf>
    <xf numFmtId="164" fontId="7" fillId="0" borderId="12" xfId="2" applyFont="1" applyBorder="1" applyAlignment="1">
      <alignment horizontal="center"/>
    </xf>
    <xf numFmtId="0" fontId="22" fillId="0" borderId="9" xfId="2" applyNumberFormat="1" applyFont="1" applyBorder="1" applyAlignment="1">
      <alignment horizontal="center"/>
    </xf>
    <xf numFmtId="167" fontId="22" fillId="0" borderId="10" xfId="2" applyNumberFormat="1" applyFont="1" applyBorder="1" applyAlignment="1">
      <alignment horizontal="center"/>
    </xf>
    <xf numFmtId="165" fontId="22" fillId="0" borderId="9" xfId="3" applyNumberFormat="1" applyFont="1" applyBorder="1" applyAlignment="1">
      <alignment horizontal="right"/>
    </xf>
    <xf numFmtId="165" fontId="22" fillId="0" borderId="10" xfId="3" applyNumberFormat="1" applyFont="1" applyBorder="1" applyAlignment="1">
      <alignment horizontal="right"/>
    </xf>
    <xf numFmtId="164" fontId="7" fillId="0" borderId="0" xfId="2" applyFont="1" applyAlignment="1">
      <alignment horizontal="left"/>
    </xf>
    <xf numFmtId="164" fontId="7" fillId="0" borderId="2" xfId="2" applyFont="1" applyBorder="1" applyAlignment="1">
      <alignment horizontal="center"/>
    </xf>
    <xf numFmtId="0" fontId="7" fillId="0" borderId="3" xfId="2" applyNumberFormat="1" applyFont="1" applyBorder="1" applyAlignment="1">
      <alignment horizontal="center"/>
    </xf>
    <xf numFmtId="164" fontId="7" fillId="0" borderId="4" xfId="2" applyFont="1" applyBorder="1" applyAlignment="1">
      <alignment horizontal="right"/>
    </xf>
    <xf numFmtId="165" fontId="7" fillId="0" borderId="3" xfId="3" applyNumberFormat="1" applyFont="1" applyBorder="1" applyAlignment="1">
      <alignment horizontal="right"/>
    </xf>
    <xf numFmtId="165" fontId="7" fillId="0" borderId="4" xfId="3" applyNumberFormat="1" applyFont="1" applyBorder="1" applyAlignment="1">
      <alignment horizontal="right"/>
    </xf>
    <xf numFmtId="0" fontId="5" fillId="3" borderId="13" xfId="2" applyNumberFormat="1" applyFont="1" applyFill="1" applyBorder="1" applyAlignment="1">
      <alignment horizontal="center" vertical="center"/>
    </xf>
    <xf numFmtId="165" fontId="5" fillId="3" borderId="5" xfId="3" applyNumberFormat="1" applyFont="1" applyFill="1" applyBorder="1" applyAlignment="1">
      <alignment horizontal="left"/>
    </xf>
    <xf numFmtId="165" fontId="5" fillId="3" borderId="4" xfId="3" applyNumberFormat="1" applyFont="1" applyFill="1" applyBorder="1" applyAlignment="1">
      <alignment horizontal="right"/>
    </xf>
    <xf numFmtId="164" fontId="23" fillId="0" borderId="0" xfId="1" applyNumberFormat="1" applyFont="1" applyBorder="1" applyAlignment="1"/>
    <xf numFmtId="164" fontId="23" fillId="0" borderId="0" xfId="1" applyNumberFormat="1" applyFont="1" applyBorder="1" applyAlignment="1">
      <alignment horizontal="left"/>
    </xf>
    <xf numFmtId="164" fontId="24" fillId="0" borderId="0" xfId="1" applyNumberFormat="1" applyFont="1" applyBorder="1" applyAlignment="1">
      <alignment horizontal="left"/>
    </xf>
    <xf numFmtId="164" fontId="9" fillId="0" borderId="0" xfId="2" applyFont="1" applyAlignment="1">
      <alignment horizontal="center" vertical="center"/>
    </xf>
    <xf numFmtId="164" fontId="25" fillId="0" borderId="0" xfId="2" applyFont="1" applyAlignment="1">
      <alignment horizontal="right"/>
    </xf>
    <xf numFmtId="0" fontId="11" fillId="0" borderId="2" xfId="2" applyNumberFormat="1" applyFont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26" fillId="0" borderId="0" xfId="2" applyNumberFormat="1" applyFont="1" applyAlignment="1">
      <alignment horizontal="left"/>
    </xf>
    <xf numFmtId="164" fontId="13" fillId="0" borderId="0" xfId="2" applyFont="1" applyAlignment="1">
      <alignment horizontal="left"/>
    </xf>
    <xf numFmtId="0" fontId="12" fillId="0" borderId="0" xfId="2" applyNumberFormat="1" applyFont="1" applyAlignment="1">
      <alignment horizontal="center"/>
    </xf>
    <xf numFmtId="0" fontId="6" fillId="0" borderId="0" xfId="2" applyNumberFormat="1" applyFont="1" applyAlignment="1">
      <alignment horizontal="left"/>
    </xf>
    <xf numFmtId="164" fontId="28" fillId="0" borderId="6" xfId="5" applyNumberFormat="1" applyFont="1" applyFill="1" applyBorder="1"/>
    <xf numFmtId="164" fontId="28" fillId="0" borderId="7" xfId="5" applyNumberFormat="1" applyFont="1" applyFill="1" applyBorder="1"/>
    <xf numFmtId="164" fontId="28" fillId="0" borderId="7" xfId="2" applyFont="1" applyBorder="1" applyAlignment="1">
      <alignment horizontal="center"/>
    </xf>
    <xf numFmtId="164" fontId="28" fillId="0" borderId="8" xfId="2" applyFont="1" applyBorder="1" applyAlignment="1">
      <alignment horizontal="center"/>
    </xf>
    <xf numFmtId="164" fontId="28" fillId="0" borderId="0" xfId="2" applyFont="1" applyAlignment="1">
      <alignment horizontal="left"/>
    </xf>
    <xf numFmtId="164" fontId="28" fillId="0" borderId="6" xfId="2" applyFont="1" applyBorder="1" applyAlignment="1">
      <alignment horizontal="left"/>
    </xf>
    <xf numFmtId="164" fontId="28" fillId="0" borderId="7" xfId="2" applyFont="1" applyBorder="1" applyAlignment="1">
      <alignment horizontal="left"/>
    </xf>
    <xf numFmtId="164" fontId="28" fillId="0" borderId="8" xfId="2" applyFont="1" applyBorder="1" applyAlignment="1">
      <alignment horizontal="left"/>
    </xf>
    <xf numFmtId="164" fontId="14" fillId="0" borderId="0" xfId="2" applyFont="1" applyAlignment="1">
      <alignment horizontal="right"/>
    </xf>
    <xf numFmtId="168" fontId="29" fillId="0" borderId="0" xfId="2" applyNumberFormat="1" applyFont="1" applyAlignment="1">
      <alignment horizontal="center" vertical="center"/>
    </xf>
    <xf numFmtId="164" fontId="28" fillId="3" borderId="9" xfId="5" applyNumberFormat="1" applyFont="1" applyFill="1" applyBorder="1" applyAlignment="1">
      <alignment horizontal="left" vertical="center"/>
    </xf>
    <xf numFmtId="164" fontId="28" fillId="3" borderId="0" xfId="5" applyNumberFormat="1" applyFont="1" applyFill="1" applyBorder="1" applyAlignment="1">
      <alignment horizontal="left" vertical="center"/>
    </xf>
    <xf numFmtId="166" fontId="29" fillId="3" borderId="0" xfId="4" applyNumberFormat="1" applyFont="1" applyFill="1" applyBorder="1" applyAlignment="1">
      <alignment vertical="center"/>
    </xf>
    <xf numFmtId="166" fontId="29" fillId="3" borderId="10" xfId="4" applyNumberFormat="1" applyFont="1" applyFill="1" applyBorder="1" applyAlignment="1">
      <alignment vertical="center"/>
    </xf>
    <xf numFmtId="166" fontId="6" fillId="0" borderId="0" xfId="4" applyNumberFormat="1" applyFont="1" applyFill="1" applyBorder="1" applyAlignment="1">
      <alignment horizontal="left" vertical="center"/>
    </xf>
    <xf numFmtId="164" fontId="25" fillId="0" borderId="0" xfId="2" applyFont="1" applyAlignment="1">
      <alignment horizontal="right" vertical="center"/>
    </xf>
    <xf numFmtId="168" fontId="9" fillId="0" borderId="0" xfId="2" applyNumberFormat="1" applyFont="1" applyAlignment="1">
      <alignment horizontal="center" vertical="center"/>
    </xf>
    <xf numFmtId="164" fontId="28" fillId="0" borderId="9" xfId="5" applyNumberFormat="1" applyFont="1" applyFill="1" applyBorder="1" applyAlignment="1">
      <alignment vertical="center"/>
    </xf>
    <xf numFmtId="164" fontId="28" fillId="0" borderId="0" xfId="5" applyNumberFormat="1" applyFont="1" applyFill="1" applyBorder="1" applyAlignment="1">
      <alignment vertical="center"/>
    </xf>
    <xf numFmtId="166" fontId="29" fillId="0" borderId="0" xfId="4" applyNumberFormat="1" applyFont="1" applyBorder="1" applyAlignment="1">
      <alignment horizontal="right" vertical="center"/>
    </xf>
    <xf numFmtId="166" fontId="29" fillId="0" borderId="10" xfId="4" applyNumberFormat="1" applyFont="1" applyFill="1" applyBorder="1" applyAlignment="1">
      <alignment vertical="center"/>
    </xf>
    <xf numFmtId="166" fontId="29" fillId="0" borderId="0" xfId="4" applyNumberFormat="1" applyFont="1" applyBorder="1" applyAlignment="1">
      <alignment vertical="center"/>
    </xf>
    <xf numFmtId="166" fontId="29" fillId="0" borderId="10" xfId="4" applyNumberFormat="1" applyFont="1" applyFill="1" applyBorder="1" applyAlignment="1">
      <alignment horizontal="right" vertical="center"/>
    </xf>
    <xf numFmtId="166" fontId="29" fillId="0" borderId="14" xfId="4" applyNumberFormat="1" applyFont="1" applyFill="1" applyBorder="1" applyAlignment="1">
      <alignment vertical="center"/>
    </xf>
    <xf numFmtId="164" fontId="28" fillId="0" borderId="15" xfId="5" applyNumberFormat="1" applyFont="1" applyFill="1" applyBorder="1" applyAlignment="1">
      <alignment vertical="center"/>
    </xf>
    <xf numFmtId="164" fontId="28" fillId="0" borderId="16" xfId="5" applyNumberFormat="1" applyFont="1" applyFill="1" applyBorder="1" applyAlignment="1">
      <alignment horizontal="left" vertical="center" indent="3"/>
    </xf>
    <xf numFmtId="164" fontId="28" fillId="0" borderId="17" xfId="5" applyNumberFormat="1" applyFont="1" applyFill="1" applyBorder="1" applyAlignment="1">
      <alignment horizontal="left" vertical="center" indent="3"/>
    </xf>
    <xf numFmtId="166" fontId="29" fillId="0" borderId="18" xfId="4" applyNumberFormat="1" applyFont="1" applyBorder="1" applyAlignment="1">
      <alignment vertical="center"/>
    </xf>
    <xf numFmtId="166" fontId="29" fillId="0" borderId="19" xfId="4" applyNumberFormat="1" applyFont="1" applyFill="1" applyBorder="1" applyAlignment="1">
      <alignment vertical="center"/>
    </xf>
    <xf numFmtId="164" fontId="28" fillId="0" borderId="9" xfId="5" applyNumberFormat="1" applyFont="1" applyFill="1" applyBorder="1" applyAlignment="1">
      <alignment horizontal="left" vertical="center" indent="3"/>
    </xf>
    <xf numFmtId="164" fontId="28" fillId="0" borderId="20" xfId="5" applyNumberFormat="1" applyFont="1" applyFill="1" applyBorder="1" applyAlignment="1">
      <alignment horizontal="left" vertical="center" indent="3"/>
    </xf>
    <xf numFmtId="166" fontId="29" fillId="4" borderId="10" xfId="4" applyNumberFormat="1" applyFont="1" applyFill="1" applyBorder="1" applyAlignment="1">
      <alignment vertical="center"/>
    </xf>
    <xf numFmtId="166" fontId="29" fillId="4" borderId="0" xfId="4" applyNumberFormat="1" applyFont="1" applyFill="1" applyBorder="1" applyAlignment="1">
      <alignment vertical="center"/>
    </xf>
    <xf numFmtId="164" fontId="28" fillId="0" borderId="0" xfId="5" applyNumberFormat="1" applyFont="1" applyFill="1" applyBorder="1" applyAlignment="1">
      <alignment horizontal="left" vertical="center" indent="3"/>
    </xf>
    <xf numFmtId="9" fontId="6" fillId="0" borderId="0" xfId="6" applyFont="1" applyFill="1" applyBorder="1" applyAlignment="1">
      <alignment horizontal="left" vertical="center"/>
    </xf>
    <xf numFmtId="164" fontId="30" fillId="0" borderId="0" xfId="2" applyFont="1" applyAlignment="1">
      <alignment horizontal="right" vertical="center"/>
    </xf>
    <xf numFmtId="164" fontId="28" fillId="0" borderId="21" xfId="5" applyNumberFormat="1" applyFont="1" applyFill="1" applyBorder="1" applyAlignment="1">
      <alignment vertical="center"/>
    </xf>
    <xf numFmtId="164" fontId="28" fillId="0" borderId="22" xfId="5" applyNumberFormat="1" applyFont="1" applyFill="1" applyBorder="1" applyAlignment="1">
      <alignment vertical="center"/>
    </xf>
    <xf numFmtId="166" fontId="29" fillId="0" borderId="23" xfId="4" applyNumberFormat="1" applyFont="1" applyFill="1" applyBorder="1" applyAlignment="1">
      <alignment vertical="center"/>
    </xf>
    <xf numFmtId="166" fontId="29" fillId="0" borderId="24" xfId="4" applyNumberFormat="1" applyFont="1" applyFill="1" applyBorder="1" applyAlignment="1">
      <alignment vertical="center"/>
    </xf>
    <xf numFmtId="168" fontId="31" fillId="0" borderId="0" xfId="2" applyNumberFormat="1" applyFont="1" applyAlignment="1">
      <alignment horizontal="center" vertical="center"/>
    </xf>
    <xf numFmtId="164" fontId="28" fillId="0" borderId="9" xfId="5" applyNumberFormat="1" applyFont="1" applyFill="1" applyBorder="1" applyAlignment="1">
      <alignment horizontal="center" vertical="center"/>
    </xf>
    <xf numFmtId="164" fontId="28" fillId="0" borderId="0" xfId="5" applyNumberFormat="1" applyFont="1" applyFill="1" applyBorder="1" applyAlignment="1">
      <alignment horizontal="center" vertical="center"/>
    </xf>
    <xf numFmtId="9" fontId="29" fillId="0" borderId="0" xfId="6" applyFont="1" applyFill="1" applyBorder="1" applyAlignment="1">
      <alignment horizontal="center" vertical="center"/>
    </xf>
    <xf numFmtId="9" fontId="29" fillId="0" borderId="10" xfId="6" applyFont="1" applyFill="1" applyBorder="1" applyAlignment="1">
      <alignment horizontal="center" vertical="center"/>
    </xf>
    <xf numFmtId="164" fontId="28" fillId="0" borderId="17" xfId="5" applyNumberFormat="1" applyFont="1" applyFill="1" applyBorder="1" applyAlignment="1">
      <alignment horizontal="center" vertical="center"/>
    </xf>
    <xf numFmtId="164" fontId="28" fillId="0" borderId="18" xfId="5" applyNumberFormat="1" applyFont="1" applyFill="1" applyBorder="1" applyAlignment="1">
      <alignment horizontal="center" vertical="center"/>
    </xf>
    <xf numFmtId="9" fontId="29" fillId="0" borderId="19" xfId="6" applyFont="1" applyFill="1" applyBorder="1" applyAlignment="1">
      <alignment horizontal="center" vertical="center"/>
    </xf>
    <xf numFmtId="166" fontId="29" fillId="0" borderId="0" xfId="4" applyNumberFormat="1" applyFont="1" applyFill="1" applyBorder="1" applyAlignment="1">
      <alignment vertical="center"/>
    </xf>
    <xf numFmtId="164" fontId="28" fillId="0" borderId="11" xfId="5" applyNumberFormat="1" applyFont="1" applyFill="1" applyBorder="1" applyAlignment="1">
      <alignment vertical="center"/>
    </xf>
    <xf numFmtId="164" fontId="28" fillId="0" borderId="2" xfId="5" applyNumberFormat="1" applyFont="1" applyFill="1" applyBorder="1" applyAlignment="1">
      <alignment vertical="center"/>
    </xf>
    <xf numFmtId="166" fontId="29" fillId="0" borderId="2" xfId="4" applyNumberFormat="1" applyFont="1" applyBorder="1" applyAlignment="1">
      <alignment vertical="center"/>
    </xf>
    <xf numFmtId="166" fontId="29" fillId="0" borderId="12" xfId="4" applyNumberFormat="1" applyFont="1" applyFill="1" applyBorder="1" applyAlignment="1">
      <alignment vertical="center"/>
    </xf>
    <xf numFmtId="164" fontId="28" fillId="3" borderId="3" xfId="5" applyNumberFormat="1" applyFont="1" applyFill="1" applyBorder="1" applyAlignment="1">
      <alignment horizontal="center" vertical="center"/>
    </xf>
    <xf numFmtId="164" fontId="28" fillId="3" borderId="5" xfId="5" applyNumberFormat="1" applyFont="1" applyFill="1" applyBorder="1" applyAlignment="1">
      <alignment horizontal="center" vertical="center"/>
    </xf>
    <xf numFmtId="166" fontId="29" fillId="3" borderId="5" xfId="4" applyNumberFormat="1" applyFont="1" applyFill="1" applyBorder="1" applyAlignment="1">
      <alignment vertical="center"/>
    </xf>
    <xf numFmtId="166" fontId="29" fillId="3" borderId="4" xfId="4" applyNumberFormat="1" applyFont="1" applyFill="1" applyBorder="1" applyAlignment="1">
      <alignment vertical="center"/>
    </xf>
    <xf numFmtId="164" fontId="28" fillId="0" borderId="0" xfId="5" applyNumberFormat="1" applyFont="1" applyFill="1" applyAlignment="1">
      <alignment vertical="center"/>
    </xf>
    <xf numFmtId="168" fontId="9" fillId="0" borderId="0" xfId="2" applyNumberFormat="1" applyFont="1" applyAlignment="1">
      <alignment horizontal="center"/>
    </xf>
    <xf numFmtId="166" fontId="6" fillId="0" borderId="0" xfId="4" applyNumberFormat="1" applyFont="1" applyFill="1" applyBorder="1" applyAlignment="1">
      <alignment horizontal="left"/>
    </xf>
    <xf numFmtId="166" fontId="29" fillId="3" borderId="5" xfId="4" applyNumberFormat="1" applyFont="1" applyFill="1" applyBorder="1" applyAlignment="1">
      <alignment horizontal="right" vertical="center"/>
    </xf>
    <xf numFmtId="166" fontId="29" fillId="3" borderId="4" xfId="4" applyNumberFormat="1" applyFont="1" applyFill="1" applyBorder="1" applyAlignment="1">
      <alignment horizontal="right" vertical="center"/>
    </xf>
    <xf numFmtId="164" fontId="6" fillId="0" borderId="0" xfId="4" applyNumberFormat="1" applyFont="1" applyFill="1" applyBorder="1" applyAlignment="1">
      <alignment horizontal="left"/>
    </xf>
    <xf numFmtId="166" fontId="9" fillId="0" borderId="0" xfId="4" applyNumberFormat="1" applyFont="1"/>
    <xf numFmtId="164" fontId="32" fillId="0" borderId="0" xfId="2" applyFont="1" applyAlignment="1">
      <alignment horizontal="left"/>
    </xf>
    <xf numFmtId="164" fontId="8" fillId="0" borderId="0" xfId="2" applyFont="1" applyAlignment="1">
      <alignment horizontal="right" vertical="center"/>
    </xf>
    <xf numFmtId="166" fontId="9" fillId="0" borderId="0" xfId="4" applyNumberFormat="1" applyFont="1" applyFill="1" applyBorder="1" applyAlignment="1">
      <alignment horizontal="left" vertical="center"/>
    </xf>
    <xf numFmtId="168" fontId="9" fillId="0" borderId="0" xfId="2" quotePrefix="1" applyNumberFormat="1" applyFont="1" applyAlignment="1">
      <alignment horizontal="center" vertical="center"/>
    </xf>
    <xf numFmtId="9" fontId="9" fillId="0" borderId="0" xfId="6" applyFont="1" applyFill="1" applyBorder="1" applyAlignment="1">
      <alignment horizontal="left" vertical="center"/>
    </xf>
    <xf numFmtId="166" fontId="31" fillId="0" borderId="0" xfId="4" applyNumberFormat="1" applyFont="1" applyFill="1" applyBorder="1" applyAlignment="1">
      <alignment horizontal="left" vertical="center"/>
    </xf>
    <xf numFmtId="164" fontId="30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10" fillId="0" borderId="0" xfId="2" applyFont="1" applyAlignment="1">
      <alignment horizontal="left" vertical="center"/>
    </xf>
    <xf numFmtId="164" fontId="10" fillId="0" borderId="0" xfId="2" applyFont="1" applyAlignment="1">
      <alignment horizontal="right" vertical="center"/>
    </xf>
    <xf numFmtId="164" fontId="10" fillId="0" borderId="0" xfId="4" applyNumberFormat="1" applyFont="1" applyFill="1" applyBorder="1" applyAlignment="1">
      <alignment horizontal="left"/>
    </xf>
    <xf numFmtId="166" fontId="33" fillId="0" borderId="0" xfId="4" applyNumberFormat="1" applyFont="1" applyFill="1" applyBorder="1" applyAlignment="1">
      <alignment horizontal="left"/>
    </xf>
    <xf numFmtId="164" fontId="10" fillId="5" borderId="4" xfId="4" applyNumberFormat="1" applyFont="1" applyFill="1" applyBorder="1" applyAlignment="1">
      <alignment horizontal="centerContinuous"/>
    </xf>
    <xf numFmtId="166" fontId="33" fillId="0" borderId="15" xfId="4" applyNumberFormat="1" applyFont="1" applyFill="1" applyBorder="1" applyAlignment="1">
      <alignment horizontal="center"/>
    </xf>
    <xf numFmtId="166" fontId="34" fillId="0" borderId="0" xfId="4" applyNumberFormat="1" applyFont="1" applyFill="1" applyBorder="1" applyAlignment="1">
      <alignment horizontal="left"/>
    </xf>
    <xf numFmtId="166" fontId="35" fillId="0" borderId="0" xfId="4" applyNumberFormat="1" applyFont="1" applyFill="1" applyBorder="1" applyAlignment="1">
      <alignment horizontal="left"/>
    </xf>
    <xf numFmtId="166" fontId="33" fillId="0" borderId="0" xfId="4" applyNumberFormat="1" applyFont="1" applyFill="1" applyAlignment="1">
      <alignment horizontal="right"/>
    </xf>
    <xf numFmtId="166" fontId="34" fillId="0" borderId="0" xfId="4" applyNumberFormat="1" applyFont="1" applyFill="1"/>
    <xf numFmtId="166" fontId="34" fillId="0" borderId="15" xfId="4" applyNumberFormat="1" applyFont="1" applyFill="1" applyBorder="1"/>
    <xf numFmtId="166" fontId="34" fillId="5" borderId="0" xfId="4" applyNumberFormat="1" applyFont="1" applyFill="1"/>
    <xf numFmtId="166" fontId="34" fillId="0" borderId="2" xfId="4" applyNumberFormat="1" applyFont="1" applyFill="1" applyBorder="1"/>
    <xf numFmtId="164" fontId="10" fillId="0" borderId="0" xfId="7" applyAlignment="1">
      <alignment horizontal="right"/>
    </xf>
    <xf numFmtId="164" fontId="7" fillId="0" borderId="0" xfId="7" applyFont="1" applyAlignment="1">
      <alignment horizontal="center"/>
    </xf>
    <xf numFmtId="164" fontId="28" fillId="0" borderId="0" xfId="7" applyFont="1" applyAlignment="1">
      <alignment horizontal="right"/>
    </xf>
    <xf numFmtId="164" fontId="28" fillId="0" borderId="0" xfId="7" applyFont="1" applyAlignment="1">
      <alignment horizontal="center"/>
    </xf>
    <xf numFmtId="0" fontId="36" fillId="0" borderId="25" xfId="7" applyNumberFormat="1" applyFont="1" applyBorder="1" applyAlignment="1">
      <alignment horizontal="center"/>
    </xf>
    <xf numFmtId="0" fontId="36" fillId="0" borderId="26" xfId="7" applyNumberFormat="1" applyFont="1" applyBorder="1" applyAlignment="1">
      <alignment horizontal="center"/>
    </xf>
    <xf numFmtId="0" fontId="36" fillId="0" borderId="27" xfId="7" applyNumberFormat="1" applyFont="1" applyBorder="1" applyAlignment="1">
      <alignment horizontal="center"/>
    </xf>
    <xf numFmtId="0" fontId="26" fillId="0" borderId="0" xfId="7" applyNumberFormat="1" applyFont="1" applyAlignment="1">
      <alignment horizontal="center"/>
    </xf>
    <xf numFmtId="164" fontId="37" fillId="0" borderId="25" xfId="7" applyFont="1" applyBorder="1" applyAlignment="1">
      <alignment horizontal="center"/>
    </xf>
    <xf numFmtId="164" fontId="37" fillId="0" borderId="26" xfId="7" applyFont="1" applyBorder="1" applyAlignment="1">
      <alignment horizontal="center"/>
    </xf>
    <xf numFmtId="164" fontId="37" fillId="0" borderId="27" xfId="7" applyFont="1" applyBorder="1" applyAlignment="1">
      <alignment horizontal="center"/>
    </xf>
    <xf numFmtId="164" fontId="25" fillId="0" borderId="0" xfId="7" applyFont="1" applyAlignment="1">
      <alignment horizontal="right"/>
    </xf>
    <xf numFmtId="168" fontId="38" fillId="0" borderId="0" xfId="7" applyNumberFormat="1" applyFont="1" applyAlignment="1">
      <alignment horizontal="center" vertical="center"/>
    </xf>
    <xf numFmtId="164" fontId="39" fillId="0" borderId="0" xfId="7" applyFont="1" applyAlignment="1">
      <alignment horizontal="center"/>
    </xf>
    <xf numFmtId="164" fontId="14" fillId="0" borderId="0" xfId="7" applyFont="1" applyAlignment="1">
      <alignment horizontal="right"/>
    </xf>
    <xf numFmtId="164" fontId="14" fillId="0" borderId="0" xfId="7" applyFont="1" applyAlignment="1">
      <alignment horizontal="right" vertical="center"/>
    </xf>
    <xf numFmtId="166" fontId="22" fillId="0" borderId="0" xfId="7" applyNumberFormat="1" applyFont="1" applyAlignment="1">
      <alignment horizontal="right" vertical="center"/>
    </xf>
    <xf numFmtId="166" fontId="7" fillId="0" borderId="0" xfId="7" applyNumberFormat="1" applyFont="1" applyAlignment="1">
      <alignment horizontal="center" vertical="center"/>
    </xf>
    <xf numFmtId="164" fontId="25" fillId="0" borderId="0" xfId="7" applyFont="1" applyAlignment="1">
      <alignment horizontal="right" vertical="center"/>
    </xf>
    <xf numFmtId="168" fontId="7" fillId="0" borderId="0" xfId="7" applyNumberFormat="1" applyFont="1" applyAlignment="1">
      <alignment horizontal="center" vertical="center"/>
    </xf>
    <xf numFmtId="164" fontId="28" fillId="6" borderId="18" xfId="7" applyFont="1" applyFill="1" applyBorder="1" applyAlignment="1">
      <alignment horizontal="center" vertical="center"/>
    </xf>
    <xf numFmtId="166" fontId="7" fillId="6" borderId="28" xfId="7" applyNumberFormat="1" applyFont="1" applyFill="1" applyBorder="1" applyAlignment="1">
      <alignment horizontal="right" vertical="center"/>
    </xf>
    <xf numFmtId="9" fontId="7" fillId="0" borderId="0" xfId="7" applyNumberFormat="1" applyFont="1" applyAlignment="1">
      <alignment horizontal="center" vertical="center"/>
    </xf>
    <xf numFmtId="164" fontId="28" fillId="0" borderId="0" xfId="7" applyFont="1" applyAlignment="1">
      <alignment horizontal="center" vertical="center"/>
    </xf>
    <xf numFmtId="166" fontId="7" fillId="0" borderId="0" xfId="7" applyNumberFormat="1" applyFont="1" applyAlignment="1">
      <alignment horizontal="right" vertical="center"/>
    </xf>
    <xf numFmtId="164" fontId="14" fillId="0" borderId="0" xfId="7" applyFont="1" applyAlignment="1">
      <alignment horizontal="center"/>
    </xf>
    <xf numFmtId="164" fontId="41" fillId="0" borderId="0" xfId="7" applyFont="1" applyAlignment="1">
      <alignment horizontal="right"/>
    </xf>
    <xf numFmtId="164" fontId="30" fillId="0" borderId="0" xfId="7" applyFont="1" applyAlignment="1">
      <alignment horizontal="right" vertical="center"/>
    </xf>
    <xf numFmtId="166" fontId="7" fillId="6" borderId="0" xfId="7" applyNumberFormat="1" applyFont="1" applyFill="1" applyAlignment="1">
      <alignment horizontal="right" vertical="center"/>
    </xf>
    <xf numFmtId="164" fontId="28" fillId="6" borderId="0" xfId="7" applyFont="1" applyFill="1" applyAlignment="1">
      <alignment horizontal="center" vertical="center"/>
    </xf>
    <xf numFmtId="164" fontId="28" fillId="7" borderId="0" xfId="7" applyFont="1" applyFill="1" applyAlignment="1">
      <alignment horizontal="center" vertical="center"/>
    </xf>
    <xf numFmtId="166" fontId="7" fillId="7" borderId="0" xfId="7" applyNumberFormat="1" applyFont="1" applyFill="1" applyAlignment="1">
      <alignment horizontal="right" vertical="center"/>
    </xf>
    <xf numFmtId="168" fontId="7" fillId="0" borderId="0" xfId="7" applyNumberFormat="1" applyFont="1" applyAlignment="1">
      <alignment horizontal="center"/>
    </xf>
    <xf numFmtId="166" fontId="7" fillId="0" borderId="0" xfId="7" applyNumberFormat="1" applyFont="1" applyAlignment="1">
      <alignment horizontal="right"/>
    </xf>
    <xf numFmtId="166" fontId="7" fillId="0" borderId="0" xfId="7" applyNumberFormat="1" applyFont="1" applyAlignment="1">
      <alignment horizontal="center"/>
    </xf>
    <xf numFmtId="166" fontId="7" fillId="0" borderId="15" xfId="7" applyNumberFormat="1" applyFont="1" applyBorder="1" applyAlignment="1">
      <alignment horizontal="right"/>
    </xf>
    <xf numFmtId="164" fontId="40" fillId="0" borderId="0" xfId="7" applyFont="1" applyAlignment="1">
      <alignment horizontal="center"/>
    </xf>
    <xf numFmtId="165" fontId="22" fillId="0" borderId="0" xfId="3" applyNumberFormat="1" applyFont="1" applyAlignment="1">
      <alignment horizontal="right" vertical="center"/>
    </xf>
    <xf numFmtId="38" fontId="28" fillId="6" borderId="18" xfId="7" applyNumberFormat="1" applyFont="1" applyFill="1" applyBorder="1" applyAlignment="1">
      <alignment horizontal="right" vertical="center"/>
    </xf>
    <xf numFmtId="38" fontId="28" fillId="0" borderId="0" xfId="7" applyNumberFormat="1" applyFont="1" applyAlignment="1">
      <alignment horizontal="right" vertical="center"/>
    </xf>
    <xf numFmtId="38" fontId="40" fillId="0" borderId="0" xfId="7" applyNumberFormat="1" applyFont="1" applyAlignment="1">
      <alignment horizontal="right" vertical="center"/>
    </xf>
    <xf numFmtId="38" fontId="14" fillId="0" borderId="0" xfId="7" applyNumberFormat="1" applyFont="1" applyAlignment="1">
      <alignment horizontal="right"/>
    </xf>
    <xf numFmtId="38" fontId="28" fillId="6" borderId="0" xfId="7" applyNumberFormat="1" applyFont="1" applyFill="1" applyAlignment="1">
      <alignment horizontal="right" vertical="center"/>
    </xf>
    <xf numFmtId="38" fontId="28" fillId="7" borderId="0" xfId="7" applyNumberFormat="1" applyFont="1" applyFill="1" applyAlignment="1">
      <alignment horizontal="right" vertical="center"/>
    </xf>
    <xf numFmtId="164" fontId="10" fillId="0" borderId="0" xfId="7" applyAlignment="1">
      <alignment horizontal="center"/>
    </xf>
    <xf numFmtId="164" fontId="42" fillId="0" borderId="0" xfId="2" applyFont="1"/>
    <xf numFmtId="164" fontId="14" fillId="0" borderId="29" xfId="7" applyFont="1" applyBorder="1" applyAlignment="1">
      <alignment horizontal="right"/>
    </xf>
    <xf numFmtId="164" fontId="14" fillId="0" borderId="30" xfId="7" applyFont="1" applyBorder="1" applyAlignment="1">
      <alignment horizontal="right"/>
    </xf>
    <xf numFmtId="164" fontId="40" fillId="0" borderId="0" xfId="7" applyFont="1" applyAlignment="1">
      <alignment horizontal="left" vertical="center" indent="2"/>
    </xf>
    <xf numFmtId="166" fontId="22" fillId="0" borderId="30" xfId="7" applyNumberFormat="1" applyFont="1" applyBorder="1" applyAlignment="1">
      <alignment horizontal="right" vertical="center"/>
    </xf>
    <xf numFmtId="169" fontId="40" fillId="0" borderId="0" xfId="7" applyNumberFormat="1" applyFont="1" applyAlignment="1">
      <alignment horizontal="right" vertical="center"/>
    </xf>
    <xf numFmtId="166" fontId="7" fillId="0" borderId="15" xfId="7" applyNumberFormat="1" applyFont="1" applyBorder="1" applyAlignment="1">
      <alignment horizontal="center" vertical="center"/>
    </xf>
    <xf numFmtId="166" fontId="7" fillId="6" borderId="29" xfId="7" applyNumberFormat="1" applyFont="1" applyFill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64" fontId="41" fillId="0" borderId="30" xfId="7" applyFont="1" applyBorder="1" applyAlignment="1">
      <alignment horizontal="right"/>
    </xf>
    <xf numFmtId="164" fontId="14" fillId="0" borderId="30" xfId="7" applyFont="1" applyBorder="1" applyAlignment="1">
      <alignment horizontal="right" vertical="center"/>
    </xf>
    <xf numFmtId="166" fontId="7" fillId="6" borderId="30" xfId="7" applyNumberFormat="1" applyFont="1" applyFill="1" applyBorder="1" applyAlignment="1">
      <alignment horizontal="right" vertical="center"/>
    </xf>
    <xf numFmtId="166" fontId="7" fillId="7" borderId="30" xfId="7" applyNumberFormat="1" applyFont="1" applyFill="1" applyBorder="1" applyAlignment="1">
      <alignment horizontal="right"/>
    </xf>
    <xf numFmtId="166" fontId="7" fillId="7" borderId="0" xfId="7" applyNumberFormat="1" applyFont="1" applyFill="1" applyAlignment="1">
      <alignment horizontal="right"/>
    </xf>
    <xf numFmtId="164" fontId="3" fillId="0" borderId="0" xfId="7" applyFont="1" applyAlignment="1">
      <alignment horizontal="right"/>
    </xf>
    <xf numFmtId="38" fontId="3" fillId="0" borderId="0" xfId="7" applyNumberFormat="1" applyFont="1" applyAlignment="1">
      <alignment horizontal="right"/>
    </xf>
    <xf numFmtId="166" fontId="7" fillId="0" borderId="15" xfId="7" applyNumberFormat="1" applyFont="1" applyBorder="1" applyAlignment="1">
      <alignment horizontal="center"/>
    </xf>
    <xf numFmtId="164" fontId="10" fillId="0" borderId="15" xfId="7" applyBorder="1" applyAlignment="1">
      <alignment horizontal="right"/>
    </xf>
    <xf numFmtId="164" fontId="40" fillId="0" borderId="0" xfId="7" applyFont="1" applyAlignment="1">
      <alignment horizontal="left" indent="4"/>
    </xf>
    <xf numFmtId="166" fontId="7" fillId="0" borderId="0" xfId="7" applyNumberFormat="1" applyFont="1" applyAlignment="1">
      <alignment horizontal="left" vertical="top" indent="1"/>
    </xf>
    <xf numFmtId="166" fontId="7" fillId="0" borderId="0" xfId="7" applyNumberFormat="1" applyFont="1" applyAlignment="1">
      <alignment horizontal="left" indent="1"/>
    </xf>
    <xf numFmtId="165" fontId="22" fillId="0" borderId="0" xfId="3" applyNumberFormat="1" applyFont="1" applyBorder="1" applyAlignment="1">
      <alignment horizontal="right" vertical="center"/>
    </xf>
  </cellXfs>
  <cellStyles count="8">
    <cellStyle name="Comma 2" xfId="4" xr:uid="{3EA48DBE-90BC-455B-A6C1-1F4AD7F6FAD1}"/>
    <cellStyle name="Currency 2" xfId="3" xr:uid="{96E092DD-72DE-4F0E-A63C-6CDDFA166700}"/>
    <cellStyle name="Good 2" xfId="5" xr:uid="{C410960D-4F7B-4BB8-8C60-DB38B6D8C4B3}"/>
    <cellStyle name="Heading 2" xfId="1" builtinId="17"/>
    <cellStyle name="Normal" xfId="0" builtinId="0"/>
    <cellStyle name="Normal 2 2" xfId="7" xr:uid="{0E2A93A2-01A2-4E90-9DD7-5930FE522708}"/>
    <cellStyle name="Normal 3" xfId="2" xr:uid="{9A6F6997-080A-476D-AC14-02674DE71F02}"/>
    <cellStyle name="Percent 2" xfId="6" xr:uid="{CE46D6CF-67C9-4FC7-94F7-9324EBA3D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8BFE-B203-4A3F-8A89-481B4F56EAFA}">
  <sheetPr>
    <pageSetUpPr fitToPage="1"/>
  </sheetPr>
  <dimension ref="A1:R102"/>
  <sheetViews>
    <sheetView showGridLines="0" tabSelected="1" topLeftCell="A30" zoomScale="80" zoomScaleNormal="80" workbookViewId="0">
      <selection activeCell="A53" sqref="A53"/>
    </sheetView>
  </sheetViews>
  <sheetFormatPr defaultColWidth="10.140625" defaultRowHeight="15.75" outlineLevelRow="1" x14ac:dyDescent="0.25"/>
  <cols>
    <col min="1" max="1" width="8.7109375" style="8" customWidth="1"/>
    <col min="2" max="2" width="17.7109375" style="9" customWidth="1"/>
    <col min="3" max="3" width="11" style="9" customWidth="1"/>
    <col min="4" max="6" width="15.28515625" style="9" customWidth="1"/>
    <col min="7" max="13" width="17.5703125" style="9" customWidth="1"/>
    <col min="14" max="14" width="9" style="14" customWidth="1"/>
    <col min="15" max="15" width="25.28515625" style="14" bestFit="1" customWidth="1"/>
    <col min="16" max="16" width="12.5703125" style="14" customWidth="1"/>
    <col min="17" max="17" width="18.7109375" style="14" customWidth="1"/>
    <col min="18" max="18" width="1.85546875" style="5" customWidth="1"/>
    <col min="19" max="16384" width="10.140625" style="9"/>
  </cols>
  <sheetData>
    <row r="1" spans="1:18" s="1" customFormat="1" ht="27.75" x14ac:dyDescent="0.4">
      <c r="B1" s="2" t="s">
        <v>0</v>
      </c>
      <c r="E1" s="3"/>
      <c r="F1" s="3"/>
      <c r="G1" s="3"/>
      <c r="H1" s="3"/>
      <c r="I1" s="3"/>
      <c r="J1" s="4"/>
      <c r="K1" s="4"/>
      <c r="L1" s="4"/>
      <c r="M1" s="4"/>
      <c r="N1" s="4"/>
      <c r="R1" s="5"/>
    </row>
    <row r="2" spans="1:18" s="1" customFormat="1" ht="19.5" thickBot="1" x14ac:dyDescent="0.35">
      <c r="A2" s="6"/>
      <c r="N2" s="4"/>
      <c r="O2" s="7"/>
      <c r="P2" s="7"/>
      <c r="Q2" s="7"/>
      <c r="R2" s="5"/>
    </row>
    <row r="3" spans="1:18" ht="28.5" thickBot="1" x14ac:dyDescent="0.45">
      <c r="B3" s="6"/>
      <c r="D3" s="10">
        <v>2017</v>
      </c>
      <c r="E3" s="11"/>
      <c r="F3" s="12">
        <v>2018</v>
      </c>
      <c r="G3" s="13"/>
      <c r="H3" s="12" t="s">
        <v>1</v>
      </c>
      <c r="I3" s="13"/>
      <c r="J3" s="12">
        <v>2020</v>
      </c>
      <c r="K3" s="13"/>
      <c r="L3" s="12">
        <v>2021</v>
      </c>
      <c r="M3" s="13"/>
      <c r="O3" s="15" t="s">
        <v>2</v>
      </c>
      <c r="P3" s="16"/>
      <c r="Q3" s="17"/>
    </row>
    <row r="4" spans="1:18" ht="20.25" x14ac:dyDescent="0.3">
      <c r="B4" s="18"/>
      <c r="C4" s="19"/>
      <c r="D4" s="20"/>
      <c r="E4" s="21"/>
      <c r="F4" s="22" t="s">
        <v>3</v>
      </c>
      <c r="G4" s="23">
        <v>280</v>
      </c>
      <c r="H4" s="22"/>
      <c r="I4" s="23"/>
      <c r="J4" s="22"/>
      <c r="K4" s="23"/>
      <c r="L4" s="22"/>
      <c r="M4" s="23"/>
    </row>
    <row r="5" spans="1:18" ht="20.100000000000001" customHeight="1" x14ac:dyDescent="0.3">
      <c r="B5" s="24" t="s">
        <v>4</v>
      </c>
      <c r="D5" s="25"/>
      <c r="E5" s="26"/>
      <c r="F5" s="27" t="s">
        <v>5</v>
      </c>
      <c r="G5" s="28">
        <v>250</v>
      </c>
      <c r="H5" s="27"/>
      <c r="I5" s="28"/>
      <c r="J5" s="27"/>
      <c r="K5" s="28"/>
      <c r="L5" s="27"/>
      <c r="M5" s="28"/>
      <c r="N5" s="29"/>
      <c r="O5" s="30"/>
      <c r="P5" s="31"/>
      <c r="Q5" s="31"/>
    </row>
    <row r="6" spans="1:18" ht="20.100000000000001" customHeight="1" x14ac:dyDescent="0.3">
      <c r="B6" s="24" t="s">
        <v>6</v>
      </c>
      <c r="D6" s="25" t="s">
        <v>7</v>
      </c>
      <c r="E6" s="28">
        <v>200</v>
      </c>
      <c r="F6" s="27" t="s">
        <v>8</v>
      </c>
      <c r="G6" s="28">
        <v>220</v>
      </c>
      <c r="H6" s="25" t="s">
        <v>7</v>
      </c>
      <c r="I6" s="28">
        <v>280</v>
      </c>
      <c r="J6" s="25" t="s">
        <v>7</v>
      </c>
      <c r="K6" s="28">
        <v>280</v>
      </c>
      <c r="L6" s="25" t="s">
        <v>7</v>
      </c>
      <c r="M6" s="28">
        <v>280</v>
      </c>
    </row>
    <row r="7" spans="1:18" ht="20.100000000000001" customHeight="1" x14ac:dyDescent="0.3">
      <c r="B7" s="24" t="s">
        <v>9</v>
      </c>
      <c r="D7" s="25"/>
      <c r="E7" s="26"/>
      <c r="F7" s="27" t="s">
        <v>10</v>
      </c>
      <c r="G7" s="28">
        <v>190</v>
      </c>
      <c r="H7" s="27"/>
      <c r="I7" s="28"/>
      <c r="J7" s="27"/>
      <c r="K7" s="28"/>
      <c r="L7" s="27"/>
      <c r="M7" s="28"/>
    </row>
    <row r="8" spans="1:18" ht="21" customHeight="1" thickBot="1" x14ac:dyDescent="0.35">
      <c r="B8" s="32"/>
      <c r="C8" s="33"/>
      <c r="D8" s="34"/>
      <c r="E8" s="35"/>
      <c r="F8" s="36" t="s">
        <v>11</v>
      </c>
      <c r="G8" s="37">
        <v>160</v>
      </c>
      <c r="H8" s="36"/>
      <c r="I8" s="37"/>
      <c r="J8" s="36"/>
      <c r="K8" s="37"/>
      <c r="L8" s="36"/>
      <c r="M8" s="37"/>
      <c r="P8" s="38"/>
      <c r="Q8" s="39"/>
      <c r="R8" s="40"/>
    </row>
    <row r="9" spans="1:18" ht="21" customHeight="1" thickBot="1" x14ac:dyDescent="0.35">
      <c r="B9" s="1"/>
      <c r="O9" s="41"/>
      <c r="P9" s="42"/>
      <c r="Q9" s="42"/>
    </row>
    <row r="10" spans="1:18" s="1" customFormat="1" ht="21" customHeight="1" x14ac:dyDescent="0.25">
      <c r="A10" s="43"/>
      <c r="B10" s="44" t="s">
        <v>12</v>
      </c>
      <c r="C10" s="45" t="s">
        <v>13</v>
      </c>
      <c r="D10" s="46" t="s">
        <v>4</v>
      </c>
      <c r="E10" s="47" t="s">
        <v>14</v>
      </c>
      <c r="F10" s="46" t="s">
        <v>4</v>
      </c>
      <c r="G10" s="47" t="s">
        <v>14</v>
      </c>
      <c r="H10" s="46" t="s">
        <v>4</v>
      </c>
      <c r="I10" s="47" t="s">
        <v>14</v>
      </c>
      <c r="J10" s="46" t="s">
        <v>4</v>
      </c>
      <c r="K10" s="47" t="s">
        <v>14</v>
      </c>
      <c r="L10" s="46" t="s">
        <v>4</v>
      </c>
      <c r="M10" s="47" t="s">
        <v>14</v>
      </c>
      <c r="N10" s="4"/>
      <c r="R10" s="5"/>
    </row>
    <row r="11" spans="1:18" s="1" customFormat="1" ht="21" customHeight="1" thickBot="1" x14ac:dyDescent="0.3">
      <c r="B11" s="48" t="s">
        <v>15</v>
      </c>
      <c r="C11" s="49" t="s">
        <v>16</v>
      </c>
      <c r="D11" s="34" t="s">
        <v>6</v>
      </c>
      <c r="E11" s="35" t="s">
        <v>17</v>
      </c>
      <c r="F11" s="34" t="s">
        <v>6</v>
      </c>
      <c r="G11" s="35" t="s">
        <v>17</v>
      </c>
      <c r="H11" s="34" t="s">
        <v>6</v>
      </c>
      <c r="I11" s="35" t="s">
        <v>17</v>
      </c>
      <c r="J11" s="34" t="s">
        <v>6</v>
      </c>
      <c r="K11" s="35" t="s">
        <v>17</v>
      </c>
      <c r="L11" s="34" t="s">
        <v>6</v>
      </c>
      <c r="M11" s="35" t="s">
        <v>17</v>
      </c>
      <c r="N11" s="4"/>
      <c r="R11" s="5"/>
    </row>
    <row r="12" spans="1:18" s="1" customFormat="1" ht="21" customHeight="1" x14ac:dyDescent="0.3">
      <c r="B12" s="50">
        <v>60</v>
      </c>
      <c r="C12" s="51">
        <v>1</v>
      </c>
      <c r="D12" s="52">
        <v>200</v>
      </c>
      <c r="E12" s="53">
        <f>$B12*D12</f>
        <v>12000</v>
      </c>
      <c r="F12" s="52">
        <v>280</v>
      </c>
      <c r="G12" s="53">
        <f>$B12*F12</f>
        <v>16800</v>
      </c>
      <c r="H12" s="52">
        <v>280</v>
      </c>
      <c r="I12" s="53">
        <f>$B12*H12</f>
        <v>16800</v>
      </c>
      <c r="J12" s="52">
        <v>280</v>
      </c>
      <c r="K12" s="53">
        <f>$B12*J12</f>
        <v>16800</v>
      </c>
      <c r="L12" s="52">
        <v>280</v>
      </c>
      <c r="M12" s="53">
        <f>$B12*L12</f>
        <v>16800</v>
      </c>
      <c r="N12" s="4"/>
      <c r="O12" s="41"/>
      <c r="P12" s="38"/>
      <c r="Q12" s="39"/>
      <c r="R12" s="40"/>
    </row>
    <row r="13" spans="1:18" s="1" customFormat="1" ht="18" x14ac:dyDescent="0.25">
      <c r="B13" s="50">
        <v>15</v>
      </c>
      <c r="C13" s="51">
        <v>2</v>
      </c>
      <c r="D13" s="52">
        <v>400</v>
      </c>
      <c r="E13" s="53">
        <f t="shared" ref="E13:E16" si="0">$B13*D13</f>
        <v>6000</v>
      </c>
      <c r="F13" s="52">
        <v>530</v>
      </c>
      <c r="G13" s="53">
        <f t="shared" ref="G13:G16" si="1">$B13*F13</f>
        <v>7950</v>
      </c>
      <c r="H13" s="52">
        <f>C13*I$6</f>
        <v>560</v>
      </c>
      <c r="I13" s="53">
        <f t="shared" ref="I13:I16" si="2">$B13*H13</f>
        <v>8400</v>
      </c>
      <c r="J13" s="52">
        <f>$C$13*K$6</f>
        <v>560</v>
      </c>
      <c r="K13" s="53">
        <f t="shared" ref="K13:K16" si="3">$B13*J13</f>
        <v>8400</v>
      </c>
      <c r="L13" s="52">
        <f>$C$13*M$6</f>
        <v>560</v>
      </c>
      <c r="M13" s="53">
        <f t="shared" ref="M13:M16" si="4">$B13*L13</f>
        <v>8400</v>
      </c>
      <c r="N13" s="4"/>
      <c r="O13" s="54"/>
      <c r="P13" s="54"/>
      <c r="Q13" s="54"/>
      <c r="R13" s="5"/>
    </row>
    <row r="14" spans="1:18" s="1" customFormat="1" ht="18" x14ac:dyDescent="0.25">
      <c r="B14" s="50">
        <v>10</v>
      </c>
      <c r="C14" s="51">
        <v>3</v>
      </c>
      <c r="D14" s="52">
        <v>600</v>
      </c>
      <c r="E14" s="53">
        <f t="shared" si="0"/>
        <v>6000</v>
      </c>
      <c r="F14" s="52">
        <v>750</v>
      </c>
      <c r="G14" s="53">
        <f t="shared" si="1"/>
        <v>7500</v>
      </c>
      <c r="H14" s="52">
        <f t="shared" ref="H14:H16" si="5">C14*I$6</f>
        <v>840</v>
      </c>
      <c r="I14" s="53">
        <f t="shared" si="2"/>
        <v>8400</v>
      </c>
      <c r="J14" s="52">
        <f>$C$14*K$6</f>
        <v>840</v>
      </c>
      <c r="K14" s="53">
        <f t="shared" si="3"/>
        <v>8400</v>
      </c>
      <c r="L14" s="52">
        <f>$C$14*M$6</f>
        <v>840</v>
      </c>
      <c r="M14" s="53">
        <f t="shared" si="4"/>
        <v>8400</v>
      </c>
      <c r="N14" s="4"/>
      <c r="R14" s="5"/>
    </row>
    <row r="15" spans="1:18" s="1" customFormat="1" ht="18.75" thickBot="1" x14ac:dyDescent="0.3">
      <c r="B15" s="50">
        <v>1</v>
      </c>
      <c r="C15" s="51">
        <v>4</v>
      </c>
      <c r="D15" s="52">
        <v>800</v>
      </c>
      <c r="E15" s="53">
        <f t="shared" si="0"/>
        <v>800</v>
      </c>
      <c r="F15" s="52">
        <v>940</v>
      </c>
      <c r="G15" s="53">
        <f t="shared" si="1"/>
        <v>940</v>
      </c>
      <c r="H15" s="52">
        <f t="shared" si="5"/>
        <v>1120</v>
      </c>
      <c r="I15" s="53">
        <f t="shared" si="2"/>
        <v>1120</v>
      </c>
      <c r="J15" s="52">
        <f>$C$15*K$6</f>
        <v>1120</v>
      </c>
      <c r="K15" s="53">
        <f t="shared" si="3"/>
        <v>1120</v>
      </c>
      <c r="L15" s="52">
        <f>$C$15*M$6</f>
        <v>1120</v>
      </c>
      <c r="M15" s="53">
        <f t="shared" si="4"/>
        <v>1120</v>
      </c>
      <c r="N15" s="4"/>
      <c r="O15" s="55" t="s">
        <v>13</v>
      </c>
      <c r="P15" s="55" t="s">
        <v>7</v>
      </c>
      <c r="Q15" s="55" t="s">
        <v>17</v>
      </c>
      <c r="R15" s="5"/>
    </row>
    <row r="16" spans="1:18" s="1" customFormat="1" ht="18.75" thickBot="1" x14ac:dyDescent="0.3">
      <c r="B16" s="50">
        <v>1</v>
      </c>
      <c r="C16" s="51">
        <v>5</v>
      </c>
      <c r="D16" s="52">
        <v>1000</v>
      </c>
      <c r="E16" s="53">
        <f t="shared" si="0"/>
        <v>1000</v>
      </c>
      <c r="F16" s="52">
        <v>1100</v>
      </c>
      <c r="G16" s="53">
        <f t="shared" si="1"/>
        <v>1100</v>
      </c>
      <c r="H16" s="52">
        <f t="shared" si="5"/>
        <v>1400</v>
      </c>
      <c r="I16" s="53">
        <f t="shared" si="2"/>
        <v>1400</v>
      </c>
      <c r="J16" s="52">
        <f>$C$16*K$6</f>
        <v>1400</v>
      </c>
      <c r="K16" s="53">
        <f t="shared" si="3"/>
        <v>1400</v>
      </c>
      <c r="L16" s="52">
        <f>$C$16*M$6</f>
        <v>1400</v>
      </c>
      <c r="M16" s="53">
        <f t="shared" si="4"/>
        <v>1400</v>
      </c>
      <c r="N16" s="4"/>
      <c r="R16" s="5"/>
    </row>
    <row r="17" spans="1:18" s="1" customFormat="1" ht="23.1" customHeight="1" thickBot="1" x14ac:dyDescent="0.45">
      <c r="B17" s="56">
        <f>SUM(B12:B16)</f>
        <v>87</v>
      </c>
      <c r="C17" s="57"/>
      <c r="D17" s="58"/>
      <c r="E17" s="59">
        <f>SUM(E12:E16)</f>
        <v>25800</v>
      </c>
      <c r="F17" s="58"/>
      <c r="G17" s="59">
        <f>SUM(G12:G16)</f>
        <v>34290</v>
      </c>
      <c r="H17" s="58"/>
      <c r="I17" s="59">
        <f>SUM(I12:I16)</f>
        <v>36120</v>
      </c>
      <c r="J17" s="58"/>
      <c r="K17" s="59">
        <f>SUM(K12:K16)</f>
        <v>36120</v>
      </c>
      <c r="L17" s="58"/>
      <c r="M17" s="59">
        <f>SUM(M12:M16)</f>
        <v>36120</v>
      </c>
      <c r="N17" s="4"/>
      <c r="O17" s="60">
        <v>129</v>
      </c>
      <c r="P17" s="61">
        <v>280</v>
      </c>
      <c r="Q17" s="62">
        <f>$O$17*P17</f>
        <v>36120</v>
      </c>
      <c r="R17" s="5"/>
    </row>
    <row r="18" spans="1:18" s="1" customFormat="1" ht="26.25" x14ac:dyDescent="0.4">
      <c r="A18" s="43"/>
      <c r="G18" s="63"/>
      <c r="I18" s="63"/>
      <c r="K18" s="63"/>
      <c r="M18" s="63"/>
      <c r="N18" s="64"/>
      <c r="R18" s="65"/>
    </row>
    <row r="19" spans="1:18" s="67" customFormat="1" ht="28.5" thickBot="1" x14ac:dyDescent="0.45">
      <c r="A19" s="66"/>
      <c r="D19" s="68"/>
      <c r="E19" s="68">
        <v>2017</v>
      </c>
      <c r="F19" s="68"/>
      <c r="G19" s="69">
        <v>2018</v>
      </c>
      <c r="H19" s="68"/>
      <c r="I19" s="69" t="s">
        <v>18</v>
      </c>
      <c r="J19" s="68"/>
      <c r="K19" s="69">
        <v>2020</v>
      </c>
      <c r="L19" s="68"/>
      <c r="M19" s="69">
        <v>2021</v>
      </c>
      <c r="N19" s="70"/>
      <c r="O19" s="71"/>
      <c r="P19" s="71"/>
      <c r="Q19" s="72">
        <v>2022</v>
      </c>
      <c r="R19" s="73"/>
    </row>
    <row r="20" spans="1:18" s="82" customFormat="1" ht="18" x14ac:dyDescent="0.25">
      <c r="A20" s="66"/>
      <c r="B20" s="74"/>
      <c r="C20" s="75"/>
      <c r="D20" s="76"/>
      <c r="E20" s="76"/>
      <c r="F20" s="76"/>
      <c r="G20" s="77"/>
      <c r="H20" s="76"/>
      <c r="I20" s="77"/>
      <c r="J20" s="76"/>
      <c r="K20" s="77"/>
      <c r="L20" s="76"/>
      <c r="M20" s="77"/>
      <c r="N20" s="78"/>
      <c r="O20" s="79"/>
      <c r="P20" s="80"/>
      <c r="Q20" s="81"/>
      <c r="R20" s="5"/>
    </row>
    <row r="21" spans="1:18" s="89" customFormat="1" ht="23.1" customHeight="1" x14ac:dyDescent="0.25">
      <c r="A21" s="83">
        <v>-1</v>
      </c>
      <c r="B21" s="84" t="s">
        <v>17</v>
      </c>
      <c r="C21" s="85"/>
      <c r="D21" s="86"/>
      <c r="E21" s="86">
        <v>26300</v>
      </c>
      <c r="F21" s="86"/>
      <c r="G21" s="87">
        <v>34094</v>
      </c>
      <c r="H21" s="86"/>
      <c r="I21" s="87">
        <v>36120</v>
      </c>
      <c r="J21" s="86"/>
      <c r="K21" s="87">
        <v>36120</v>
      </c>
      <c r="L21" s="86"/>
      <c r="M21" s="87">
        <v>36120</v>
      </c>
      <c r="N21" s="83">
        <v>-1</v>
      </c>
      <c r="O21" s="84" t="s">
        <v>17</v>
      </c>
      <c r="P21" s="85"/>
      <c r="Q21" s="87">
        <f>Q17</f>
        <v>36120</v>
      </c>
      <c r="R21" s="88"/>
    </row>
    <row r="22" spans="1:18" s="89" customFormat="1" ht="18" x14ac:dyDescent="0.25">
      <c r="A22" s="90"/>
      <c r="B22" s="91"/>
      <c r="C22" s="92"/>
      <c r="D22" s="93"/>
      <c r="E22" s="93"/>
      <c r="F22" s="93"/>
      <c r="G22" s="94"/>
      <c r="H22" s="93"/>
      <c r="I22" s="94"/>
      <c r="J22" s="93"/>
      <c r="K22" s="94"/>
      <c r="L22" s="93"/>
      <c r="M22" s="94"/>
      <c r="N22" s="90"/>
      <c r="O22" s="91"/>
      <c r="P22" s="92"/>
      <c r="Q22" s="94"/>
      <c r="R22" s="88"/>
    </row>
    <row r="23" spans="1:18" s="89" customFormat="1" ht="18" x14ac:dyDescent="0.25">
      <c r="A23" s="90"/>
      <c r="B23" s="91" t="s">
        <v>19</v>
      </c>
      <c r="C23" s="92"/>
      <c r="D23" s="95"/>
      <c r="E23" s="95">
        <v>299.08</v>
      </c>
      <c r="F23" s="95"/>
      <c r="G23" s="94">
        <v>396</v>
      </c>
      <c r="H23" s="95"/>
      <c r="I23" s="94">
        <v>396</v>
      </c>
      <c r="J23" s="95"/>
      <c r="K23" s="94">
        <v>300</v>
      </c>
      <c r="L23" s="95"/>
      <c r="M23" s="94">
        <v>300</v>
      </c>
      <c r="N23" s="90"/>
      <c r="O23" s="91" t="s">
        <v>19</v>
      </c>
      <c r="P23" s="92"/>
      <c r="Q23" s="94">
        <v>300</v>
      </c>
      <c r="R23" s="88"/>
    </row>
    <row r="24" spans="1:18" s="89" customFormat="1" ht="18" x14ac:dyDescent="0.25">
      <c r="A24" s="90"/>
      <c r="B24" s="91" t="s">
        <v>20</v>
      </c>
      <c r="C24" s="92"/>
      <c r="D24" s="95"/>
      <c r="E24" s="95">
        <v>25.75</v>
      </c>
      <c r="F24" s="95"/>
      <c r="G24" s="94">
        <v>0</v>
      </c>
      <c r="H24" s="95"/>
      <c r="I24" s="94">
        <v>0</v>
      </c>
      <c r="J24" s="95"/>
      <c r="K24" s="94">
        <v>0</v>
      </c>
      <c r="L24" s="95"/>
      <c r="M24" s="94">
        <v>0</v>
      </c>
      <c r="N24" s="90"/>
      <c r="O24" s="91" t="s">
        <v>20</v>
      </c>
      <c r="P24" s="92"/>
      <c r="Q24" s="94">
        <v>0</v>
      </c>
      <c r="R24" s="88"/>
    </row>
    <row r="25" spans="1:18" s="89" customFormat="1" ht="18" x14ac:dyDescent="0.25">
      <c r="A25" s="90"/>
      <c r="B25" s="91" t="s">
        <v>21</v>
      </c>
      <c r="C25" s="92"/>
      <c r="D25" s="95"/>
      <c r="E25" s="95">
        <v>1834.71</v>
      </c>
      <c r="F25" s="95"/>
      <c r="G25" s="94">
        <v>2159</v>
      </c>
      <c r="H25" s="95"/>
      <c r="I25" s="94">
        <v>2159</v>
      </c>
      <c r="J25" s="95"/>
      <c r="K25" s="94">
        <v>2149</v>
      </c>
      <c r="L25" s="95"/>
      <c r="M25" s="94">
        <v>3000</v>
      </c>
      <c r="N25" s="90"/>
      <c r="O25" s="91" t="s">
        <v>21</v>
      </c>
      <c r="P25" s="92"/>
      <c r="Q25" s="94">
        <v>3100</v>
      </c>
      <c r="R25" s="88"/>
    </row>
    <row r="26" spans="1:18" s="89" customFormat="1" ht="18" x14ac:dyDescent="0.25">
      <c r="A26" s="90"/>
      <c r="B26" s="91" t="s">
        <v>22</v>
      </c>
      <c r="C26" s="92"/>
      <c r="D26" s="95"/>
      <c r="E26" s="95">
        <v>70.28</v>
      </c>
      <c r="F26" s="95"/>
      <c r="G26" s="94">
        <v>16.73</v>
      </c>
      <c r="H26" s="95"/>
      <c r="I26" s="94">
        <v>16.73</v>
      </c>
      <c r="J26" s="95"/>
      <c r="K26" s="94">
        <v>17</v>
      </c>
      <c r="L26" s="95"/>
      <c r="M26" s="94">
        <v>125</v>
      </c>
      <c r="N26" s="90"/>
      <c r="O26" s="91" t="s">
        <v>22</v>
      </c>
      <c r="P26" s="92"/>
      <c r="Q26" s="94">
        <v>100</v>
      </c>
      <c r="R26" s="88"/>
    </row>
    <row r="27" spans="1:18" s="89" customFormat="1" ht="18" x14ac:dyDescent="0.25">
      <c r="A27" s="90"/>
      <c r="B27" s="91" t="s">
        <v>23</v>
      </c>
      <c r="C27" s="92"/>
      <c r="D27" s="95"/>
      <c r="E27" s="95">
        <v>968</v>
      </c>
      <c r="F27" s="95"/>
      <c r="G27" s="94">
        <v>856</v>
      </c>
      <c r="H27" s="95"/>
      <c r="I27" s="94">
        <v>856</v>
      </c>
      <c r="J27" s="95"/>
      <c r="K27" s="94">
        <v>856</v>
      </c>
      <c r="L27" s="95"/>
      <c r="M27" s="94">
        <v>754</v>
      </c>
      <c r="N27" s="90"/>
      <c r="O27" s="91" t="s">
        <v>23</v>
      </c>
      <c r="P27" s="92"/>
      <c r="Q27" s="94">
        <v>703</v>
      </c>
      <c r="R27" s="88"/>
    </row>
    <row r="28" spans="1:18" s="89" customFormat="1" ht="18" x14ac:dyDescent="0.25">
      <c r="A28" s="90"/>
      <c r="B28" s="91" t="s">
        <v>24</v>
      </c>
      <c r="C28" s="92"/>
      <c r="D28" s="95"/>
      <c r="E28" s="95">
        <v>3339.03</v>
      </c>
      <c r="F28" s="95"/>
      <c r="G28" s="94">
        <v>0</v>
      </c>
      <c r="H28" s="95"/>
      <c r="I28" s="94">
        <v>0</v>
      </c>
      <c r="J28" s="95"/>
      <c r="K28" s="94">
        <v>150</v>
      </c>
      <c r="L28" s="95"/>
      <c r="M28" s="94">
        <v>1040</v>
      </c>
      <c r="N28" s="90"/>
      <c r="O28" s="91" t="s">
        <v>24</v>
      </c>
      <c r="P28" s="92"/>
      <c r="Q28" s="94">
        <v>1000</v>
      </c>
      <c r="R28" s="88"/>
    </row>
    <row r="29" spans="1:18" s="89" customFormat="1" ht="18" x14ac:dyDescent="0.25">
      <c r="A29" s="90"/>
      <c r="B29" s="91" t="s">
        <v>25</v>
      </c>
      <c r="C29" s="92"/>
      <c r="D29" s="95"/>
      <c r="E29" s="95">
        <v>7.25</v>
      </c>
      <c r="F29" s="95"/>
      <c r="G29" s="94">
        <v>250</v>
      </c>
      <c r="H29" s="95"/>
      <c r="I29" s="94">
        <v>250</v>
      </c>
      <c r="J29" s="95"/>
      <c r="K29" s="94">
        <v>100</v>
      </c>
      <c r="L29" s="95"/>
      <c r="M29" s="94">
        <v>100</v>
      </c>
      <c r="N29" s="90"/>
      <c r="O29" s="91" t="s">
        <v>25</v>
      </c>
      <c r="P29" s="92"/>
      <c r="Q29" s="94">
        <v>120</v>
      </c>
      <c r="R29" s="88"/>
    </row>
    <row r="30" spans="1:18" s="89" customFormat="1" ht="18" x14ac:dyDescent="0.25">
      <c r="A30" s="90"/>
      <c r="B30" s="91" t="s">
        <v>26</v>
      </c>
      <c r="C30" s="92"/>
      <c r="D30" s="95"/>
      <c r="E30" s="95">
        <v>23.03</v>
      </c>
      <c r="F30" s="95"/>
      <c r="G30" s="94">
        <v>64.75</v>
      </c>
      <c r="H30" s="95"/>
      <c r="I30" s="94">
        <v>64.75</v>
      </c>
      <c r="J30" s="95"/>
      <c r="K30" s="94">
        <v>65</v>
      </c>
      <c r="L30" s="95"/>
      <c r="M30" s="94">
        <v>25</v>
      </c>
      <c r="N30" s="90"/>
      <c r="O30" s="91" t="s">
        <v>27</v>
      </c>
      <c r="P30" s="92"/>
      <c r="Q30" s="94">
        <v>200</v>
      </c>
      <c r="R30" s="88"/>
    </row>
    <row r="31" spans="1:18" s="89" customFormat="1" ht="18" x14ac:dyDescent="0.25">
      <c r="A31" s="90"/>
      <c r="B31" s="91" t="s">
        <v>28</v>
      </c>
      <c r="C31" s="92"/>
      <c r="D31" s="95"/>
      <c r="E31" s="95">
        <v>0</v>
      </c>
      <c r="F31" s="95"/>
      <c r="G31" s="94">
        <v>83.15</v>
      </c>
      <c r="H31" s="95"/>
      <c r="I31" s="94">
        <v>83.15</v>
      </c>
      <c r="J31" s="95"/>
      <c r="K31" s="94">
        <v>100</v>
      </c>
      <c r="L31" s="95"/>
      <c r="M31" s="94">
        <v>100</v>
      </c>
      <c r="N31" s="90"/>
      <c r="O31" s="91" t="s">
        <v>28</v>
      </c>
      <c r="P31" s="92"/>
      <c r="Q31" s="94">
        <v>100</v>
      </c>
      <c r="R31" s="88"/>
    </row>
    <row r="32" spans="1:18" s="89" customFormat="1" ht="18" x14ac:dyDescent="0.25">
      <c r="A32" s="90"/>
      <c r="B32" s="91" t="s">
        <v>29</v>
      </c>
      <c r="C32" s="92"/>
      <c r="D32" s="95"/>
      <c r="E32" s="95">
        <v>180.52</v>
      </c>
      <c r="F32" s="95"/>
      <c r="G32" s="94">
        <v>0</v>
      </c>
      <c r="H32" s="95"/>
      <c r="I32" s="94">
        <v>0</v>
      </c>
      <c r="J32" s="95"/>
      <c r="K32" s="94">
        <v>0</v>
      </c>
      <c r="L32" s="95"/>
      <c r="M32" s="94">
        <v>100</v>
      </c>
      <c r="N32" s="90"/>
      <c r="O32" s="91" t="s">
        <v>29</v>
      </c>
      <c r="P32" s="92"/>
      <c r="Q32" s="94">
        <v>100</v>
      </c>
      <c r="R32" s="88"/>
    </row>
    <row r="33" spans="1:18" s="89" customFormat="1" ht="18" x14ac:dyDescent="0.25">
      <c r="A33" s="90"/>
      <c r="B33" s="91" t="s">
        <v>30</v>
      </c>
      <c r="C33" s="92"/>
      <c r="D33" s="95"/>
      <c r="E33" s="95">
        <v>520</v>
      </c>
      <c r="F33" s="95"/>
      <c r="G33" s="94">
        <v>1000</v>
      </c>
      <c r="H33" s="95"/>
      <c r="I33" s="94">
        <v>1000</v>
      </c>
      <c r="J33" s="95"/>
      <c r="K33" s="94">
        <v>1000</v>
      </c>
      <c r="L33" s="95"/>
      <c r="M33" s="96" t="s">
        <v>31</v>
      </c>
      <c r="N33" s="90"/>
      <c r="O33" s="91" t="s">
        <v>32</v>
      </c>
      <c r="P33" s="92"/>
      <c r="Q33" s="96">
        <f>30*12</f>
        <v>360</v>
      </c>
      <c r="R33" s="88"/>
    </row>
    <row r="34" spans="1:18" s="89" customFormat="1" ht="18" x14ac:dyDescent="0.25">
      <c r="A34" s="90"/>
      <c r="B34" s="91" t="s">
        <v>32</v>
      </c>
      <c r="C34" s="92"/>
      <c r="D34" s="95"/>
      <c r="E34" s="95">
        <v>188.2</v>
      </c>
      <c r="F34" s="95"/>
      <c r="G34" s="94">
        <v>143.94999999999999</v>
      </c>
      <c r="H34" s="95"/>
      <c r="I34" s="94">
        <v>143.94999999999999</v>
      </c>
      <c r="J34" s="95"/>
      <c r="K34" s="94">
        <v>144</v>
      </c>
      <c r="L34" s="95"/>
      <c r="M34" s="94">
        <v>200</v>
      </c>
      <c r="N34" s="90"/>
      <c r="O34" s="91"/>
      <c r="P34" s="92"/>
      <c r="Q34" s="94"/>
      <c r="R34" s="88"/>
    </row>
    <row r="35" spans="1:18" s="89" customFormat="1" ht="18" x14ac:dyDescent="0.25">
      <c r="A35" s="90"/>
      <c r="B35" s="91"/>
      <c r="C35" s="92"/>
      <c r="D35" s="95"/>
      <c r="E35" s="95"/>
      <c r="F35" s="95"/>
      <c r="G35" s="94"/>
      <c r="H35" s="95"/>
      <c r="I35" s="94"/>
      <c r="J35" s="95"/>
      <c r="K35" s="94"/>
      <c r="L35" s="95"/>
      <c r="M35" s="97"/>
      <c r="N35" s="90"/>
      <c r="O35" s="91"/>
      <c r="P35" s="98"/>
      <c r="Q35" s="97"/>
      <c r="R35" s="88"/>
    </row>
    <row r="36" spans="1:18" s="89" customFormat="1" ht="18" x14ac:dyDescent="0.25">
      <c r="A36" s="90"/>
      <c r="B36" s="99" t="s">
        <v>33</v>
      </c>
      <c r="C36" s="100"/>
      <c r="D36" s="101"/>
      <c r="E36" s="101">
        <v>22968.46</v>
      </c>
      <c r="F36" s="101"/>
      <c r="G36" s="102">
        <v>15372</v>
      </c>
      <c r="H36" s="101"/>
      <c r="I36" s="102">
        <v>15372</v>
      </c>
      <c r="J36" s="101"/>
      <c r="K36" s="102">
        <v>14300</v>
      </c>
      <c r="L36" s="101"/>
      <c r="M36" s="94">
        <v>17800</v>
      </c>
      <c r="N36" s="90"/>
      <c r="O36" s="99" t="s">
        <v>33</v>
      </c>
      <c r="P36" s="103"/>
      <c r="Q36" s="94">
        <v>16900</v>
      </c>
      <c r="R36" s="88"/>
    </row>
    <row r="37" spans="1:18" s="89" customFormat="1" ht="18" x14ac:dyDescent="0.25">
      <c r="A37" s="90"/>
      <c r="B37" s="104" t="s">
        <v>34</v>
      </c>
      <c r="C37" s="103"/>
      <c r="D37" s="95"/>
      <c r="E37" s="95">
        <v>2809.04</v>
      </c>
      <c r="F37" s="95"/>
      <c r="G37" s="105">
        <v>3000</v>
      </c>
      <c r="H37" s="95"/>
      <c r="I37" s="105">
        <v>3000</v>
      </c>
      <c r="J37" s="106"/>
      <c r="K37" s="105">
        <v>6000</v>
      </c>
      <c r="L37" s="106"/>
      <c r="M37" s="105">
        <v>0</v>
      </c>
      <c r="N37" s="90"/>
      <c r="O37" s="104" t="s">
        <v>34</v>
      </c>
      <c r="P37" s="103"/>
      <c r="Q37" s="105">
        <v>0</v>
      </c>
      <c r="R37" s="88"/>
    </row>
    <row r="38" spans="1:18" s="89" customFormat="1" ht="18" x14ac:dyDescent="0.25">
      <c r="A38" s="90"/>
      <c r="B38" s="104" t="s">
        <v>35</v>
      </c>
      <c r="C38" s="103"/>
      <c r="D38" s="95"/>
      <c r="E38" s="95">
        <v>4775</v>
      </c>
      <c r="F38" s="95"/>
      <c r="G38" s="94">
        <v>1860</v>
      </c>
      <c r="H38" s="95"/>
      <c r="I38" s="94">
        <v>1860</v>
      </c>
      <c r="J38" s="95"/>
      <c r="K38" s="94">
        <v>2000</v>
      </c>
      <c r="L38" s="95"/>
      <c r="M38" s="94">
        <v>1700</v>
      </c>
      <c r="N38" s="90"/>
      <c r="O38" s="103" t="s">
        <v>35</v>
      </c>
      <c r="P38" s="107"/>
      <c r="Q38" s="94">
        <v>1700</v>
      </c>
      <c r="R38" s="88"/>
    </row>
    <row r="39" spans="1:18" s="89" customFormat="1" ht="18" x14ac:dyDescent="0.25">
      <c r="A39" s="90"/>
      <c r="B39" s="104" t="s">
        <v>36</v>
      </c>
      <c r="C39" s="103"/>
      <c r="D39" s="95"/>
      <c r="E39" s="95">
        <v>1468.09</v>
      </c>
      <c r="F39" s="95"/>
      <c r="G39" s="94">
        <v>1620</v>
      </c>
      <c r="H39" s="95"/>
      <c r="I39" s="94">
        <v>1620</v>
      </c>
      <c r="J39" s="95"/>
      <c r="K39" s="94">
        <v>1500</v>
      </c>
      <c r="L39" s="95"/>
      <c r="M39" s="94">
        <v>3500</v>
      </c>
      <c r="N39" s="90"/>
      <c r="O39" s="104" t="s">
        <v>36</v>
      </c>
      <c r="P39" s="103"/>
      <c r="Q39" s="94">
        <v>3500</v>
      </c>
      <c r="R39" s="108"/>
    </row>
    <row r="40" spans="1:18" s="89" customFormat="1" ht="18" x14ac:dyDescent="0.25">
      <c r="A40" s="90"/>
      <c r="B40" s="104" t="s">
        <v>37</v>
      </c>
      <c r="C40" s="103"/>
      <c r="D40" s="95"/>
      <c r="E40" s="95"/>
      <c r="F40" s="95"/>
      <c r="G40" s="94"/>
      <c r="H40" s="95"/>
      <c r="I40" s="94"/>
      <c r="J40" s="95"/>
      <c r="K40" s="94"/>
      <c r="L40" s="95"/>
      <c r="M40" s="94">
        <v>1500</v>
      </c>
      <c r="N40" s="90"/>
      <c r="O40" s="104" t="str">
        <f>+B40</f>
        <v>Roads, Weather Related</v>
      </c>
      <c r="P40" s="103"/>
      <c r="Q40" s="94">
        <v>1500</v>
      </c>
      <c r="R40" s="108"/>
    </row>
    <row r="41" spans="1:18" s="89" customFormat="1" ht="18" x14ac:dyDescent="0.25">
      <c r="A41" s="90"/>
      <c r="B41" s="104" t="s">
        <v>38</v>
      </c>
      <c r="C41" s="103"/>
      <c r="D41" s="95"/>
      <c r="E41" s="95"/>
      <c r="F41" s="95"/>
      <c r="G41" s="94"/>
      <c r="H41" s="95"/>
      <c r="I41" s="94"/>
      <c r="J41" s="95"/>
      <c r="K41" s="94"/>
      <c r="L41" s="95"/>
      <c r="M41" s="94">
        <v>500</v>
      </c>
      <c r="N41" s="90"/>
      <c r="O41" s="103" t="str">
        <f>+B41</f>
        <v>Roads, Spraying</v>
      </c>
      <c r="P41" s="107"/>
      <c r="Q41" s="94">
        <v>500</v>
      </c>
      <c r="R41" s="108"/>
    </row>
    <row r="42" spans="1:18" s="109" customFormat="1" ht="18" x14ac:dyDescent="0.25">
      <c r="A42" s="90"/>
      <c r="B42" s="104" t="s">
        <v>39</v>
      </c>
      <c r="C42" s="103"/>
      <c r="D42" s="95"/>
      <c r="E42" s="95">
        <v>880</v>
      </c>
      <c r="F42" s="95"/>
      <c r="G42" s="94">
        <v>340</v>
      </c>
      <c r="H42" s="95"/>
      <c r="I42" s="94">
        <v>340</v>
      </c>
      <c r="J42" s="95"/>
      <c r="K42" s="94">
        <v>1200</v>
      </c>
      <c r="L42" s="95"/>
      <c r="M42" s="94">
        <v>0</v>
      </c>
      <c r="N42" s="90"/>
      <c r="O42" s="104" t="s">
        <v>39</v>
      </c>
      <c r="P42" s="103"/>
      <c r="Q42" s="94">
        <v>900</v>
      </c>
      <c r="R42" s="88"/>
    </row>
    <row r="43" spans="1:18" s="89" customFormat="1" ht="24" customHeight="1" x14ac:dyDescent="0.25">
      <c r="A43" s="83">
        <v>-2</v>
      </c>
      <c r="B43" s="110" t="s">
        <v>40</v>
      </c>
      <c r="C43" s="111"/>
      <c r="D43" s="112"/>
      <c r="E43" s="112">
        <v>32900.589999999997</v>
      </c>
      <c r="F43" s="112"/>
      <c r="G43" s="113">
        <f>SUM(G36:G42)</f>
        <v>22192</v>
      </c>
      <c r="H43" s="112"/>
      <c r="I43" s="113">
        <f>SUM(I36:I42)</f>
        <v>22192</v>
      </c>
      <c r="J43" s="112"/>
      <c r="K43" s="113">
        <f>SUM(K36:K42)</f>
        <v>25000</v>
      </c>
      <c r="L43" s="112"/>
      <c r="M43" s="113">
        <f>SUM(M36:M42)</f>
        <v>25000</v>
      </c>
      <c r="N43" s="83">
        <v>-2</v>
      </c>
      <c r="O43" s="110" t="s">
        <v>40</v>
      </c>
      <c r="P43" s="111"/>
      <c r="Q43" s="113">
        <f>SUM(Q36:Q42)</f>
        <v>25000</v>
      </c>
      <c r="R43" s="88"/>
    </row>
    <row r="44" spans="1:18" s="109" customFormat="1" ht="18" x14ac:dyDescent="0.25">
      <c r="A44" s="114"/>
      <c r="B44" s="115" t="s">
        <v>41</v>
      </c>
      <c r="C44" s="116"/>
      <c r="D44" s="117"/>
      <c r="E44" s="117">
        <f>E43/E46</f>
        <v>0.81525005674435091</v>
      </c>
      <c r="F44" s="117"/>
      <c r="G44" s="118">
        <f>G43/G46</f>
        <v>0.81703641688001949</v>
      </c>
      <c r="H44" s="117"/>
      <c r="I44" s="118">
        <f>I43/I46</f>
        <v>0.81703641688001949</v>
      </c>
      <c r="J44" s="117"/>
      <c r="K44" s="118">
        <f>K43/K46</f>
        <v>0.83665205314413837</v>
      </c>
      <c r="L44" s="117"/>
      <c r="M44" s="118">
        <f>M43/M46</f>
        <v>0.81316679677335413</v>
      </c>
      <c r="N44" s="114"/>
      <c r="O44" s="119" t="s">
        <v>41</v>
      </c>
      <c r="P44" s="120"/>
      <c r="Q44" s="121">
        <f>Q43/Q46</f>
        <v>0.80429816941736643</v>
      </c>
      <c r="R44" s="88"/>
    </row>
    <row r="45" spans="1:18" s="109" customFormat="1" ht="18" x14ac:dyDescent="0.25">
      <c r="A45" s="114"/>
      <c r="B45" s="91"/>
      <c r="C45" s="92"/>
      <c r="D45" s="122"/>
      <c r="E45" s="122"/>
      <c r="F45" s="122"/>
      <c r="G45" s="118"/>
      <c r="H45" s="122"/>
      <c r="I45" s="118"/>
      <c r="J45" s="122"/>
      <c r="K45" s="118"/>
      <c r="L45" s="122"/>
      <c r="M45" s="118"/>
      <c r="N45" s="114"/>
      <c r="O45" s="91"/>
      <c r="P45" s="92"/>
      <c r="Q45" s="118"/>
      <c r="R45" s="88"/>
    </row>
    <row r="46" spans="1:18" s="89" customFormat="1" ht="18" x14ac:dyDescent="0.25">
      <c r="A46" s="83">
        <v>-3</v>
      </c>
      <c r="B46" s="91" t="s">
        <v>42</v>
      </c>
      <c r="C46" s="92"/>
      <c r="D46" s="122"/>
      <c r="E46" s="95">
        <v>40356.44</v>
      </c>
      <c r="F46" s="95"/>
      <c r="G46" s="94">
        <f>SUM(G23:G34)+G43</f>
        <v>27161.58</v>
      </c>
      <c r="H46" s="95"/>
      <c r="I46" s="94">
        <f>SUM(I23:I34)+I43</f>
        <v>27161.58</v>
      </c>
      <c r="J46" s="95"/>
      <c r="K46" s="94">
        <f>SUM(K23:K34)+K43</f>
        <v>29881</v>
      </c>
      <c r="L46" s="95"/>
      <c r="M46" s="94">
        <f>SUM(M23:M34)+M43</f>
        <v>30744</v>
      </c>
      <c r="N46" s="83">
        <v>-3</v>
      </c>
      <c r="O46" s="91" t="s">
        <v>42</v>
      </c>
      <c r="P46" s="92"/>
      <c r="Q46" s="94">
        <f>SUM(Q23:Q34)+Q43</f>
        <v>31083</v>
      </c>
      <c r="R46" s="88"/>
    </row>
    <row r="47" spans="1:18" s="109" customFormat="1" ht="18.75" thickBot="1" x14ac:dyDescent="0.3">
      <c r="A47" s="114"/>
      <c r="B47" s="123"/>
      <c r="C47" s="124"/>
      <c r="D47" s="125"/>
      <c r="E47" s="125"/>
      <c r="F47" s="125"/>
      <c r="G47" s="126"/>
      <c r="H47" s="125"/>
      <c r="I47" s="126"/>
      <c r="J47" s="125"/>
      <c r="K47" s="126"/>
      <c r="L47" s="125"/>
      <c r="M47" s="126"/>
      <c r="N47" s="114"/>
      <c r="O47" s="123"/>
      <c r="P47" s="92"/>
      <c r="Q47" s="94"/>
      <c r="R47" s="88"/>
    </row>
    <row r="48" spans="1:18" s="89" customFormat="1" ht="29.1" customHeight="1" thickBot="1" x14ac:dyDescent="0.3">
      <c r="A48" s="83">
        <v>-4</v>
      </c>
      <c r="B48" s="127" t="s">
        <v>43</v>
      </c>
      <c r="C48" s="128"/>
      <c r="D48" s="129"/>
      <c r="E48" s="129">
        <v>-14056.44</v>
      </c>
      <c r="F48" s="129"/>
      <c r="G48" s="130">
        <f>G21-G46</f>
        <v>6932.4199999999983</v>
      </c>
      <c r="H48" s="129"/>
      <c r="I48" s="130">
        <f>I21-I46</f>
        <v>8958.4199999999983</v>
      </c>
      <c r="J48" s="129"/>
      <c r="K48" s="130">
        <f>K21-K46</f>
        <v>6239</v>
      </c>
      <c r="L48" s="129"/>
      <c r="M48" s="130">
        <f>M21-M46</f>
        <v>5376</v>
      </c>
      <c r="N48" s="83">
        <v>-4</v>
      </c>
      <c r="O48" s="127" t="s">
        <v>43</v>
      </c>
      <c r="P48" s="128"/>
      <c r="Q48" s="130">
        <f>Q21-Q46</f>
        <v>5037</v>
      </c>
      <c r="R48" s="88"/>
    </row>
    <row r="49" spans="1:18" s="67" customFormat="1" ht="18.75" thickBot="1" x14ac:dyDescent="0.3">
      <c r="A49" s="90"/>
      <c r="B49" s="131"/>
      <c r="C49" s="131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32"/>
      <c r="O49" s="131"/>
      <c r="P49" s="131"/>
      <c r="Q49" s="122"/>
      <c r="R49" s="133"/>
    </row>
    <row r="50" spans="1:18" ht="30.95" customHeight="1" thickBot="1" x14ac:dyDescent="0.3">
      <c r="A50" s="83">
        <v>-5</v>
      </c>
      <c r="B50" s="127" t="s">
        <v>44</v>
      </c>
      <c r="C50" s="128"/>
      <c r="D50" s="134"/>
      <c r="E50" s="134">
        <v>1753.93</v>
      </c>
      <c r="F50" s="134"/>
      <c r="G50" s="135">
        <f>E50+G48</f>
        <v>8686.3499999999985</v>
      </c>
      <c r="H50" s="134"/>
      <c r="I50" s="135">
        <f>G50+I48</f>
        <v>17644.769999999997</v>
      </c>
      <c r="J50" s="134"/>
      <c r="K50" s="135">
        <f>+I50+K48</f>
        <v>23883.769999999997</v>
      </c>
      <c r="L50" s="134"/>
      <c r="M50" s="135">
        <f>+K50+M48</f>
        <v>29259.769999999997</v>
      </c>
      <c r="N50" s="83">
        <v>-5</v>
      </c>
      <c r="O50" s="127" t="s">
        <v>44</v>
      </c>
      <c r="P50" s="128"/>
      <c r="Q50" s="135">
        <f>+M50+Q48</f>
        <v>34296.769999999997</v>
      </c>
      <c r="R50" s="136"/>
    </row>
    <row r="51" spans="1:18" s="67" customFormat="1" x14ac:dyDescent="0.25">
      <c r="A51" s="132"/>
      <c r="B51" s="109"/>
      <c r="C51" s="109"/>
      <c r="D51" s="109"/>
      <c r="E51" s="109"/>
      <c r="F51" s="109"/>
      <c r="G51" s="109"/>
      <c r="H51" s="109"/>
      <c r="I51" s="137"/>
      <c r="J51" s="109"/>
      <c r="K51" s="137"/>
      <c r="L51" s="109"/>
      <c r="M51" s="137"/>
      <c r="N51" s="138"/>
      <c r="O51" s="138"/>
      <c r="P51" s="138"/>
      <c r="Q51" s="138"/>
      <c r="R51" s="5"/>
    </row>
    <row r="52" spans="1:18" s="89" customFormat="1" ht="18.75" x14ac:dyDescent="0.25">
      <c r="A52" s="90"/>
      <c r="I52" s="139"/>
      <c r="K52" s="139"/>
      <c r="M52" s="139"/>
      <c r="N52" s="140"/>
      <c r="O52" s="140"/>
      <c r="P52" s="140"/>
      <c r="Q52" s="140"/>
      <c r="R52" s="88"/>
    </row>
    <row r="53" spans="1:18" s="89" customFormat="1" x14ac:dyDescent="0.25">
      <c r="A53" s="90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140"/>
      <c r="O53" s="140"/>
      <c r="P53" s="140"/>
      <c r="Q53" s="140"/>
      <c r="R53" s="88"/>
    </row>
    <row r="54" spans="1:18" s="89" customFormat="1" x14ac:dyDescent="0.25">
      <c r="A54" s="141"/>
      <c r="B54" s="9"/>
      <c r="C54" s="9"/>
      <c r="D54" s="9"/>
      <c r="E54" s="9"/>
      <c r="F54" s="9"/>
      <c r="G54" s="9"/>
      <c r="H54" s="9"/>
      <c r="J54" s="9"/>
      <c r="L54" s="9"/>
      <c r="N54" s="140"/>
      <c r="O54" s="140"/>
      <c r="P54" s="140"/>
      <c r="Q54" s="140"/>
      <c r="R54" s="88"/>
    </row>
    <row r="55" spans="1:18" s="89" customFormat="1" x14ac:dyDescent="0.25">
      <c r="A55" s="90"/>
      <c r="B55" s="67"/>
      <c r="C55" s="67"/>
      <c r="D55" s="67"/>
      <c r="E55" s="67"/>
      <c r="F55" s="67"/>
      <c r="G55" s="67"/>
      <c r="H55" s="67"/>
      <c r="J55" s="67"/>
      <c r="L55" s="67"/>
      <c r="N55" s="140"/>
      <c r="O55" s="140"/>
      <c r="P55" s="140"/>
      <c r="Q55" s="140"/>
      <c r="R55" s="88"/>
    </row>
    <row r="56" spans="1:18" s="89" customFormat="1" x14ac:dyDescent="0.25">
      <c r="A56" s="90"/>
      <c r="N56" s="140"/>
      <c r="O56" s="140"/>
      <c r="P56" s="140"/>
      <c r="Q56" s="140"/>
      <c r="R56" s="88"/>
    </row>
    <row r="57" spans="1:18" s="89" customFormat="1" x14ac:dyDescent="0.25">
      <c r="A57" s="90"/>
      <c r="N57" s="140"/>
      <c r="O57" s="140"/>
      <c r="P57" s="140"/>
      <c r="Q57" s="140"/>
      <c r="R57" s="88"/>
    </row>
    <row r="58" spans="1:18" s="89" customFormat="1" x14ac:dyDescent="0.25">
      <c r="A58" s="90"/>
      <c r="N58" s="140"/>
      <c r="O58" s="140"/>
      <c r="P58" s="140"/>
      <c r="Q58" s="140"/>
      <c r="R58" s="88"/>
    </row>
    <row r="59" spans="1:18" s="89" customFormat="1" x14ac:dyDescent="0.25">
      <c r="A59" s="90"/>
      <c r="N59" s="140"/>
      <c r="O59" s="140"/>
      <c r="P59" s="140"/>
      <c r="Q59" s="140"/>
      <c r="R59" s="88"/>
    </row>
    <row r="60" spans="1:18" s="89" customFormat="1" x14ac:dyDescent="0.25">
      <c r="A60" s="90"/>
      <c r="N60" s="140"/>
      <c r="O60" s="140"/>
      <c r="P60" s="140"/>
      <c r="Q60" s="140"/>
      <c r="R60" s="88"/>
    </row>
    <row r="61" spans="1:18" s="89" customFormat="1" x14ac:dyDescent="0.25">
      <c r="A61" s="90"/>
      <c r="N61" s="140"/>
      <c r="O61" s="140"/>
      <c r="P61" s="140"/>
      <c r="Q61" s="140"/>
      <c r="R61" s="88"/>
    </row>
    <row r="62" spans="1:18" s="89" customFormat="1" x14ac:dyDescent="0.25">
      <c r="A62" s="90"/>
      <c r="N62" s="140"/>
      <c r="O62" s="140"/>
      <c r="P62" s="140"/>
      <c r="Q62" s="140"/>
      <c r="R62" s="88"/>
    </row>
    <row r="63" spans="1:18" s="89" customFormat="1" x14ac:dyDescent="0.25">
      <c r="A63" s="90"/>
      <c r="N63" s="140"/>
      <c r="O63" s="140"/>
      <c r="P63" s="140"/>
      <c r="Q63" s="140"/>
      <c r="R63" s="88"/>
    </row>
    <row r="64" spans="1:18" s="89" customFormat="1" x14ac:dyDescent="0.25">
      <c r="A64" s="90"/>
      <c r="N64" s="140"/>
      <c r="O64" s="140"/>
      <c r="P64" s="140"/>
      <c r="Q64" s="140"/>
      <c r="R64" s="88"/>
    </row>
    <row r="65" spans="1:18" s="89" customFormat="1" x14ac:dyDescent="0.25">
      <c r="A65" s="90"/>
      <c r="N65" s="140"/>
      <c r="O65" s="140"/>
      <c r="P65" s="140"/>
      <c r="Q65" s="140"/>
      <c r="R65" s="88"/>
    </row>
    <row r="66" spans="1:18" s="89" customFormat="1" x14ac:dyDescent="0.25">
      <c r="A66" s="90"/>
      <c r="N66" s="140"/>
      <c r="O66" s="140"/>
      <c r="P66" s="140"/>
      <c r="Q66" s="140"/>
      <c r="R66" s="88"/>
    </row>
    <row r="67" spans="1:18" s="89" customFormat="1" x14ac:dyDescent="0.25">
      <c r="A67" s="90"/>
      <c r="N67" s="142"/>
      <c r="O67" s="142"/>
      <c r="P67" s="142"/>
      <c r="Q67" s="142"/>
      <c r="R67" s="108"/>
    </row>
    <row r="68" spans="1:18" s="109" customFormat="1" ht="6.95" customHeight="1" x14ac:dyDescent="0.25">
      <c r="A68" s="90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143"/>
      <c r="O68" s="143"/>
      <c r="P68" s="143"/>
      <c r="Q68" s="143"/>
      <c r="R68" s="88"/>
    </row>
    <row r="69" spans="1:18" s="89" customFormat="1" x14ac:dyDescent="0.25">
      <c r="A69" s="90"/>
      <c r="N69" s="140"/>
      <c r="O69" s="140"/>
      <c r="P69" s="140"/>
      <c r="Q69" s="140"/>
      <c r="R69" s="88"/>
    </row>
    <row r="70" spans="1:18" s="89" customFormat="1" x14ac:dyDescent="0.25">
      <c r="A70" s="90"/>
      <c r="I70" s="109"/>
      <c r="K70" s="109"/>
      <c r="M70" s="109"/>
      <c r="N70" s="140"/>
      <c r="O70" s="140"/>
      <c r="P70" s="140"/>
      <c r="Q70" s="140"/>
      <c r="R70" s="88"/>
    </row>
    <row r="71" spans="1:18" s="89" customFormat="1" x14ac:dyDescent="0.25">
      <c r="A71" s="90"/>
      <c r="N71" s="140"/>
      <c r="O71" s="140"/>
      <c r="P71" s="140"/>
      <c r="Q71" s="140"/>
      <c r="R71" s="88"/>
    </row>
    <row r="72" spans="1:18" s="109" customFormat="1" x14ac:dyDescent="0.25">
      <c r="A72" s="114"/>
      <c r="I72" s="89"/>
      <c r="K72" s="89"/>
      <c r="M72" s="89"/>
      <c r="N72" s="144"/>
      <c r="O72" s="144"/>
      <c r="P72" s="144"/>
      <c r="Q72" s="144"/>
      <c r="R72" s="145"/>
    </row>
    <row r="73" spans="1:18" s="147" customFormat="1" x14ac:dyDescent="0.25">
      <c r="A73" s="90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146"/>
      <c r="O73" s="146"/>
      <c r="P73" s="146"/>
      <c r="Q73" s="146"/>
      <c r="R73" s="145"/>
    </row>
    <row r="74" spans="1:18" x14ac:dyDescent="0.25">
      <c r="A74" s="132"/>
      <c r="B74" s="89"/>
      <c r="C74" s="89"/>
      <c r="D74" s="89"/>
      <c r="E74" s="89"/>
      <c r="F74" s="89"/>
      <c r="G74" s="89"/>
      <c r="H74" s="89"/>
      <c r="I74" s="109"/>
      <c r="J74" s="89"/>
      <c r="K74" s="109"/>
      <c r="L74" s="89"/>
      <c r="M74" s="109"/>
    </row>
    <row r="75" spans="1:18" x14ac:dyDescent="0.25">
      <c r="A75" s="132"/>
      <c r="B75" s="89"/>
      <c r="C75" s="89"/>
      <c r="D75" s="89"/>
      <c r="E75" s="89"/>
      <c r="F75" s="89"/>
      <c r="G75" s="89"/>
      <c r="H75" s="89"/>
      <c r="I75" s="147"/>
      <c r="J75" s="89"/>
      <c r="K75" s="147"/>
      <c r="L75" s="89"/>
      <c r="M75" s="147"/>
    </row>
    <row r="76" spans="1:18" x14ac:dyDescent="0.25">
      <c r="A76" s="132"/>
      <c r="B76" s="109"/>
      <c r="C76" s="109"/>
      <c r="D76" s="109"/>
      <c r="E76" s="109"/>
      <c r="F76" s="109"/>
      <c r="G76" s="109"/>
      <c r="H76" s="109"/>
      <c r="J76" s="109"/>
      <c r="L76" s="109"/>
    </row>
    <row r="77" spans="1:18" x14ac:dyDescent="0.25">
      <c r="A77" s="132"/>
      <c r="B77" s="147"/>
      <c r="C77" s="147"/>
      <c r="D77" s="147"/>
      <c r="E77" s="147"/>
      <c r="F77" s="147"/>
      <c r="G77" s="147"/>
      <c r="H77" s="147"/>
      <c r="J77" s="147"/>
      <c r="L77" s="147"/>
    </row>
    <row r="78" spans="1:18" ht="15.75" hidden="1" customHeight="1" outlineLevel="1" x14ac:dyDescent="0.25">
      <c r="A78" s="132"/>
      <c r="N78" s="148"/>
      <c r="O78" s="148"/>
      <c r="P78" s="148"/>
      <c r="Q78" s="148"/>
      <c r="R78" s="136"/>
    </row>
    <row r="79" spans="1:18" ht="15.75" hidden="1" customHeight="1" outlineLevel="1" x14ac:dyDescent="0.25">
      <c r="A79" s="132"/>
      <c r="N79" s="149"/>
      <c r="O79" s="149"/>
      <c r="P79" s="149"/>
      <c r="Q79" s="149"/>
      <c r="R79" s="133"/>
    </row>
    <row r="80" spans="1:18" ht="16.5" hidden="1" customHeight="1" outlineLevel="1" thickBot="1" x14ac:dyDescent="0.3">
      <c r="A80" s="132" t="s">
        <v>17</v>
      </c>
      <c r="I80" s="150"/>
      <c r="K80" s="150"/>
      <c r="M80" s="150"/>
      <c r="N80" s="149"/>
      <c r="O80" s="149"/>
      <c r="P80" s="149"/>
      <c r="Q80" s="149"/>
      <c r="R80" s="133"/>
    </row>
    <row r="81" spans="1:18" ht="15.75" hidden="1" customHeight="1" outlineLevel="1" x14ac:dyDescent="0.25">
      <c r="A81" s="132"/>
      <c r="I81" s="151" t="s">
        <v>45</v>
      </c>
      <c r="K81" s="151" t="s">
        <v>45</v>
      </c>
      <c r="M81" s="151" t="s">
        <v>45</v>
      </c>
      <c r="N81" s="152"/>
      <c r="O81" s="152"/>
      <c r="P81" s="152"/>
      <c r="Q81" s="152"/>
      <c r="R81" s="153"/>
    </row>
    <row r="82" spans="1:18" ht="15.75" hidden="1" customHeight="1" outlineLevel="1" x14ac:dyDescent="0.25">
      <c r="A82" s="132"/>
      <c r="I82" s="154"/>
      <c r="K82" s="154"/>
      <c r="M82" s="154"/>
      <c r="N82" s="152"/>
      <c r="O82" s="152"/>
      <c r="P82" s="152"/>
      <c r="Q82" s="152"/>
      <c r="R82" s="153"/>
    </row>
    <row r="83" spans="1:18" ht="15.75" hidden="1" customHeight="1" outlineLevel="1" x14ac:dyDescent="0.25">
      <c r="A83" s="132" t="s">
        <v>46</v>
      </c>
      <c r="I83" s="155" t="e">
        <f>ROUND(SUM(#REF!),5)</f>
        <v>#REF!</v>
      </c>
      <c r="K83" s="155" t="e">
        <f>ROUND(SUM(#REF!),5)</f>
        <v>#REF!</v>
      </c>
      <c r="M83" s="155" t="e">
        <f>ROUND(SUM(#REF!),5)</f>
        <v>#REF!</v>
      </c>
      <c r="N83" s="152"/>
      <c r="O83" s="152"/>
      <c r="P83" s="152"/>
      <c r="Q83" s="152"/>
      <c r="R83" s="153"/>
    </row>
    <row r="84" spans="1:18" ht="15.75" hidden="1" customHeight="1" outlineLevel="1" x14ac:dyDescent="0.25">
      <c r="A84" s="132" t="s">
        <v>47</v>
      </c>
      <c r="I84" s="156" t="e">
        <f>ROUND(SUM(#REF!),5)</f>
        <v>#REF!</v>
      </c>
      <c r="K84" s="156" t="e">
        <f>ROUND(SUM(#REF!),5)</f>
        <v>#REF!</v>
      </c>
      <c r="M84" s="156" t="e">
        <f>ROUND(SUM(#REF!),5)</f>
        <v>#REF!</v>
      </c>
      <c r="N84" s="149"/>
      <c r="O84" s="149"/>
      <c r="P84" s="149"/>
      <c r="Q84" s="149"/>
      <c r="R84" s="133"/>
    </row>
    <row r="85" spans="1:18" ht="15.75" hidden="1" customHeight="1" outlineLevel="1" x14ac:dyDescent="0.25">
      <c r="A85" s="132"/>
      <c r="I85" s="155" t="e">
        <f>ROUND(SUM(#REF!),5)</f>
        <v>#REF!</v>
      </c>
      <c r="K85" s="155" t="e">
        <f>ROUND(SUM(#REF!),5)</f>
        <v>#REF!</v>
      </c>
      <c r="M85" s="155" t="e">
        <f>ROUND(SUM(#REF!),5)</f>
        <v>#REF!</v>
      </c>
      <c r="N85" s="152"/>
      <c r="O85" s="152"/>
      <c r="P85" s="152"/>
      <c r="Q85" s="152"/>
      <c r="R85" s="153"/>
    </row>
    <row r="86" spans="1:18" ht="15.75" hidden="1" customHeight="1" outlineLevel="1" x14ac:dyDescent="0.25">
      <c r="A86" s="132"/>
      <c r="I86" s="154"/>
      <c r="K86" s="154"/>
      <c r="M86" s="154"/>
      <c r="N86" s="152"/>
      <c r="O86" s="152"/>
      <c r="P86" s="152"/>
      <c r="Q86" s="152"/>
      <c r="R86" s="153"/>
    </row>
    <row r="87" spans="1:18" ht="15.75" hidden="1" customHeight="1" outlineLevel="1" x14ac:dyDescent="0.25">
      <c r="A87" s="132"/>
      <c r="I87" s="155" t="e">
        <f>ROUND(SUM(#REF!),5)</f>
        <v>#REF!</v>
      </c>
      <c r="K87" s="155" t="e">
        <f>ROUND(SUM(#REF!),5)</f>
        <v>#REF!</v>
      </c>
      <c r="M87" s="155" t="e">
        <f>ROUND(SUM(#REF!),5)</f>
        <v>#REF!</v>
      </c>
      <c r="N87" s="152"/>
      <c r="O87" s="152"/>
      <c r="P87" s="152"/>
      <c r="Q87" s="152"/>
      <c r="R87" s="153"/>
    </row>
    <row r="88" spans="1:18" ht="15.75" hidden="1" customHeight="1" outlineLevel="1" x14ac:dyDescent="0.25">
      <c r="A88" s="132"/>
      <c r="I88" s="155" t="e">
        <f>ROUND(SUM(#REF!),5)</f>
        <v>#REF!</v>
      </c>
      <c r="K88" s="155" t="e">
        <f>ROUND(SUM(#REF!),5)</f>
        <v>#REF!</v>
      </c>
      <c r="M88" s="155" t="e">
        <f>ROUND(SUM(#REF!),5)</f>
        <v>#REF!</v>
      </c>
      <c r="N88" s="152"/>
      <c r="O88" s="152"/>
      <c r="P88" s="152"/>
      <c r="Q88" s="152"/>
      <c r="R88" s="153"/>
    </row>
    <row r="89" spans="1:18" ht="15.75" hidden="1" customHeight="1" outlineLevel="1" x14ac:dyDescent="0.25">
      <c r="A89" s="132"/>
      <c r="I89" s="155" t="e">
        <f>ROUND(SUM(#REF!),5)</f>
        <v>#REF!</v>
      </c>
      <c r="K89" s="155" t="e">
        <f>ROUND(SUM(#REF!),5)</f>
        <v>#REF!</v>
      </c>
      <c r="M89" s="155" t="e">
        <f>ROUND(SUM(#REF!),5)</f>
        <v>#REF!</v>
      </c>
      <c r="N89" s="152"/>
      <c r="O89" s="152"/>
      <c r="P89" s="152"/>
      <c r="Q89" s="152"/>
      <c r="R89" s="153"/>
    </row>
    <row r="90" spans="1:18" ht="15.75" hidden="1" customHeight="1" outlineLevel="1" x14ac:dyDescent="0.25">
      <c r="A90" s="132"/>
      <c r="I90" s="155" t="e">
        <f>ROUND(SUM(#REF!),5)</f>
        <v>#REF!</v>
      </c>
      <c r="K90" s="155" t="e">
        <f>ROUND(SUM(#REF!),5)</f>
        <v>#REF!</v>
      </c>
      <c r="M90" s="155" t="e">
        <f>ROUND(SUM(#REF!),5)</f>
        <v>#REF!</v>
      </c>
      <c r="N90" s="152"/>
      <c r="O90" s="152"/>
      <c r="P90" s="152"/>
      <c r="Q90" s="152"/>
      <c r="R90" s="153"/>
    </row>
    <row r="91" spans="1:18" ht="15.75" hidden="1" customHeight="1" outlineLevel="1" x14ac:dyDescent="0.25">
      <c r="A91" s="132"/>
      <c r="I91" s="155" t="e">
        <f>ROUND(SUM(#REF!),5)</f>
        <v>#REF!</v>
      </c>
      <c r="K91" s="155" t="e">
        <f>ROUND(SUM(#REF!),5)</f>
        <v>#REF!</v>
      </c>
      <c r="M91" s="155" t="e">
        <f>ROUND(SUM(#REF!),5)</f>
        <v>#REF!</v>
      </c>
      <c r="N91" s="152"/>
      <c r="O91" s="152"/>
      <c r="P91" s="152"/>
      <c r="Q91" s="152"/>
      <c r="R91" s="153"/>
    </row>
    <row r="92" spans="1:18" ht="15.75" hidden="1" customHeight="1" outlineLevel="1" x14ac:dyDescent="0.25">
      <c r="A92" s="132"/>
      <c r="I92" s="155" t="e">
        <f>ROUND(SUM(#REF!),5)</f>
        <v>#REF!</v>
      </c>
      <c r="K92" s="155" t="e">
        <f>ROUND(SUM(#REF!),5)</f>
        <v>#REF!</v>
      </c>
      <c r="M92" s="155" t="e">
        <f>ROUND(SUM(#REF!),5)</f>
        <v>#REF!</v>
      </c>
      <c r="N92" s="152"/>
      <c r="O92" s="152"/>
      <c r="P92" s="152"/>
      <c r="Q92" s="152"/>
      <c r="R92" s="153"/>
    </row>
    <row r="93" spans="1:18" ht="15.75" hidden="1" customHeight="1" outlineLevel="1" x14ac:dyDescent="0.25">
      <c r="A93" s="132"/>
      <c r="I93" s="155" t="e">
        <f>ROUND(SUM(#REF!),5)</f>
        <v>#REF!</v>
      </c>
      <c r="K93" s="155" t="e">
        <f>ROUND(SUM(#REF!),5)</f>
        <v>#REF!</v>
      </c>
      <c r="M93" s="155" t="e">
        <f>ROUND(SUM(#REF!),5)</f>
        <v>#REF!</v>
      </c>
      <c r="N93" s="152"/>
      <c r="O93" s="152"/>
      <c r="P93" s="152"/>
      <c r="Q93" s="152"/>
      <c r="R93" s="153"/>
    </row>
    <row r="94" spans="1:18" ht="15.75" hidden="1" customHeight="1" outlineLevel="1" x14ac:dyDescent="0.25">
      <c r="A94" s="132"/>
      <c r="I94" s="155" t="e">
        <f>ROUND(SUM(#REF!),5)</f>
        <v>#REF!</v>
      </c>
      <c r="K94" s="155" t="e">
        <f>ROUND(SUM(#REF!),5)</f>
        <v>#REF!</v>
      </c>
      <c r="M94" s="155" t="e">
        <f>ROUND(SUM(#REF!),5)</f>
        <v>#REF!</v>
      </c>
      <c r="N94" s="152"/>
      <c r="O94" s="152"/>
      <c r="P94" s="152"/>
      <c r="Q94" s="152"/>
      <c r="R94" s="153"/>
    </row>
    <row r="95" spans="1:18" ht="15.75" hidden="1" customHeight="1" outlineLevel="1" x14ac:dyDescent="0.25">
      <c r="A95" s="132"/>
      <c r="I95" s="157" t="e">
        <f>ROUND(SUM(#REF!),5)</f>
        <v>#REF!</v>
      </c>
      <c r="K95" s="157" t="e">
        <f>ROUND(SUM(#REF!),5)</f>
        <v>#REF!</v>
      </c>
      <c r="M95" s="157" t="e">
        <f>ROUND(SUM(#REF!),5)</f>
        <v>#REF!</v>
      </c>
      <c r="N95" s="152"/>
      <c r="O95" s="152"/>
      <c r="P95" s="152"/>
      <c r="Q95" s="152"/>
      <c r="R95" s="153"/>
    </row>
    <row r="96" spans="1:18" ht="15.75" hidden="1" customHeight="1" outlineLevel="1" x14ac:dyDescent="0.25">
      <c r="A96" s="132"/>
      <c r="I96" s="155" t="e">
        <f>ROUND(SUM(#REF!),5)</f>
        <v>#REF!</v>
      </c>
      <c r="K96" s="155" t="e">
        <f>ROUND(SUM(#REF!),5)</f>
        <v>#REF!</v>
      </c>
      <c r="M96" s="155" t="e">
        <f>ROUND(SUM(#REF!),5)</f>
        <v>#REF!</v>
      </c>
      <c r="N96" s="152"/>
      <c r="O96" s="152"/>
      <c r="P96" s="152"/>
      <c r="Q96" s="152"/>
      <c r="R96" s="153"/>
    </row>
    <row r="97" spans="1:18" ht="15.75" hidden="1" customHeight="1" outlineLevel="1" x14ac:dyDescent="0.25">
      <c r="A97" s="132" t="s">
        <v>42</v>
      </c>
      <c r="I97" s="155" t="e">
        <f>ROUND(SUM(#REF!),5)</f>
        <v>#REF!</v>
      </c>
      <c r="K97" s="155" t="e">
        <f>ROUND(SUM(#REF!),5)</f>
        <v>#REF!</v>
      </c>
      <c r="M97" s="155" t="e">
        <f>ROUND(SUM(#REF!),5)</f>
        <v>#REF!</v>
      </c>
      <c r="N97" s="152"/>
      <c r="O97" s="152"/>
      <c r="P97" s="152"/>
      <c r="Q97" s="152"/>
      <c r="R97" s="153"/>
    </row>
    <row r="98" spans="1:18" ht="15.75" hidden="1" customHeight="1" outlineLevel="1" x14ac:dyDescent="0.25">
      <c r="A98" s="132"/>
      <c r="I98" s="156" t="e">
        <f>ROUND(SUM(#REF!),5)</f>
        <v>#REF!</v>
      </c>
      <c r="K98" s="156" t="e">
        <f>ROUND(SUM(#REF!),5)</f>
        <v>#REF!</v>
      </c>
      <c r="M98" s="156" t="e">
        <f>ROUND(SUM(#REF!),5)</f>
        <v>#REF!</v>
      </c>
      <c r="N98" s="152"/>
      <c r="O98" s="152"/>
      <c r="P98" s="152"/>
      <c r="Q98" s="152"/>
      <c r="R98" s="153"/>
    </row>
    <row r="99" spans="1:18" ht="15.75" hidden="1" customHeight="1" outlineLevel="1" x14ac:dyDescent="0.25">
      <c r="A99" s="132"/>
      <c r="I99" s="156" t="e">
        <f>ROUND(SUM(#REF!),5)</f>
        <v>#REF!</v>
      </c>
      <c r="K99" s="156" t="e">
        <f>ROUND(SUM(#REF!),5)</f>
        <v>#REF!</v>
      </c>
      <c r="M99" s="156" t="e">
        <f>ROUND(SUM(#REF!),5)</f>
        <v>#REF!</v>
      </c>
    </row>
    <row r="100" spans="1:18" ht="16.5" hidden="1" customHeight="1" outlineLevel="1" thickBot="1" x14ac:dyDescent="0.3">
      <c r="A100" s="132"/>
      <c r="I100" s="158" t="e">
        <f>ROUND(SUM(#REF!),5)</f>
        <v>#REF!</v>
      </c>
      <c r="K100" s="158" t="e">
        <f>ROUND(SUM(#REF!),5)</f>
        <v>#REF!</v>
      </c>
      <c r="M100" s="158" t="e">
        <f>ROUND(SUM(#REF!),5)</f>
        <v>#REF!</v>
      </c>
    </row>
    <row r="101" spans="1:18" collapsed="1" x14ac:dyDescent="0.25">
      <c r="A101" s="132"/>
    </row>
    <row r="102" spans="1:18" x14ac:dyDescent="0.25">
      <c r="A102" s="132"/>
    </row>
  </sheetData>
  <mergeCells count="12">
    <mergeCell ref="B44:C44"/>
    <mergeCell ref="O44:P44"/>
    <mergeCell ref="B48:C48"/>
    <mergeCell ref="O48:P48"/>
    <mergeCell ref="B50:C50"/>
    <mergeCell ref="O50:P50"/>
    <mergeCell ref="O2:Q2"/>
    <mergeCell ref="F3:G3"/>
    <mergeCell ref="H3:I3"/>
    <mergeCell ref="J3:K3"/>
    <mergeCell ref="L3:M3"/>
    <mergeCell ref="O3:Q3"/>
  </mergeCells>
  <pageMargins left="0.5" right="0.5" top="0.5" bottom="0.5" header="0.3" footer="0.3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7243-6306-4FFE-8B05-08787308F6AA}">
  <dimension ref="A1:AA955"/>
  <sheetViews>
    <sheetView showGridLines="0" topLeftCell="A31" zoomScaleNormal="100" workbookViewId="0">
      <selection activeCell="C6" sqref="C6"/>
    </sheetView>
  </sheetViews>
  <sheetFormatPr defaultColWidth="14.42578125" defaultRowHeight="15" customHeight="1" x14ac:dyDescent="0.25"/>
  <cols>
    <col min="1" max="1" width="4.7109375" style="159" customWidth="1"/>
    <col min="2" max="2" width="14.85546875" style="159" customWidth="1"/>
    <col min="3" max="3" width="32.5703125" style="203" customWidth="1"/>
    <col min="4" max="4" width="16.7109375" style="159" customWidth="1"/>
    <col min="5" max="5" width="9.7109375" style="159" customWidth="1"/>
    <col min="6" max="17" width="13.28515625" style="159" customWidth="1"/>
    <col min="18" max="27" width="10.140625" style="159" customWidth="1"/>
    <col min="28" max="16384" width="14.42578125" style="159"/>
  </cols>
  <sheetData>
    <row r="1" spans="1:27" ht="18" customHeight="1" x14ac:dyDescent="0.25">
      <c r="A1" s="160"/>
      <c r="B1" s="173"/>
      <c r="C1" s="184"/>
      <c r="E1" s="203"/>
    </row>
    <row r="2" spans="1:27" ht="18" customHeight="1" x14ac:dyDescent="0.3">
      <c r="A2" s="160"/>
      <c r="B2" s="204" t="s">
        <v>78</v>
      </c>
      <c r="C2" s="184"/>
      <c r="E2" s="203"/>
    </row>
    <row r="3" spans="1:27" ht="30" x14ac:dyDescent="0.4">
      <c r="A3" s="160"/>
      <c r="B3" s="163" t="s">
        <v>79</v>
      </c>
      <c r="C3" s="164"/>
      <c r="D3" s="165"/>
      <c r="E3" s="166"/>
      <c r="F3" s="167" t="s">
        <v>48</v>
      </c>
      <c r="G3" s="168" t="s">
        <v>49</v>
      </c>
      <c r="H3" s="168" t="s">
        <v>50</v>
      </c>
      <c r="I3" s="168" t="s">
        <v>51</v>
      </c>
      <c r="J3" s="168" t="s">
        <v>52</v>
      </c>
      <c r="K3" s="168" t="s">
        <v>53</v>
      </c>
      <c r="L3" s="168" t="s">
        <v>54</v>
      </c>
      <c r="M3" s="168" t="s">
        <v>55</v>
      </c>
      <c r="N3" s="168" t="s">
        <v>56</v>
      </c>
      <c r="O3" s="168" t="s">
        <v>57</v>
      </c>
      <c r="P3" s="168" t="s">
        <v>58</v>
      </c>
      <c r="Q3" s="169" t="s">
        <v>59</v>
      </c>
      <c r="R3" s="170"/>
      <c r="S3" s="170"/>
      <c r="T3" s="170"/>
      <c r="U3" s="170"/>
      <c r="V3" s="170"/>
      <c r="W3" s="170"/>
      <c r="X3" s="170"/>
      <c r="Y3" s="170"/>
      <c r="Z3" s="170"/>
      <c r="AA3" s="170"/>
    </row>
    <row r="4" spans="1:27" ht="21.75" customHeight="1" x14ac:dyDescent="0.25">
      <c r="A4" s="171"/>
      <c r="B4" s="172" t="s">
        <v>60</v>
      </c>
      <c r="C4" s="162"/>
      <c r="D4" s="172" t="s">
        <v>61</v>
      </c>
      <c r="E4" s="172" t="s">
        <v>62</v>
      </c>
      <c r="F4" s="205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</row>
    <row r="5" spans="1:27" ht="12.75" customHeight="1" x14ac:dyDescent="0.25">
      <c r="A5" s="171"/>
      <c r="B5" s="162"/>
      <c r="C5" s="162"/>
      <c r="D5" s="162"/>
      <c r="E5" s="172"/>
      <c r="F5" s="206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</row>
    <row r="6" spans="1:27" ht="18" customHeight="1" x14ac:dyDescent="0.25">
      <c r="A6" s="174"/>
      <c r="B6" s="199">
        <v>36120</v>
      </c>
      <c r="C6" s="207" t="s">
        <v>63</v>
      </c>
      <c r="D6" s="175">
        <f t="shared" ref="D6:D7" si="0">SUM(F6:Q6)</f>
        <v>35840</v>
      </c>
      <c r="E6" s="176"/>
      <c r="F6" s="208">
        <f>1960+5780+3180+5600</f>
        <v>16520</v>
      </c>
      <c r="G6" s="175">
        <f>4480+3080+1120+2800</f>
        <v>11480</v>
      </c>
      <c r="H6" s="175">
        <f>2520+560+560+1680+560+280</f>
        <v>6160</v>
      </c>
      <c r="I6" s="175">
        <v>1120</v>
      </c>
      <c r="J6" s="175">
        <v>0</v>
      </c>
      <c r="K6" s="175">
        <v>280</v>
      </c>
      <c r="L6" s="175">
        <v>0</v>
      </c>
      <c r="M6" s="175">
        <v>280</v>
      </c>
      <c r="N6" s="175">
        <v>0</v>
      </c>
      <c r="O6" s="175">
        <v>0</v>
      </c>
      <c r="P6" s="175">
        <v>0</v>
      </c>
      <c r="Q6" s="175">
        <v>0</v>
      </c>
      <c r="R6" s="177"/>
      <c r="S6" s="177"/>
      <c r="T6" s="177"/>
      <c r="U6" s="177"/>
      <c r="V6" s="177"/>
      <c r="W6" s="177"/>
      <c r="X6" s="177"/>
      <c r="Y6" s="177"/>
      <c r="Z6" s="177"/>
      <c r="AA6" s="177"/>
    </row>
    <row r="7" spans="1:27" ht="18" customHeight="1" x14ac:dyDescent="0.25">
      <c r="A7" s="177"/>
      <c r="B7" s="209">
        <v>0</v>
      </c>
      <c r="C7" s="207" t="s">
        <v>80</v>
      </c>
      <c r="D7" s="175">
        <f t="shared" si="0"/>
        <v>1000</v>
      </c>
      <c r="E7" s="210"/>
      <c r="F7" s="208">
        <v>0</v>
      </c>
      <c r="G7" s="175">
        <v>0</v>
      </c>
      <c r="H7" s="175">
        <v>0</v>
      </c>
      <c r="I7" s="175">
        <f t="shared" ref="I7" si="1">SUM(K7:V7)</f>
        <v>0</v>
      </c>
      <c r="J7" s="175">
        <v>1000</v>
      </c>
      <c r="K7" s="175">
        <f t="shared" ref="K7:Q7" si="2">SUM(M7:X7)</f>
        <v>0</v>
      </c>
      <c r="L7" s="175">
        <f t="shared" si="2"/>
        <v>0</v>
      </c>
      <c r="M7" s="175">
        <f t="shared" si="2"/>
        <v>0</v>
      </c>
      <c r="N7" s="175">
        <f t="shared" si="2"/>
        <v>0</v>
      </c>
      <c r="O7" s="175">
        <f t="shared" si="2"/>
        <v>0</v>
      </c>
      <c r="P7" s="175">
        <f t="shared" si="2"/>
        <v>0</v>
      </c>
      <c r="Q7" s="175">
        <f t="shared" si="2"/>
        <v>0</v>
      </c>
      <c r="R7" s="177"/>
      <c r="S7" s="177"/>
      <c r="T7" s="177"/>
      <c r="U7" s="177"/>
      <c r="V7" s="177"/>
      <c r="W7" s="177"/>
      <c r="X7" s="177"/>
      <c r="Y7" s="177"/>
      <c r="Z7" s="177"/>
      <c r="AA7" s="177"/>
    </row>
    <row r="8" spans="1:27" ht="18" customHeight="1" x14ac:dyDescent="0.25">
      <c r="A8" s="178"/>
      <c r="B8" s="180">
        <f t="shared" ref="B8" si="3">B6+B7</f>
        <v>36120</v>
      </c>
      <c r="C8" s="179" t="s">
        <v>64</v>
      </c>
      <c r="D8" s="180">
        <f t="shared" ref="D8:N8" si="4">D6+D7</f>
        <v>36840</v>
      </c>
      <c r="E8" s="181">
        <v>1</v>
      </c>
      <c r="F8" s="211">
        <f t="shared" si="4"/>
        <v>16520</v>
      </c>
      <c r="G8" s="180">
        <f t="shared" si="4"/>
        <v>11480</v>
      </c>
      <c r="H8" s="180">
        <f t="shared" si="4"/>
        <v>6160</v>
      </c>
      <c r="I8" s="180">
        <f t="shared" si="4"/>
        <v>1120</v>
      </c>
      <c r="J8" s="180">
        <f t="shared" si="4"/>
        <v>1000</v>
      </c>
      <c r="K8" s="180">
        <f t="shared" si="4"/>
        <v>280</v>
      </c>
      <c r="L8" s="180">
        <f t="shared" si="4"/>
        <v>0</v>
      </c>
      <c r="M8" s="180">
        <f t="shared" si="4"/>
        <v>280</v>
      </c>
      <c r="N8" s="180">
        <f t="shared" si="4"/>
        <v>0</v>
      </c>
      <c r="O8" s="180"/>
      <c r="P8" s="180"/>
      <c r="Q8" s="180"/>
      <c r="R8" s="177"/>
      <c r="S8" s="177"/>
      <c r="T8" s="177"/>
      <c r="U8" s="177"/>
      <c r="V8" s="177"/>
      <c r="W8" s="177"/>
      <c r="X8" s="177"/>
      <c r="Y8" s="177"/>
      <c r="Z8" s="177"/>
      <c r="AA8" s="177"/>
    </row>
    <row r="9" spans="1:27" ht="18" customHeight="1" x14ac:dyDescent="0.25">
      <c r="A9" s="178"/>
      <c r="B9" s="198"/>
      <c r="C9" s="182"/>
      <c r="D9" s="183"/>
      <c r="E9" s="176"/>
      <c r="F9" s="212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77"/>
      <c r="S9" s="177"/>
      <c r="T9" s="177"/>
      <c r="U9" s="177"/>
      <c r="V9" s="177"/>
      <c r="W9" s="177"/>
      <c r="X9" s="177"/>
      <c r="Y9" s="177"/>
      <c r="Z9" s="177"/>
      <c r="AA9" s="177"/>
    </row>
    <row r="10" spans="1:27" ht="18" customHeight="1" x14ac:dyDescent="0.25">
      <c r="A10" s="178"/>
      <c r="B10" s="199">
        <v>17800</v>
      </c>
      <c r="C10" s="207" t="s">
        <v>81</v>
      </c>
      <c r="D10" s="175">
        <f>SUM(F10:Q10)</f>
        <v>16606.5</v>
      </c>
      <c r="E10" s="176"/>
      <c r="F10" s="208">
        <v>0</v>
      </c>
      <c r="G10" s="175">
        <v>0</v>
      </c>
      <c r="H10" s="175">
        <f>9050+3281.5</f>
        <v>12331.5</v>
      </c>
      <c r="I10" s="175">
        <v>0</v>
      </c>
      <c r="J10" s="175">
        <v>1075</v>
      </c>
      <c r="K10" s="175"/>
      <c r="L10" s="175">
        <f>1325+1225</f>
        <v>2550</v>
      </c>
      <c r="M10" s="175">
        <v>375</v>
      </c>
      <c r="N10" s="175">
        <v>275</v>
      </c>
      <c r="O10" s="175">
        <v>0</v>
      </c>
      <c r="P10" s="175">
        <v>0</v>
      </c>
      <c r="Q10" s="175">
        <v>0</v>
      </c>
      <c r="R10" s="177"/>
      <c r="S10" s="177"/>
      <c r="T10" s="177"/>
      <c r="U10" s="177"/>
      <c r="V10" s="177"/>
      <c r="W10" s="177"/>
      <c r="X10" s="177"/>
      <c r="Y10" s="177"/>
      <c r="Z10" s="177"/>
      <c r="AA10" s="177"/>
    </row>
    <row r="11" spans="1:27" ht="18" customHeight="1" x14ac:dyDescent="0.25">
      <c r="A11" s="178"/>
      <c r="B11" s="199">
        <v>0</v>
      </c>
      <c r="C11" s="207" t="s">
        <v>65</v>
      </c>
      <c r="D11" s="175">
        <f t="shared" ref="D11" si="5">SUM(F11:Q11)</f>
        <v>2992.47</v>
      </c>
      <c r="E11" s="176"/>
      <c r="F11" s="208">
        <v>0</v>
      </c>
      <c r="G11" s="175">
        <v>0</v>
      </c>
      <c r="H11" s="175">
        <v>0</v>
      </c>
      <c r="I11" s="175">
        <v>0</v>
      </c>
      <c r="J11" s="175">
        <v>0</v>
      </c>
      <c r="K11" s="175"/>
      <c r="L11" s="175">
        <f>1976.77+1125-109.3</f>
        <v>2992.47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7"/>
      <c r="S11" s="177"/>
      <c r="T11" s="177"/>
      <c r="U11" s="177"/>
      <c r="V11" s="177"/>
      <c r="W11" s="177"/>
      <c r="X11" s="177"/>
      <c r="Y11" s="177"/>
      <c r="Z11" s="177"/>
      <c r="AA11" s="177"/>
    </row>
    <row r="12" spans="1:27" ht="18" customHeight="1" x14ac:dyDescent="0.25">
      <c r="A12" s="178"/>
      <c r="B12" s="199">
        <v>1700</v>
      </c>
      <c r="C12" s="207" t="s">
        <v>66</v>
      </c>
      <c r="D12" s="175">
        <f>SUM(F12:Q12)</f>
        <v>950</v>
      </c>
      <c r="E12" s="176"/>
      <c r="F12" s="208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950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7"/>
      <c r="S12" s="177"/>
      <c r="T12" s="177"/>
      <c r="U12" s="177"/>
      <c r="V12" s="177"/>
      <c r="W12" s="177"/>
      <c r="X12" s="177"/>
      <c r="Y12" s="177"/>
      <c r="Z12" s="177"/>
      <c r="AA12" s="177"/>
    </row>
    <row r="13" spans="1:27" ht="18" customHeight="1" x14ac:dyDescent="0.25">
      <c r="A13" s="178"/>
      <c r="B13" s="199">
        <v>3500</v>
      </c>
      <c r="C13" s="207" t="s">
        <v>67</v>
      </c>
      <c r="D13" s="175">
        <f>SUM(F13:Q13)</f>
        <v>0</v>
      </c>
      <c r="E13" s="176"/>
      <c r="F13" s="208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7"/>
      <c r="S13" s="177"/>
      <c r="T13" s="177"/>
      <c r="U13" s="177"/>
      <c r="V13" s="177"/>
      <c r="W13" s="177"/>
      <c r="X13" s="177"/>
      <c r="Y13" s="177"/>
      <c r="Z13" s="177"/>
      <c r="AA13" s="177"/>
    </row>
    <row r="14" spans="1:27" ht="18" customHeight="1" x14ac:dyDescent="0.25">
      <c r="A14" s="178"/>
      <c r="B14" s="199">
        <v>500</v>
      </c>
      <c r="C14" s="207" t="s">
        <v>68</v>
      </c>
      <c r="D14" s="175">
        <f>SUM(F14:Q14)</f>
        <v>0</v>
      </c>
      <c r="E14" s="176"/>
      <c r="F14" s="208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7"/>
      <c r="S14" s="177"/>
      <c r="T14" s="177"/>
      <c r="U14" s="177"/>
      <c r="V14" s="177"/>
      <c r="W14" s="177"/>
      <c r="X14" s="177"/>
      <c r="Y14" s="177"/>
      <c r="Z14" s="177"/>
      <c r="AA14" s="177"/>
    </row>
    <row r="15" spans="1:27" ht="18" customHeight="1" x14ac:dyDescent="0.25">
      <c r="A15" s="178"/>
      <c r="B15" s="199">
        <v>0</v>
      </c>
      <c r="C15" s="207" t="s">
        <v>69</v>
      </c>
      <c r="D15" s="175">
        <f t="shared" ref="D15:D16" si="6">SUM(F15:Q15)</f>
        <v>950</v>
      </c>
      <c r="E15" s="176"/>
      <c r="F15" s="208">
        <v>0</v>
      </c>
      <c r="G15" s="175">
        <v>0</v>
      </c>
      <c r="H15" s="175">
        <v>0</v>
      </c>
      <c r="I15" s="175">
        <v>0</v>
      </c>
      <c r="J15" s="175">
        <v>0</v>
      </c>
      <c r="K15" s="175"/>
      <c r="L15" s="175">
        <v>150</v>
      </c>
      <c r="M15" s="175">
        <v>0</v>
      </c>
      <c r="N15" s="175">
        <v>800</v>
      </c>
      <c r="O15" s="175">
        <v>0</v>
      </c>
      <c r="P15" s="175">
        <v>0</v>
      </c>
      <c r="Q15" s="175">
        <v>0</v>
      </c>
      <c r="R15" s="177"/>
      <c r="S15" s="177"/>
      <c r="T15" s="177"/>
      <c r="U15" s="177"/>
      <c r="V15" s="177"/>
      <c r="W15" s="177"/>
      <c r="X15" s="177"/>
      <c r="Y15" s="177"/>
      <c r="Z15" s="177"/>
      <c r="AA15" s="177"/>
    </row>
    <row r="16" spans="1:27" ht="18" customHeight="1" x14ac:dyDescent="0.25">
      <c r="A16" s="178"/>
      <c r="B16" s="199">
        <v>1500</v>
      </c>
      <c r="C16" s="207" t="s">
        <v>70</v>
      </c>
      <c r="D16" s="175">
        <f t="shared" si="6"/>
        <v>325</v>
      </c>
      <c r="E16" s="210"/>
      <c r="F16" s="208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325</v>
      </c>
      <c r="O16" s="175">
        <v>0</v>
      </c>
      <c r="P16" s="175">
        <v>0</v>
      </c>
      <c r="Q16" s="175">
        <v>0</v>
      </c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spans="1:27" ht="18" customHeight="1" x14ac:dyDescent="0.25">
      <c r="A17" s="178"/>
      <c r="B17" s="197">
        <f>SUM(B10:B16)</f>
        <v>25000</v>
      </c>
      <c r="C17" s="179" t="s">
        <v>77</v>
      </c>
      <c r="D17" s="197">
        <f>SUM(D10:D16)</f>
        <v>21823.97</v>
      </c>
      <c r="E17" s="181">
        <f>D17/D8</f>
        <v>0.59239875135722042</v>
      </c>
      <c r="F17" s="211">
        <f t="shared" ref="F17:Q17" si="7">SUM(F10:F16)</f>
        <v>0</v>
      </c>
      <c r="G17" s="180">
        <f t="shared" si="7"/>
        <v>0</v>
      </c>
      <c r="H17" s="180">
        <f t="shared" si="7"/>
        <v>12331.5</v>
      </c>
      <c r="I17" s="180">
        <f t="shared" si="7"/>
        <v>0</v>
      </c>
      <c r="J17" s="180">
        <f t="shared" si="7"/>
        <v>1075</v>
      </c>
      <c r="K17" s="180">
        <f t="shared" si="7"/>
        <v>950</v>
      </c>
      <c r="L17" s="180">
        <f t="shared" si="7"/>
        <v>5692.4699999999993</v>
      </c>
      <c r="M17" s="180">
        <f t="shared" si="7"/>
        <v>375</v>
      </c>
      <c r="N17" s="180">
        <f t="shared" si="7"/>
        <v>1400</v>
      </c>
      <c r="O17" s="180">
        <f t="shared" si="7"/>
        <v>0</v>
      </c>
      <c r="P17" s="180">
        <f t="shared" si="7"/>
        <v>0</v>
      </c>
      <c r="Q17" s="180">
        <f t="shared" si="7"/>
        <v>0</v>
      </c>
      <c r="R17" s="177"/>
      <c r="S17" s="177"/>
      <c r="T17" s="177"/>
      <c r="U17" s="177"/>
      <c r="V17" s="177"/>
      <c r="W17" s="177"/>
      <c r="X17" s="177"/>
      <c r="Y17" s="177"/>
      <c r="Z17" s="177"/>
      <c r="AA17" s="177"/>
    </row>
    <row r="18" spans="1:27" ht="18" customHeight="1" x14ac:dyDescent="0.25">
      <c r="A18" s="160"/>
      <c r="B18" s="200"/>
      <c r="C18" s="184"/>
      <c r="D18" s="173"/>
      <c r="E18" s="184"/>
      <c r="F18" s="213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27" ht="18" customHeight="1" x14ac:dyDescent="0.25">
      <c r="A19" s="178"/>
      <c r="B19" s="199">
        <v>300</v>
      </c>
      <c r="C19" s="207" t="s">
        <v>19</v>
      </c>
      <c r="D19" s="175">
        <f>SUM(F19:Q19)</f>
        <v>300.31</v>
      </c>
      <c r="E19" s="176"/>
      <c r="F19" s="208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f>91.58+208.73</f>
        <v>300.31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7"/>
      <c r="S19" s="177"/>
      <c r="T19" s="177"/>
      <c r="U19" s="177"/>
      <c r="V19" s="177"/>
      <c r="W19" s="177"/>
      <c r="X19" s="177"/>
      <c r="Y19" s="177"/>
      <c r="Z19" s="177"/>
      <c r="AA19" s="177"/>
    </row>
    <row r="20" spans="1:27" ht="18" customHeight="1" x14ac:dyDescent="0.25">
      <c r="A20" s="178"/>
      <c r="B20" s="199">
        <v>3000</v>
      </c>
      <c r="C20" s="207" t="s">
        <v>21</v>
      </c>
      <c r="D20" s="175">
        <f>SUM(F20:Q20)</f>
        <v>3099.86</v>
      </c>
      <c r="E20" s="176"/>
      <c r="F20" s="208">
        <v>248.66</v>
      </c>
      <c r="G20" s="175">
        <v>250.35</v>
      </c>
      <c r="H20" s="175">
        <v>253.54</v>
      </c>
      <c r="I20" s="175">
        <v>258.27999999999997</v>
      </c>
      <c r="J20" s="175">
        <v>258.27999999999997</v>
      </c>
      <c r="K20" s="175">
        <v>259.23</v>
      </c>
      <c r="L20" s="175">
        <v>259.66000000000003</v>
      </c>
      <c r="M20" s="175">
        <v>260.36</v>
      </c>
      <c r="N20" s="175">
        <v>260.64999999999998</v>
      </c>
      <c r="O20" s="175">
        <v>260.79000000000002</v>
      </c>
      <c r="P20" s="175">
        <v>265.06</v>
      </c>
      <c r="Q20" s="175">
        <v>265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</row>
    <row r="21" spans="1:27" ht="18" customHeight="1" x14ac:dyDescent="0.25">
      <c r="A21" s="178"/>
      <c r="B21" s="199">
        <v>125</v>
      </c>
      <c r="C21" s="207" t="s">
        <v>22</v>
      </c>
      <c r="D21" s="175">
        <f>SUM(F21:Q21)</f>
        <v>0</v>
      </c>
      <c r="E21" s="176"/>
      <c r="F21" s="208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</row>
    <row r="22" spans="1:27" ht="18" customHeight="1" x14ac:dyDescent="0.25">
      <c r="A22" s="178"/>
      <c r="B22" s="199">
        <v>754</v>
      </c>
      <c r="C22" s="207" t="s">
        <v>23</v>
      </c>
      <c r="D22" s="175">
        <f>SUM(F22:Q22)</f>
        <v>691.17</v>
      </c>
      <c r="E22" s="176"/>
      <c r="F22" s="208">
        <v>691.17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75">
        <v>0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</row>
    <row r="23" spans="1:27" ht="18" customHeight="1" x14ac:dyDescent="0.25">
      <c r="A23" s="178"/>
      <c r="B23" s="199">
        <v>1040</v>
      </c>
      <c r="C23" s="207" t="s">
        <v>24</v>
      </c>
      <c r="D23" s="175">
        <f>SUM(F23:Q23)</f>
        <v>520.69000000000005</v>
      </c>
      <c r="E23" s="176"/>
      <c r="F23" s="208">
        <v>0</v>
      </c>
      <c r="G23" s="175">
        <v>0</v>
      </c>
      <c r="H23" s="175">
        <v>0</v>
      </c>
      <c r="I23" s="175">
        <v>32.090000000000003</v>
      </c>
      <c r="J23" s="175">
        <f>122.6+342</f>
        <v>464.6</v>
      </c>
      <c r="K23" s="175">
        <v>24</v>
      </c>
      <c r="L23" s="175">
        <v>0</v>
      </c>
      <c r="M23" s="175">
        <v>0</v>
      </c>
      <c r="N23" s="175">
        <v>0</v>
      </c>
      <c r="O23" s="175">
        <v>0</v>
      </c>
      <c r="P23" s="175">
        <v>0</v>
      </c>
      <c r="Q23" s="175">
        <v>0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</row>
    <row r="24" spans="1:27" ht="18" customHeight="1" x14ac:dyDescent="0.25">
      <c r="A24" s="178"/>
      <c r="B24" s="199">
        <v>0</v>
      </c>
      <c r="C24" s="207" t="s">
        <v>71</v>
      </c>
      <c r="D24" s="175">
        <f t="shared" ref="D24" si="8">SUM(F24:Q24)</f>
        <v>0</v>
      </c>
      <c r="E24" s="176"/>
      <c r="F24" s="208">
        <v>0</v>
      </c>
      <c r="G24" s="175">
        <v>0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7"/>
      <c r="S24" s="177"/>
      <c r="T24" s="177"/>
      <c r="U24" s="177"/>
      <c r="V24" s="177"/>
      <c r="W24" s="177"/>
      <c r="X24" s="177"/>
      <c r="Y24" s="177"/>
      <c r="Z24" s="177"/>
      <c r="AA24" s="177"/>
    </row>
    <row r="25" spans="1:27" ht="18" customHeight="1" x14ac:dyDescent="0.25">
      <c r="A25" s="178"/>
      <c r="B25" s="199">
        <v>100</v>
      </c>
      <c r="C25" s="207" t="s">
        <v>25</v>
      </c>
      <c r="D25" s="175">
        <f>SUM(F25:Q25)</f>
        <v>119.6</v>
      </c>
      <c r="E25" s="176"/>
      <c r="F25" s="208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112.35</v>
      </c>
      <c r="L25" s="175">
        <v>0</v>
      </c>
      <c r="M25" s="175">
        <v>7.25</v>
      </c>
      <c r="N25" s="175">
        <v>0</v>
      </c>
      <c r="O25" s="175">
        <v>0</v>
      </c>
      <c r="P25" s="175">
        <v>0</v>
      </c>
      <c r="Q25" s="175">
        <v>0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</row>
    <row r="26" spans="1:27" ht="18" customHeight="1" x14ac:dyDescent="0.25">
      <c r="A26" s="178"/>
      <c r="B26" s="199">
        <v>25</v>
      </c>
      <c r="C26" s="207" t="s">
        <v>82</v>
      </c>
      <c r="D26" s="175">
        <f t="shared" ref="D26" si="9">SUM(F26:Q26)</f>
        <v>171.2</v>
      </c>
      <c r="E26" s="176"/>
      <c r="F26" s="208">
        <v>-33.76</v>
      </c>
      <c r="G26" s="175">
        <v>0</v>
      </c>
      <c r="H26" s="175">
        <v>49.37</v>
      </c>
      <c r="I26" s="175">
        <v>0</v>
      </c>
      <c r="J26" s="175">
        <v>0</v>
      </c>
      <c r="K26" s="175">
        <v>0</v>
      </c>
      <c r="L26" s="175">
        <f>14+26.02+115.57</f>
        <v>155.58999999999997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</row>
    <row r="27" spans="1:27" ht="18" customHeight="1" x14ac:dyDescent="0.25">
      <c r="A27" s="178"/>
      <c r="B27" s="199">
        <v>100</v>
      </c>
      <c r="C27" s="207" t="s">
        <v>28</v>
      </c>
      <c r="D27" s="175">
        <f>SUM(F27:Q27)</f>
        <v>0</v>
      </c>
      <c r="E27" s="176"/>
      <c r="F27" s="208">
        <v>0</v>
      </c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</row>
    <row r="28" spans="1:27" ht="18" customHeight="1" x14ac:dyDescent="0.25">
      <c r="A28" s="178"/>
      <c r="B28" s="199">
        <v>100</v>
      </c>
      <c r="C28" s="207" t="s">
        <v>83</v>
      </c>
      <c r="D28" s="175">
        <f t="shared" ref="D28:D29" si="10">SUM(F28:Q28)</f>
        <v>0</v>
      </c>
      <c r="E28" s="176"/>
      <c r="F28" s="208">
        <v>0</v>
      </c>
      <c r="G28" s="175">
        <v>0</v>
      </c>
      <c r="H28" s="175"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7"/>
      <c r="S28" s="177"/>
      <c r="T28" s="177"/>
      <c r="U28" s="177"/>
      <c r="V28" s="177"/>
      <c r="W28" s="177"/>
      <c r="X28" s="177"/>
      <c r="Y28" s="177"/>
      <c r="Z28" s="177"/>
      <c r="AA28" s="177"/>
    </row>
    <row r="29" spans="1:27" ht="18" customHeight="1" x14ac:dyDescent="0.25">
      <c r="A29" s="178"/>
      <c r="B29" s="199">
        <v>200</v>
      </c>
      <c r="C29" s="207" t="s">
        <v>84</v>
      </c>
      <c r="D29" s="175">
        <f t="shared" si="10"/>
        <v>237.72000000000003</v>
      </c>
      <c r="E29" s="210"/>
      <c r="F29" s="208">
        <v>14.99</v>
      </c>
      <c r="G29" s="175">
        <v>14.99</v>
      </c>
      <c r="H29" s="175">
        <v>14.99</v>
      </c>
      <c r="I29" s="175">
        <v>14.99</v>
      </c>
      <c r="J29" s="175">
        <v>14.99</v>
      </c>
      <c r="K29" s="175">
        <f>14.99+29.16</f>
        <v>44.15</v>
      </c>
      <c r="L29" s="175">
        <v>14.99</v>
      </c>
      <c r="M29" s="175">
        <f>14.99+28.68</f>
        <v>43.67</v>
      </c>
      <c r="N29" s="175">
        <v>14.99</v>
      </c>
      <c r="O29" s="175">
        <v>14.99</v>
      </c>
      <c r="P29" s="175">
        <v>14.99</v>
      </c>
      <c r="Q29" s="175">
        <v>14.99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</row>
    <row r="30" spans="1:27" ht="18" customHeight="1" x14ac:dyDescent="0.25">
      <c r="A30" s="178"/>
      <c r="B30" s="197">
        <f>SUM(B19:B29)</f>
        <v>5744</v>
      </c>
      <c r="C30" s="179" t="s">
        <v>72</v>
      </c>
      <c r="D30" s="197">
        <f>SUM(D19:D29)</f>
        <v>5140.5500000000011</v>
      </c>
      <c r="E30" s="181">
        <f>D30/D8</f>
        <v>0.13953718783930513</v>
      </c>
      <c r="F30" s="211">
        <f t="shared" ref="F30:Q30" si="11">SUM(F19:F29)</f>
        <v>921.06</v>
      </c>
      <c r="G30" s="180">
        <f t="shared" si="11"/>
        <v>265.33999999999997</v>
      </c>
      <c r="H30" s="180">
        <f t="shared" si="11"/>
        <v>317.89999999999998</v>
      </c>
      <c r="I30" s="180">
        <f t="shared" si="11"/>
        <v>305.36</v>
      </c>
      <c r="J30" s="180">
        <f t="shared" si="11"/>
        <v>737.87</v>
      </c>
      <c r="K30" s="180">
        <f t="shared" si="11"/>
        <v>740.04</v>
      </c>
      <c r="L30" s="180">
        <f t="shared" si="11"/>
        <v>430.24</v>
      </c>
      <c r="M30" s="180">
        <f t="shared" si="11"/>
        <v>311.28000000000003</v>
      </c>
      <c r="N30" s="180">
        <f t="shared" si="11"/>
        <v>275.64</v>
      </c>
      <c r="O30" s="180">
        <f t="shared" si="11"/>
        <v>275.78000000000003</v>
      </c>
      <c r="P30" s="180">
        <f t="shared" si="11"/>
        <v>280.05</v>
      </c>
      <c r="Q30" s="180">
        <f t="shared" si="11"/>
        <v>279.99</v>
      </c>
      <c r="R30" s="177"/>
      <c r="S30" s="177"/>
      <c r="T30" s="177"/>
      <c r="U30" s="177"/>
      <c r="V30" s="177"/>
      <c r="W30" s="177"/>
      <c r="X30" s="177"/>
      <c r="Y30" s="177"/>
      <c r="Z30" s="177"/>
      <c r="AA30" s="177"/>
    </row>
    <row r="31" spans="1:27" ht="18" customHeight="1" x14ac:dyDescent="0.25">
      <c r="A31" s="160"/>
      <c r="B31" s="200"/>
      <c r="C31" s="184"/>
      <c r="D31" s="173"/>
      <c r="E31" s="184"/>
      <c r="F31" s="206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1:27" ht="24" customHeight="1" x14ac:dyDescent="0.25">
      <c r="A32" s="178"/>
      <c r="B32" s="198">
        <f>+B17+B30</f>
        <v>30744</v>
      </c>
      <c r="C32" s="182" t="s">
        <v>73</v>
      </c>
      <c r="D32" s="198">
        <f>+D17+D30</f>
        <v>26964.520000000004</v>
      </c>
      <c r="E32" s="181">
        <f>D32/D8</f>
        <v>0.73193593919652566</v>
      </c>
      <c r="F32" s="212">
        <f t="shared" ref="F32:Q32" si="12">F17+F30</f>
        <v>921.06</v>
      </c>
      <c r="G32" s="183">
        <f t="shared" si="12"/>
        <v>265.33999999999997</v>
      </c>
      <c r="H32" s="183">
        <f t="shared" si="12"/>
        <v>12649.4</v>
      </c>
      <c r="I32" s="183">
        <f t="shared" si="12"/>
        <v>305.36</v>
      </c>
      <c r="J32" s="183">
        <f t="shared" si="12"/>
        <v>1812.87</v>
      </c>
      <c r="K32" s="183">
        <f t="shared" si="12"/>
        <v>1690.04</v>
      </c>
      <c r="L32" s="183">
        <f t="shared" si="12"/>
        <v>6122.7099999999991</v>
      </c>
      <c r="M32" s="183">
        <f t="shared" si="12"/>
        <v>686.28</v>
      </c>
      <c r="N32" s="183">
        <f t="shared" si="12"/>
        <v>1675.6399999999999</v>
      </c>
      <c r="O32" s="183">
        <f t="shared" si="12"/>
        <v>275.78000000000003</v>
      </c>
      <c r="P32" s="183">
        <f t="shared" si="12"/>
        <v>280.05</v>
      </c>
      <c r="Q32" s="183">
        <f t="shared" si="12"/>
        <v>279.99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</row>
    <row r="33" spans="1:27" ht="18" customHeight="1" x14ac:dyDescent="0.25">
      <c r="A33" s="178"/>
      <c r="B33" s="198"/>
      <c r="C33" s="182"/>
      <c r="D33" s="183"/>
      <c r="E33" s="176"/>
      <c r="F33" s="21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86"/>
      <c r="S33" s="186"/>
      <c r="T33" s="186"/>
      <c r="U33" s="186"/>
      <c r="V33" s="186"/>
      <c r="W33" s="186"/>
      <c r="X33" s="186"/>
      <c r="Y33" s="186"/>
      <c r="Z33" s="186"/>
      <c r="AA33" s="186"/>
    </row>
    <row r="34" spans="1:27" ht="18" customHeight="1" x14ac:dyDescent="0.25">
      <c r="A34" s="178"/>
      <c r="B34" s="201">
        <f>+B8-B32</f>
        <v>5376</v>
      </c>
      <c r="C34" s="188" t="s">
        <v>43</v>
      </c>
      <c r="D34" s="201">
        <f>+D8-D32</f>
        <v>9875.4799999999959</v>
      </c>
      <c r="E34" s="181">
        <f>D34/D8</f>
        <v>0.26806406080347439</v>
      </c>
      <c r="F34" s="215">
        <f t="shared" ref="F34:Q34" si="13">F8-F32</f>
        <v>15598.94</v>
      </c>
      <c r="G34" s="187">
        <f t="shared" si="13"/>
        <v>11214.66</v>
      </c>
      <c r="H34" s="187">
        <f t="shared" si="13"/>
        <v>-6489.4</v>
      </c>
      <c r="I34" s="187">
        <f t="shared" si="13"/>
        <v>814.64</v>
      </c>
      <c r="J34" s="187">
        <f t="shared" si="13"/>
        <v>-812.86999999999989</v>
      </c>
      <c r="K34" s="187">
        <f t="shared" si="13"/>
        <v>-1410.04</v>
      </c>
      <c r="L34" s="187">
        <f t="shared" si="13"/>
        <v>-6122.7099999999991</v>
      </c>
      <c r="M34" s="187">
        <f t="shared" si="13"/>
        <v>-406.28</v>
      </c>
      <c r="N34" s="187">
        <f t="shared" si="13"/>
        <v>-1675.6399999999999</v>
      </c>
      <c r="O34" s="187">
        <f t="shared" si="13"/>
        <v>-275.78000000000003</v>
      </c>
      <c r="P34" s="187">
        <f t="shared" si="13"/>
        <v>-280.05</v>
      </c>
      <c r="Q34" s="187">
        <f t="shared" si="13"/>
        <v>-279.99</v>
      </c>
      <c r="R34" s="177"/>
      <c r="S34" s="177"/>
      <c r="T34" s="177"/>
      <c r="U34" s="177"/>
      <c r="V34" s="177"/>
      <c r="W34" s="177"/>
      <c r="X34" s="177"/>
      <c r="Y34" s="177"/>
      <c r="Z34" s="177"/>
      <c r="AA34" s="177"/>
    </row>
    <row r="35" spans="1:27" ht="18" customHeight="1" x14ac:dyDescent="0.25">
      <c r="A35" s="178"/>
      <c r="B35" s="198"/>
      <c r="C35" s="182"/>
      <c r="D35" s="183"/>
      <c r="E35" s="176"/>
      <c r="F35" s="212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6"/>
      <c r="S35" s="186"/>
      <c r="T35" s="186"/>
      <c r="U35" s="186"/>
      <c r="V35" s="186"/>
      <c r="W35" s="186"/>
      <c r="X35" s="186"/>
      <c r="Y35" s="186"/>
      <c r="Z35" s="186"/>
      <c r="AA35" s="186"/>
    </row>
    <row r="36" spans="1:27" ht="18" customHeight="1" x14ac:dyDescent="0.25">
      <c r="A36" s="178"/>
      <c r="B36" s="202"/>
      <c r="C36" s="189" t="s">
        <v>74</v>
      </c>
      <c r="D36" s="190"/>
      <c r="E36" s="176"/>
      <c r="F36" s="216">
        <f>+F37+F34</f>
        <v>41946.94</v>
      </c>
      <c r="G36" s="217">
        <f t="shared" ref="G36:Q36" si="14">F36+G34</f>
        <v>53161.600000000006</v>
      </c>
      <c r="H36" s="217">
        <f t="shared" si="14"/>
        <v>46672.200000000004</v>
      </c>
      <c r="I36" s="217">
        <f t="shared" si="14"/>
        <v>47486.840000000004</v>
      </c>
      <c r="J36" s="217">
        <f t="shared" si="14"/>
        <v>46673.97</v>
      </c>
      <c r="K36" s="217">
        <f t="shared" si="14"/>
        <v>45263.93</v>
      </c>
      <c r="L36" s="217">
        <f t="shared" si="14"/>
        <v>39141.22</v>
      </c>
      <c r="M36" s="217">
        <f t="shared" si="14"/>
        <v>38734.94</v>
      </c>
      <c r="N36" s="217">
        <f t="shared" si="14"/>
        <v>37059.300000000003</v>
      </c>
      <c r="O36" s="217">
        <f t="shared" si="14"/>
        <v>36783.520000000004</v>
      </c>
      <c r="P36" s="217">
        <f t="shared" si="14"/>
        <v>36503.47</v>
      </c>
      <c r="Q36" s="217">
        <f t="shared" si="14"/>
        <v>36223.480000000003</v>
      </c>
      <c r="R36" s="177"/>
      <c r="S36" s="177"/>
      <c r="T36" s="177"/>
      <c r="U36" s="177"/>
      <c r="V36" s="177"/>
      <c r="W36" s="177"/>
      <c r="X36" s="177"/>
      <c r="Y36" s="177"/>
      <c r="Z36" s="177"/>
      <c r="AA36" s="177"/>
    </row>
    <row r="37" spans="1:27" ht="18" customHeight="1" x14ac:dyDescent="0.25">
      <c r="A37" s="160"/>
      <c r="B37" s="173"/>
      <c r="C37" s="159"/>
      <c r="D37" s="218"/>
      <c r="E37" s="218" t="s">
        <v>85</v>
      </c>
      <c r="F37" s="219">
        <v>26348</v>
      </c>
    </row>
    <row r="38" spans="1:27" ht="18" customHeight="1" x14ac:dyDescent="0.25">
      <c r="A38" s="160"/>
      <c r="B38" s="173"/>
      <c r="C38" s="184"/>
      <c r="E38" s="203"/>
    </row>
    <row r="39" spans="1:27" ht="18" customHeight="1" x14ac:dyDescent="0.25">
      <c r="A39" s="191"/>
      <c r="B39" s="161"/>
      <c r="C39" s="220" t="s">
        <v>86</v>
      </c>
      <c r="D39" s="220"/>
      <c r="E39" s="221"/>
      <c r="F39" s="194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70"/>
      <c r="S39" s="170"/>
      <c r="T39" s="170"/>
      <c r="U39" s="170"/>
      <c r="V39" s="170"/>
      <c r="W39" s="170"/>
      <c r="X39" s="170"/>
      <c r="Y39" s="170"/>
      <c r="Z39" s="170"/>
      <c r="AA39" s="170"/>
    </row>
    <row r="40" spans="1:27" ht="4.5" customHeight="1" x14ac:dyDescent="0.25">
      <c r="A40" s="191"/>
      <c r="B40" s="161"/>
      <c r="C40" s="162"/>
      <c r="E40" s="193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70"/>
      <c r="S40" s="170"/>
      <c r="T40" s="170"/>
      <c r="U40" s="170"/>
      <c r="V40" s="170"/>
      <c r="W40" s="170"/>
      <c r="X40" s="170"/>
      <c r="Y40" s="170"/>
      <c r="Z40" s="170"/>
      <c r="AA40" s="170"/>
    </row>
    <row r="41" spans="1:27" ht="18" customHeight="1" x14ac:dyDescent="0.25">
      <c r="A41" s="191"/>
      <c r="B41" s="161"/>
      <c r="C41" s="222" t="s">
        <v>75</v>
      </c>
      <c r="D41" s="196">
        <f>+D8-B8</f>
        <v>720</v>
      </c>
      <c r="E41" s="223" t="s">
        <v>87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70"/>
      <c r="S41" s="170"/>
      <c r="T41" s="170"/>
      <c r="U41" s="170"/>
      <c r="V41" s="170"/>
      <c r="W41" s="170"/>
      <c r="X41" s="170"/>
      <c r="Y41" s="170"/>
      <c r="Z41" s="170"/>
      <c r="AA41" s="170"/>
    </row>
    <row r="42" spans="1:27" ht="18" customHeight="1" x14ac:dyDescent="0.25">
      <c r="A42" s="191"/>
      <c r="B42" s="161"/>
      <c r="C42" s="222" t="s">
        <v>76</v>
      </c>
      <c r="D42" s="196">
        <f>+D17-B17</f>
        <v>-3176.0299999999988</v>
      </c>
      <c r="E42" s="224" t="s">
        <v>88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70"/>
      <c r="S42" s="170"/>
      <c r="T42" s="170"/>
      <c r="U42" s="170"/>
      <c r="V42" s="170"/>
      <c r="W42" s="170"/>
      <c r="X42" s="170"/>
      <c r="Y42" s="170"/>
      <c r="Z42" s="170"/>
      <c r="AA42" s="170"/>
    </row>
    <row r="43" spans="1:27" ht="18" customHeight="1" x14ac:dyDescent="0.25">
      <c r="A43" s="191"/>
      <c r="B43" s="161"/>
      <c r="C43" s="222" t="s">
        <v>72</v>
      </c>
      <c r="D43" s="225">
        <f>+D30-B30</f>
        <v>-603.44999999999891</v>
      </c>
      <c r="E43" s="224" t="s">
        <v>88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70"/>
      <c r="S43" s="170"/>
      <c r="T43" s="170"/>
      <c r="U43" s="170"/>
      <c r="V43" s="170"/>
      <c r="W43" s="170"/>
      <c r="X43" s="170"/>
      <c r="Y43" s="170"/>
      <c r="Z43" s="170"/>
      <c r="AA43" s="170"/>
    </row>
    <row r="44" spans="1:27" ht="18" customHeight="1" x14ac:dyDescent="0.25">
      <c r="A44" s="191"/>
      <c r="B44" s="161"/>
      <c r="C44" s="195"/>
      <c r="D44" s="225"/>
      <c r="E44" s="224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70"/>
      <c r="S44" s="170"/>
      <c r="T44" s="170"/>
      <c r="U44" s="170"/>
      <c r="V44" s="170"/>
      <c r="W44" s="170"/>
      <c r="X44" s="170"/>
      <c r="Y44" s="170"/>
      <c r="Z44" s="170"/>
      <c r="AA44" s="170"/>
    </row>
    <row r="45" spans="1:27" ht="9.75" customHeight="1" x14ac:dyDescent="0.25">
      <c r="A45" s="191"/>
      <c r="B45" s="161"/>
      <c r="C45" s="195"/>
      <c r="D45" s="196"/>
      <c r="E45" s="193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70"/>
      <c r="S45" s="170"/>
      <c r="T45" s="170"/>
      <c r="U45" s="170"/>
      <c r="V45" s="170"/>
      <c r="W45" s="170"/>
      <c r="X45" s="170"/>
      <c r="Y45" s="170"/>
      <c r="Z45" s="170"/>
      <c r="AA45" s="170"/>
    </row>
    <row r="46" spans="1:27" ht="14.25" customHeight="1" x14ac:dyDescent="0.25">
      <c r="A46" s="191"/>
      <c r="B46" s="161"/>
      <c r="C46" s="195"/>
      <c r="D46" s="196"/>
      <c r="E46" s="193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70"/>
      <c r="S46" s="170"/>
      <c r="T46" s="170"/>
      <c r="U46" s="170"/>
      <c r="V46" s="170"/>
      <c r="W46" s="170"/>
      <c r="X46" s="170"/>
      <c r="Y46" s="170"/>
      <c r="Z46" s="170"/>
      <c r="AA46" s="170"/>
    </row>
    <row r="47" spans="1:27" ht="18" customHeight="1" x14ac:dyDescent="0.25">
      <c r="A47" s="160"/>
      <c r="B47" s="173"/>
      <c r="C47" s="184"/>
      <c r="E47" s="203"/>
    </row>
    <row r="48" spans="1:27" ht="18" customHeight="1" x14ac:dyDescent="0.25">
      <c r="A48" s="160"/>
      <c r="B48" s="173"/>
      <c r="C48" s="184"/>
      <c r="E48" s="203"/>
    </row>
    <row r="49" spans="1:5" ht="18" customHeight="1" x14ac:dyDescent="0.25">
      <c r="A49" s="160"/>
      <c r="B49" s="173"/>
      <c r="C49" s="184"/>
      <c r="E49" s="203"/>
    </row>
    <row r="50" spans="1:5" ht="18" customHeight="1" x14ac:dyDescent="0.25">
      <c r="A50" s="160"/>
      <c r="B50" s="173"/>
      <c r="C50" s="184"/>
      <c r="E50" s="203"/>
    </row>
    <row r="51" spans="1:5" ht="18" customHeight="1" x14ac:dyDescent="0.25">
      <c r="A51" s="160"/>
      <c r="B51" s="173"/>
      <c r="C51" s="184"/>
      <c r="E51" s="203"/>
    </row>
    <row r="52" spans="1:5" ht="18" customHeight="1" x14ac:dyDescent="0.25">
      <c r="A52" s="160"/>
      <c r="B52" s="173"/>
      <c r="C52" s="184"/>
      <c r="E52" s="203"/>
    </row>
    <row r="53" spans="1:5" ht="18" customHeight="1" x14ac:dyDescent="0.25">
      <c r="A53" s="160"/>
      <c r="B53" s="173"/>
      <c r="C53" s="184"/>
      <c r="E53" s="203"/>
    </row>
    <row r="54" spans="1:5" ht="18" customHeight="1" x14ac:dyDescent="0.25">
      <c r="A54" s="160"/>
      <c r="B54" s="173"/>
      <c r="C54" s="184"/>
      <c r="E54" s="203"/>
    </row>
    <row r="55" spans="1:5" ht="18" customHeight="1" x14ac:dyDescent="0.25">
      <c r="A55" s="160"/>
      <c r="B55" s="173"/>
      <c r="C55" s="184"/>
      <c r="E55" s="203"/>
    </row>
    <row r="56" spans="1:5" ht="18" customHeight="1" x14ac:dyDescent="0.25">
      <c r="A56" s="160"/>
      <c r="B56" s="173"/>
      <c r="C56" s="184"/>
      <c r="E56" s="203"/>
    </row>
    <row r="57" spans="1:5" ht="18" customHeight="1" x14ac:dyDescent="0.25">
      <c r="A57" s="160"/>
      <c r="B57" s="173"/>
      <c r="C57" s="184"/>
      <c r="E57" s="203"/>
    </row>
    <row r="58" spans="1:5" ht="18" customHeight="1" x14ac:dyDescent="0.25">
      <c r="A58" s="160"/>
      <c r="B58" s="173"/>
      <c r="C58" s="184"/>
      <c r="E58" s="203"/>
    </row>
    <row r="59" spans="1:5" ht="18" customHeight="1" x14ac:dyDescent="0.25">
      <c r="A59" s="160"/>
      <c r="B59" s="173"/>
      <c r="C59" s="184"/>
      <c r="E59" s="203"/>
    </row>
    <row r="60" spans="1:5" ht="18" customHeight="1" x14ac:dyDescent="0.25">
      <c r="A60" s="160"/>
      <c r="B60" s="173"/>
      <c r="C60" s="184"/>
      <c r="E60" s="203"/>
    </row>
    <row r="61" spans="1:5" ht="18" customHeight="1" x14ac:dyDescent="0.25">
      <c r="A61" s="160"/>
      <c r="B61" s="173"/>
      <c r="C61" s="184"/>
      <c r="E61" s="203"/>
    </row>
    <row r="62" spans="1:5" ht="18" customHeight="1" x14ac:dyDescent="0.25">
      <c r="A62" s="160"/>
      <c r="B62" s="173"/>
      <c r="C62" s="184"/>
      <c r="E62" s="203"/>
    </row>
    <row r="63" spans="1:5" ht="18" customHeight="1" x14ac:dyDescent="0.25">
      <c r="A63" s="160"/>
      <c r="B63" s="173"/>
      <c r="C63" s="184"/>
      <c r="E63" s="203"/>
    </row>
    <row r="64" spans="1:5" ht="18" customHeight="1" x14ac:dyDescent="0.25">
      <c r="A64" s="160"/>
      <c r="B64" s="173"/>
      <c r="C64" s="184"/>
      <c r="E64" s="203"/>
    </row>
    <row r="65" spans="1:5" ht="18" customHeight="1" x14ac:dyDescent="0.25">
      <c r="A65" s="160"/>
      <c r="B65" s="173"/>
      <c r="C65" s="184"/>
      <c r="E65" s="203"/>
    </row>
    <row r="66" spans="1:5" ht="18" customHeight="1" x14ac:dyDescent="0.25">
      <c r="A66" s="160"/>
      <c r="B66" s="173"/>
      <c r="C66" s="184"/>
      <c r="E66" s="203"/>
    </row>
    <row r="67" spans="1:5" ht="18" customHeight="1" x14ac:dyDescent="0.25">
      <c r="A67" s="160"/>
      <c r="B67" s="173"/>
      <c r="C67" s="184"/>
      <c r="E67" s="203"/>
    </row>
    <row r="68" spans="1:5" ht="18" customHeight="1" x14ac:dyDescent="0.25">
      <c r="A68" s="160"/>
      <c r="B68" s="173"/>
      <c r="C68" s="184"/>
      <c r="E68" s="203"/>
    </row>
    <row r="69" spans="1:5" ht="18" customHeight="1" x14ac:dyDescent="0.25">
      <c r="A69" s="160"/>
      <c r="B69" s="173"/>
      <c r="C69" s="184"/>
      <c r="E69" s="203"/>
    </row>
    <row r="70" spans="1:5" ht="18" customHeight="1" x14ac:dyDescent="0.25">
      <c r="A70" s="160"/>
      <c r="B70" s="173"/>
      <c r="C70" s="184"/>
      <c r="E70" s="203"/>
    </row>
    <row r="71" spans="1:5" ht="18" customHeight="1" x14ac:dyDescent="0.25">
      <c r="A71" s="160"/>
      <c r="B71" s="173"/>
      <c r="C71" s="184"/>
      <c r="E71" s="203"/>
    </row>
    <row r="72" spans="1:5" ht="18" customHeight="1" x14ac:dyDescent="0.25">
      <c r="A72" s="160"/>
      <c r="B72" s="173"/>
      <c r="C72" s="184"/>
      <c r="E72" s="203"/>
    </row>
    <row r="73" spans="1:5" ht="18" customHeight="1" x14ac:dyDescent="0.25">
      <c r="A73" s="160"/>
      <c r="B73" s="173"/>
      <c r="C73" s="184"/>
      <c r="E73" s="203"/>
    </row>
    <row r="74" spans="1:5" ht="18" customHeight="1" x14ac:dyDescent="0.25">
      <c r="A74" s="160"/>
      <c r="B74" s="173"/>
      <c r="C74" s="184"/>
      <c r="E74" s="203"/>
    </row>
    <row r="75" spans="1:5" ht="18" customHeight="1" x14ac:dyDescent="0.25">
      <c r="A75" s="160"/>
      <c r="B75" s="173"/>
      <c r="C75" s="184"/>
      <c r="E75" s="203"/>
    </row>
    <row r="76" spans="1:5" ht="18" customHeight="1" x14ac:dyDescent="0.25">
      <c r="A76" s="160"/>
      <c r="B76" s="173"/>
      <c r="C76" s="184"/>
      <c r="E76" s="203"/>
    </row>
    <row r="77" spans="1:5" ht="18" customHeight="1" x14ac:dyDescent="0.25">
      <c r="A77" s="160"/>
      <c r="B77" s="173"/>
      <c r="C77" s="184"/>
      <c r="E77" s="203"/>
    </row>
    <row r="78" spans="1:5" ht="18" customHeight="1" x14ac:dyDescent="0.25">
      <c r="A78" s="160"/>
      <c r="B78" s="173"/>
      <c r="C78" s="184"/>
      <c r="E78" s="203"/>
    </row>
    <row r="79" spans="1:5" ht="18" customHeight="1" x14ac:dyDescent="0.25">
      <c r="A79" s="160"/>
      <c r="B79" s="173"/>
      <c r="C79" s="184"/>
      <c r="E79" s="203"/>
    </row>
    <row r="80" spans="1:5" ht="18" customHeight="1" x14ac:dyDescent="0.25">
      <c r="A80" s="160"/>
      <c r="B80" s="173"/>
      <c r="C80" s="184"/>
      <c r="E80" s="203"/>
    </row>
    <row r="81" spans="1:5" ht="18" customHeight="1" x14ac:dyDescent="0.25">
      <c r="A81" s="160"/>
      <c r="B81" s="173"/>
      <c r="C81" s="184"/>
      <c r="E81" s="203"/>
    </row>
    <row r="82" spans="1:5" ht="18" customHeight="1" x14ac:dyDescent="0.25">
      <c r="A82" s="160"/>
      <c r="B82" s="173"/>
      <c r="C82" s="184"/>
      <c r="E82" s="203"/>
    </row>
    <row r="83" spans="1:5" ht="18" customHeight="1" x14ac:dyDescent="0.25">
      <c r="A83" s="160"/>
      <c r="B83" s="173"/>
      <c r="C83" s="184"/>
      <c r="E83" s="203"/>
    </row>
    <row r="84" spans="1:5" ht="18" customHeight="1" x14ac:dyDescent="0.25">
      <c r="A84" s="160"/>
      <c r="B84" s="173"/>
      <c r="C84" s="184"/>
      <c r="E84" s="203"/>
    </row>
    <row r="85" spans="1:5" ht="18" customHeight="1" x14ac:dyDescent="0.25">
      <c r="A85" s="160"/>
      <c r="B85" s="173"/>
      <c r="C85" s="184"/>
      <c r="E85" s="203"/>
    </row>
    <row r="86" spans="1:5" ht="18" customHeight="1" x14ac:dyDescent="0.25">
      <c r="A86" s="160"/>
      <c r="B86" s="173"/>
      <c r="C86" s="184"/>
      <c r="E86" s="203"/>
    </row>
    <row r="87" spans="1:5" ht="18" customHeight="1" x14ac:dyDescent="0.25">
      <c r="A87" s="160"/>
      <c r="B87" s="173"/>
      <c r="C87" s="184"/>
      <c r="E87" s="203"/>
    </row>
    <row r="88" spans="1:5" ht="18" customHeight="1" x14ac:dyDescent="0.25">
      <c r="A88" s="160"/>
      <c r="B88" s="173"/>
      <c r="C88" s="184"/>
      <c r="E88" s="203"/>
    </row>
    <row r="89" spans="1:5" ht="18" customHeight="1" x14ac:dyDescent="0.25">
      <c r="A89" s="160"/>
      <c r="B89" s="173"/>
      <c r="C89" s="184"/>
      <c r="E89" s="203"/>
    </row>
    <row r="90" spans="1:5" ht="18" customHeight="1" x14ac:dyDescent="0.25">
      <c r="A90" s="160"/>
      <c r="B90" s="173"/>
      <c r="C90" s="184"/>
      <c r="E90" s="203"/>
    </row>
    <row r="91" spans="1:5" ht="18" customHeight="1" x14ac:dyDescent="0.25">
      <c r="A91" s="160"/>
      <c r="B91" s="173"/>
      <c r="C91" s="184"/>
      <c r="E91" s="203"/>
    </row>
    <row r="92" spans="1:5" ht="18" customHeight="1" x14ac:dyDescent="0.25">
      <c r="A92" s="160"/>
      <c r="B92" s="173"/>
      <c r="C92" s="184"/>
      <c r="E92" s="203"/>
    </row>
    <row r="93" spans="1:5" ht="18" customHeight="1" x14ac:dyDescent="0.25">
      <c r="A93" s="160"/>
      <c r="B93" s="173"/>
      <c r="C93" s="184"/>
      <c r="E93" s="203"/>
    </row>
    <row r="94" spans="1:5" ht="18" customHeight="1" x14ac:dyDescent="0.25">
      <c r="A94" s="160"/>
      <c r="B94" s="173"/>
      <c r="C94" s="184"/>
      <c r="E94" s="203"/>
    </row>
    <row r="95" spans="1:5" ht="18" customHeight="1" x14ac:dyDescent="0.25">
      <c r="A95" s="160"/>
      <c r="B95" s="173"/>
      <c r="C95" s="184"/>
      <c r="E95" s="203"/>
    </row>
    <row r="96" spans="1:5" ht="18" customHeight="1" x14ac:dyDescent="0.25">
      <c r="A96" s="160"/>
      <c r="B96" s="173"/>
      <c r="C96" s="184"/>
      <c r="E96" s="203"/>
    </row>
    <row r="97" spans="1:5" ht="18" customHeight="1" x14ac:dyDescent="0.25">
      <c r="A97" s="160"/>
      <c r="B97" s="173"/>
      <c r="C97" s="184"/>
      <c r="E97" s="203"/>
    </row>
    <row r="98" spans="1:5" ht="18" customHeight="1" x14ac:dyDescent="0.25">
      <c r="A98" s="160"/>
      <c r="B98" s="173"/>
      <c r="C98" s="184"/>
      <c r="E98" s="203"/>
    </row>
    <row r="99" spans="1:5" ht="18" customHeight="1" x14ac:dyDescent="0.25">
      <c r="A99" s="160"/>
      <c r="B99" s="173"/>
      <c r="C99" s="184"/>
      <c r="E99" s="203"/>
    </row>
    <row r="100" spans="1:5" ht="18" customHeight="1" x14ac:dyDescent="0.25">
      <c r="A100" s="160"/>
      <c r="B100" s="173"/>
      <c r="C100" s="184"/>
      <c r="E100" s="203"/>
    </row>
    <row r="101" spans="1:5" ht="18" customHeight="1" x14ac:dyDescent="0.25">
      <c r="A101" s="160"/>
      <c r="B101" s="173"/>
      <c r="C101" s="184"/>
      <c r="E101" s="203"/>
    </row>
    <row r="102" spans="1:5" ht="18" customHeight="1" x14ac:dyDescent="0.25">
      <c r="A102" s="160"/>
      <c r="B102" s="173"/>
      <c r="C102" s="184"/>
      <c r="E102" s="203"/>
    </row>
    <row r="103" spans="1:5" ht="18" customHeight="1" x14ac:dyDescent="0.25">
      <c r="A103" s="160"/>
      <c r="B103" s="173"/>
      <c r="C103" s="184"/>
      <c r="E103" s="203"/>
    </row>
    <row r="104" spans="1:5" ht="18" customHeight="1" x14ac:dyDescent="0.25">
      <c r="A104" s="160"/>
      <c r="B104" s="173"/>
      <c r="C104" s="184"/>
      <c r="E104" s="203"/>
    </row>
    <row r="105" spans="1:5" ht="18" customHeight="1" x14ac:dyDescent="0.25">
      <c r="A105" s="160"/>
      <c r="B105" s="173"/>
      <c r="C105" s="184"/>
      <c r="E105" s="203"/>
    </row>
    <row r="106" spans="1:5" ht="18" customHeight="1" x14ac:dyDescent="0.25">
      <c r="A106" s="160"/>
      <c r="B106" s="173"/>
      <c r="C106" s="184"/>
      <c r="E106" s="203"/>
    </row>
    <row r="107" spans="1:5" ht="18" customHeight="1" x14ac:dyDescent="0.25">
      <c r="A107" s="160"/>
      <c r="B107" s="173"/>
      <c r="C107" s="184"/>
      <c r="E107" s="203"/>
    </row>
    <row r="108" spans="1:5" ht="18" customHeight="1" x14ac:dyDescent="0.25">
      <c r="A108" s="160"/>
      <c r="B108" s="173"/>
      <c r="C108" s="184"/>
      <c r="E108" s="203"/>
    </row>
    <row r="109" spans="1:5" ht="18" customHeight="1" x14ac:dyDescent="0.25">
      <c r="A109" s="160"/>
      <c r="B109" s="173"/>
      <c r="C109" s="184"/>
      <c r="E109" s="203"/>
    </row>
    <row r="110" spans="1:5" ht="18" customHeight="1" x14ac:dyDescent="0.25">
      <c r="A110" s="160"/>
      <c r="B110" s="173"/>
      <c r="C110" s="184"/>
      <c r="E110" s="203"/>
    </row>
    <row r="111" spans="1:5" ht="18" customHeight="1" x14ac:dyDescent="0.25">
      <c r="A111" s="160"/>
      <c r="B111" s="173"/>
      <c r="C111" s="184"/>
      <c r="E111" s="203"/>
    </row>
    <row r="112" spans="1:5" ht="18" customHeight="1" x14ac:dyDescent="0.25">
      <c r="A112" s="160"/>
      <c r="B112" s="173"/>
      <c r="C112" s="184"/>
      <c r="E112" s="203"/>
    </row>
    <row r="113" spans="1:5" ht="18" customHeight="1" x14ac:dyDescent="0.25">
      <c r="A113" s="160"/>
      <c r="B113" s="173"/>
      <c r="C113" s="184"/>
      <c r="E113" s="203"/>
    </row>
    <row r="114" spans="1:5" ht="18" customHeight="1" x14ac:dyDescent="0.25">
      <c r="A114" s="160"/>
      <c r="B114" s="173"/>
      <c r="C114" s="184"/>
      <c r="E114" s="203"/>
    </row>
    <row r="115" spans="1:5" ht="18" customHeight="1" x14ac:dyDescent="0.25">
      <c r="A115" s="160"/>
      <c r="B115" s="173"/>
      <c r="C115" s="184"/>
      <c r="E115" s="203"/>
    </row>
    <row r="116" spans="1:5" ht="18" customHeight="1" x14ac:dyDescent="0.25">
      <c r="A116" s="160"/>
      <c r="B116" s="173"/>
      <c r="C116" s="184"/>
      <c r="E116" s="203"/>
    </row>
    <row r="117" spans="1:5" ht="18" customHeight="1" x14ac:dyDescent="0.25">
      <c r="A117" s="160"/>
      <c r="B117" s="173"/>
      <c r="C117" s="184"/>
      <c r="E117" s="203"/>
    </row>
    <row r="118" spans="1:5" ht="18" customHeight="1" x14ac:dyDescent="0.25">
      <c r="A118" s="160"/>
      <c r="B118" s="173"/>
      <c r="C118" s="184"/>
      <c r="E118" s="203"/>
    </row>
    <row r="119" spans="1:5" ht="18" customHeight="1" x14ac:dyDescent="0.25">
      <c r="A119" s="160"/>
      <c r="B119" s="173"/>
      <c r="C119" s="184"/>
      <c r="E119" s="203"/>
    </row>
    <row r="120" spans="1:5" ht="18" customHeight="1" x14ac:dyDescent="0.25">
      <c r="A120" s="160"/>
      <c r="B120" s="173"/>
      <c r="C120" s="184"/>
      <c r="E120" s="203"/>
    </row>
    <row r="121" spans="1:5" ht="18" customHeight="1" x14ac:dyDescent="0.25">
      <c r="A121" s="160"/>
      <c r="B121" s="173"/>
      <c r="C121" s="184"/>
      <c r="E121" s="203"/>
    </row>
    <row r="122" spans="1:5" ht="18" customHeight="1" x14ac:dyDescent="0.25">
      <c r="A122" s="160"/>
      <c r="B122" s="173"/>
      <c r="C122" s="184"/>
      <c r="E122" s="203"/>
    </row>
    <row r="123" spans="1:5" ht="18" customHeight="1" x14ac:dyDescent="0.25">
      <c r="A123" s="160"/>
      <c r="B123" s="173"/>
      <c r="C123" s="184"/>
      <c r="E123" s="203"/>
    </row>
    <row r="124" spans="1:5" ht="18" customHeight="1" x14ac:dyDescent="0.25">
      <c r="A124" s="160"/>
      <c r="B124" s="173"/>
      <c r="C124" s="184"/>
      <c r="E124" s="203"/>
    </row>
    <row r="125" spans="1:5" ht="18" customHeight="1" x14ac:dyDescent="0.25">
      <c r="A125" s="160"/>
      <c r="B125" s="173"/>
      <c r="C125" s="184"/>
      <c r="E125" s="203"/>
    </row>
    <row r="126" spans="1:5" ht="18" customHeight="1" x14ac:dyDescent="0.25">
      <c r="A126" s="160"/>
      <c r="B126" s="173"/>
      <c r="C126" s="184"/>
      <c r="E126" s="203"/>
    </row>
    <row r="127" spans="1:5" ht="18" customHeight="1" x14ac:dyDescent="0.25">
      <c r="A127" s="160"/>
      <c r="B127" s="173"/>
      <c r="C127" s="184"/>
      <c r="E127" s="203"/>
    </row>
    <row r="128" spans="1:5" ht="18" customHeight="1" x14ac:dyDescent="0.25">
      <c r="A128" s="160"/>
      <c r="B128" s="173"/>
      <c r="C128" s="184"/>
      <c r="E128" s="203"/>
    </row>
    <row r="129" spans="1:5" ht="18" customHeight="1" x14ac:dyDescent="0.25">
      <c r="A129" s="160"/>
      <c r="B129" s="173"/>
      <c r="C129" s="184"/>
      <c r="E129" s="203"/>
    </row>
    <row r="130" spans="1:5" ht="18" customHeight="1" x14ac:dyDescent="0.25">
      <c r="A130" s="160"/>
      <c r="B130" s="173"/>
      <c r="C130" s="184"/>
      <c r="E130" s="203"/>
    </row>
    <row r="131" spans="1:5" ht="18" customHeight="1" x14ac:dyDescent="0.25">
      <c r="A131" s="160"/>
      <c r="B131" s="173"/>
      <c r="C131" s="184"/>
      <c r="E131" s="203"/>
    </row>
    <row r="132" spans="1:5" ht="18" customHeight="1" x14ac:dyDescent="0.25">
      <c r="A132" s="160"/>
      <c r="B132" s="173"/>
      <c r="C132" s="184"/>
      <c r="E132" s="203"/>
    </row>
    <row r="133" spans="1:5" ht="18" customHeight="1" x14ac:dyDescent="0.25">
      <c r="A133" s="160"/>
      <c r="B133" s="173"/>
      <c r="C133" s="184"/>
      <c r="E133" s="203"/>
    </row>
    <row r="134" spans="1:5" ht="18" customHeight="1" x14ac:dyDescent="0.25">
      <c r="A134" s="160"/>
      <c r="B134" s="173"/>
      <c r="C134" s="184"/>
      <c r="E134" s="203"/>
    </row>
    <row r="135" spans="1:5" ht="18" customHeight="1" x14ac:dyDescent="0.25">
      <c r="A135" s="160"/>
      <c r="B135" s="173"/>
      <c r="C135" s="184"/>
      <c r="E135" s="203"/>
    </row>
    <row r="136" spans="1:5" ht="18" customHeight="1" x14ac:dyDescent="0.25">
      <c r="A136" s="160"/>
      <c r="B136" s="173"/>
      <c r="C136" s="184"/>
      <c r="E136" s="203"/>
    </row>
    <row r="137" spans="1:5" ht="18" customHeight="1" x14ac:dyDescent="0.25">
      <c r="A137" s="160"/>
      <c r="B137" s="173"/>
      <c r="C137" s="184"/>
      <c r="E137" s="203"/>
    </row>
    <row r="138" spans="1:5" ht="18" customHeight="1" x14ac:dyDescent="0.25">
      <c r="A138" s="160"/>
      <c r="B138" s="173"/>
      <c r="C138" s="184"/>
      <c r="E138" s="203"/>
    </row>
    <row r="139" spans="1:5" ht="18" customHeight="1" x14ac:dyDescent="0.25">
      <c r="A139" s="160"/>
      <c r="B139" s="173"/>
      <c r="C139" s="184"/>
      <c r="E139" s="203"/>
    </row>
    <row r="140" spans="1:5" ht="18" customHeight="1" x14ac:dyDescent="0.25">
      <c r="A140" s="160"/>
      <c r="B140" s="173"/>
      <c r="C140" s="184"/>
      <c r="E140" s="203"/>
    </row>
    <row r="141" spans="1:5" ht="18" customHeight="1" x14ac:dyDescent="0.25">
      <c r="A141" s="160"/>
      <c r="B141" s="173"/>
      <c r="C141" s="184"/>
      <c r="E141" s="203"/>
    </row>
    <row r="142" spans="1:5" ht="18" customHeight="1" x14ac:dyDescent="0.25">
      <c r="A142" s="160"/>
      <c r="B142" s="173"/>
      <c r="C142" s="184"/>
      <c r="E142" s="203"/>
    </row>
    <row r="143" spans="1:5" ht="18" customHeight="1" x14ac:dyDescent="0.25">
      <c r="A143" s="160"/>
      <c r="B143" s="173"/>
      <c r="C143" s="184"/>
      <c r="E143" s="203"/>
    </row>
    <row r="144" spans="1:5" ht="18" customHeight="1" x14ac:dyDescent="0.25">
      <c r="A144" s="160"/>
      <c r="B144" s="173"/>
      <c r="C144" s="184"/>
      <c r="E144" s="203"/>
    </row>
    <row r="145" spans="1:5" ht="18" customHeight="1" x14ac:dyDescent="0.25">
      <c r="A145" s="160"/>
      <c r="B145" s="173"/>
      <c r="C145" s="184"/>
      <c r="E145" s="203"/>
    </row>
    <row r="146" spans="1:5" ht="18" customHeight="1" x14ac:dyDescent="0.25">
      <c r="A146" s="160"/>
      <c r="B146" s="173"/>
      <c r="C146" s="184"/>
      <c r="E146" s="203"/>
    </row>
    <row r="147" spans="1:5" ht="18" customHeight="1" x14ac:dyDescent="0.25">
      <c r="A147" s="160"/>
      <c r="B147" s="173"/>
      <c r="C147" s="184"/>
      <c r="E147" s="203"/>
    </row>
    <row r="148" spans="1:5" ht="18" customHeight="1" x14ac:dyDescent="0.25">
      <c r="A148" s="160"/>
      <c r="B148" s="173"/>
      <c r="C148" s="184"/>
      <c r="E148" s="203"/>
    </row>
    <row r="149" spans="1:5" ht="18" customHeight="1" x14ac:dyDescent="0.25">
      <c r="A149" s="160"/>
      <c r="B149" s="173"/>
      <c r="C149" s="184"/>
      <c r="E149" s="203"/>
    </row>
    <row r="150" spans="1:5" ht="18" customHeight="1" x14ac:dyDescent="0.25">
      <c r="A150" s="160"/>
      <c r="B150" s="173"/>
      <c r="C150" s="184"/>
      <c r="E150" s="203"/>
    </row>
    <row r="151" spans="1:5" ht="18" customHeight="1" x14ac:dyDescent="0.25">
      <c r="A151" s="160"/>
      <c r="B151" s="173"/>
      <c r="C151" s="184"/>
      <c r="E151" s="203"/>
    </row>
    <row r="152" spans="1:5" ht="18" customHeight="1" x14ac:dyDescent="0.25">
      <c r="A152" s="160"/>
      <c r="B152" s="173"/>
      <c r="C152" s="184"/>
      <c r="E152" s="203"/>
    </row>
    <row r="153" spans="1:5" ht="18" customHeight="1" x14ac:dyDescent="0.25">
      <c r="A153" s="160"/>
      <c r="B153" s="173"/>
      <c r="C153" s="184"/>
      <c r="E153" s="203"/>
    </row>
    <row r="154" spans="1:5" ht="18" customHeight="1" x14ac:dyDescent="0.25">
      <c r="A154" s="160"/>
      <c r="B154" s="173"/>
      <c r="C154" s="184"/>
      <c r="E154" s="203"/>
    </row>
    <row r="155" spans="1:5" ht="18" customHeight="1" x14ac:dyDescent="0.25">
      <c r="A155" s="160"/>
      <c r="B155" s="173"/>
      <c r="C155" s="184"/>
      <c r="E155" s="203"/>
    </row>
    <row r="156" spans="1:5" ht="18" customHeight="1" x14ac:dyDescent="0.25">
      <c r="A156" s="160"/>
      <c r="B156" s="173"/>
      <c r="C156" s="184"/>
      <c r="E156" s="203"/>
    </row>
    <row r="157" spans="1:5" ht="18" customHeight="1" x14ac:dyDescent="0.25">
      <c r="A157" s="160"/>
      <c r="B157" s="173"/>
      <c r="C157" s="184"/>
      <c r="E157" s="203"/>
    </row>
    <row r="158" spans="1:5" ht="18" customHeight="1" x14ac:dyDescent="0.25">
      <c r="A158" s="160"/>
      <c r="B158" s="173"/>
      <c r="C158" s="184"/>
      <c r="E158" s="203"/>
    </row>
    <row r="159" spans="1:5" ht="18" customHeight="1" x14ac:dyDescent="0.25">
      <c r="A159" s="160"/>
      <c r="B159" s="173"/>
      <c r="C159" s="184"/>
      <c r="E159" s="203"/>
    </row>
    <row r="160" spans="1:5" ht="18" customHeight="1" x14ac:dyDescent="0.25">
      <c r="A160" s="160"/>
      <c r="B160" s="173"/>
      <c r="C160" s="184"/>
      <c r="E160" s="203"/>
    </row>
    <row r="161" spans="1:5" ht="18" customHeight="1" x14ac:dyDescent="0.25">
      <c r="A161" s="160"/>
      <c r="B161" s="173"/>
      <c r="C161" s="184"/>
      <c r="E161" s="203"/>
    </row>
    <row r="162" spans="1:5" ht="18" customHeight="1" x14ac:dyDescent="0.25">
      <c r="A162" s="160"/>
      <c r="B162" s="173"/>
      <c r="C162" s="184"/>
      <c r="E162" s="203"/>
    </row>
    <row r="163" spans="1:5" ht="18" customHeight="1" x14ac:dyDescent="0.25">
      <c r="A163" s="160"/>
      <c r="B163" s="173"/>
      <c r="C163" s="184"/>
      <c r="E163" s="203"/>
    </row>
    <row r="164" spans="1:5" ht="18" customHeight="1" x14ac:dyDescent="0.25">
      <c r="A164" s="160"/>
      <c r="B164" s="173"/>
      <c r="C164" s="184"/>
      <c r="E164" s="203"/>
    </row>
    <row r="165" spans="1:5" ht="18" customHeight="1" x14ac:dyDescent="0.25">
      <c r="A165" s="160"/>
      <c r="B165" s="173"/>
      <c r="C165" s="184"/>
      <c r="E165" s="203"/>
    </row>
    <row r="166" spans="1:5" ht="18" customHeight="1" x14ac:dyDescent="0.25">
      <c r="A166" s="160"/>
      <c r="B166" s="173"/>
      <c r="C166" s="184"/>
      <c r="E166" s="203"/>
    </row>
    <row r="167" spans="1:5" ht="18" customHeight="1" x14ac:dyDescent="0.25">
      <c r="A167" s="160"/>
      <c r="B167" s="173"/>
      <c r="C167" s="184"/>
      <c r="E167" s="203"/>
    </row>
    <row r="168" spans="1:5" ht="18" customHeight="1" x14ac:dyDescent="0.25">
      <c r="A168" s="160"/>
      <c r="B168" s="173"/>
      <c r="C168" s="184"/>
      <c r="E168" s="203"/>
    </row>
    <row r="169" spans="1:5" ht="18" customHeight="1" x14ac:dyDescent="0.25">
      <c r="A169" s="160"/>
      <c r="B169" s="173"/>
      <c r="C169" s="184"/>
      <c r="E169" s="203"/>
    </row>
    <row r="170" spans="1:5" ht="18" customHeight="1" x14ac:dyDescent="0.25">
      <c r="A170" s="160"/>
      <c r="B170" s="173"/>
      <c r="C170" s="184"/>
      <c r="E170" s="203"/>
    </row>
    <row r="171" spans="1:5" ht="18" customHeight="1" x14ac:dyDescent="0.25">
      <c r="A171" s="160"/>
      <c r="B171" s="173"/>
      <c r="C171" s="184"/>
      <c r="E171" s="203"/>
    </row>
    <row r="172" spans="1:5" ht="18" customHeight="1" x14ac:dyDescent="0.25">
      <c r="A172" s="160"/>
      <c r="B172" s="173"/>
      <c r="C172" s="184"/>
      <c r="E172" s="203"/>
    </row>
    <row r="173" spans="1:5" ht="18" customHeight="1" x14ac:dyDescent="0.25">
      <c r="A173" s="160"/>
      <c r="B173" s="173"/>
      <c r="C173" s="184"/>
      <c r="E173" s="203"/>
    </row>
    <row r="174" spans="1:5" ht="18" customHeight="1" x14ac:dyDescent="0.25">
      <c r="A174" s="160"/>
      <c r="B174" s="173"/>
      <c r="C174" s="184"/>
      <c r="E174" s="203"/>
    </row>
    <row r="175" spans="1:5" ht="18" customHeight="1" x14ac:dyDescent="0.25">
      <c r="A175" s="160"/>
      <c r="B175" s="173"/>
      <c r="C175" s="184"/>
      <c r="E175" s="203"/>
    </row>
    <row r="176" spans="1:5" ht="18" customHeight="1" x14ac:dyDescent="0.25">
      <c r="A176" s="160"/>
      <c r="B176" s="173"/>
      <c r="C176" s="184"/>
      <c r="E176" s="203"/>
    </row>
    <row r="177" spans="1:5" ht="18" customHeight="1" x14ac:dyDescent="0.25">
      <c r="A177" s="160"/>
      <c r="B177" s="173"/>
      <c r="C177" s="184"/>
      <c r="E177" s="203"/>
    </row>
    <row r="178" spans="1:5" ht="18" customHeight="1" x14ac:dyDescent="0.25">
      <c r="A178" s="160"/>
      <c r="B178" s="173"/>
      <c r="C178" s="184"/>
      <c r="E178" s="203"/>
    </row>
    <row r="179" spans="1:5" ht="18" customHeight="1" x14ac:dyDescent="0.25">
      <c r="A179" s="160"/>
      <c r="B179" s="173"/>
      <c r="C179" s="184"/>
      <c r="E179" s="203"/>
    </row>
    <row r="180" spans="1:5" ht="18" customHeight="1" x14ac:dyDescent="0.25">
      <c r="A180" s="160"/>
      <c r="B180" s="173"/>
      <c r="C180" s="184"/>
      <c r="E180" s="203"/>
    </row>
    <row r="181" spans="1:5" ht="18" customHeight="1" x14ac:dyDescent="0.25">
      <c r="A181" s="160"/>
      <c r="B181" s="173"/>
      <c r="C181" s="184"/>
      <c r="E181" s="203"/>
    </row>
    <row r="182" spans="1:5" ht="18" customHeight="1" x14ac:dyDescent="0.25">
      <c r="A182" s="160"/>
      <c r="B182" s="173"/>
      <c r="C182" s="184"/>
      <c r="E182" s="203"/>
    </row>
    <row r="183" spans="1:5" ht="18" customHeight="1" x14ac:dyDescent="0.25">
      <c r="A183" s="160"/>
      <c r="B183" s="173"/>
      <c r="C183" s="184"/>
      <c r="E183" s="203"/>
    </row>
    <row r="184" spans="1:5" ht="18" customHeight="1" x14ac:dyDescent="0.25">
      <c r="A184" s="160"/>
      <c r="B184" s="173"/>
      <c r="C184" s="184"/>
      <c r="E184" s="203"/>
    </row>
    <row r="185" spans="1:5" ht="18" customHeight="1" x14ac:dyDescent="0.25">
      <c r="A185" s="160"/>
      <c r="B185" s="173"/>
      <c r="C185" s="184"/>
      <c r="E185" s="203"/>
    </row>
    <row r="186" spans="1:5" ht="18" customHeight="1" x14ac:dyDescent="0.25">
      <c r="A186" s="160"/>
      <c r="B186" s="173"/>
      <c r="C186" s="184"/>
      <c r="E186" s="203"/>
    </row>
    <row r="187" spans="1:5" ht="18" customHeight="1" x14ac:dyDescent="0.25">
      <c r="A187" s="160"/>
      <c r="B187" s="173"/>
      <c r="C187" s="184"/>
      <c r="E187" s="203"/>
    </row>
    <row r="188" spans="1:5" ht="18" customHeight="1" x14ac:dyDescent="0.25">
      <c r="A188" s="160"/>
      <c r="B188" s="173"/>
      <c r="C188" s="184"/>
      <c r="E188" s="203"/>
    </row>
    <row r="189" spans="1:5" ht="18" customHeight="1" x14ac:dyDescent="0.25">
      <c r="A189" s="160"/>
      <c r="B189" s="173"/>
      <c r="C189" s="184"/>
      <c r="E189" s="203"/>
    </row>
    <row r="190" spans="1:5" ht="18" customHeight="1" x14ac:dyDescent="0.25">
      <c r="A190" s="160"/>
      <c r="B190" s="173"/>
      <c r="C190" s="184"/>
      <c r="E190" s="203"/>
    </row>
    <row r="191" spans="1:5" ht="18" customHeight="1" x14ac:dyDescent="0.25">
      <c r="A191" s="160"/>
      <c r="B191" s="173"/>
      <c r="C191" s="184"/>
      <c r="E191" s="203"/>
    </row>
    <row r="192" spans="1:5" ht="18" customHeight="1" x14ac:dyDescent="0.25">
      <c r="A192" s="160"/>
      <c r="B192" s="173"/>
      <c r="C192" s="184"/>
      <c r="E192" s="203"/>
    </row>
    <row r="193" spans="1:5" ht="18" customHeight="1" x14ac:dyDescent="0.25">
      <c r="A193" s="160"/>
      <c r="B193" s="173"/>
      <c r="C193" s="184"/>
      <c r="E193" s="203"/>
    </row>
    <row r="194" spans="1:5" ht="18" customHeight="1" x14ac:dyDescent="0.25">
      <c r="A194" s="160"/>
      <c r="B194" s="173"/>
      <c r="C194" s="184"/>
      <c r="E194" s="203"/>
    </row>
    <row r="195" spans="1:5" ht="18" customHeight="1" x14ac:dyDescent="0.25">
      <c r="A195" s="160"/>
      <c r="B195" s="173"/>
      <c r="C195" s="184"/>
      <c r="E195" s="203"/>
    </row>
    <row r="196" spans="1:5" ht="18" customHeight="1" x14ac:dyDescent="0.25">
      <c r="A196" s="160"/>
      <c r="B196" s="173"/>
      <c r="C196" s="184"/>
      <c r="E196" s="203"/>
    </row>
    <row r="197" spans="1:5" ht="18" customHeight="1" x14ac:dyDescent="0.25">
      <c r="A197" s="160"/>
      <c r="B197" s="173"/>
      <c r="C197" s="184"/>
      <c r="E197" s="203"/>
    </row>
    <row r="198" spans="1:5" ht="18" customHeight="1" x14ac:dyDescent="0.25">
      <c r="A198" s="160"/>
      <c r="B198" s="173"/>
      <c r="C198" s="184"/>
      <c r="E198" s="203"/>
    </row>
    <row r="199" spans="1:5" ht="18" customHeight="1" x14ac:dyDescent="0.25">
      <c r="A199" s="160"/>
      <c r="B199" s="173"/>
      <c r="C199" s="184"/>
      <c r="E199" s="203"/>
    </row>
    <row r="200" spans="1:5" ht="18" customHeight="1" x14ac:dyDescent="0.25">
      <c r="A200" s="160"/>
      <c r="B200" s="173"/>
      <c r="C200" s="184"/>
      <c r="E200" s="203"/>
    </row>
    <row r="201" spans="1:5" ht="18" customHeight="1" x14ac:dyDescent="0.25">
      <c r="A201" s="160"/>
      <c r="B201" s="173"/>
      <c r="C201" s="184"/>
      <c r="E201" s="203"/>
    </row>
    <row r="202" spans="1:5" ht="18" customHeight="1" x14ac:dyDescent="0.25">
      <c r="A202" s="160"/>
      <c r="B202" s="173"/>
      <c r="C202" s="184"/>
      <c r="E202" s="203"/>
    </row>
    <row r="203" spans="1:5" ht="18" customHeight="1" x14ac:dyDescent="0.25">
      <c r="A203" s="160"/>
      <c r="B203" s="173"/>
      <c r="C203" s="184"/>
      <c r="E203" s="203"/>
    </row>
    <row r="204" spans="1:5" ht="18" customHeight="1" x14ac:dyDescent="0.25">
      <c r="A204" s="160"/>
      <c r="B204" s="173"/>
      <c r="C204" s="184"/>
      <c r="E204" s="203"/>
    </row>
    <row r="205" spans="1:5" ht="18" customHeight="1" x14ac:dyDescent="0.25">
      <c r="A205" s="160"/>
      <c r="B205" s="173"/>
      <c r="C205" s="184"/>
      <c r="E205" s="203"/>
    </row>
    <row r="206" spans="1:5" ht="18" customHeight="1" x14ac:dyDescent="0.25">
      <c r="A206" s="160"/>
      <c r="B206" s="173"/>
      <c r="C206" s="184"/>
      <c r="E206" s="203"/>
    </row>
    <row r="207" spans="1:5" ht="18" customHeight="1" x14ac:dyDescent="0.25">
      <c r="A207" s="160"/>
      <c r="B207" s="173"/>
      <c r="C207" s="184"/>
      <c r="E207" s="203"/>
    </row>
    <row r="208" spans="1:5" ht="18" customHeight="1" x14ac:dyDescent="0.25">
      <c r="A208" s="160"/>
      <c r="B208" s="173"/>
      <c r="C208" s="184"/>
      <c r="E208" s="203"/>
    </row>
    <row r="209" spans="1:5" ht="18" customHeight="1" x14ac:dyDescent="0.25">
      <c r="A209" s="160"/>
      <c r="B209" s="173"/>
      <c r="C209" s="184"/>
      <c r="E209" s="203"/>
    </row>
    <row r="210" spans="1:5" ht="18" customHeight="1" x14ac:dyDescent="0.25">
      <c r="A210" s="160"/>
      <c r="B210" s="173"/>
      <c r="C210" s="184"/>
      <c r="E210" s="203"/>
    </row>
    <row r="211" spans="1:5" ht="18" customHeight="1" x14ac:dyDescent="0.25">
      <c r="A211" s="160"/>
      <c r="B211" s="173"/>
      <c r="C211" s="184"/>
      <c r="E211" s="203"/>
    </row>
    <row r="212" spans="1:5" ht="18" customHeight="1" x14ac:dyDescent="0.25">
      <c r="A212" s="160"/>
      <c r="B212" s="173"/>
      <c r="C212" s="184"/>
      <c r="E212" s="203"/>
    </row>
    <row r="213" spans="1:5" ht="18" customHeight="1" x14ac:dyDescent="0.25">
      <c r="A213" s="160"/>
      <c r="B213" s="173"/>
      <c r="C213" s="184"/>
      <c r="E213" s="203"/>
    </row>
    <row r="214" spans="1:5" ht="18" customHeight="1" x14ac:dyDescent="0.25">
      <c r="A214" s="160"/>
      <c r="B214" s="173"/>
      <c r="C214" s="184"/>
      <c r="E214" s="203"/>
    </row>
    <row r="215" spans="1:5" ht="18" customHeight="1" x14ac:dyDescent="0.25">
      <c r="A215" s="160"/>
      <c r="B215" s="173"/>
      <c r="C215" s="184"/>
      <c r="E215" s="203"/>
    </row>
    <row r="216" spans="1:5" ht="18" customHeight="1" x14ac:dyDescent="0.25">
      <c r="A216" s="160"/>
      <c r="B216" s="173"/>
      <c r="C216" s="184"/>
      <c r="E216" s="203"/>
    </row>
    <row r="217" spans="1:5" ht="18" customHeight="1" x14ac:dyDescent="0.25">
      <c r="A217" s="160"/>
      <c r="B217" s="173"/>
      <c r="C217" s="184"/>
      <c r="E217" s="203"/>
    </row>
    <row r="218" spans="1:5" ht="18" customHeight="1" x14ac:dyDescent="0.25">
      <c r="A218" s="160"/>
      <c r="B218" s="173"/>
      <c r="C218" s="184"/>
      <c r="E218" s="203"/>
    </row>
    <row r="219" spans="1:5" ht="18" customHeight="1" x14ac:dyDescent="0.25">
      <c r="A219" s="160"/>
      <c r="B219" s="173"/>
      <c r="C219" s="184"/>
      <c r="E219" s="203"/>
    </row>
    <row r="220" spans="1:5" ht="18" customHeight="1" x14ac:dyDescent="0.25">
      <c r="A220" s="160"/>
      <c r="B220" s="173"/>
      <c r="C220" s="184"/>
      <c r="E220" s="203"/>
    </row>
    <row r="221" spans="1:5" ht="18" customHeight="1" x14ac:dyDescent="0.25">
      <c r="A221" s="160"/>
      <c r="B221" s="173"/>
      <c r="C221" s="184"/>
      <c r="E221" s="203"/>
    </row>
    <row r="222" spans="1:5" ht="18" customHeight="1" x14ac:dyDescent="0.25">
      <c r="A222" s="160"/>
      <c r="B222" s="173"/>
      <c r="C222" s="184"/>
      <c r="E222" s="203"/>
    </row>
    <row r="223" spans="1:5" ht="18" customHeight="1" x14ac:dyDescent="0.25">
      <c r="A223" s="160"/>
      <c r="B223" s="173"/>
      <c r="C223" s="184"/>
      <c r="E223" s="203"/>
    </row>
    <row r="224" spans="1:5" ht="18" customHeight="1" x14ac:dyDescent="0.25">
      <c r="A224" s="160"/>
      <c r="B224" s="173"/>
      <c r="C224" s="184"/>
      <c r="E224" s="203"/>
    </row>
    <row r="225" spans="1:5" ht="18" customHeight="1" x14ac:dyDescent="0.25">
      <c r="A225" s="160"/>
      <c r="B225" s="173"/>
      <c r="C225" s="184"/>
      <c r="E225" s="203"/>
    </row>
    <row r="226" spans="1:5" ht="18" customHeight="1" x14ac:dyDescent="0.25">
      <c r="A226" s="160"/>
      <c r="B226" s="173"/>
      <c r="C226" s="184"/>
      <c r="E226" s="203"/>
    </row>
    <row r="227" spans="1:5" ht="18" customHeight="1" x14ac:dyDescent="0.25">
      <c r="A227" s="160"/>
      <c r="B227" s="173"/>
      <c r="C227" s="184"/>
      <c r="E227" s="203"/>
    </row>
    <row r="228" spans="1:5" ht="18" customHeight="1" x14ac:dyDescent="0.25">
      <c r="A228" s="160"/>
      <c r="B228" s="173"/>
      <c r="C228" s="184"/>
      <c r="E228" s="203"/>
    </row>
    <row r="229" spans="1:5" ht="18" customHeight="1" x14ac:dyDescent="0.25">
      <c r="A229" s="160"/>
      <c r="B229" s="173"/>
      <c r="C229" s="184"/>
      <c r="E229" s="203"/>
    </row>
    <row r="230" spans="1:5" ht="18" customHeight="1" x14ac:dyDescent="0.25">
      <c r="A230" s="160"/>
      <c r="B230" s="173"/>
      <c r="C230" s="184"/>
      <c r="E230" s="203"/>
    </row>
    <row r="231" spans="1:5" ht="18" customHeight="1" x14ac:dyDescent="0.25">
      <c r="A231" s="160"/>
      <c r="B231" s="173"/>
      <c r="C231" s="184"/>
      <c r="E231" s="203"/>
    </row>
    <row r="232" spans="1:5" ht="18" customHeight="1" x14ac:dyDescent="0.25">
      <c r="A232" s="160"/>
      <c r="B232" s="173"/>
      <c r="C232" s="184"/>
      <c r="E232" s="203"/>
    </row>
    <row r="233" spans="1:5" ht="18" customHeight="1" x14ac:dyDescent="0.25">
      <c r="A233" s="160"/>
      <c r="B233" s="173"/>
      <c r="C233" s="184"/>
      <c r="E233" s="203"/>
    </row>
    <row r="234" spans="1:5" ht="18" customHeight="1" x14ac:dyDescent="0.25">
      <c r="A234" s="160"/>
      <c r="B234" s="173"/>
      <c r="C234" s="184"/>
      <c r="E234" s="203"/>
    </row>
    <row r="235" spans="1:5" ht="18" customHeight="1" x14ac:dyDescent="0.25">
      <c r="A235" s="160"/>
      <c r="B235" s="173"/>
      <c r="C235" s="184"/>
      <c r="E235" s="203"/>
    </row>
    <row r="236" spans="1:5" ht="18" customHeight="1" x14ac:dyDescent="0.25">
      <c r="A236" s="160"/>
      <c r="B236" s="173"/>
      <c r="C236" s="184"/>
      <c r="E236" s="203"/>
    </row>
    <row r="237" spans="1:5" ht="18" customHeight="1" x14ac:dyDescent="0.25">
      <c r="A237" s="160"/>
      <c r="B237" s="173"/>
      <c r="C237" s="184"/>
      <c r="E237" s="203"/>
    </row>
    <row r="238" spans="1:5" ht="18" customHeight="1" x14ac:dyDescent="0.25">
      <c r="A238" s="160"/>
      <c r="B238" s="173"/>
      <c r="C238" s="184"/>
      <c r="E238" s="203"/>
    </row>
    <row r="239" spans="1:5" ht="18" customHeight="1" x14ac:dyDescent="0.25">
      <c r="A239" s="160"/>
      <c r="B239" s="173"/>
      <c r="C239" s="184"/>
      <c r="E239" s="203"/>
    </row>
    <row r="240" spans="1:5" ht="18" customHeight="1" x14ac:dyDescent="0.25">
      <c r="A240" s="160"/>
      <c r="B240" s="173"/>
      <c r="C240" s="184"/>
      <c r="E240" s="203"/>
    </row>
    <row r="241" spans="1:5" ht="18" customHeight="1" x14ac:dyDescent="0.25">
      <c r="A241" s="160"/>
      <c r="B241" s="173"/>
      <c r="C241" s="184"/>
      <c r="E241" s="203"/>
    </row>
    <row r="242" spans="1:5" ht="18" customHeight="1" x14ac:dyDescent="0.25">
      <c r="A242" s="160"/>
      <c r="B242" s="173"/>
      <c r="C242" s="184"/>
      <c r="E242" s="203"/>
    </row>
    <row r="243" spans="1:5" ht="18" customHeight="1" x14ac:dyDescent="0.25">
      <c r="A243" s="160"/>
      <c r="B243" s="173"/>
      <c r="C243" s="184"/>
      <c r="E243" s="203"/>
    </row>
    <row r="244" spans="1:5" ht="18" customHeight="1" x14ac:dyDescent="0.25">
      <c r="A244" s="160"/>
      <c r="B244" s="173"/>
      <c r="C244" s="184"/>
      <c r="E244" s="203"/>
    </row>
    <row r="245" spans="1:5" ht="18" customHeight="1" x14ac:dyDescent="0.25">
      <c r="A245" s="160"/>
      <c r="B245" s="173"/>
      <c r="C245" s="184"/>
      <c r="E245" s="203"/>
    </row>
    <row r="246" spans="1:5" ht="18" customHeight="1" x14ac:dyDescent="0.25">
      <c r="A246" s="160"/>
      <c r="B246" s="173"/>
      <c r="C246" s="184"/>
      <c r="E246" s="203"/>
    </row>
    <row r="247" spans="1:5" ht="18" customHeight="1" x14ac:dyDescent="0.25">
      <c r="A247" s="160"/>
      <c r="B247" s="173"/>
      <c r="C247" s="184"/>
      <c r="E247" s="203"/>
    </row>
    <row r="248" spans="1:5" ht="18" customHeight="1" x14ac:dyDescent="0.25">
      <c r="A248" s="160"/>
      <c r="B248" s="173"/>
      <c r="C248" s="184"/>
      <c r="E248" s="203"/>
    </row>
    <row r="249" spans="1:5" ht="18" customHeight="1" x14ac:dyDescent="0.25">
      <c r="A249" s="160"/>
      <c r="B249" s="173"/>
      <c r="C249" s="184"/>
      <c r="E249" s="203"/>
    </row>
    <row r="250" spans="1:5" ht="18" customHeight="1" x14ac:dyDescent="0.25">
      <c r="A250" s="160"/>
      <c r="B250" s="173"/>
      <c r="C250" s="184"/>
      <c r="E250" s="203"/>
    </row>
    <row r="251" spans="1:5" ht="18" customHeight="1" x14ac:dyDescent="0.25">
      <c r="A251" s="160"/>
      <c r="B251" s="173"/>
      <c r="C251" s="184"/>
      <c r="E251" s="203"/>
    </row>
    <row r="252" spans="1:5" ht="18" customHeight="1" x14ac:dyDescent="0.25">
      <c r="A252" s="160"/>
      <c r="B252" s="173"/>
      <c r="C252" s="184"/>
      <c r="E252" s="203"/>
    </row>
    <row r="253" spans="1:5" ht="18" customHeight="1" x14ac:dyDescent="0.25">
      <c r="A253" s="160"/>
      <c r="B253" s="173"/>
      <c r="C253" s="184"/>
      <c r="E253" s="203"/>
    </row>
    <row r="254" spans="1:5" ht="18" customHeight="1" x14ac:dyDescent="0.25">
      <c r="A254" s="160"/>
      <c r="B254" s="173"/>
      <c r="C254" s="184"/>
      <c r="E254" s="203"/>
    </row>
    <row r="255" spans="1:5" ht="18" customHeight="1" x14ac:dyDescent="0.25">
      <c r="A255" s="160"/>
      <c r="B255" s="173"/>
      <c r="C255" s="184"/>
      <c r="E255" s="203"/>
    </row>
    <row r="256" spans="1:5" ht="18" customHeight="1" x14ac:dyDescent="0.25">
      <c r="A256" s="160"/>
      <c r="B256" s="173"/>
      <c r="C256" s="184"/>
      <c r="E256" s="203"/>
    </row>
    <row r="257" spans="1:5" ht="18" customHeight="1" x14ac:dyDescent="0.25">
      <c r="A257" s="160"/>
      <c r="B257" s="173"/>
      <c r="C257" s="184"/>
      <c r="E257" s="203"/>
    </row>
    <row r="258" spans="1:5" ht="18" customHeight="1" x14ac:dyDescent="0.25">
      <c r="A258" s="160"/>
      <c r="B258" s="173"/>
      <c r="C258" s="184"/>
      <c r="E258" s="203"/>
    </row>
    <row r="259" spans="1:5" ht="18" customHeight="1" x14ac:dyDescent="0.25">
      <c r="A259" s="160"/>
      <c r="B259" s="173"/>
      <c r="C259" s="184"/>
      <c r="E259" s="203"/>
    </row>
    <row r="260" spans="1:5" ht="18" customHeight="1" x14ac:dyDescent="0.25">
      <c r="A260" s="160"/>
      <c r="B260" s="173"/>
      <c r="C260" s="184"/>
      <c r="E260" s="203"/>
    </row>
    <row r="261" spans="1:5" ht="18" customHeight="1" x14ac:dyDescent="0.25">
      <c r="A261" s="160"/>
      <c r="B261" s="173"/>
      <c r="C261" s="184"/>
      <c r="E261" s="203"/>
    </row>
    <row r="262" spans="1:5" ht="18" customHeight="1" x14ac:dyDescent="0.25">
      <c r="A262" s="160"/>
      <c r="B262" s="173"/>
      <c r="C262" s="184"/>
      <c r="E262" s="203"/>
    </row>
    <row r="263" spans="1:5" ht="18" customHeight="1" x14ac:dyDescent="0.25">
      <c r="A263" s="160"/>
      <c r="B263" s="173"/>
      <c r="C263" s="184"/>
      <c r="E263" s="203"/>
    </row>
    <row r="264" spans="1:5" ht="18" customHeight="1" x14ac:dyDescent="0.25">
      <c r="A264" s="160"/>
      <c r="B264" s="173"/>
      <c r="C264" s="184"/>
      <c r="E264" s="203"/>
    </row>
    <row r="265" spans="1:5" ht="18" customHeight="1" x14ac:dyDescent="0.25">
      <c r="A265" s="160"/>
      <c r="B265" s="173"/>
      <c r="C265" s="184"/>
      <c r="E265" s="203"/>
    </row>
    <row r="266" spans="1:5" ht="18" customHeight="1" x14ac:dyDescent="0.25">
      <c r="A266" s="160"/>
      <c r="B266" s="173"/>
      <c r="C266" s="184"/>
      <c r="E266" s="203"/>
    </row>
    <row r="267" spans="1:5" ht="18" customHeight="1" x14ac:dyDescent="0.25">
      <c r="A267" s="160"/>
      <c r="B267" s="173"/>
      <c r="C267" s="184"/>
      <c r="E267" s="203"/>
    </row>
    <row r="268" spans="1:5" ht="18" customHeight="1" x14ac:dyDescent="0.25">
      <c r="A268" s="160"/>
      <c r="B268" s="173"/>
      <c r="C268" s="184"/>
      <c r="E268" s="203"/>
    </row>
    <row r="269" spans="1:5" ht="18" customHeight="1" x14ac:dyDescent="0.25">
      <c r="A269" s="160"/>
      <c r="B269" s="173"/>
      <c r="C269" s="184"/>
      <c r="E269" s="203"/>
    </row>
    <row r="270" spans="1:5" ht="18" customHeight="1" x14ac:dyDescent="0.25">
      <c r="A270" s="160"/>
      <c r="B270" s="173"/>
      <c r="C270" s="184"/>
      <c r="E270" s="203"/>
    </row>
    <row r="271" spans="1:5" ht="18" customHeight="1" x14ac:dyDescent="0.25">
      <c r="A271" s="160"/>
      <c r="B271" s="173"/>
      <c r="C271" s="184"/>
      <c r="E271" s="203"/>
    </row>
    <row r="272" spans="1:5" ht="18" customHeight="1" x14ac:dyDescent="0.25">
      <c r="A272" s="160"/>
      <c r="B272" s="173"/>
      <c r="C272" s="184"/>
      <c r="E272" s="203"/>
    </row>
    <row r="273" spans="1:5" ht="18" customHeight="1" x14ac:dyDescent="0.25">
      <c r="A273" s="160"/>
      <c r="B273" s="173"/>
      <c r="C273" s="184"/>
      <c r="E273" s="203"/>
    </row>
    <row r="274" spans="1:5" ht="18" customHeight="1" x14ac:dyDescent="0.25">
      <c r="A274" s="160"/>
      <c r="B274" s="173"/>
      <c r="C274" s="184"/>
      <c r="E274" s="203"/>
    </row>
    <row r="275" spans="1:5" ht="18" customHeight="1" x14ac:dyDescent="0.25">
      <c r="A275" s="160"/>
      <c r="B275" s="173"/>
      <c r="C275" s="184"/>
      <c r="E275" s="203"/>
    </row>
    <row r="276" spans="1:5" ht="18" customHeight="1" x14ac:dyDescent="0.25">
      <c r="A276" s="160"/>
      <c r="B276" s="173"/>
      <c r="C276" s="184"/>
      <c r="E276" s="203"/>
    </row>
    <row r="277" spans="1:5" ht="18" customHeight="1" x14ac:dyDescent="0.25">
      <c r="A277" s="160"/>
      <c r="B277" s="173"/>
      <c r="C277" s="184"/>
      <c r="E277" s="203"/>
    </row>
    <row r="278" spans="1:5" ht="18" customHeight="1" x14ac:dyDescent="0.25">
      <c r="A278" s="160"/>
      <c r="B278" s="173"/>
      <c r="C278" s="184"/>
      <c r="E278" s="203"/>
    </row>
    <row r="279" spans="1:5" ht="18" customHeight="1" x14ac:dyDescent="0.25">
      <c r="A279" s="160"/>
      <c r="B279" s="173"/>
      <c r="C279" s="184"/>
      <c r="E279" s="203"/>
    </row>
    <row r="280" spans="1:5" ht="18" customHeight="1" x14ac:dyDescent="0.25">
      <c r="A280" s="160"/>
      <c r="B280" s="173"/>
      <c r="C280" s="184"/>
      <c r="E280" s="203"/>
    </row>
    <row r="281" spans="1:5" ht="18" customHeight="1" x14ac:dyDescent="0.25">
      <c r="A281" s="160"/>
      <c r="B281" s="173"/>
      <c r="C281" s="184"/>
      <c r="E281" s="203"/>
    </row>
    <row r="282" spans="1:5" ht="18" customHeight="1" x14ac:dyDescent="0.25">
      <c r="A282" s="160"/>
      <c r="B282" s="173"/>
      <c r="C282" s="184"/>
      <c r="E282" s="203"/>
    </row>
    <row r="283" spans="1:5" ht="18" customHeight="1" x14ac:dyDescent="0.25">
      <c r="A283" s="160"/>
      <c r="B283" s="173"/>
      <c r="C283" s="184"/>
      <c r="E283" s="203"/>
    </row>
    <row r="284" spans="1:5" ht="18" customHeight="1" x14ac:dyDescent="0.25">
      <c r="A284" s="160"/>
      <c r="B284" s="173"/>
      <c r="C284" s="184"/>
      <c r="E284" s="203"/>
    </row>
    <row r="285" spans="1:5" ht="18" customHeight="1" x14ac:dyDescent="0.25">
      <c r="A285" s="160"/>
      <c r="B285" s="173"/>
      <c r="C285" s="184"/>
      <c r="E285" s="203"/>
    </row>
    <row r="286" spans="1:5" ht="18" customHeight="1" x14ac:dyDescent="0.25">
      <c r="A286" s="160"/>
      <c r="B286" s="173"/>
      <c r="C286" s="184"/>
      <c r="E286" s="203"/>
    </row>
    <row r="287" spans="1:5" ht="18" customHeight="1" x14ac:dyDescent="0.25">
      <c r="A287" s="160"/>
      <c r="B287" s="173"/>
      <c r="C287" s="184"/>
      <c r="E287" s="203"/>
    </row>
    <row r="288" spans="1:5" ht="18" customHeight="1" x14ac:dyDescent="0.25">
      <c r="A288" s="160"/>
      <c r="B288" s="173"/>
      <c r="C288" s="184"/>
      <c r="E288" s="203"/>
    </row>
    <row r="289" spans="1:5" ht="18" customHeight="1" x14ac:dyDescent="0.25">
      <c r="A289" s="160"/>
      <c r="B289" s="173"/>
      <c r="C289" s="184"/>
      <c r="E289" s="203"/>
    </row>
    <row r="290" spans="1:5" ht="18" customHeight="1" x14ac:dyDescent="0.25">
      <c r="A290" s="160"/>
      <c r="B290" s="173"/>
      <c r="C290" s="184"/>
      <c r="E290" s="203"/>
    </row>
    <row r="291" spans="1:5" ht="18" customHeight="1" x14ac:dyDescent="0.25">
      <c r="A291" s="160"/>
      <c r="B291" s="173"/>
      <c r="C291" s="184"/>
      <c r="E291" s="203"/>
    </row>
    <row r="292" spans="1:5" ht="18" customHeight="1" x14ac:dyDescent="0.25">
      <c r="A292" s="160"/>
      <c r="B292" s="173"/>
      <c r="C292" s="184"/>
      <c r="E292" s="203"/>
    </row>
    <row r="293" spans="1:5" ht="18" customHeight="1" x14ac:dyDescent="0.25">
      <c r="A293" s="160"/>
      <c r="B293" s="173"/>
      <c r="C293" s="184"/>
      <c r="E293" s="203"/>
    </row>
    <row r="294" spans="1:5" ht="18" customHeight="1" x14ac:dyDescent="0.25">
      <c r="A294" s="160"/>
      <c r="B294" s="173"/>
      <c r="C294" s="184"/>
      <c r="E294" s="203"/>
    </row>
    <row r="295" spans="1:5" ht="18" customHeight="1" x14ac:dyDescent="0.25">
      <c r="A295" s="160"/>
      <c r="B295" s="173"/>
      <c r="C295" s="184"/>
      <c r="E295" s="203"/>
    </row>
    <row r="296" spans="1:5" ht="18" customHeight="1" x14ac:dyDescent="0.25">
      <c r="A296" s="160"/>
      <c r="B296" s="173"/>
      <c r="C296" s="184"/>
      <c r="E296" s="203"/>
    </row>
    <row r="297" spans="1:5" ht="18" customHeight="1" x14ac:dyDescent="0.25">
      <c r="A297" s="160"/>
      <c r="B297" s="173"/>
      <c r="C297" s="184"/>
      <c r="E297" s="203"/>
    </row>
    <row r="298" spans="1:5" ht="18" customHeight="1" x14ac:dyDescent="0.25">
      <c r="A298" s="160"/>
      <c r="B298" s="173"/>
      <c r="C298" s="184"/>
      <c r="E298" s="203"/>
    </row>
    <row r="299" spans="1:5" ht="18" customHeight="1" x14ac:dyDescent="0.25">
      <c r="A299" s="160"/>
      <c r="B299" s="173"/>
      <c r="C299" s="184"/>
      <c r="E299" s="203"/>
    </row>
    <row r="300" spans="1:5" ht="18" customHeight="1" x14ac:dyDescent="0.25">
      <c r="A300" s="160"/>
      <c r="B300" s="173"/>
      <c r="C300" s="184"/>
      <c r="E300" s="203"/>
    </row>
    <row r="301" spans="1:5" ht="18" customHeight="1" x14ac:dyDescent="0.25">
      <c r="A301" s="160"/>
      <c r="B301" s="173"/>
      <c r="C301" s="184"/>
      <c r="E301" s="203"/>
    </row>
    <row r="302" spans="1:5" ht="18" customHeight="1" x14ac:dyDescent="0.25">
      <c r="A302" s="160"/>
      <c r="B302" s="173"/>
      <c r="C302" s="184"/>
      <c r="E302" s="203"/>
    </row>
    <row r="303" spans="1:5" ht="18" customHeight="1" x14ac:dyDescent="0.25">
      <c r="A303" s="160"/>
      <c r="B303" s="173"/>
      <c r="C303" s="184"/>
      <c r="E303" s="203"/>
    </row>
    <row r="304" spans="1:5" ht="18" customHeight="1" x14ac:dyDescent="0.25">
      <c r="A304" s="160"/>
      <c r="B304" s="173"/>
      <c r="C304" s="184"/>
      <c r="E304" s="203"/>
    </row>
    <row r="305" spans="1:5" ht="18" customHeight="1" x14ac:dyDescent="0.25">
      <c r="A305" s="160"/>
      <c r="B305" s="173"/>
      <c r="C305" s="184"/>
      <c r="E305" s="203"/>
    </row>
    <row r="306" spans="1:5" ht="18" customHeight="1" x14ac:dyDescent="0.25">
      <c r="A306" s="160"/>
      <c r="B306" s="173"/>
      <c r="C306" s="184"/>
      <c r="E306" s="203"/>
    </row>
    <row r="307" spans="1:5" ht="18" customHeight="1" x14ac:dyDescent="0.25">
      <c r="A307" s="160"/>
      <c r="B307" s="173"/>
      <c r="C307" s="184"/>
      <c r="E307" s="203"/>
    </row>
    <row r="308" spans="1:5" ht="18" customHeight="1" x14ac:dyDescent="0.25">
      <c r="A308" s="160"/>
      <c r="B308" s="173"/>
      <c r="C308" s="184"/>
      <c r="E308" s="203"/>
    </row>
    <row r="309" spans="1:5" ht="18" customHeight="1" x14ac:dyDescent="0.25">
      <c r="A309" s="160"/>
      <c r="B309" s="173"/>
      <c r="C309" s="184"/>
      <c r="E309" s="203"/>
    </row>
    <row r="310" spans="1:5" ht="18" customHeight="1" x14ac:dyDescent="0.25">
      <c r="A310" s="160"/>
      <c r="B310" s="173"/>
      <c r="C310" s="184"/>
      <c r="E310" s="203"/>
    </row>
    <row r="311" spans="1:5" ht="18" customHeight="1" x14ac:dyDescent="0.25">
      <c r="A311" s="160"/>
      <c r="B311" s="173"/>
      <c r="C311" s="184"/>
      <c r="E311" s="203"/>
    </row>
    <row r="312" spans="1:5" ht="18" customHeight="1" x14ac:dyDescent="0.25">
      <c r="A312" s="160"/>
      <c r="B312" s="173"/>
      <c r="C312" s="184"/>
      <c r="E312" s="203"/>
    </row>
    <row r="313" spans="1:5" ht="18" customHeight="1" x14ac:dyDescent="0.25">
      <c r="A313" s="160"/>
      <c r="B313" s="173"/>
      <c r="C313" s="184"/>
      <c r="E313" s="203"/>
    </row>
    <row r="314" spans="1:5" ht="18" customHeight="1" x14ac:dyDescent="0.25">
      <c r="A314" s="160"/>
      <c r="B314" s="173"/>
      <c r="C314" s="184"/>
      <c r="E314" s="203"/>
    </row>
    <row r="315" spans="1:5" ht="18" customHeight="1" x14ac:dyDescent="0.25">
      <c r="A315" s="160"/>
      <c r="B315" s="173"/>
      <c r="C315" s="184"/>
      <c r="E315" s="203"/>
    </row>
    <row r="316" spans="1:5" ht="18" customHeight="1" x14ac:dyDescent="0.25">
      <c r="A316" s="160"/>
      <c r="B316" s="173"/>
      <c r="C316" s="184"/>
      <c r="E316" s="203"/>
    </row>
    <row r="317" spans="1:5" ht="18" customHeight="1" x14ac:dyDescent="0.25">
      <c r="A317" s="160"/>
      <c r="B317" s="173"/>
      <c r="C317" s="184"/>
      <c r="E317" s="203"/>
    </row>
    <row r="318" spans="1:5" ht="18" customHeight="1" x14ac:dyDescent="0.25">
      <c r="A318" s="160"/>
      <c r="B318" s="173"/>
      <c r="C318" s="184"/>
      <c r="E318" s="203"/>
    </row>
    <row r="319" spans="1:5" ht="18" customHeight="1" x14ac:dyDescent="0.25">
      <c r="A319" s="160"/>
      <c r="B319" s="173"/>
      <c r="C319" s="184"/>
      <c r="E319" s="203"/>
    </row>
    <row r="320" spans="1:5" ht="18" customHeight="1" x14ac:dyDescent="0.25">
      <c r="A320" s="160"/>
      <c r="B320" s="173"/>
      <c r="C320" s="184"/>
      <c r="E320" s="203"/>
    </row>
    <row r="321" spans="1:5" ht="18" customHeight="1" x14ac:dyDescent="0.25">
      <c r="A321" s="160"/>
      <c r="B321" s="173"/>
      <c r="C321" s="184"/>
      <c r="E321" s="203"/>
    </row>
    <row r="322" spans="1:5" ht="18" customHeight="1" x14ac:dyDescent="0.25">
      <c r="A322" s="160"/>
      <c r="B322" s="173"/>
      <c r="C322" s="184"/>
      <c r="E322" s="203"/>
    </row>
    <row r="323" spans="1:5" ht="18" customHeight="1" x14ac:dyDescent="0.25">
      <c r="A323" s="160"/>
      <c r="B323" s="173"/>
      <c r="C323" s="184"/>
      <c r="E323" s="203"/>
    </row>
    <row r="324" spans="1:5" ht="18" customHeight="1" x14ac:dyDescent="0.25">
      <c r="A324" s="160"/>
      <c r="B324" s="173"/>
      <c r="C324" s="184"/>
      <c r="E324" s="203"/>
    </row>
    <row r="325" spans="1:5" ht="18" customHeight="1" x14ac:dyDescent="0.25">
      <c r="A325" s="160"/>
      <c r="B325" s="173"/>
      <c r="C325" s="184"/>
      <c r="E325" s="203"/>
    </row>
    <row r="326" spans="1:5" ht="18" customHeight="1" x14ac:dyDescent="0.25">
      <c r="A326" s="160"/>
      <c r="B326" s="173"/>
      <c r="C326" s="184"/>
      <c r="E326" s="203"/>
    </row>
    <row r="327" spans="1:5" ht="18" customHeight="1" x14ac:dyDescent="0.25">
      <c r="A327" s="160"/>
      <c r="B327" s="173"/>
      <c r="C327" s="184"/>
      <c r="E327" s="203"/>
    </row>
    <row r="328" spans="1:5" ht="18" customHeight="1" x14ac:dyDescent="0.25">
      <c r="A328" s="160"/>
      <c r="B328" s="173"/>
      <c r="C328" s="184"/>
      <c r="E328" s="203"/>
    </row>
    <row r="329" spans="1:5" ht="18" customHeight="1" x14ac:dyDescent="0.25">
      <c r="A329" s="160"/>
      <c r="B329" s="173"/>
      <c r="C329" s="184"/>
      <c r="E329" s="203"/>
    </row>
    <row r="330" spans="1:5" ht="18" customHeight="1" x14ac:dyDescent="0.25">
      <c r="A330" s="160"/>
      <c r="B330" s="173"/>
      <c r="C330" s="184"/>
      <c r="E330" s="203"/>
    </row>
    <row r="331" spans="1:5" ht="18" customHeight="1" x14ac:dyDescent="0.25">
      <c r="A331" s="160"/>
      <c r="B331" s="173"/>
      <c r="C331" s="184"/>
      <c r="E331" s="203"/>
    </row>
    <row r="332" spans="1:5" ht="18" customHeight="1" x14ac:dyDescent="0.25">
      <c r="A332" s="160"/>
      <c r="B332" s="173"/>
      <c r="C332" s="184"/>
      <c r="E332" s="203"/>
    </row>
    <row r="333" spans="1:5" ht="18" customHeight="1" x14ac:dyDescent="0.25">
      <c r="A333" s="160"/>
      <c r="B333" s="173"/>
      <c r="C333" s="184"/>
      <c r="E333" s="203"/>
    </row>
    <row r="334" spans="1:5" ht="18" customHeight="1" x14ac:dyDescent="0.25">
      <c r="A334" s="160"/>
      <c r="B334" s="173"/>
      <c r="C334" s="184"/>
      <c r="E334" s="203"/>
    </row>
    <row r="335" spans="1:5" ht="18" customHeight="1" x14ac:dyDescent="0.25">
      <c r="A335" s="160"/>
      <c r="B335" s="173"/>
      <c r="C335" s="184"/>
      <c r="E335" s="203"/>
    </row>
    <row r="336" spans="1:5" ht="18" customHeight="1" x14ac:dyDescent="0.25">
      <c r="A336" s="160"/>
      <c r="B336" s="173"/>
      <c r="C336" s="184"/>
      <c r="E336" s="203"/>
    </row>
    <row r="337" spans="1:5" ht="18" customHeight="1" x14ac:dyDescent="0.25">
      <c r="A337" s="160"/>
      <c r="B337" s="173"/>
      <c r="C337" s="184"/>
      <c r="E337" s="203"/>
    </row>
    <row r="338" spans="1:5" ht="18" customHeight="1" x14ac:dyDescent="0.25">
      <c r="A338" s="160"/>
      <c r="B338" s="173"/>
      <c r="C338" s="184"/>
      <c r="E338" s="203"/>
    </row>
    <row r="339" spans="1:5" ht="18" customHeight="1" x14ac:dyDescent="0.25">
      <c r="A339" s="160"/>
      <c r="B339" s="173"/>
      <c r="C339" s="184"/>
      <c r="E339" s="203"/>
    </row>
    <row r="340" spans="1:5" ht="18" customHeight="1" x14ac:dyDescent="0.25">
      <c r="A340" s="160"/>
      <c r="B340" s="173"/>
      <c r="C340" s="184"/>
      <c r="E340" s="203"/>
    </row>
    <row r="341" spans="1:5" ht="18" customHeight="1" x14ac:dyDescent="0.25">
      <c r="A341" s="160"/>
      <c r="B341" s="173"/>
      <c r="C341" s="184"/>
      <c r="E341" s="203"/>
    </row>
    <row r="342" spans="1:5" ht="18" customHeight="1" x14ac:dyDescent="0.25">
      <c r="A342" s="160"/>
      <c r="B342" s="173"/>
      <c r="C342" s="184"/>
      <c r="E342" s="203"/>
    </row>
    <row r="343" spans="1:5" ht="18" customHeight="1" x14ac:dyDescent="0.25">
      <c r="A343" s="160"/>
      <c r="B343" s="173"/>
      <c r="C343" s="184"/>
      <c r="E343" s="203"/>
    </row>
    <row r="344" spans="1:5" ht="18" customHeight="1" x14ac:dyDescent="0.25">
      <c r="A344" s="160"/>
      <c r="B344" s="173"/>
      <c r="C344" s="184"/>
      <c r="E344" s="203"/>
    </row>
    <row r="345" spans="1:5" ht="18" customHeight="1" x14ac:dyDescent="0.25">
      <c r="A345" s="160"/>
      <c r="B345" s="173"/>
      <c r="C345" s="184"/>
      <c r="E345" s="203"/>
    </row>
    <row r="346" spans="1:5" ht="18" customHeight="1" x14ac:dyDescent="0.25">
      <c r="A346" s="160"/>
      <c r="B346" s="173"/>
      <c r="C346" s="184"/>
      <c r="E346" s="203"/>
    </row>
    <row r="347" spans="1:5" ht="18" customHeight="1" x14ac:dyDescent="0.25">
      <c r="A347" s="160"/>
      <c r="B347" s="173"/>
      <c r="C347" s="184"/>
      <c r="E347" s="203"/>
    </row>
    <row r="348" spans="1:5" ht="18" customHeight="1" x14ac:dyDescent="0.25">
      <c r="A348" s="160"/>
      <c r="B348" s="173"/>
      <c r="C348" s="184"/>
      <c r="E348" s="203"/>
    </row>
    <row r="349" spans="1:5" ht="18" customHeight="1" x14ac:dyDescent="0.25">
      <c r="A349" s="160"/>
      <c r="B349" s="173"/>
      <c r="C349" s="184"/>
      <c r="E349" s="203"/>
    </row>
    <row r="350" spans="1:5" ht="18" customHeight="1" x14ac:dyDescent="0.25">
      <c r="A350" s="160"/>
      <c r="B350" s="173"/>
      <c r="C350" s="184"/>
      <c r="E350" s="203"/>
    </row>
    <row r="351" spans="1:5" ht="18" customHeight="1" x14ac:dyDescent="0.25">
      <c r="A351" s="160"/>
      <c r="B351" s="173"/>
      <c r="C351" s="184"/>
      <c r="E351" s="203"/>
    </row>
    <row r="352" spans="1:5" ht="18" customHeight="1" x14ac:dyDescent="0.25">
      <c r="A352" s="160"/>
      <c r="B352" s="173"/>
      <c r="C352" s="184"/>
      <c r="E352" s="203"/>
    </row>
    <row r="353" spans="1:5" ht="18" customHeight="1" x14ac:dyDescent="0.25">
      <c r="A353" s="160"/>
      <c r="B353" s="173"/>
      <c r="C353" s="184"/>
      <c r="E353" s="203"/>
    </row>
    <row r="354" spans="1:5" ht="18" customHeight="1" x14ac:dyDescent="0.25">
      <c r="A354" s="160"/>
      <c r="B354" s="173"/>
      <c r="C354" s="184"/>
      <c r="E354" s="203"/>
    </row>
    <row r="355" spans="1:5" ht="18" customHeight="1" x14ac:dyDescent="0.25">
      <c r="A355" s="160"/>
      <c r="B355" s="173"/>
      <c r="C355" s="184"/>
      <c r="E355" s="203"/>
    </row>
    <row r="356" spans="1:5" ht="18" customHeight="1" x14ac:dyDescent="0.25">
      <c r="A356" s="160"/>
      <c r="B356" s="173"/>
      <c r="C356" s="184"/>
      <c r="E356" s="203"/>
    </row>
    <row r="357" spans="1:5" ht="18" customHeight="1" x14ac:dyDescent="0.25">
      <c r="A357" s="160"/>
      <c r="B357" s="173"/>
      <c r="C357" s="184"/>
      <c r="E357" s="203"/>
    </row>
    <row r="358" spans="1:5" ht="18" customHeight="1" x14ac:dyDescent="0.25">
      <c r="A358" s="160"/>
      <c r="B358" s="173"/>
      <c r="C358" s="184"/>
      <c r="E358" s="203"/>
    </row>
    <row r="359" spans="1:5" ht="18" customHeight="1" x14ac:dyDescent="0.25">
      <c r="A359" s="160"/>
      <c r="B359" s="173"/>
      <c r="C359" s="184"/>
      <c r="E359" s="203"/>
    </row>
    <row r="360" spans="1:5" ht="18" customHeight="1" x14ac:dyDescent="0.25">
      <c r="A360" s="160"/>
      <c r="B360" s="173"/>
      <c r="C360" s="184"/>
      <c r="E360" s="203"/>
    </row>
    <row r="361" spans="1:5" ht="18" customHeight="1" x14ac:dyDescent="0.25">
      <c r="A361" s="160"/>
      <c r="B361" s="173"/>
      <c r="C361" s="184"/>
      <c r="E361" s="203"/>
    </row>
    <row r="362" spans="1:5" ht="18" customHeight="1" x14ac:dyDescent="0.25">
      <c r="A362" s="160"/>
      <c r="B362" s="173"/>
      <c r="C362" s="184"/>
      <c r="E362" s="203"/>
    </row>
    <row r="363" spans="1:5" ht="18" customHeight="1" x14ac:dyDescent="0.25">
      <c r="A363" s="160"/>
      <c r="B363" s="173"/>
      <c r="C363" s="184"/>
      <c r="E363" s="203"/>
    </row>
    <row r="364" spans="1:5" ht="18" customHeight="1" x14ac:dyDescent="0.25">
      <c r="A364" s="160"/>
      <c r="B364" s="173"/>
      <c r="C364" s="184"/>
      <c r="E364" s="203"/>
    </row>
    <row r="365" spans="1:5" ht="18" customHeight="1" x14ac:dyDescent="0.25">
      <c r="A365" s="160"/>
      <c r="B365" s="173"/>
      <c r="C365" s="184"/>
      <c r="E365" s="203"/>
    </row>
    <row r="366" spans="1:5" ht="18" customHeight="1" x14ac:dyDescent="0.25">
      <c r="A366" s="160"/>
      <c r="B366" s="173"/>
      <c r="C366" s="184"/>
      <c r="E366" s="203"/>
    </row>
    <row r="367" spans="1:5" ht="18" customHeight="1" x14ac:dyDescent="0.25">
      <c r="A367" s="160"/>
      <c r="B367" s="173"/>
      <c r="C367" s="184"/>
      <c r="E367" s="203"/>
    </row>
    <row r="368" spans="1:5" ht="18" customHeight="1" x14ac:dyDescent="0.25">
      <c r="A368" s="160"/>
      <c r="B368" s="173"/>
      <c r="C368" s="184"/>
      <c r="E368" s="203"/>
    </row>
    <row r="369" spans="1:5" ht="18" customHeight="1" x14ac:dyDescent="0.25">
      <c r="A369" s="160"/>
      <c r="B369" s="173"/>
      <c r="C369" s="184"/>
      <c r="E369" s="203"/>
    </row>
    <row r="370" spans="1:5" ht="18" customHeight="1" x14ac:dyDescent="0.25">
      <c r="A370" s="160"/>
      <c r="B370" s="173"/>
      <c r="C370" s="184"/>
      <c r="E370" s="203"/>
    </row>
    <row r="371" spans="1:5" ht="18" customHeight="1" x14ac:dyDescent="0.25">
      <c r="A371" s="160"/>
      <c r="B371" s="173"/>
      <c r="C371" s="184"/>
      <c r="E371" s="203"/>
    </row>
    <row r="372" spans="1:5" ht="18" customHeight="1" x14ac:dyDescent="0.25">
      <c r="A372" s="160"/>
      <c r="B372" s="173"/>
      <c r="C372" s="184"/>
      <c r="E372" s="203"/>
    </row>
    <row r="373" spans="1:5" ht="18" customHeight="1" x14ac:dyDescent="0.25">
      <c r="A373" s="160"/>
      <c r="B373" s="173"/>
      <c r="C373" s="184"/>
      <c r="E373" s="203"/>
    </row>
    <row r="374" spans="1:5" ht="18" customHeight="1" x14ac:dyDescent="0.25">
      <c r="A374" s="160"/>
      <c r="B374" s="173"/>
      <c r="C374" s="184"/>
      <c r="E374" s="203"/>
    </row>
    <row r="375" spans="1:5" ht="18" customHeight="1" x14ac:dyDescent="0.25">
      <c r="A375" s="160"/>
      <c r="B375" s="173"/>
      <c r="C375" s="184"/>
      <c r="E375" s="203"/>
    </row>
    <row r="376" spans="1:5" ht="18" customHeight="1" x14ac:dyDescent="0.25">
      <c r="A376" s="160"/>
      <c r="B376" s="173"/>
      <c r="C376" s="184"/>
      <c r="E376" s="203"/>
    </row>
    <row r="377" spans="1:5" ht="18" customHeight="1" x14ac:dyDescent="0.25">
      <c r="A377" s="160"/>
      <c r="B377" s="173"/>
      <c r="C377" s="184"/>
      <c r="E377" s="203"/>
    </row>
    <row r="378" spans="1:5" ht="18" customHeight="1" x14ac:dyDescent="0.25">
      <c r="A378" s="160"/>
      <c r="B378" s="173"/>
      <c r="C378" s="184"/>
      <c r="E378" s="203"/>
    </row>
    <row r="379" spans="1:5" ht="18" customHeight="1" x14ac:dyDescent="0.25">
      <c r="A379" s="160"/>
      <c r="B379" s="173"/>
      <c r="C379" s="184"/>
      <c r="E379" s="203"/>
    </row>
    <row r="380" spans="1:5" ht="18" customHeight="1" x14ac:dyDescent="0.25">
      <c r="A380" s="160"/>
      <c r="B380" s="173"/>
      <c r="C380" s="184"/>
      <c r="E380" s="203"/>
    </row>
    <row r="381" spans="1:5" ht="18" customHeight="1" x14ac:dyDescent="0.25">
      <c r="A381" s="160"/>
      <c r="B381" s="173"/>
      <c r="C381" s="184"/>
      <c r="E381" s="203"/>
    </row>
    <row r="382" spans="1:5" ht="18" customHeight="1" x14ac:dyDescent="0.25">
      <c r="A382" s="160"/>
      <c r="B382" s="173"/>
      <c r="C382" s="184"/>
      <c r="E382" s="203"/>
    </row>
    <row r="383" spans="1:5" ht="18" customHeight="1" x14ac:dyDescent="0.25">
      <c r="A383" s="160"/>
      <c r="B383" s="173"/>
      <c r="C383" s="184"/>
      <c r="E383" s="203"/>
    </row>
    <row r="384" spans="1:5" ht="18" customHeight="1" x14ac:dyDescent="0.25">
      <c r="A384" s="160"/>
      <c r="B384" s="173"/>
      <c r="C384" s="184"/>
      <c r="E384" s="203"/>
    </row>
    <row r="385" spans="1:5" ht="18" customHeight="1" x14ac:dyDescent="0.25">
      <c r="A385" s="160"/>
      <c r="B385" s="173"/>
      <c r="C385" s="184"/>
      <c r="E385" s="203"/>
    </row>
    <row r="386" spans="1:5" ht="18" customHeight="1" x14ac:dyDescent="0.25">
      <c r="A386" s="160"/>
      <c r="B386" s="173"/>
      <c r="C386" s="184"/>
      <c r="E386" s="203"/>
    </row>
    <row r="387" spans="1:5" ht="18" customHeight="1" x14ac:dyDescent="0.25">
      <c r="A387" s="160"/>
      <c r="B387" s="173"/>
      <c r="C387" s="184"/>
      <c r="E387" s="203"/>
    </row>
    <row r="388" spans="1:5" ht="18" customHeight="1" x14ac:dyDescent="0.25">
      <c r="A388" s="160"/>
      <c r="B388" s="173"/>
      <c r="C388" s="184"/>
      <c r="E388" s="203"/>
    </row>
    <row r="389" spans="1:5" ht="18" customHeight="1" x14ac:dyDescent="0.25">
      <c r="A389" s="160"/>
      <c r="B389" s="173"/>
      <c r="C389" s="184"/>
      <c r="E389" s="203"/>
    </row>
    <row r="390" spans="1:5" ht="18" customHeight="1" x14ac:dyDescent="0.25">
      <c r="A390" s="160"/>
      <c r="B390" s="173"/>
      <c r="C390" s="184"/>
      <c r="E390" s="203"/>
    </row>
    <row r="391" spans="1:5" ht="18" customHeight="1" x14ac:dyDescent="0.25">
      <c r="A391" s="160"/>
      <c r="B391" s="173"/>
      <c r="C391" s="184"/>
      <c r="E391" s="203"/>
    </row>
    <row r="392" spans="1:5" ht="18" customHeight="1" x14ac:dyDescent="0.25">
      <c r="A392" s="160"/>
      <c r="B392" s="173"/>
      <c r="C392" s="184"/>
      <c r="E392" s="203"/>
    </row>
    <row r="393" spans="1:5" ht="18" customHeight="1" x14ac:dyDescent="0.25">
      <c r="A393" s="160"/>
      <c r="B393" s="173"/>
      <c r="C393" s="184"/>
      <c r="E393" s="203"/>
    </row>
    <row r="394" spans="1:5" ht="18" customHeight="1" x14ac:dyDescent="0.25">
      <c r="A394" s="160"/>
      <c r="B394" s="173"/>
      <c r="C394" s="184"/>
      <c r="E394" s="203"/>
    </row>
    <row r="395" spans="1:5" ht="18" customHeight="1" x14ac:dyDescent="0.25">
      <c r="A395" s="160"/>
      <c r="B395" s="173"/>
      <c r="C395" s="184"/>
      <c r="E395" s="203"/>
    </row>
    <row r="396" spans="1:5" ht="18" customHeight="1" x14ac:dyDescent="0.25">
      <c r="A396" s="160"/>
      <c r="B396" s="173"/>
      <c r="C396" s="184"/>
      <c r="E396" s="203"/>
    </row>
    <row r="397" spans="1:5" ht="18" customHeight="1" x14ac:dyDescent="0.25">
      <c r="A397" s="160"/>
      <c r="B397" s="173"/>
      <c r="C397" s="184"/>
      <c r="E397" s="203"/>
    </row>
    <row r="398" spans="1:5" ht="18" customHeight="1" x14ac:dyDescent="0.25">
      <c r="A398" s="160"/>
      <c r="B398" s="173"/>
      <c r="C398" s="184"/>
      <c r="E398" s="203"/>
    </row>
    <row r="399" spans="1:5" ht="18" customHeight="1" x14ac:dyDescent="0.25">
      <c r="A399" s="160"/>
      <c r="B399" s="173"/>
      <c r="C399" s="184"/>
      <c r="E399" s="203"/>
    </row>
    <row r="400" spans="1:5" ht="18" customHeight="1" x14ac:dyDescent="0.25">
      <c r="A400" s="160"/>
      <c r="B400" s="173"/>
      <c r="C400" s="184"/>
      <c r="E400" s="203"/>
    </row>
    <row r="401" spans="1:5" ht="18" customHeight="1" x14ac:dyDescent="0.25">
      <c r="A401" s="160"/>
      <c r="B401" s="173"/>
      <c r="C401" s="184"/>
      <c r="E401" s="203"/>
    </row>
    <row r="402" spans="1:5" ht="18" customHeight="1" x14ac:dyDescent="0.25">
      <c r="A402" s="160"/>
      <c r="B402" s="173"/>
      <c r="C402" s="184"/>
      <c r="E402" s="203"/>
    </row>
    <row r="403" spans="1:5" ht="18" customHeight="1" x14ac:dyDescent="0.25">
      <c r="A403" s="160"/>
      <c r="B403" s="173"/>
      <c r="C403" s="184"/>
      <c r="E403" s="203"/>
    </row>
    <row r="404" spans="1:5" ht="18" customHeight="1" x14ac:dyDescent="0.25">
      <c r="A404" s="160"/>
      <c r="B404" s="173"/>
      <c r="C404" s="184"/>
      <c r="E404" s="203"/>
    </row>
    <row r="405" spans="1:5" ht="18" customHeight="1" x14ac:dyDescent="0.25">
      <c r="A405" s="160"/>
      <c r="B405" s="173"/>
      <c r="C405" s="184"/>
      <c r="E405" s="203"/>
    </row>
    <row r="406" spans="1:5" ht="18" customHeight="1" x14ac:dyDescent="0.25">
      <c r="A406" s="160"/>
      <c r="B406" s="173"/>
      <c r="C406" s="184"/>
      <c r="E406" s="203"/>
    </row>
    <row r="407" spans="1:5" ht="18" customHeight="1" x14ac:dyDescent="0.25">
      <c r="A407" s="160"/>
      <c r="B407" s="173"/>
      <c r="C407" s="184"/>
      <c r="E407" s="203"/>
    </row>
    <row r="408" spans="1:5" ht="18" customHeight="1" x14ac:dyDescent="0.25">
      <c r="A408" s="160"/>
      <c r="B408" s="173"/>
      <c r="C408" s="184"/>
      <c r="E408" s="203"/>
    </row>
    <row r="409" spans="1:5" ht="18" customHeight="1" x14ac:dyDescent="0.25">
      <c r="A409" s="160"/>
      <c r="B409" s="173"/>
      <c r="C409" s="184"/>
      <c r="E409" s="203"/>
    </row>
    <row r="410" spans="1:5" ht="18" customHeight="1" x14ac:dyDescent="0.25">
      <c r="A410" s="160"/>
      <c r="B410" s="173"/>
      <c r="C410" s="184"/>
      <c r="E410" s="203"/>
    </row>
    <row r="411" spans="1:5" ht="18" customHeight="1" x14ac:dyDescent="0.25">
      <c r="A411" s="160"/>
      <c r="B411" s="173"/>
      <c r="C411" s="184"/>
      <c r="E411" s="203"/>
    </row>
    <row r="412" spans="1:5" ht="18" customHeight="1" x14ac:dyDescent="0.25">
      <c r="A412" s="160"/>
      <c r="B412" s="173"/>
      <c r="C412" s="184"/>
      <c r="E412" s="203"/>
    </row>
    <row r="413" spans="1:5" ht="18" customHeight="1" x14ac:dyDescent="0.25">
      <c r="A413" s="160"/>
      <c r="B413" s="173"/>
      <c r="C413" s="184"/>
      <c r="E413" s="203"/>
    </row>
    <row r="414" spans="1:5" ht="18" customHeight="1" x14ac:dyDescent="0.25">
      <c r="A414" s="160"/>
      <c r="B414" s="173"/>
      <c r="C414" s="184"/>
      <c r="E414" s="203"/>
    </row>
    <row r="415" spans="1:5" ht="18" customHeight="1" x14ac:dyDescent="0.25">
      <c r="A415" s="160"/>
      <c r="B415" s="173"/>
      <c r="C415" s="184"/>
      <c r="E415" s="203"/>
    </row>
    <row r="416" spans="1:5" ht="18" customHeight="1" x14ac:dyDescent="0.25">
      <c r="A416" s="160"/>
      <c r="B416" s="173"/>
      <c r="C416" s="184"/>
      <c r="E416" s="203"/>
    </row>
    <row r="417" spans="1:5" ht="18" customHeight="1" x14ac:dyDescent="0.25">
      <c r="A417" s="160"/>
      <c r="B417" s="173"/>
      <c r="C417" s="184"/>
      <c r="E417" s="203"/>
    </row>
    <row r="418" spans="1:5" ht="18" customHeight="1" x14ac:dyDescent="0.25">
      <c r="A418" s="160"/>
      <c r="B418" s="173"/>
      <c r="C418" s="184"/>
      <c r="E418" s="203"/>
    </row>
    <row r="419" spans="1:5" ht="18" customHeight="1" x14ac:dyDescent="0.25">
      <c r="A419" s="160"/>
      <c r="B419" s="173"/>
      <c r="C419" s="184"/>
      <c r="E419" s="203"/>
    </row>
    <row r="420" spans="1:5" ht="18" customHeight="1" x14ac:dyDescent="0.25">
      <c r="A420" s="160"/>
      <c r="B420" s="173"/>
      <c r="C420" s="184"/>
      <c r="E420" s="203"/>
    </row>
    <row r="421" spans="1:5" ht="18" customHeight="1" x14ac:dyDescent="0.25">
      <c r="A421" s="160"/>
      <c r="B421" s="173"/>
      <c r="C421" s="184"/>
      <c r="E421" s="203"/>
    </row>
    <row r="422" spans="1:5" ht="18" customHeight="1" x14ac:dyDescent="0.25">
      <c r="A422" s="160"/>
      <c r="B422" s="173"/>
      <c r="C422" s="184"/>
      <c r="E422" s="203"/>
    </row>
    <row r="423" spans="1:5" ht="18" customHeight="1" x14ac:dyDescent="0.25">
      <c r="A423" s="160"/>
      <c r="B423" s="173"/>
      <c r="C423" s="184"/>
      <c r="E423" s="203"/>
    </row>
    <row r="424" spans="1:5" ht="18" customHeight="1" x14ac:dyDescent="0.25">
      <c r="A424" s="160"/>
      <c r="B424" s="173"/>
      <c r="C424" s="184"/>
      <c r="E424" s="203"/>
    </row>
    <row r="425" spans="1:5" ht="18" customHeight="1" x14ac:dyDescent="0.25">
      <c r="A425" s="160"/>
      <c r="B425" s="173"/>
      <c r="C425" s="184"/>
      <c r="E425" s="203"/>
    </row>
    <row r="426" spans="1:5" ht="18" customHeight="1" x14ac:dyDescent="0.25">
      <c r="A426" s="160"/>
      <c r="B426" s="173"/>
      <c r="C426" s="184"/>
      <c r="E426" s="203"/>
    </row>
    <row r="427" spans="1:5" ht="18" customHeight="1" x14ac:dyDescent="0.25">
      <c r="A427" s="160"/>
      <c r="B427" s="173"/>
      <c r="C427" s="184"/>
      <c r="E427" s="203"/>
    </row>
    <row r="428" spans="1:5" ht="18" customHeight="1" x14ac:dyDescent="0.25">
      <c r="A428" s="160"/>
      <c r="B428" s="173"/>
      <c r="C428" s="184"/>
      <c r="E428" s="203"/>
    </row>
    <row r="429" spans="1:5" ht="18" customHeight="1" x14ac:dyDescent="0.25">
      <c r="A429" s="160"/>
      <c r="B429" s="173"/>
      <c r="C429" s="184"/>
      <c r="E429" s="203"/>
    </row>
    <row r="430" spans="1:5" ht="18" customHeight="1" x14ac:dyDescent="0.25">
      <c r="A430" s="160"/>
      <c r="B430" s="173"/>
      <c r="C430" s="184"/>
      <c r="E430" s="203"/>
    </row>
    <row r="431" spans="1:5" ht="18" customHeight="1" x14ac:dyDescent="0.25">
      <c r="A431" s="160"/>
      <c r="B431" s="173"/>
      <c r="C431" s="184"/>
      <c r="E431" s="203"/>
    </row>
    <row r="432" spans="1:5" ht="18" customHeight="1" x14ac:dyDescent="0.25">
      <c r="A432" s="160"/>
      <c r="B432" s="173"/>
      <c r="C432" s="184"/>
      <c r="E432" s="203"/>
    </row>
    <row r="433" spans="1:5" ht="18" customHeight="1" x14ac:dyDescent="0.25">
      <c r="A433" s="160"/>
      <c r="B433" s="173"/>
      <c r="C433" s="184"/>
      <c r="E433" s="203"/>
    </row>
    <row r="434" spans="1:5" ht="18" customHeight="1" x14ac:dyDescent="0.25">
      <c r="A434" s="160"/>
      <c r="B434" s="173"/>
      <c r="C434" s="184"/>
      <c r="E434" s="203"/>
    </row>
    <row r="435" spans="1:5" ht="18" customHeight="1" x14ac:dyDescent="0.25">
      <c r="A435" s="160"/>
      <c r="B435" s="173"/>
      <c r="C435" s="184"/>
      <c r="E435" s="203"/>
    </row>
    <row r="436" spans="1:5" ht="18" customHeight="1" x14ac:dyDescent="0.25">
      <c r="A436" s="160"/>
      <c r="B436" s="173"/>
      <c r="C436" s="184"/>
      <c r="E436" s="203"/>
    </row>
    <row r="437" spans="1:5" ht="18" customHeight="1" x14ac:dyDescent="0.25">
      <c r="A437" s="160"/>
      <c r="B437" s="173"/>
      <c r="C437" s="184"/>
      <c r="E437" s="203"/>
    </row>
    <row r="438" spans="1:5" ht="18" customHeight="1" x14ac:dyDescent="0.25">
      <c r="A438" s="160"/>
      <c r="B438" s="173"/>
      <c r="C438" s="184"/>
      <c r="E438" s="203"/>
    </row>
    <row r="439" spans="1:5" ht="18" customHeight="1" x14ac:dyDescent="0.25">
      <c r="A439" s="160"/>
      <c r="B439" s="173"/>
      <c r="C439" s="184"/>
      <c r="E439" s="203"/>
    </row>
    <row r="440" spans="1:5" ht="18" customHeight="1" x14ac:dyDescent="0.25">
      <c r="A440" s="160"/>
      <c r="B440" s="173"/>
      <c r="C440" s="184"/>
      <c r="E440" s="203"/>
    </row>
    <row r="441" spans="1:5" ht="18" customHeight="1" x14ac:dyDescent="0.25">
      <c r="A441" s="160"/>
      <c r="B441" s="173"/>
      <c r="C441" s="184"/>
      <c r="E441" s="203"/>
    </row>
    <row r="442" spans="1:5" ht="18" customHeight="1" x14ac:dyDescent="0.25">
      <c r="A442" s="160"/>
      <c r="B442" s="173"/>
      <c r="C442" s="184"/>
      <c r="E442" s="203"/>
    </row>
    <row r="443" spans="1:5" ht="18" customHeight="1" x14ac:dyDescent="0.25">
      <c r="A443" s="160"/>
      <c r="B443" s="173"/>
      <c r="C443" s="184"/>
      <c r="E443" s="203"/>
    </row>
    <row r="444" spans="1:5" ht="18" customHeight="1" x14ac:dyDescent="0.25">
      <c r="A444" s="160"/>
      <c r="B444" s="173"/>
      <c r="C444" s="184"/>
      <c r="E444" s="203"/>
    </row>
    <row r="445" spans="1:5" ht="18" customHeight="1" x14ac:dyDescent="0.25">
      <c r="A445" s="160"/>
      <c r="B445" s="173"/>
      <c r="C445" s="184"/>
      <c r="E445" s="203"/>
    </row>
    <row r="446" spans="1:5" ht="18" customHeight="1" x14ac:dyDescent="0.25">
      <c r="A446" s="160"/>
      <c r="B446" s="173"/>
      <c r="C446" s="184"/>
      <c r="E446" s="203"/>
    </row>
    <row r="447" spans="1:5" ht="18" customHeight="1" x14ac:dyDescent="0.25">
      <c r="A447" s="160"/>
      <c r="B447" s="173"/>
      <c r="C447" s="184"/>
      <c r="E447" s="203"/>
    </row>
    <row r="448" spans="1:5" ht="18" customHeight="1" x14ac:dyDescent="0.25">
      <c r="A448" s="160"/>
      <c r="B448" s="173"/>
      <c r="C448" s="184"/>
      <c r="E448" s="203"/>
    </row>
    <row r="449" spans="1:5" ht="18" customHeight="1" x14ac:dyDescent="0.25">
      <c r="A449" s="160"/>
      <c r="B449" s="173"/>
      <c r="C449" s="184"/>
      <c r="E449" s="203"/>
    </row>
    <row r="450" spans="1:5" ht="18" customHeight="1" x14ac:dyDescent="0.25">
      <c r="A450" s="160"/>
      <c r="B450" s="173"/>
      <c r="C450" s="184"/>
      <c r="E450" s="203"/>
    </row>
    <row r="451" spans="1:5" ht="18" customHeight="1" x14ac:dyDescent="0.25">
      <c r="A451" s="160"/>
      <c r="B451" s="173"/>
      <c r="C451" s="184"/>
      <c r="E451" s="203"/>
    </row>
    <row r="452" spans="1:5" ht="18" customHeight="1" x14ac:dyDescent="0.25">
      <c r="A452" s="160"/>
      <c r="B452" s="173"/>
      <c r="C452" s="184"/>
      <c r="E452" s="203"/>
    </row>
    <row r="453" spans="1:5" ht="18" customHeight="1" x14ac:dyDescent="0.25">
      <c r="A453" s="160"/>
      <c r="B453" s="173"/>
      <c r="C453" s="184"/>
      <c r="E453" s="203"/>
    </row>
    <row r="454" spans="1:5" ht="18" customHeight="1" x14ac:dyDescent="0.25">
      <c r="A454" s="160"/>
      <c r="B454" s="173"/>
      <c r="C454" s="184"/>
      <c r="E454" s="203"/>
    </row>
    <row r="455" spans="1:5" ht="18" customHeight="1" x14ac:dyDescent="0.25">
      <c r="A455" s="160"/>
      <c r="B455" s="173"/>
      <c r="C455" s="184"/>
      <c r="E455" s="203"/>
    </row>
    <row r="456" spans="1:5" ht="18" customHeight="1" x14ac:dyDescent="0.25">
      <c r="A456" s="160"/>
      <c r="B456" s="173"/>
      <c r="C456" s="184"/>
      <c r="E456" s="203"/>
    </row>
    <row r="457" spans="1:5" ht="18" customHeight="1" x14ac:dyDescent="0.25">
      <c r="A457" s="160"/>
      <c r="B457" s="173"/>
      <c r="C457" s="184"/>
      <c r="E457" s="203"/>
    </row>
    <row r="458" spans="1:5" ht="18" customHeight="1" x14ac:dyDescent="0.25">
      <c r="A458" s="160"/>
      <c r="B458" s="173"/>
      <c r="C458" s="184"/>
      <c r="E458" s="203"/>
    </row>
    <row r="459" spans="1:5" ht="18" customHeight="1" x14ac:dyDescent="0.25">
      <c r="A459" s="160"/>
      <c r="B459" s="173"/>
      <c r="C459" s="184"/>
      <c r="E459" s="203"/>
    </row>
    <row r="460" spans="1:5" ht="18" customHeight="1" x14ac:dyDescent="0.25">
      <c r="A460" s="160"/>
      <c r="B460" s="173"/>
      <c r="C460" s="184"/>
      <c r="E460" s="203"/>
    </row>
    <row r="461" spans="1:5" ht="18" customHeight="1" x14ac:dyDescent="0.25">
      <c r="A461" s="160"/>
      <c r="B461" s="173"/>
      <c r="C461" s="184"/>
      <c r="E461" s="203"/>
    </row>
    <row r="462" spans="1:5" ht="18" customHeight="1" x14ac:dyDescent="0.25">
      <c r="A462" s="160"/>
      <c r="B462" s="173"/>
      <c r="C462" s="184"/>
      <c r="E462" s="203"/>
    </row>
    <row r="463" spans="1:5" ht="18" customHeight="1" x14ac:dyDescent="0.25">
      <c r="A463" s="160"/>
      <c r="B463" s="173"/>
      <c r="C463" s="184"/>
      <c r="E463" s="203"/>
    </row>
    <row r="464" spans="1:5" ht="18" customHeight="1" x14ac:dyDescent="0.25">
      <c r="A464" s="160"/>
      <c r="B464" s="173"/>
      <c r="C464" s="184"/>
      <c r="E464" s="203"/>
    </row>
    <row r="465" spans="1:5" ht="18" customHeight="1" x14ac:dyDescent="0.25">
      <c r="A465" s="160"/>
      <c r="B465" s="173"/>
      <c r="C465" s="184"/>
      <c r="E465" s="203"/>
    </row>
    <row r="466" spans="1:5" ht="18" customHeight="1" x14ac:dyDescent="0.25">
      <c r="A466" s="160"/>
      <c r="B466" s="173"/>
      <c r="C466" s="184"/>
      <c r="E466" s="203"/>
    </row>
    <row r="467" spans="1:5" ht="18" customHeight="1" x14ac:dyDescent="0.25">
      <c r="A467" s="160"/>
      <c r="B467" s="173"/>
      <c r="C467" s="184"/>
      <c r="E467" s="203"/>
    </row>
    <row r="468" spans="1:5" ht="18" customHeight="1" x14ac:dyDescent="0.25">
      <c r="A468" s="160"/>
      <c r="B468" s="173"/>
      <c r="C468" s="184"/>
      <c r="E468" s="203"/>
    </row>
    <row r="469" spans="1:5" ht="18" customHeight="1" x14ac:dyDescent="0.25">
      <c r="A469" s="160"/>
      <c r="B469" s="173"/>
      <c r="C469" s="184"/>
      <c r="E469" s="203"/>
    </row>
    <row r="470" spans="1:5" ht="18" customHeight="1" x14ac:dyDescent="0.25">
      <c r="A470" s="160"/>
      <c r="B470" s="173"/>
      <c r="C470" s="184"/>
      <c r="E470" s="203"/>
    </row>
    <row r="471" spans="1:5" ht="18" customHeight="1" x14ac:dyDescent="0.25">
      <c r="A471" s="160"/>
      <c r="B471" s="173"/>
      <c r="C471" s="184"/>
      <c r="E471" s="203"/>
    </row>
    <row r="472" spans="1:5" ht="18" customHeight="1" x14ac:dyDescent="0.25">
      <c r="A472" s="160"/>
      <c r="B472" s="173"/>
      <c r="C472" s="184"/>
      <c r="E472" s="203"/>
    </row>
    <row r="473" spans="1:5" ht="18" customHeight="1" x14ac:dyDescent="0.25">
      <c r="A473" s="160"/>
      <c r="B473" s="173"/>
      <c r="C473" s="184"/>
      <c r="E473" s="203"/>
    </row>
    <row r="474" spans="1:5" ht="18" customHeight="1" x14ac:dyDescent="0.25">
      <c r="A474" s="160"/>
      <c r="B474" s="173"/>
      <c r="C474" s="184"/>
      <c r="E474" s="203"/>
    </row>
    <row r="475" spans="1:5" ht="18" customHeight="1" x14ac:dyDescent="0.25">
      <c r="A475" s="160"/>
      <c r="B475" s="173"/>
      <c r="C475" s="184"/>
      <c r="E475" s="203"/>
    </row>
    <row r="476" spans="1:5" ht="18" customHeight="1" x14ac:dyDescent="0.25">
      <c r="A476" s="160"/>
      <c r="B476" s="173"/>
      <c r="C476" s="184"/>
      <c r="E476" s="203"/>
    </row>
    <row r="477" spans="1:5" ht="18" customHeight="1" x14ac:dyDescent="0.25">
      <c r="A477" s="160"/>
      <c r="B477" s="173"/>
      <c r="C477" s="184"/>
      <c r="E477" s="203"/>
    </row>
    <row r="478" spans="1:5" ht="18" customHeight="1" x14ac:dyDescent="0.25">
      <c r="A478" s="160"/>
      <c r="B478" s="173"/>
      <c r="C478" s="184"/>
      <c r="E478" s="203"/>
    </row>
    <row r="479" spans="1:5" ht="18" customHeight="1" x14ac:dyDescent="0.25">
      <c r="A479" s="160"/>
      <c r="B479" s="173"/>
      <c r="C479" s="184"/>
      <c r="E479" s="203"/>
    </row>
    <row r="480" spans="1:5" ht="18" customHeight="1" x14ac:dyDescent="0.25">
      <c r="A480" s="160"/>
      <c r="B480" s="173"/>
      <c r="C480" s="184"/>
      <c r="E480" s="203"/>
    </row>
    <row r="481" spans="1:5" ht="18" customHeight="1" x14ac:dyDescent="0.25">
      <c r="A481" s="160"/>
      <c r="B481" s="173"/>
      <c r="C481" s="184"/>
      <c r="E481" s="203"/>
    </row>
    <row r="482" spans="1:5" ht="18" customHeight="1" x14ac:dyDescent="0.25">
      <c r="A482" s="160"/>
      <c r="B482" s="173"/>
      <c r="C482" s="184"/>
      <c r="E482" s="203"/>
    </row>
    <row r="483" spans="1:5" ht="18" customHeight="1" x14ac:dyDescent="0.25">
      <c r="A483" s="160"/>
      <c r="B483" s="173"/>
      <c r="C483" s="184"/>
      <c r="E483" s="203"/>
    </row>
    <row r="484" spans="1:5" ht="18" customHeight="1" x14ac:dyDescent="0.25">
      <c r="A484" s="160"/>
      <c r="B484" s="173"/>
      <c r="C484" s="184"/>
      <c r="E484" s="203"/>
    </row>
    <row r="485" spans="1:5" ht="18" customHeight="1" x14ac:dyDescent="0.25">
      <c r="A485" s="160"/>
      <c r="B485" s="173"/>
      <c r="C485" s="184"/>
      <c r="E485" s="203"/>
    </row>
    <row r="486" spans="1:5" ht="18" customHeight="1" x14ac:dyDescent="0.25">
      <c r="A486" s="160"/>
      <c r="B486" s="173"/>
      <c r="C486" s="184"/>
      <c r="E486" s="203"/>
    </row>
    <row r="487" spans="1:5" ht="18" customHeight="1" x14ac:dyDescent="0.25">
      <c r="A487" s="160"/>
      <c r="B487" s="173"/>
      <c r="C487" s="184"/>
      <c r="E487" s="203"/>
    </row>
    <row r="488" spans="1:5" ht="18" customHeight="1" x14ac:dyDescent="0.25">
      <c r="A488" s="160"/>
      <c r="B488" s="173"/>
      <c r="C488" s="184"/>
      <c r="E488" s="203"/>
    </row>
    <row r="489" spans="1:5" ht="18" customHeight="1" x14ac:dyDescent="0.25">
      <c r="A489" s="160"/>
      <c r="B489" s="173"/>
      <c r="C489" s="184"/>
      <c r="E489" s="203"/>
    </row>
    <row r="490" spans="1:5" ht="18" customHeight="1" x14ac:dyDescent="0.25">
      <c r="A490" s="160"/>
      <c r="B490" s="173"/>
      <c r="C490" s="184"/>
      <c r="E490" s="203"/>
    </row>
    <row r="491" spans="1:5" ht="18" customHeight="1" x14ac:dyDescent="0.25">
      <c r="A491" s="160"/>
      <c r="B491" s="173"/>
      <c r="C491" s="184"/>
      <c r="E491" s="203"/>
    </row>
    <row r="492" spans="1:5" ht="18" customHeight="1" x14ac:dyDescent="0.25">
      <c r="A492" s="160"/>
      <c r="B492" s="173"/>
      <c r="C492" s="184"/>
      <c r="E492" s="203"/>
    </row>
    <row r="493" spans="1:5" ht="18" customHeight="1" x14ac:dyDescent="0.25">
      <c r="A493" s="160"/>
      <c r="B493" s="173"/>
      <c r="C493" s="184"/>
      <c r="E493" s="203"/>
    </row>
    <row r="494" spans="1:5" ht="18" customHeight="1" x14ac:dyDescent="0.25">
      <c r="A494" s="160"/>
      <c r="B494" s="173"/>
      <c r="C494" s="184"/>
      <c r="E494" s="203"/>
    </row>
    <row r="495" spans="1:5" ht="18" customHeight="1" x14ac:dyDescent="0.25">
      <c r="A495" s="160"/>
      <c r="B495" s="173"/>
      <c r="C495" s="184"/>
      <c r="E495" s="203"/>
    </row>
    <row r="496" spans="1:5" ht="18" customHeight="1" x14ac:dyDescent="0.25">
      <c r="A496" s="160"/>
      <c r="B496" s="173"/>
      <c r="C496" s="184"/>
      <c r="E496" s="203"/>
    </row>
    <row r="497" spans="1:5" ht="18" customHeight="1" x14ac:dyDescent="0.25">
      <c r="A497" s="160"/>
      <c r="B497" s="173"/>
      <c r="C497" s="184"/>
      <c r="E497" s="203"/>
    </row>
    <row r="498" spans="1:5" ht="18" customHeight="1" x14ac:dyDescent="0.25">
      <c r="A498" s="160"/>
      <c r="B498" s="173"/>
      <c r="C498" s="184"/>
      <c r="E498" s="203"/>
    </row>
    <row r="499" spans="1:5" ht="18" customHeight="1" x14ac:dyDescent="0.25">
      <c r="A499" s="160"/>
      <c r="B499" s="173"/>
      <c r="C499" s="184"/>
      <c r="E499" s="203"/>
    </row>
    <row r="500" spans="1:5" ht="18" customHeight="1" x14ac:dyDescent="0.25">
      <c r="A500" s="160"/>
      <c r="B500" s="173"/>
      <c r="C500" s="184"/>
      <c r="E500" s="203"/>
    </row>
    <row r="501" spans="1:5" ht="18" customHeight="1" x14ac:dyDescent="0.25">
      <c r="A501" s="160"/>
      <c r="B501" s="173"/>
      <c r="C501" s="184"/>
      <c r="E501" s="203"/>
    </row>
    <row r="502" spans="1:5" ht="18" customHeight="1" x14ac:dyDescent="0.25">
      <c r="A502" s="160"/>
      <c r="B502" s="173"/>
      <c r="C502" s="184"/>
      <c r="E502" s="203"/>
    </row>
    <row r="503" spans="1:5" ht="18" customHeight="1" x14ac:dyDescent="0.25">
      <c r="A503" s="160"/>
      <c r="B503" s="173"/>
      <c r="C503" s="184"/>
      <c r="E503" s="203"/>
    </row>
    <row r="504" spans="1:5" ht="18" customHeight="1" x14ac:dyDescent="0.25">
      <c r="A504" s="160"/>
      <c r="B504" s="173"/>
      <c r="C504" s="184"/>
      <c r="E504" s="203"/>
    </row>
    <row r="505" spans="1:5" ht="18" customHeight="1" x14ac:dyDescent="0.25">
      <c r="A505" s="160"/>
      <c r="B505" s="173"/>
      <c r="C505" s="184"/>
      <c r="E505" s="203"/>
    </row>
    <row r="506" spans="1:5" ht="18" customHeight="1" x14ac:dyDescent="0.25">
      <c r="A506" s="160"/>
      <c r="B506" s="173"/>
      <c r="C506" s="184"/>
      <c r="E506" s="203"/>
    </row>
    <row r="507" spans="1:5" ht="18" customHeight="1" x14ac:dyDescent="0.25">
      <c r="A507" s="160"/>
      <c r="B507" s="173"/>
      <c r="C507" s="184"/>
      <c r="E507" s="203"/>
    </row>
    <row r="508" spans="1:5" ht="18" customHeight="1" x14ac:dyDescent="0.25">
      <c r="A508" s="160"/>
      <c r="B508" s="173"/>
      <c r="C508" s="184"/>
      <c r="E508" s="203"/>
    </row>
    <row r="509" spans="1:5" ht="18" customHeight="1" x14ac:dyDescent="0.25">
      <c r="A509" s="160"/>
      <c r="B509" s="173"/>
      <c r="C509" s="184"/>
      <c r="E509" s="203"/>
    </row>
    <row r="510" spans="1:5" ht="18" customHeight="1" x14ac:dyDescent="0.25">
      <c r="A510" s="160"/>
      <c r="B510" s="173"/>
      <c r="C510" s="184"/>
      <c r="E510" s="203"/>
    </row>
    <row r="511" spans="1:5" ht="18" customHeight="1" x14ac:dyDescent="0.25">
      <c r="A511" s="160"/>
      <c r="B511" s="173"/>
      <c r="C511" s="184"/>
      <c r="E511" s="203"/>
    </row>
    <row r="512" spans="1:5" ht="18" customHeight="1" x14ac:dyDescent="0.25">
      <c r="A512" s="160"/>
      <c r="B512" s="173"/>
      <c r="C512" s="184"/>
      <c r="E512" s="203"/>
    </row>
    <row r="513" spans="1:5" ht="18" customHeight="1" x14ac:dyDescent="0.25">
      <c r="A513" s="160"/>
      <c r="B513" s="173"/>
      <c r="C513" s="184"/>
      <c r="E513" s="203"/>
    </row>
    <row r="514" spans="1:5" ht="18" customHeight="1" x14ac:dyDescent="0.25">
      <c r="A514" s="160"/>
      <c r="B514" s="173"/>
      <c r="C514" s="184"/>
      <c r="E514" s="203"/>
    </row>
    <row r="515" spans="1:5" ht="18" customHeight="1" x14ac:dyDescent="0.25">
      <c r="A515" s="160"/>
      <c r="B515" s="173"/>
      <c r="C515" s="184"/>
      <c r="E515" s="203"/>
    </row>
    <row r="516" spans="1:5" ht="18" customHeight="1" x14ac:dyDescent="0.25">
      <c r="A516" s="160"/>
      <c r="B516" s="173"/>
      <c r="C516" s="184"/>
      <c r="E516" s="203"/>
    </row>
    <row r="517" spans="1:5" ht="18" customHeight="1" x14ac:dyDescent="0.25">
      <c r="A517" s="160"/>
      <c r="B517" s="173"/>
      <c r="C517" s="184"/>
      <c r="E517" s="203"/>
    </row>
    <row r="518" spans="1:5" ht="18" customHeight="1" x14ac:dyDescent="0.25">
      <c r="A518" s="160"/>
      <c r="B518" s="173"/>
      <c r="C518" s="184"/>
      <c r="E518" s="203"/>
    </row>
    <row r="519" spans="1:5" ht="18" customHeight="1" x14ac:dyDescent="0.25">
      <c r="A519" s="160"/>
      <c r="B519" s="173"/>
      <c r="C519" s="184"/>
      <c r="E519" s="203"/>
    </row>
    <row r="520" spans="1:5" ht="18" customHeight="1" x14ac:dyDescent="0.25">
      <c r="A520" s="160"/>
      <c r="B520" s="173"/>
      <c r="C520" s="184"/>
      <c r="E520" s="203"/>
    </row>
    <row r="521" spans="1:5" ht="18" customHeight="1" x14ac:dyDescent="0.25">
      <c r="A521" s="160"/>
      <c r="B521" s="173"/>
      <c r="C521" s="184"/>
      <c r="E521" s="203"/>
    </row>
    <row r="522" spans="1:5" ht="18" customHeight="1" x14ac:dyDescent="0.25">
      <c r="A522" s="160"/>
      <c r="B522" s="173"/>
      <c r="C522" s="184"/>
      <c r="E522" s="203"/>
    </row>
    <row r="523" spans="1:5" ht="18" customHeight="1" x14ac:dyDescent="0.25">
      <c r="A523" s="160"/>
      <c r="B523" s="173"/>
      <c r="C523" s="184"/>
      <c r="E523" s="203"/>
    </row>
    <row r="524" spans="1:5" ht="18" customHeight="1" x14ac:dyDescent="0.25">
      <c r="A524" s="160"/>
      <c r="B524" s="173"/>
      <c r="C524" s="184"/>
      <c r="E524" s="203"/>
    </row>
    <row r="525" spans="1:5" ht="18" customHeight="1" x14ac:dyDescent="0.25">
      <c r="A525" s="160"/>
      <c r="B525" s="173"/>
      <c r="C525" s="184"/>
      <c r="E525" s="203"/>
    </row>
    <row r="526" spans="1:5" ht="18" customHeight="1" x14ac:dyDescent="0.25">
      <c r="A526" s="160"/>
      <c r="B526" s="173"/>
      <c r="C526" s="184"/>
      <c r="E526" s="203"/>
    </row>
    <row r="527" spans="1:5" ht="18" customHeight="1" x14ac:dyDescent="0.25">
      <c r="A527" s="160"/>
      <c r="B527" s="173"/>
      <c r="C527" s="184"/>
      <c r="E527" s="203"/>
    </row>
    <row r="528" spans="1:5" ht="18" customHeight="1" x14ac:dyDescent="0.25">
      <c r="A528" s="160"/>
      <c r="B528" s="173"/>
      <c r="C528" s="184"/>
      <c r="E528" s="203"/>
    </row>
    <row r="529" spans="1:5" ht="18" customHeight="1" x14ac:dyDescent="0.25">
      <c r="A529" s="160"/>
      <c r="B529" s="173"/>
      <c r="C529" s="184"/>
      <c r="E529" s="203"/>
    </row>
    <row r="530" spans="1:5" ht="18" customHeight="1" x14ac:dyDescent="0.25">
      <c r="A530" s="160"/>
      <c r="B530" s="173"/>
      <c r="C530" s="184"/>
      <c r="E530" s="203"/>
    </row>
    <row r="531" spans="1:5" ht="18" customHeight="1" x14ac:dyDescent="0.25">
      <c r="A531" s="160"/>
      <c r="B531" s="173"/>
      <c r="C531" s="184"/>
      <c r="E531" s="203"/>
    </row>
    <row r="532" spans="1:5" ht="18" customHeight="1" x14ac:dyDescent="0.25">
      <c r="A532" s="160"/>
      <c r="B532" s="173"/>
      <c r="C532" s="184"/>
      <c r="E532" s="203"/>
    </row>
    <row r="533" spans="1:5" ht="18" customHeight="1" x14ac:dyDescent="0.25">
      <c r="A533" s="160"/>
      <c r="B533" s="173"/>
      <c r="C533" s="184"/>
      <c r="E533" s="203"/>
    </row>
    <row r="534" spans="1:5" ht="18" customHeight="1" x14ac:dyDescent="0.25">
      <c r="A534" s="160"/>
      <c r="B534" s="173"/>
      <c r="C534" s="184"/>
      <c r="E534" s="203"/>
    </row>
    <row r="535" spans="1:5" ht="18" customHeight="1" x14ac:dyDescent="0.25">
      <c r="A535" s="160"/>
      <c r="B535" s="173"/>
      <c r="C535" s="184"/>
      <c r="E535" s="203"/>
    </row>
    <row r="536" spans="1:5" ht="18" customHeight="1" x14ac:dyDescent="0.25">
      <c r="A536" s="160"/>
      <c r="B536" s="173"/>
      <c r="C536" s="184"/>
      <c r="E536" s="203"/>
    </row>
    <row r="537" spans="1:5" ht="18" customHeight="1" x14ac:dyDescent="0.25">
      <c r="A537" s="160"/>
      <c r="B537" s="173"/>
      <c r="C537" s="184"/>
      <c r="E537" s="203"/>
    </row>
    <row r="538" spans="1:5" ht="18" customHeight="1" x14ac:dyDescent="0.25">
      <c r="A538" s="160"/>
      <c r="B538" s="173"/>
      <c r="C538" s="184"/>
      <c r="E538" s="203"/>
    </row>
    <row r="539" spans="1:5" ht="18" customHeight="1" x14ac:dyDescent="0.25">
      <c r="A539" s="160"/>
      <c r="B539" s="173"/>
      <c r="C539" s="184"/>
      <c r="E539" s="203"/>
    </row>
    <row r="540" spans="1:5" ht="18" customHeight="1" x14ac:dyDescent="0.25">
      <c r="A540" s="160"/>
      <c r="B540" s="173"/>
      <c r="C540" s="184"/>
      <c r="E540" s="203"/>
    </row>
    <row r="541" spans="1:5" ht="18" customHeight="1" x14ac:dyDescent="0.25">
      <c r="A541" s="160"/>
      <c r="B541" s="173"/>
      <c r="C541" s="184"/>
      <c r="E541" s="203"/>
    </row>
    <row r="542" spans="1:5" ht="18" customHeight="1" x14ac:dyDescent="0.25">
      <c r="A542" s="160"/>
      <c r="B542" s="173"/>
      <c r="C542" s="184"/>
      <c r="E542" s="203"/>
    </row>
    <row r="543" spans="1:5" ht="18" customHeight="1" x14ac:dyDescent="0.25">
      <c r="A543" s="160"/>
      <c r="B543" s="173"/>
      <c r="C543" s="184"/>
      <c r="E543" s="203"/>
    </row>
    <row r="544" spans="1:5" ht="18" customHeight="1" x14ac:dyDescent="0.25">
      <c r="A544" s="160"/>
      <c r="B544" s="173"/>
      <c r="C544" s="184"/>
      <c r="E544" s="203"/>
    </row>
    <row r="545" spans="1:5" ht="18" customHeight="1" x14ac:dyDescent="0.25">
      <c r="A545" s="160"/>
      <c r="B545" s="173"/>
      <c r="C545" s="184"/>
      <c r="E545" s="203"/>
    </row>
    <row r="546" spans="1:5" ht="18" customHeight="1" x14ac:dyDescent="0.25">
      <c r="A546" s="160"/>
      <c r="B546" s="173"/>
      <c r="C546" s="184"/>
      <c r="E546" s="203"/>
    </row>
    <row r="547" spans="1:5" ht="18" customHeight="1" x14ac:dyDescent="0.25">
      <c r="A547" s="160"/>
      <c r="B547" s="173"/>
      <c r="C547" s="184"/>
      <c r="E547" s="203"/>
    </row>
    <row r="548" spans="1:5" ht="18" customHeight="1" x14ac:dyDescent="0.25">
      <c r="A548" s="160"/>
      <c r="B548" s="173"/>
      <c r="C548" s="184"/>
      <c r="E548" s="203"/>
    </row>
    <row r="549" spans="1:5" ht="18" customHeight="1" x14ac:dyDescent="0.25">
      <c r="A549" s="160"/>
      <c r="B549" s="173"/>
      <c r="C549" s="184"/>
      <c r="E549" s="203"/>
    </row>
    <row r="550" spans="1:5" ht="18" customHeight="1" x14ac:dyDescent="0.25">
      <c r="A550" s="160"/>
      <c r="B550" s="173"/>
      <c r="C550" s="184"/>
      <c r="E550" s="203"/>
    </row>
    <row r="551" spans="1:5" ht="18" customHeight="1" x14ac:dyDescent="0.25">
      <c r="A551" s="160"/>
      <c r="B551" s="173"/>
      <c r="C551" s="184"/>
      <c r="E551" s="203"/>
    </row>
    <row r="552" spans="1:5" ht="18" customHeight="1" x14ac:dyDescent="0.25">
      <c r="A552" s="160"/>
      <c r="B552" s="173"/>
      <c r="C552" s="184"/>
      <c r="E552" s="203"/>
    </row>
    <row r="553" spans="1:5" ht="18" customHeight="1" x14ac:dyDescent="0.25">
      <c r="A553" s="160"/>
      <c r="B553" s="173"/>
      <c r="C553" s="184"/>
      <c r="E553" s="203"/>
    </row>
    <row r="554" spans="1:5" ht="18" customHeight="1" x14ac:dyDescent="0.25">
      <c r="A554" s="160"/>
      <c r="B554" s="173"/>
      <c r="C554" s="184"/>
      <c r="E554" s="203"/>
    </row>
    <row r="555" spans="1:5" ht="18" customHeight="1" x14ac:dyDescent="0.25">
      <c r="A555" s="160"/>
      <c r="B555" s="173"/>
      <c r="C555" s="184"/>
      <c r="E555" s="203"/>
    </row>
    <row r="556" spans="1:5" ht="18" customHeight="1" x14ac:dyDescent="0.25">
      <c r="A556" s="160"/>
      <c r="B556" s="173"/>
      <c r="C556" s="184"/>
      <c r="E556" s="203"/>
    </row>
    <row r="557" spans="1:5" ht="18" customHeight="1" x14ac:dyDescent="0.25">
      <c r="A557" s="160"/>
      <c r="B557" s="173"/>
      <c r="C557" s="184"/>
      <c r="E557" s="203"/>
    </row>
    <row r="558" spans="1:5" ht="18" customHeight="1" x14ac:dyDescent="0.25">
      <c r="A558" s="160"/>
      <c r="B558" s="173"/>
      <c r="C558" s="184"/>
      <c r="E558" s="203"/>
    </row>
    <row r="559" spans="1:5" ht="18" customHeight="1" x14ac:dyDescent="0.25">
      <c r="A559" s="160"/>
      <c r="B559" s="173"/>
      <c r="C559" s="184"/>
      <c r="E559" s="203"/>
    </row>
    <row r="560" spans="1:5" ht="18" customHeight="1" x14ac:dyDescent="0.25">
      <c r="A560" s="160"/>
      <c r="B560" s="173"/>
      <c r="C560" s="184"/>
      <c r="E560" s="203"/>
    </row>
    <row r="561" spans="1:5" ht="18" customHeight="1" x14ac:dyDescent="0.25">
      <c r="A561" s="160"/>
      <c r="B561" s="173"/>
      <c r="C561" s="184"/>
      <c r="E561" s="203"/>
    </row>
    <row r="562" spans="1:5" ht="18" customHeight="1" x14ac:dyDescent="0.25">
      <c r="A562" s="160"/>
      <c r="B562" s="173"/>
      <c r="C562" s="184"/>
      <c r="E562" s="203"/>
    </row>
    <row r="563" spans="1:5" ht="18" customHeight="1" x14ac:dyDescent="0.25">
      <c r="A563" s="160"/>
      <c r="B563" s="173"/>
      <c r="C563" s="184"/>
      <c r="E563" s="203"/>
    </row>
    <row r="564" spans="1:5" ht="18" customHeight="1" x14ac:dyDescent="0.25">
      <c r="A564" s="160"/>
      <c r="B564" s="173"/>
      <c r="C564" s="184"/>
      <c r="E564" s="203"/>
    </row>
    <row r="565" spans="1:5" ht="18" customHeight="1" x14ac:dyDescent="0.25">
      <c r="A565" s="160"/>
      <c r="B565" s="173"/>
      <c r="C565" s="184"/>
      <c r="E565" s="203"/>
    </row>
    <row r="566" spans="1:5" ht="18" customHeight="1" x14ac:dyDescent="0.25">
      <c r="A566" s="160"/>
      <c r="B566" s="173"/>
      <c r="C566" s="184"/>
      <c r="E566" s="203"/>
    </row>
    <row r="567" spans="1:5" ht="18" customHeight="1" x14ac:dyDescent="0.25">
      <c r="A567" s="160"/>
      <c r="B567" s="173"/>
      <c r="C567" s="184"/>
      <c r="E567" s="203"/>
    </row>
    <row r="568" spans="1:5" ht="18" customHeight="1" x14ac:dyDescent="0.25">
      <c r="A568" s="160"/>
      <c r="B568" s="173"/>
      <c r="C568" s="184"/>
      <c r="E568" s="203"/>
    </row>
    <row r="569" spans="1:5" ht="18" customHeight="1" x14ac:dyDescent="0.25">
      <c r="A569" s="160"/>
      <c r="B569" s="173"/>
      <c r="C569" s="184"/>
      <c r="E569" s="203"/>
    </row>
    <row r="570" spans="1:5" ht="18" customHeight="1" x14ac:dyDescent="0.25">
      <c r="A570" s="160"/>
      <c r="B570" s="173"/>
      <c r="C570" s="184"/>
      <c r="E570" s="203"/>
    </row>
    <row r="571" spans="1:5" ht="18" customHeight="1" x14ac:dyDescent="0.25">
      <c r="A571" s="160"/>
      <c r="B571" s="173"/>
      <c r="C571" s="184"/>
      <c r="E571" s="203"/>
    </row>
    <row r="572" spans="1:5" ht="18" customHeight="1" x14ac:dyDescent="0.25">
      <c r="A572" s="160"/>
      <c r="B572" s="173"/>
      <c r="C572" s="184"/>
      <c r="E572" s="203"/>
    </row>
    <row r="573" spans="1:5" ht="18" customHeight="1" x14ac:dyDescent="0.25">
      <c r="A573" s="160"/>
      <c r="B573" s="173"/>
      <c r="C573" s="184"/>
      <c r="E573" s="203"/>
    </row>
    <row r="574" spans="1:5" ht="18" customHeight="1" x14ac:dyDescent="0.25">
      <c r="A574" s="160"/>
      <c r="B574" s="173"/>
      <c r="C574" s="184"/>
      <c r="E574" s="203"/>
    </row>
    <row r="575" spans="1:5" ht="18" customHeight="1" x14ac:dyDescent="0.25">
      <c r="A575" s="160"/>
      <c r="B575" s="173"/>
      <c r="C575" s="184"/>
      <c r="E575" s="203"/>
    </row>
    <row r="576" spans="1:5" ht="18" customHeight="1" x14ac:dyDescent="0.25">
      <c r="A576" s="160"/>
      <c r="B576" s="173"/>
      <c r="C576" s="184"/>
      <c r="E576" s="203"/>
    </row>
    <row r="577" spans="1:5" ht="18" customHeight="1" x14ac:dyDescent="0.25">
      <c r="A577" s="160"/>
      <c r="B577" s="173"/>
      <c r="C577" s="184"/>
      <c r="E577" s="203"/>
    </row>
    <row r="578" spans="1:5" ht="18" customHeight="1" x14ac:dyDescent="0.25">
      <c r="A578" s="160"/>
      <c r="B578" s="173"/>
      <c r="C578" s="184"/>
      <c r="E578" s="203"/>
    </row>
    <row r="579" spans="1:5" ht="18" customHeight="1" x14ac:dyDescent="0.25">
      <c r="A579" s="160"/>
      <c r="B579" s="173"/>
      <c r="C579" s="184"/>
      <c r="E579" s="203"/>
    </row>
    <row r="580" spans="1:5" ht="18" customHeight="1" x14ac:dyDescent="0.25">
      <c r="A580" s="160"/>
      <c r="B580" s="173"/>
      <c r="C580" s="184"/>
      <c r="E580" s="203"/>
    </row>
    <row r="581" spans="1:5" ht="18" customHeight="1" x14ac:dyDescent="0.25">
      <c r="A581" s="160"/>
      <c r="B581" s="173"/>
      <c r="C581" s="184"/>
      <c r="E581" s="203"/>
    </row>
    <row r="582" spans="1:5" ht="18" customHeight="1" x14ac:dyDescent="0.25">
      <c r="A582" s="160"/>
      <c r="B582" s="173"/>
      <c r="C582" s="184"/>
      <c r="E582" s="203"/>
    </row>
    <row r="583" spans="1:5" ht="18" customHeight="1" x14ac:dyDescent="0.25">
      <c r="A583" s="160"/>
      <c r="B583" s="173"/>
      <c r="C583" s="184"/>
      <c r="E583" s="203"/>
    </row>
    <row r="584" spans="1:5" ht="18" customHeight="1" x14ac:dyDescent="0.25">
      <c r="A584" s="160"/>
      <c r="B584" s="173"/>
      <c r="C584" s="184"/>
      <c r="E584" s="203"/>
    </row>
    <row r="585" spans="1:5" ht="18" customHeight="1" x14ac:dyDescent="0.25">
      <c r="A585" s="160"/>
      <c r="B585" s="173"/>
      <c r="C585" s="184"/>
      <c r="E585" s="203"/>
    </row>
    <row r="586" spans="1:5" ht="18" customHeight="1" x14ac:dyDescent="0.25">
      <c r="A586" s="160"/>
      <c r="B586" s="173"/>
      <c r="C586" s="184"/>
      <c r="E586" s="203"/>
    </row>
    <row r="587" spans="1:5" ht="18" customHeight="1" x14ac:dyDescent="0.25">
      <c r="A587" s="160"/>
      <c r="B587" s="173"/>
      <c r="C587" s="184"/>
      <c r="E587" s="203"/>
    </row>
    <row r="588" spans="1:5" ht="18" customHeight="1" x14ac:dyDescent="0.25">
      <c r="A588" s="160"/>
      <c r="B588" s="173"/>
      <c r="C588" s="184"/>
      <c r="E588" s="203"/>
    </row>
    <row r="589" spans="1:5" ht="18" customHeight="1" x14ac:dyDescent="0.25">
      <c r="A589" s="160"/>
      <c r="B589" s="173"/>
      <c r="C589" s="184"/>
      <c r="E589" s="203"/>
    </row>
    <row r="590" spans="1:5" ht="18" customHeight="1" x14ac:dyDescent="0.25">
      <c r="A590" s="160"/>
      <c r="B590" s="173"/>
      <c r="C590" s="184"/>
      <c r="E590" s="203"/>
    </row>
    <row r="591" spans="1:5" ht="18" customHeight="1" x14ac:dyDescent="0.25">
      <c r="A591" s="160"/>
      <c r="B591" s="173"/>
      <c r="C591" s="184"/>
      <c r="E591" s="203"/>
    </row>
    <row r="592" spans="1:5" ht="18" customHeight="1" x14ac:dyDescent="0.25">
      <c r="A592" s="160"/>
      <c r="B592" s="173"/>
      <c r="C592" s="184"/>
      <c r="E592" s="203"/>
    </row>
    <row r="593" spans="1:5" ht="18" customHeight="1" x14ac:dyDescent="0.25">
      <c r="A593" s="160"/>
      <c r="B593" s="173"/>
      <c r="C593" s="184"/>
      <c r="E593" s="203"/>
    </row>
    <row r="594" spans="1:5" ht="18" customHeight="1" x14ac:dyDescent="0.25">
      <c r="A594" s="160"/>
      <c r="B594" s="173"/>
      <c r="C594" s="184"/>
      <c r="E594" s="203"/>
    </row>
    <row r="595" spans="1:5" ht="18" customHeight="1" x14ac:dyDescent="0.25">
      <c r="A595" s="160"/>
      <c r="B595" s="173"/>
      <c r="C595" s="184"/>
      <c r="E595" s="203"/>
    </row>
    <row r="596" spans="1:5" ht="18" customHeight="1" x14ac:dyDescent="0.25">
      <c r="A596" s="160"/>
      <c r="B596" s="173"/>
      <c r="C596" s="184"/>
      <c r="E596" s="203"/>
    </row>
    <row r="597" spans="1:5" ht="18" customHeight="1" x14ac:dyDescent="0.25">
      <c r="A597" s="160"/>
      <c r="B597" s="173"/>
      <c r="C597" s="184"/>
      <c r="E597" s="203"/>
    </row>
    <row r="598" spans="1:5" ht="18" customHeight="1" x14ac:dyDescent="0.25">
      <c r="A598" s="160"/>
      <c r="B598" s="173"/>
      <c r="C598" s="184"/>
      <c r="E598" s="203"/>
    </row>
    <row r="599" spans="1:5" ht="18" customHeight="1" x14ac:dyDescent="0.25">
      <c r="A599" s="160"/>
      <c r="B599" s="173"/>
      <c r="C599" s="184"/>
      <c r="E599" s="203"/>
    </row>
    <row r="600" spans="1:5" ht="18" customHeight="1" x14ac:dyDescent="0.25">
      <c r="A600" s="160"/>
      <c r="B600" s="173"/>
      <c r="C600" s="184"/>
      <c r="E600" s="203"/>
    </row>
    <row r="601" spans="1:5" ht="18" customHeight="1" x14ac:dyDescent="0.25">
      <c r="A601" s="160"/>
      <c r="B601" s="173"/>
      <c r="C601" s="184"/>
      <c r="E601" s="203"/>
    </row>
    <row r="602" spans="1:5" ht="18" customHeight="1" x14ac:dyDescent="0.25">
      <c r="A602" s="160"/>
      <c r="B602" s="173"/>
      <c r="C602" s="184"/>
      <c r="E602" s="203"/>
    </row>
    <row r="603" spans="1:5" ht="18" customHeight="1" x14ac:dyDescent="0.25">
      <c r="A603" s="160"/>
      <c r="B603" s="173"/>
      <c r="C603" s="184"/>
      <c r="E603" s="203"/>
    </row>
    <row r="604" spans="1:5" ht="18" customHeight="1" x14ac:dyDescent="0.25">
      <c r="A604" s="160"/>
      <c r="B604" s="173"/>
      <c r="C604" s="184"/>
      <c r="E604" s="203"/>
    </row>
    <row r="605" spans="1:5" ht="18" customHeight="1" x14ac:dyDescent="0.25">
      <c r="A605" s="160"/>
      <c r="B605" s="173"/>
      <c r="C605" s="184"/>
      <c r="E605" s="203"/>
    </row>
    <row r="606" spans="1:5" ht="18" customHeight="1" x14ac:dyDescent="0.25">
      <c r="A606" s="160"/>
      <c r="B606" s="173"/>
      <c r="C606" s="184"/>
      <c r="E606" s="203"/>
    </row>
    <row r="607" spans="1:5" ht="18" customHeight="1" x14ac:dyDescent="0.25">
      <c r="A607" s="160"/>
      <c r="B607" s="173"/>
      <c r="C607" s="184"/>
      <c r="E607" s="203"/>
    </row>
    <row r="608" spans="1:5" ht="18" customHeight="1" x14ac:dyDescent="0.25">
      <c r="A608" s="160"/>
      <c r="B608" s="173"/>
      <c r="C608" s="184"/>
      <c r="E608" s="203"/>
    </row>
    <row r="609" spans="1:5" ht="18" customHeight="1" x14ac:dyDescent="0.25">
      <c r="A609" s="160"/>
      <c r="B609" s="173"/>
      <c r="C609" s="184"/>
      <c r="E609" s="203"/>
    </row>
    <row r="610" spans="1:5" ht="18" customHeight="1" x14ac:dyDescent="0.25">
      <c r="A610" s="160"/>
      <c r="B610" s="173"/>
      <c r="C610" s="184"/>
      <c r="E610" s="203"/>
    </row>
    <row r="611" spans="1:5" ht="18" customHeight="1" x14ac:dyDescent="0.25">
      <c r="A611" s="160"/>
      <c r="B611" s="173"/>
      <c r="C611" s="184"/>
      <c r="E611" s="203"/>
    </row>
    <row r="612" spans="1:5" ht="18" customHeight="1" x14ac:dyDescent="0.25">
      <c r="A612" s="160"/>
      <c r="B612" s="173"/>
      <c r="C612" s="184"/>
      <c r="E612" s="203"/>
    </row>
    <row r="613" spans="1:5" ht="18" customHeight="1" x14ac:dyDescent="0.25">
      <c r="A613" s="160"/>
      <c r="B613" s="173"/>
      <c r="C613" s="184"/>
      <c r="E613" s="203"/>
    </row>
    <row r="614" spans="1:5" ht="18" customHeight="1" x14ac:dyDescent="0.25">
      <c r="A614" s="160"/>
      <c r="B614" s="173"/>
      <c r="C614" s="184"/>
      <c r="E614" s="203"/>
    </row>
    <row r="615" spans="1:5" ht="18" customHeight="1" x14ac:dyDescent="0.25">
      <c r="A615" s="160"/>
      <c r="B615" s="173"/>
      <c r="C615" s="184"/>
      <c r="E615" s="203"/>
    </row>
    <row r="616" spans="1:5" ht="18" customHeight="1" x14ac:dyDescent="0.25">
      <c r="A616" s="160"/>
      <c r="B616" s="173"/>
      <c r="C616" s="184"/>
      <c r="E616" s="203"/>
    </row>
    <row r="617" spans="1:5" ht="18" customHeight="1" x14ac:dyDescent="0.25">
      <c r="A617" s="160"/>
      <c r="B617" s="173"/>
      <c r="C617" s="184"/>
      <c r="E617" s="203"/>
    </row>
    <row r="618" spans="1:5" ht="18" customHeight="1" x14ac:dyDescent="0.25">
      <c r="A618" s="160"/>
      <c r="B618" s="173"/>
      <c r="C618" s="184"/>
      <c r="E618" s="203"/>
    </row>
    <row r="619" spans="1:5" ht="18" customHeight="1" x14ac:dyDescent="0.25">
      <c r="A619" s="160"/>
      <c r="B619" s="173"/>
      <c r="C619" s="184"/>
      <c r="E619" s="203"/>
    </row>
    <row r="620" spans="1:5" ht="18" customHeight="1" x14ac:dyDescent="0.25">
      <c r="A620" s="160"/>
      <c r="B620" s="173"/>
      <c r="C620" s="184"/>
      <c r="E620" s="203"/>
    </row>
    <row r="621" spans="1:5" ht="18" customHeight="1" x14ac:dyDescent="0.25">
      <c r="A621" s="160"/>
      <c r="B621" s="173"/>
      <c r="C621" s="184"/>
      <c r="E621" s="203"/>
    </row>
    <row r="622" spans="1:5" ht="18" customHeight="1" x14ac:dyDescent="0.25">
      <c r="A622" s="160"/>
      <c r="B622" s="173"/>
      <c r="C622" s="184"/>
      <c r="E622" s="203"/>
    </row>
    <row r="623" spans="1:5" ht="18" customHeight="1" x14ac:dyDescent="0.25">
      <c r="A623" s="160"/>
      <c r="B623" s="173"/>
      <c r="C623" s="184"/>
      <c r="E623" s="203"/>
    </row>
    <row r="624" spans="1:5" ht="18" customHeight="1" x14ac:dyDescent="0.25">
      <c r="A624" s="160"/>
      <c r="B624" s="173"/>
      <c r="C624" s="184"/>
      <c r="E624" s="203"/>
    </row>
    <row r="625" spans="1:5" ht="18" customHeight="1" x14ac:dyDescent="0.25">
      <c r="A625" s="160"/>
      <c r="B625" s="173"/>
      <c r="C625" s="184"/>
      <c r="E625" s="203"/>
    </row>
    <row r="626" spans="1:5" ht="18" customHeight="1" x14ac:dyDescent="0.25">
      <c r="A626" s="160"/>
      <c r="B626" s="173"/>
      <c r="C626" s="184"/>
      <c r="E626" s="203"/>
    </row>
    <row r="627" spans="1:5" ht="18" customHeight="1" x14ac:dyDescent="0.25">
      <c r="A627" s="160"/>
      <c r="B627" s="173"/>
      <c r="C627" s="184"/>
      <c r="E627" s="203"/>
    </row>
    <row r="628" spans="1:5" ht="18" customHeight="1" x14ac:dyDescent="0.25">
      <c r="A628" s="160"/>
      <c r="B628" s="173"/>
      <c r="C628" s="184"/>
      <c r="E628" s="203"/>
    </row>
    <row r="629" spans="1:5" ht="18" customHeight="1" x14ac:dyDescent="0.25">
      <c r="A629" s="160"/>
      <c r="B629" s="173"/>
      <c r="C629" s="184"/>
      <c r="E629" s="203"/>
    </row>
    <row r="630" spans="1:5" ht="18" customHeight="1" x14ac:dyDescent="0.25">
      <c r="A630" s="160"/>
      <c r="B630" s="173"/>
      <c r="C630" s="184"/>
      <c r="E630" s="203"/>
    </row>
    <row r="631" spans="1:5" ht="18" customHeight="1" x14ac:dyDescent="0.25">
      <c r="A631" s="160"/>
      <c r="B631" s="173"/>
      <c r="C631" s="184"/>
      <c r="E631" s="203"/>
    </row>
    <row r="632" spans="1:5" ht="18" customHeight="1" x14ac:dyDescent="0.25">
      <c r="A632" s="160"/>
      <c r="B632" s="173"/>
      <c r="C632" s="184"/>
      <c r="E632" s="203"/>
    </row>
    <row r="633" spans="1:5" ht="18" customHeight="1" x14ac:dyDescent="0.25">
      <c r="A633" s="160"/>
      <c r="B633" s="173"/>
      <c r="C633" s="184"/>
      <c r="E633" s="203"/>
    </row>
    <row r="634" spans="1:5" ht="18" customHeight="1" x14ac:dyDescent="0.25">
      <c r="A634" s="160"/>
      <c r="B634" s="173"/>
      <c r="C634" s="184"/>
      <c r="E634" s="203"/>
    </row>
    <row r="635" spans="1:5" ht="18" customHeight="1" x14ac:dyDescent="0.25">
      <c r="A635" s="160"/>
      <c r="B635" s="173"/>
      <c r="C635" s="184"/>
      <c r="E635" s="203"/>
    </row>
    <row r="636" spans="1:5" ht="18" customHeight="1" x14ac:dyDescent="0.25">
      <c r="A636" s="160"/>
      <c r="B636" s="173"/>
      <c r="C636" s="184"/>
      <c r="E636" s="203"/>
    </row>
    <row r="637" spans="1:5" ht="18" customHeight="1" x14ac:dyDescent="0.25">
      <c r="A637" s="160"/>
      <c r="B637" s="173"/>
      <c r="C637" s="184"/>
      <c r="E637" s="203"/>
    </row>
    <row r="638" spans="1:5" ht="18" customHeight="1" x14ac:dyDescent="0.25">
      <c r="A638" s="160"/>
      <c r="B638" s="173"/>
      <c r="C638" s="184"/>
      <c r="E638" s="203"/>
    </row>
    <row r="639" spans="1:5" ht="18" customHeight="1" x14ac:dyDescent="0.25">
      <c r="A639" s="160"/>
      <c r="B639" s="173"/>
      <c r="C639" s="184"/>
      <c r="E639" s="203"/>
    </row>
    <row r="640" spans="1:5" ht="18" customHeight="1" x14ac:dyDescent="0.25">
      <c r="A640" s="160"/>
      <c r="B640" s="173"/>
      <c r="C640" s="184"/>
      <c r="E640" s="203"/>
    </row>
    <row r="641" spans="1:5" ht="18" customHeight="1" x14ac:dyDescent="0.25">
      <c r="A641" s="160"/>
      <c r="B641" s="173"/>
      <c r="C641" s="184"/>
      <c r="E641" s="203"/>
    </row>
    <row r="642" spans="1:5" ht="18" customHeight="1" x14ac:dyDescent="0.25">
      <c r="A642" s="160"/>
      <c r="B642" s="173"/>
      <c r="C642" s="184"/>
      <c r="E642" s="203"/>
    </row>
    <row r="643" spans="1:5" ht="18" customHeight="1" x14ac:dyDescent="0.25">
      <c r="A643" s="160"/>
      <c r="B643" s="173"/>
      <c r="C643" s="184"/>
      <c r="E643" s="203"/>
    </row>
    <row r="644" spans="1:5" ht="18" customHeight="1" x14ac:dyDescent="0.25">
      <c r="A644" s="160"/>
      <c r="B644" s="173"/>
      <c r="C644" s="184"/>
      <c r="E644" s="203"/>
    </row>
    <row r="645" spans="1:5" ht="18" customHeight="1" x14ac:dyDescent="0.25">
      <c r="A645" s="160"/>
      <c r="B645" s="173"/>
      <c r="C645" s="184"/>
      <c r="E645" s="203"/>
    </row>
    <row r="646" spans="1:5" ht="18" customHeight="1" x14ac:dyDescent="0.25">
      <c r="A646" s="160"/>
      <c r="B646" s="173"/>
      <c r="C646" s="184"/>
      <c r="E646" s="203"/>
    </row>
    <row r="647" spans="1:5" ht="18" customHeight="1" x14ac:dyDescent="0.25">
      <c r="A647" s="160"/>
      <c r="B647" s="173"/>
      <c r="C647" s="184"/>
      <c r="E647" s="203"/>
    </row>
    <row r="648" spans="1:5" ht="18" customHeight="1" x14ac:dyDescent="0.25">
      <c r="A648" s="160"/>
      <c r="B648" s="173"/>
      <c r="C648" s="184"/>
      <c r="E648" s="203"/>
    </row>
    <row r="649" spans="1:5" ht="18" customHeight="1" x14ac:dyDescent="0.25">
      <c r="A649" s="160"/>
      <c r="B649" s="173"/>
      <c r="C649" s="184"/>
      <c r="E649" s="203"/>
    </row>
    <row r="650" spans="1:5" ht="18" customHeight="1" x14ac:dyDescent="0.25">
      <c r="A650" s="160"/>
      <c r="B650" s="173"/>
      <c r="C650" s="184"/>
      <c r="E650" s="203"/>
    </row>
    <row r="651" spans="1:5" ht="18" customHeight="1" x14ac:dyDescent="0.25">
      <c r="A651" s="160"/>
      <c r="B651" s="173"/>
      <c r="C651" s="184"/>
      <c r="E651" s="203"/>
    </row>
    <row r="652" spans="1:5" ht="18" customHeight="1" x14ac:dyDescent="0.25">
      <c r="A652" s="160"/>
      <c r="B652" s="173"/>
      <c r="C652" s="184"/>
      <c r="E652" s="203"/>
    </row>
    <row r="653" spans="1:5" ht="18" customHeight="1" x14ac:dyDescent="0.25">
      <c r="A653" s="160"/>
      <c r="B653" s="173"/>
      <c r="C653" s="184"/>
      <c r="E653" s="203"/>
    </row>
    <row r="654" spans="1:5" ht="18" customHeight="1" x14ac:dyDescent="0.25">
      <c r="A654" s="160"/>
      <c r="B654" s="173"/>
      <c r="C654" s="184"/>
      <c r="E654" s="203"/>
    </row>
    <row r="655" spans="1:5" ht="18" customHeight="1" x14ac:dyDescent="0.25">
      <c r="A655" s="160"/>
      <c r="B655" s="173"/>
      <c r="C655" s="184"/>
      <c r="E655" s="203"/>
    </row>
    <row r="656" spans="1:5" ht="18" customHeight="1" x14ac:dyDescent="0.25">
      <c r="A656" s="160"/>
      <c r="B656" s="173"/>
      <c r="C656" s="184"/>
      <c r="E656" s="203"/>
    </row>
    <row r="657" spans="1:5" ht="18" customHeight="1" x14ac:dyDescent="0.25">
      <c r="A657" s="160"/>
      <c r="B657" s="173"/>
      <c r="C657" s="184"/>
      <c r="E657" s="203"/>
    </row>
    <row r="658" spans="1:5" ht="18" customHeight="1" x14ac:dyDescent="0.25">
      <c r="A658" s="160"/>
      <c r="B658" s="173"/>
      <c r="C658" s="184"/>
      <c r="E658" s="203"/>
    </row>
    <row r="659" spans="1:5" ht="18" customHeight="1" x14ac:dyDescent="0.25">
      <c r="A659" s="160"/>
      <c r="B659" s="173"/>
      <c r="C659" s="184"/>
      <c r="E659" s="203"/>
    </row>
    <row r="660" spans="1:5" ht="18" customHeight="1" x14ac:dyDescent="0.25">
      <c r="A660" s="160"/>
      <c r="B660" s="173"/>
      <c r="C660" s="184"/>
      <c r="E660" s="203"/>
    </row>
    <row r="661" spans="1:5" ht="18" customHeight="1" x14ac:dyDescent="0.25">
      <c r="A661" s="160"/>
      <c r="B661" s="173"/>
      <c r="C661" s="184"/>
      <c r="E661" s="203"/>
    </row>
    <row r="662" spans="1:5" ht="18" customHeight="1" x14ac:dyDescent="0.25">
      <c r="A662" s="160"/>
      <c r="B662" s="173"/>
      <c r="C662" s="184"/>
      <c r="E662" s="203"/>
    </row>
    <row r="663" spans="1:5" ht="18" customHeight="1" x14ac:dyDescent="0.25">
      <c r="A663" s="160"/>
      <c r="B663" s="173"/>
      <c r="C663" s="184"/>
      <c r="E663" s="203"/>
    </row>
    <row r="664" spans="1:5" ht="18" customHeight="1" x14ac:dyDescent="0.25">
      <c r="A664" s="160"/>
      <c r="B664" s="173"/>
      <c r="C664" s="184"/>
      <c r="E664" s="203"/>
    </row>
    <row r="665" spans="1:5" ht="18" customHeight="1" x14ac:dyDescent="0.25">
      <c r="A665" s="160"/>
      <c r="B665" s="173"/>
      <c r="C665" s="184"/>
      <c r="E665" s="203"/>
    </row>
    <row r="666" spans="1:5" ht="18" customHeight="1" x14ac:dyDescent="0.25">
      <c r="A666" s="160"/>
      <c r="B666" s="173"/>
      <c r="C666" s="184"/>
      <c r="E666" s="203"/>
    </row>
    <row r="667" spans="1:5" ht="18" customHeight="1" x14ac:dyDescent="0.25">
      <c r="A667" s="160"/>
      <c r="B667" s="173"/>
      <c r="C667" s="184"/>
      <c r="E667" s="203"/>
    </row>
    <row r="668" spans="1:5" ht="18" customHeight="1" x14ac:dyDescent="0.25">
      <c r="A668" s="160"/>
      <c r="B668" s="173"/>
      <c r="C668" s="184"/>
      <c r="E668" s="203"/>
    </row>
    <row r="669" spans="1:5" ht="18" customHeight="1" x14ac:dyDescent="0.25">
      <c r="A669" s="160"/>
      <c r="B669" s="173"/>
      <c r="C669" s="184"/>
      <c r="E669" s="203"/>
    </row>
    <row r="670" spans="1:5" ht="18" customHeight="1" x14ac:dyDescent="0.25">
      <c r="A670" s="160"/>
      <c r="B670" s="173"/>
      <c r="C670" s="184"/>
      <c r="E670" s="203"/>
    </row>
    <row r="671" spans="1:5" ht="18" customHeight="1" x14ac:dyDescent="0.25">
      <c r="A671" s="160"/>
      <c r="B671" s="173"/>
      <c r="C671" s="184"/>
      <c r="E671" s="203"/>
    </row>
    <row r="672" spans="1:5" ht="18" customHeight="1" x14ac:dyDescent="0.25">
      <c r="A672" s="160"/>
      <c r="B672" s="173"/>
      <c r="C672" s="184"/>
      <c r="E672" s="203"/>
    </row>
    <row r="673" spans="1:5" ht="18" customHeight="1" x14ac:dyDescent="0.25">
      <c r="A673" s="160"/>
      <c r="B673" s="173"/>
      <c r="C673" s="184"/>
      <c r="E673" s="203"/>
    </row>
    <row r="674" spans="1:5" ht="18" customHeight="1" x14ac:dyDescent="0.25">
      <c r="A674" s="160"/>
      <c r="B674" s="173"/>
      <c r="C674" s="184"/>
      <c r="E674" s="203"/>
    </row>
    <row r="675" spans="1:5" ht="18" customHeight="1" x14ac:dyDescent="0.25">
      <c r="A675" s="160"/>
      <c r="B675" s="173"/>
      <c r="C675" s="184"/>
      <c r="E675" s="203"/>
    </row>
    <row r="676" spans="1:5" ht="18" customHeight="1" x14ac:dyDescent="0.25">
      <c r="A676" s="160"/>
      <c r="B676" s="173"/>
      <c r="C676" s="184"/>
      <c r="E676" s="203"/>
    </row>
    <row r="677" spans="1:5" ht="18" customHeight="1" x14ac:dyDescent="0.25">
      <c r="A677" s="160"/>
      <c r="B677" s="173"/>
      <c r="C677" s="184"/>
      <c r="E677" s="203"/>
    </row>
    <row r="678" spans="1:5" ht="18" customHeight="1" x14ac:dyDescent="0.25">
      <c r="A678" s="160"/>
      <c r="B678" s="173"/>
      <c r="C678" s="184"/>
      <c r="E678" s="203"/>
    </row>
    <row r="679" spans="1:5" ht="18" customHeight="1" x14ac:dyDescent="0.25">
      <c r="A679" s="160"/>
      <c r="B679" s="173"/>
      <c r="C679" s="184"/>
      <c r="E679" s="203"/>
    </row>
    <row r="680" spans="1:5" ht="18" customHeight="1" x14ac:dyDescent="0.25">
      <c r="A680" s="160"/>
      <c r="B680" s="173"/>
      <c r="C680" s="184"/>
      <c r="E680" s="203"/>
    </row>
    <row r="681" spans="1:5" ht="18" customHeight="1" x14ac:dyDescent="0.25">
      <c r="A681" s="160"/>
      <c r="B681" s="173"/>
      <c r="C681" s="184"/>
      <c r="E681" s="203"/>
    </row>
    <row r="682" spans="1:5" ht="18" customHeight="1" x14ac:dyDescent="0.25">
      <c r="A682" s="160"/>
      <c r="B682" s="173"/>
      <c r="C682" s="184"/>
      <c r="E682" s="203"/>
    </row>
    <row r="683" spans="1:5" ht="18" customHeight="1" x14ac:dyDescent="0.25">
      <c r="A683" s="160"/>
      <c r="B683" s="173"/>
      <c r="C683" s="184"/>
      <c r="E683" s="203"/>
    </row>
    <row r="684" spans="1:5" ht="18" customHeight="1" x14ac:dyDescent="0.25">
      <c r="A684" s="160"/>
      <c r="B684" s="173"/>
      <c r="C684" s="184"/>
      <c r="E684" s="203"/>
    </row>
    <row r="685" spans="1:5" ht="18" customHeight="1" x14ac:dyDescent="0.25">
      <c r="A685" s="160"/>
      <c r="B685" s="173"/>
      <c r="C685" s="184"/>
      <c r="E685" s="203"/>
    </row>
    <row r="686" spans="1:5" ht="18" customHeight="1" x14ac:dyDescent="0.25">
      <c r="A686" s="160"/>
      <c r="B686" s="173"/>
      <c r="C686" s="184"/>
      <c r="E686" s="203"/>
    </row>
    <row r="687" spans="1:5" ht="18" customHeight="1" x14ac:dyDescent="0.25">
      <c r="A687" s="160"/>
      <c r="B687" s="173"/>
      <c r="C687" s="184"/>
      <c r="E687" s="203"/>
    </row>
    <row r="688" spans="1:5" ht="18" customHeight="1" x14ac:dyDescent="0.25">
      <c r="A688" s="160"/>
      <c r="B688" s="173"/>
      <c r="C688" s="184"/>
      <c r="E688" s="203"/>
    </row>
    <row r="689" spans="1:5" ht="18" customHeight="1" x14ac:dyDescent="0.25">
      <c r="A689" s="160"/>
      <c r="B689" s="173"/>
      <c r="C689" s="184"/>
      <c r="E689" s="203"/>
    </row>
    <row r="690" spans="1:5" ht="18" customHeight="1" x14ac:dyDescent="0.25">
      <c r="A690" s="160"/>
      <c r="B690" s="173"/>
      <c r="C690" s="184"/>
      <c r="E690" s="203"/>
    </row>
    <row r="691" spans="1:5" ht="18" customHeight="1" x14ac:dyDescent="0.25">
      <c r="A691" s="160"/>
      <c r="B691" s="173"/>
      <c r="C691" s="184"/>
      <c r="E691" s="203"/>
    </row>
    <row r="692" spans="1:5" ht="18" customHeight="1" x14ac:dyDescent="0.25">
      <c r="A692" s="160"/>
      <c r="B692" s="173"/>
      <c r="C692" s="184"/>
      <c r="E692" s="203"/>
    </row>
    <row r="693" spans="1:5" ht="18" customHeight="1" x14ac:dyDescent="0.25">
      <c r="A693" s="160"/>
      <c r="B693" s="173"/>
      <c r="C693" s="184"/>
      <c r="E693" s="203"/>
    </row>
    <row r="694" spans="1:5" ht="18" customHeight="1" x14ac:dyDescent="0.25">
      <c r="A694" s="160"/>
      <c r="B694" s="173"/>
      <c r="C694" s="184"/>
      <c r="E694" s="203"/>
    </row>
    <row r="695" spans="1:5" ht="18" customHeight="1" x14ac:dyDescent="0.25">
      <c r="A695" s="160"/>
      <c r="B695" s="173"/>
      <c r="C695" s="184"/>
      <c r="E695" s="203"/>
    </row>
    <row r="696" spans="1:5" ht="18" customHeight="1" x14ac:dyDescent="0.25">
      <c r="A696" s="160"/>
      <c r="B696" s="173"/>
      <c r="C696" s="184"/>
      <c r="E696" s="203"/>
    </row>
    <row r="697" spans="1:5" ht="18" customHeight="1" x14ac:dyDescent="0.25">
      <c r="A697" s="160"/>
      <c r="B697" s="173"/>
      <c r="C697" s="184"/>
      <c r="E697" s="203"/>
    </row>
    <row r="698" spans="1:5" ht="18" customHeight="1" x14ac:dyDescent="0.25">
      <c r="A698" s="160"/>
      <c r="B698" s="173"/>
      <c r="C698" s="184"/>
      <c r="E698" s="203"/>
    </row>
    <row r="699" spans="1:5" ht="18" customHeight="1" x14ac:dyDescent="0.25">
      <c r="A699" s="160"/>
      <c r="B699" s="173"/>
      <c r="C699" s="184"/>
      <c r="E699" s="203"/>
    </row>
    <row r="700" spans="1:5" ht="18" customHeight="1" x14ac:dyDescent="0.25">
      <c r="A700" s="160"/>
      <c r="B700" s="173"/>
      <c r="C700" s="184"/>
      <c r="E700" s="203"/>
    </row>
    <row r="701" spans="1:5" ht="18" customHeight="1" x14ac:dyDescent="0.25">
      <c r="A701" s="160"/>
      <c r="B701" s="173"/>
      <c r="C701" s="184"/>
      <c r="E701" s="203"/>
    </row>
    <row r="702" spans="1:5" ht="18" customHeight="1" x14ac:dyDescent="0.25">
      <c r="A702" s="160"/>
      <c r="B702" s="173"/>
      <c r="C702" s="184"/>
      <c r="E702" s="203"/>
    </row>
    <row r="703" spans="1:5" ht="18" customHeight="1" x14ac:dyDescent="0.25">
      <c r="A703" s="160"/>
      <c r="B703" s="173"/>
      <c r="C703" s="184"/>
      <c r="E703" s="203"/>
    </row>
    <row r="704" spans="1:5" ht="18" customHeight="1" x14ac:dyDescent="0.25">
      <c r="A704" s="160"/>
      <c r="B704" s="173"/>
      <c r="C704" s="184"/>
      <c r="E704" s="203"/>
    </row>
    <row r="705" spans="1:5" ht="18" customHeight="1" x14ac:dyDescent="0.25">
      <c r="A705" s="160"/>
      <c r="B705" s="173"/>
      <c r="C705" s="184"/>
      <c r="E705" s="203"/>
    </row>
    <row r="706" spans="1:5" ht="18" customHeight="1" x14ac:dyDescent="0.25">
      <c r="A706" s="160"/>
      <c r="B706" s="173"/>
      <c r="C706" s="184"/>
      <c r="E706" s="203"/>
    </row>
    <row r="707" spans="1:5" ht="18" customHeight="1" x14ac:dyDescent="0.25">
      <c r="A707" s="160"/>
      <c r="B707" s="173"/>
      <c r="C707" s="184"/>
      <c r="E707" s="203"/>
    </row>
    <row r="708" spans="1:5" ht="18" customHeight="1" x14ac:dyDescent="0.25">
      <c r="A708" s="160"/>
      <c r="B708" s="173"/>
      <c r="C708" s="184"/>
      <c r="E708" s="203"/>
    </row>
    <row r="709" spans="1:5" ht="18" customHeight="1" x14ac:dyDescent="0.25">
      <c r="A709" s="160"/>
      <c r="B709" s="173"/>
      <c r="C709" s="184"/>
      <c r="E709" s="203"/>
    </row>
    <row r="710" spans="1:5" ht="18" customHeight="1" x14ac:dyDescent="0.25">
      <c r="A710" s="160"/>
      <c r="B710" s="173"/>
      <c r="C710" s="184"/>
      <c r="E710" s="203"/>
    </row>
    <row r="711" spans="1:5" ht="18" customHeight="1" x14ac:dyDescent="0.25">
      <c r="A711" s="160"/>
      <c r="B711" s="173"/>
      <c r="C711" s="184"/>
      <c r="E711" s="203"/>
    </row>
    <row r="712" spans="1:5" ht="18" customHeight="1" x14ac:dyDescent="0.25">
      <c r="A712" s="160"/>
      <c r="B712" s="173"/>
      <c r="C712" s="184"/>
      <c r="E712" s="203"/>
    </row>
    <row r="713" spans="1:5" ht="18" customHeight="1" x14ac:dyDescent="0.25">
      <c r="A713" s="160"/>
      <c r="B713" s="173"/>
      <c r="C713" s="184"/>
      <c r="E713" s="203"/>
    </row>
    <row r="714" spans="1:5" ht="18" customHeight="1" x14ac:dyDescent="0.25">
      <c r="A714" s="160"/>
      <c r="B714" s="173"/>
      <c r="C714" s="184"/>
      <c r="E714" s="203"/>
    </row>
    <row r="715" spans="1:5" ht="18" customHeight="1" x14ac:dyDescent="0.25">
      <c r="A715" s="160"/>
      <c r="B715" s="173"/>
      <c r="C715" s="184"/>
      <c r="E715" s="203"/>
    </row>
    <row r="716" spans="1:5" ht="18" customHeight="1" x14ac:dyDescent="0.25">
      <c r="A716" s="160"/>
      <c r="B716" s="173"/>
      <c r="C716" s="184"/>
      <c r="E716" s="203"/>
    </row>
    <row r="717" spans="1:5" ht="18" customHeight="1" x14ac:dyDescent="0.25">
      <c r="A717" s="160"/>
      <c r="B717" s="173"/>
      <c r="C717" s="184"/>
      <c r="E717" s="203"/>
    </row>
    <row r="718" spans="1:5" ht="18" customHeight="1" x14ac:dyDescent="0.25">
      <c r="A718" s="160"/>
      <c r="B718" s="173"/>
      <c r="C718" s="184"/>
      <c r="E718" s="203"/>
    </row>
    <row r="719" spans="1:5" ht="18" customHeight="1" x14ac:dyDescent="0.25">
      <c r="A719" s="160"/>
      <c r="B719" s="173"/>
      <c r="C719" s="184"/>
      <c r="E719" s="203"/>
    </row>
    <row r="720" spans="1:5" ht="18" customHeight="1" x14ac:dyDescent="0.25">
      <c r="A720" s="160"/>
      <c r="B720" s="173"/>
      <c r="C720" s="184"/>
      <c r="E720" s="203"/>
    </row>
    <row r="721" spans="1:5" ht="18" customHeight="1" x14ac:dyDescent="0.25">
      <c r="A721" s="160"/>
      <c r="B721" s="173"/>
      <c r="C721" s="184"/>
      <c r="E721" s="203"/>
    </row>
    <row r="722" spans="1:5" ht="18" customHeight="1" x14ac:dyDescent="0.25">
      <c r="A722" s="160"/>
      <c r="B722" s="173"/>
      <c r="C722" s="184"/>
      <c r="E722" s="203"/>
    </row>
    <row r="723" spans="1:5" ht="18" customHeight="1" x14ac:dyDescent="0.25">
      <c r="A723" s="160"/>
      <c r="B723" s="173"/>
      <c r="C723" s="184"/>
      <c r="E723" s="203"/>
    </row>
    <row r="724" spans="1:5" ht="18" customHeight="1" x14ac:dyDescent="0.25">
      <c r="A724" s="160"/>
      <c r="B724" s="173"/>
      <c r="C724" s="184"/>
      <c r="E724" s="203"/>
    </row>
    <row r="725" spans="1:5" ht="18" customHeight="1" x14ac:dyDescent="0.25">
      <c r="A725" s="160"/>
      <c r="B725" s="173"/>
      <c r="C725" s="184"/>
      <c r="E725" s="203"/>
    </row>
    <row r="726" spans="1:5" ht="18" customHeight="1" x14ac:dyDescent="0.25">
      <c r="A726" s="160"/>
      <c r="B726" s="173"/>
      <c r="C726" s="184"/>
      <c r="E726" s="203"/>
    </row>
    <row r="727" spans="1:5" ht="18" customHeight="1" x14ac:dyDescent="0.25">
      <c r="A727" s="160"/>
      <c r="B727" s="173"/>
      <c r="C727" s="184"/>
      <c r="E727" s="203"/>
    </row>
    <row r="728" spans="1:5" ht="18" customHeight="1" x14ac:dyDescent="0.25">
      <c r="A728" s="160"/>
      <c r="B728" s="173"/>
      <c r="C728" s="184"/>
      <c r="E728" s="203"/>
    </row>
    <row r="729" spans="1:5" ht="18" customHeight="1" x14ac:dyDescent="0.25">
      <c r="A729" s="160"/>
      <c r="B729" s="173"/>
      <c r="C729" s="184"/>
      <c r="E729" s="203"/>
    </row>
    <row r="730" spans="1:5" ht="18" customHeight="1" x14ac:dyDescent="0.25">
      <c r="A730" s="160"/>
      <c r="B730" s="173"/>
      <c r="C730" s="184"/>
      <c r="E730" s="203"/>
    </row>
    <row r="731" spans="1:5" ht="18" customHeight="1" x14ac:dyDescent="0.25">
      <c r="A731" s="160"/>
      <c r="B731" s="173"/>
      <c r="C731" s="184"/>
      <c r="E731" s="203"/>
    </row>
    <row r="732" spans="1:5" ht="18" customHeight="1" x14ac:dyDescent="0.25">
      <c r="A732" s="160"/>
      <c r="B732" s="173"/>
      <c r="C732" s="184"/>
      <c r="E732" s="203"/>
    </row>
    <row r="733" spans="1:5" ht="18" customHeight="1" x14ac:dyDescent="0.25">
      <c r="A733" s="160"/>
      <c r="B733" s="173"/>
      <c r="C733" s="184"/>
      <c r="E733" s="203"/>
    </row>
    <row r="734" spans="1:5" ht="18" customHeight="1" x14ac:dyDescent="0.25">
      <c r="A734" s="160"/>
      <c r="B734" s="173"/>
      <c r="C734" s="184"/>
      <c r="E734" s="203"/>
    </row>
    <row r="735" spans="1:5" ht="18" customHeight="1" x14ac:dyDescent="0.25">
      <c r="A735" s="160"/>
      <c r="B735" s="173"/>
      <c r="C735" s="184"/>
      <c r="E735" s="203"/>
    </row>
    <row r="736" spans="1:5" ht="18" customHeight="1" x14ac:dyDescent="0.25">
      <c r="A736" s="160"/>
      <c r="B736" s="173"/>
      <c r="C736" s="184"/>
      <c r="E736" s="203"/>
    </row>
    <row r="737" spans="1:5" ht="18" customHeight="1" x14ac:dyDescent="0.25">
      <c r="A737" s="160"/>
      <c r="B737" s="173"/>
      <c r="C737" s="184"/>
      <c r="E737" s="203"/>
    </row>
    <row r="738" spans="1:5" ht="18" customHeight="1" x14ac:dyDescent="0.25">
      <c r="A738" s="160"/>
      <c r="B738" s="173"/>
      <c r="C738" s="184"/>
      <c r="E738" s="203"/>
    </row>
    <row r="739" spans="1:5" ht="18" customHeight="1" x14ac:dyDescent="0.25">
      <c r="A739" s="160"/>
      <c r="B739" s="173"/>
      <c r="C739" s="184"/>
      <c r="E739" s="203"/>
    </row>
    <row r="740" spans="1:5" ht="18" customHeight="1" x14ac:dyDescent="0.25">
      <c r="A740" s="160"/>
      <c r="B740" s="173"/>
      <c r="C740" s="184"/>
      <c r="E740" s="203"/>
    </row>
    <row r="741" spans="1:5" ht="18" customHeight="1" x14ac:dyDescent="0.25">
      <c r="A741" s="160"/>
      <c r="B741" s="173"/>
      <c r="C741" s="184"/>
      <c r="E741" s="203"/>
    </row>
    <row r="742" spans="1:5" ht="18" customHeight="1" x14ac:dyDescent="0.25">
      <c r="A742" s="160"/>
      <c r="B742" s="173"/>
      <c r="C742" s="184"/>
      <c r="E742" s="203"/>
    </row>
    <row r="743" spans="1:5" ht="18" customHeight="1" x14ac:dyDescent="0.25">
      <c r="A743" s="160"/>
      <c r="B743" s="173"/>
      <c r="C743" s="184"/>
      <c r="E743" s="203"/>
    </row>
    <row r="744" spans="1:5" ht="18" customHeight="1" x14ac:dyDescent="0.25">
      <c r="A744" s="160"/>
      <c r="B744" s="173"/>
      <c r="C744" s="184"/>
      <c r="E744" s="203"/>
    </row>
    <row r="745" spans="1:5" ht="18" customHeight="1" x14ac:dyDescent="0.25">
      <c r="A745" s="160"/>
      <c r="B745" s="173"/>
      <c r="C745" s="184"/>
      <c r="E745" s="203"/>
    </row>
    <row r="746" spans="1:5" ht="18" customHeight="1" x14ac:dyDescent="0.25">
      <c r="A746" s="160"/>
      <c r="B746" s="173"/>
      <c r="C746" s="184"/>
      <c r="E746" s="203"/>
    </row>
    <row r="747" spans="1:5" ht="18" customHeight="1" x14ac:dyDescent="0.25">
      <c r="A747" s="160"/>
      <c r="B747" s="173"/>
      <c r="C747" s="184"/>
      <c r="E747" s="203"/>
    </row>
    <row r="748" spans="1:5" ht="18" customHeight="1" x14ac:dyDescent="0.25">
      <c r="A748" s="160"/>
      <c r="B748" s="173"/>
      <c r="C748" s="184"/>
      <c r="E748" s="203"/>
    </row>
    <row r="749" spans="1:5" ht="18" customHeight="1" x14ac:dyDescent="0.25">
      <c r="A749" s="160"/>
      <c r="B749" s="173"/>
      <c r="C749" s="184"/>
      <c r="E749" s="203"/>
    </row>
    <row r="750" spans="1:5" ht="18" customHeight="1" x14ac:dyDescent="0.25">
      <c r="A750" s="160"/>
      <c r="B750" s="173"/>
      <c r="C750" s="184"/>
      <c r="E750" s="203"/>
    </row>
    <row r="751" spans="1:5" ht="18" customHeight="1" x14ac:dyDescent="0.25">
      <c r="A751" s="160"/>
      <c r="B751" s="173"/>
      <c r="C751" s="184"/>
      <c r="E751" s="203"/>
    </row>
    <row r="752" spans="1:5" ht="18" customHeight="1" x14ac:dyDescent="0.25">
      <c r="A752" s="160"/>
      <c r="B752" s="173"/>
      <c r="C752" s="184"/>
      <c r="E752" s="203"/>
    </row>
    <row r="753" spans="1:5" ht="18" customHeight="1" x14ac:dyDescent="0.25">
      <c r="A753" s="160"/>
      <c r="B753" s="173"/>
      <c r="C753" s="184"/>
      <c r="E753" s="203"/>
    </row>
    <row r="754" spans="1:5" ht="18" customHeight="1" x14ac:dyDescent="0.25">
      <c r="A754" s="160"/>
      <c r="B754" s="173"/>
      <c r="C754" s="184"/>
      <c r="E754" s="203"/>
    </row>
    <row r="755" spans="1:5" ht="18" customHeight="1" x14ac:dyDescent="0.25">
      <c r="A755" s="160"/>
      <c r="B755" s="173"/>
      <c r="C755" s="184"/>
      <c r="E755" s="203"/>
    </row>
    <row r="756" spans="1:5" ht="18" customHeight="1" x14ac:dyDescent="0.25">
      <c r="A756" s="160"/>
      <c r="B756" s="173"/>
      <c r="C756" s="184"/>
      <c r="E756" s="203"/>
    </row>
    <row r="757" spans="1:5" ht="18" customHeight="1" x14ac:dyDescent="0.25">
      <c r="A757" s="160"/>
      <c r="B757" s="173"/>
      <c r="C757" s="184"/>
      <c r="E757" s="203"/>
    </row>
    <row r="758" spans="1:5" ht="18" customHeight="1" x14ac:dyDescent="0.25">
      <c r="A758" s="160"/>
      <c r="B758" s="173"/>
      <c r="C758" s="184"/>
      <c r="E758" s="203"/>
    </row>
    <row r="759" spans="1:5" ht="18" customHeight="1" x14ac:dyDescent="0.25">
      <c r="A759" s="160"/>
      <c r="B759" s="173"/>
      <c r="C759" s="184"/>
      <c r="E759" s="203"/>
    </row>
    <row r="760" spans="1:5" ht="18" customHeight="1" x14ac:dyDescent="0.25">
      <c r="A760" s="160"/>
      <c r="B760" s="173"/>
      <c r="C760" s="184"/>
      <c r="E760" s="203"/>
    </row>
    <row r="761" spans="1:5" ht="18" customHeight="1" x14ac:dyDescent="0.25">
      <c r="A761" s="160"/>
      <c r="B761" s="173"/>
      <c r="C761" s="184"/>
      <c r="E761" s="203"/>
    </row>
    <row r="762" spans="1:5" ht="18" customHeight="1" x14ac:dyDescent="0.25">
      <c r="A762" s="160"/>
      <c r="B762" s="173"/>
      <c r="C762" s="184"/>
      <c r="E762" s="203"/>
    </row>
    <row r="763" spans="1:5" ht="18" customHeight="1" x14ac:dyDescent="0.25">
      <c r="A763" s="160"/>
      <c r="B763" s="173"/>
      <c r="C763" s="184"/>
      <c r="E763" s="203"/>
    </row>
    <row r="764" spans="1:5" ht="18" customHeight="1" x14ac:dyDescent="0.25">
      <c r="A764" s="160"/>
      <c r="B764" s="173"/>
      <c r="C764" s="184"/>
      <c r="E764" s="203"/>
    </row>
    <row r="765" spans="1:5" ht="18" customHeight="1" x14ac:dyDescent="0.25">
      <c r="A765" s="160"/>
      <c r="B765" s="173"/>
      <c r="C765" s="184"/>
      <c r="E765" s="203"/>
    </row>
    <row r="766" spans="1:5" ht="18" customHeight="1" x14ac:dyDescent="0.25">
      <c r="A766" s="160"/>
      <c r="B766" s="173"/>
      <c r="C766" s="184"/>
      <c r="E766" s="203"/>
    </row>
    <row r="767" spans="1:5" ht="18" customHeight="1" x14ac:dyDescent="0.25">
      <c r="A767" s="160"/>
      <c r="B767" s="173"/>
      <c r="C767" s="184"/>
      <c r="E767" s="203"/>
    </row>
    <row r="768" spans="1:5" ht="18" customHeight="1" x14ac:dyDescent="0.25">
      <c r="A768" s="160"/>
      <c r="B768" s="173"/>
      <c r="C768" s="184"/>
      <c r="E768" s="203"/>
    </row>
    <row r="769" spans="1:5" ht="18" customHeight="1" x14ac:dyDescent="0.25">
      <c r="A769" s="160"/>
      <c r="B769" s="173"/>
      <c r="C769" s="184"/>
      <c r="E769" s="203"/>
    </row>
    <row r="770" spans="1:5" ht="18" customHeight="1" x14ac:dyDescent="0.25">
      <c r="A770" s="160"/>
      <c r="B770" s="173"/>
      <c r="C770" s="184"/>
      <c r="E770" s="203"/>
    </row>
    <row r="771" spans="1:5" ht="18" customHeight="1" x14ac:dyDescent="0.25">
      <c r="A771" s="160"/>
      <c r="B771" s="173"/>
      <c r="C771" s="184"/>
      <c r="E771" s="203"/>
    </row>
    <row r="772" spans="1:5" ht="18" customHeight="1" x14ac:dyDescent="0.25">
      <c r="A772" s="160"/>
      <c r="B772" s="173"/>
      <c r="C772" s="184"/>
      <c r="E772" s="203"/>
    </row>
    <row r="773" spans="1:5" ht="18" customHeight="1" x14ac:dyDescent="0.25">
      <c r="A773" s="160"/>
      <c r="B773" s="173"/>
      <c r="C773" s="184"/>
      <c r="E773" s="203"/>
    </row>
    <row r="774" spans="1:5" ht="18" customHeight="1" x14ac:dyDescent="0.25">
      <c r="A774" s="160"/>
      <c r="B774" s="173"/>
      <c r="C774" s="184"/>
      <c r="E774" s="203"/>
    </row>
    <row r="775" spans="1:5" ht="18" customHeight="1" x14ac:dyDescent="0.25">
      <c r="A775" s="160"/>
      <c r="B775" s="173"/>
      <c r="C775" s="184"/>
      <c r="E775" s="203"/>
    </row>
    <row r="776" spans="1:5" ht="18" customHeight="1" x14ac:dyDescent="0.25">
      <c r="A776" s="160"/>
      <c r="B776" s="173"/>
      <c r="C776" s="184"/>
      <c r="E776" s="203"/>
    </row>
    <row r="777" spans="1:5" ht="18" customHeight="1" x14ac:dyDescent="0.25">
      <c r="A777" s="160"/>
      <c r="B777" s="173"/>
      <c r="C777" s="184"/>
      <c r="E777" s="203"/>
    </row>
    <row r="778" spans="1:5" ht="18" customHeight="1" x14ac:dyDescent="0.25">
      <c r="A778" s="160"/>
      <c r="B778" s="173"/>
      <c r="C778" s="184"/>
      <c r="E778" s="203"/>
    </row>
    <row r="779" spans="1:5" ht="18" customHeight="1" x14ac:dyDescent="0.25">
      <c r="A779" s="160"/>
      <c r="B779" s="173"/>
      <c r="C779" s="184"/>
      <c r="E779" s="203"/>
    </row>
    <row r="780" spans="1:5" ht="18" customHeight="1" x14ac:dyDescent="0.25">
      <c r="A780" s="160"/>
      <c r="B780" s="173"/>
      <c r="C780" s="184"/>
      <c r="E780" s="203"/>
    </row>
    <row r="781" spans="1:5" ht="18" customHeight="1" x14ac:dyDescent="0.25">
      <c r="A781" s="160"/>
      <c r="B781" s="173"/>
      <c r="C781" s="184"/>
      <c r="E781" s="203"/>
    </row>
    <row r="782" spans="1:5" ht="18" customHeight="1" x14ac:dyDescent="0.25">
      <c r="A782" s="160"/>
      <c r="B782" s="173"/>
      <c r="C782" s="184"/>
      <c r="E782" s="203"/>
    </row>
    <row r="783" spans="1:5" ht="18" customHeight="1" x14ac:dyDescent="0.25">
      <c r="A783" s="160"/>
      <c r="B783" s="173"/>
      <c r="C783" s="184"/>
      <c r="E783" s="203"/>
    </row>
    <row r="784" spans="1:5" ht="18" customHeight="1" x14ac:dyDescent="0.25">
      <c r="A784" s="160"/>
      <c r="B784" s="173"/>
      <c r="C784" s="184"/>
      <c r="E784" s="203"/>
    </row>
    <row r="785" spans="1:5" ht="18" customHeight="1" x14ac:dyDescent="0.25">
      <c r="A785" s="160"/>
      <c r="B785" s="173"/>
      <c r="C785" s="184"/>
      <c r="E785" s="203"/>
    </row>
    <row r="786" spans="1:5" ht="18" customHeight="1" x14ac:dyDescent="0.25">
      <c r="A786" s="160"/>
      <c r="B786" s="173"/>
      <c r="C786" s="184"/>
      <c r="E786" s="203"/>
    </row>
    <row r="787" spans="1:5" ht="18" customHeight="1" x14ac:dyDescent="0.25">
      <c r="A787" s="160"/>
      <c r="B787" s="173"/>
      <c r="C787" s="184"/>
      <c r="E787" s="203"/>
    </row>
    <row r="788" spans="1:5" ht="18" customHeight="1" x14ac:dyDescent="0.25">
      <c r="A788" s="160"/>
      <c r="B788" s="173"/>
      <c r="C788" s="184"/>
      <c r="E788" s="203"/>
    </row>
    <row r="789" spans="1:5" ht="18" customHeight="1" x14ac:dyDescent="0.25">
      <c r="A789" s="160"/>
      <c r="B789" s="173"/>
      <c r="C789" s="184"/>
      <c r="E789" s="203"/>
    </row>
    <row r="790" spans="1:5" ht="18" customHeight="1" x14ac:dyDescent="0.25">
      <c r="A790" s="160"/>
      <c r="B790" s="173"/>
      <c r="C790" s="184"/>
      <c r="E790" s="203"/>
    </row>
    <row r="791" spans="1:5" ht="18" customHeight="1" x14ac:dyDescent="0.25">
      <c r="A791" s="160"/>
      <c r="B791" s="173"/>
      <c r="C791" s="184"/>
      <c r="E791" s="203"/>
    </row>
    <row r="792" spans="1:5" ht="18" customHeight="1" x14ac:dyDescent="0.25">
      <c r="A792" s="160"/>
      <c r="B792" s="173"/>
      <c r="C792" s="184"/>
      <c r="E792" s="203"/>
    </row>
    <row r="793" spans="1:5" ht="18" customHeight="1" x14ac:dyDescent="0.25">
      <c r="A793" s="160"/>
      <c r="B793" s="173"/>
      <c r="C793" s="184"/>
      <c r="E793" s="203"/>
    </row>
    <row r="794" spans="1:5" ht="18" customHeight="1" x14ac:dyDescent="0.25">
      <c r="A794" s="160"/>
      <c r="B794" s="173"/>
      <c r="C794" s="184"/>
      <c r="E794" s="203"/>
    </row>
    <row r="795" spans="1:5" ht="18" customHeight="1" x14ac:dyDescent="0.25">
      <c r="A795" s="160"/>
      <c r="B795" s="173"/>
      <c r="C795" s="184"/>
      <c r="E795" s="203"/>
    </row>
    <row r="796" spans="1:5" ht="18" customHeight="1" x14ac:dyDescent="0.25">
      <c r="A796" s="160"/>
      <c r="B796" s="173"/>
      <c r="C796" s="184"/>
      <c r="E796" s="203"/>
    </row>
    <row r="797" spans="1:5" ht="18" customHeight="1" x14ac:dyDescent="0.25">
      <c r="A797" s="160"/>
      <c r="B797" s="173"/>
      <c r="C797" s="184"/>
      <c r="E797" s="203"/>
    </row>
    <row r="798" spans="1:5" ht="18" customHeight="1" x14ac:dyDescent="0.25">
      <c r="A798" s="160"/>
      <c r="B798" s="173"/>
      <c r="C798" s="184"/>
      <c r="E798" s="203"/>
    </row>
    <row r="799" spans="1:5" ht="18" customHeight="1" x14ac:dyDescent="0.25">
      <c r="A799" s="160"/>
      <c r="B799" s="173"/>
      <c r="C799" s="184"/>
      <c r="E799" s="203"/>
    </row>
    <row r="800" spans="1:5" ht="18" customHeight="1" x14ac:dyDescent="0.25">
      <c r="A800" s="160"/>
      <c r="B800" s="173"/>
      <c r="C800" s="184"/>
      <c r="E800" s="203"/>
    </row>
    <row r="801" spans="1:5" ht="18" customHeight="1" x14ac:dyDescent="0.25">
      <c r="A801" s="160"/>
      <c r="B801" s="173"/>
      <c r="C801" s="184"/>
      <c r="E801" s="203"/>
    </row>
    <row r="802" spans="1:5" ht="18" customHeight="1" x14ac:dyDescent="0.25">
      <c r="A802" s="160"/>
      <c r="B802" s="173"/>
      <c r="C802" s="184"/>
      <c r="E802" s="203"/>
    </row>
    <row r="803" spans="1:5" ht="18" customHeight="1" x14ac:dyDescent="0.25">
      <c r="A803" s="160"/>
      <c r="B803" s="173"/>
      <c r="C803" s="184"/>
      <c r="E803" s="203"/>
    </row>
    <row r="804" spans="1:5" ht="18" customHeight="1" x14ac:dyDescent="0.25">
      <c r="A804" s="160"/>
      <c r="B804" s="173"/>
      <c r="C804" s="184"/>
      <c r="E804" s="203"/>
    </row>
    <row r="805" spans="1:5" ht="18" customHeight="1" x14ac:dyDescent="0.25">
      <c r="A805" s="160"/>
      <c r="B805" s="173"/>
      <c r="C805" s="184"/>
      <c r="E805" s="203"/>
    </row>
    <row r="806" spans="1:5" ht="18" customHeight="1" x14ac:dyDescent="0.25">
      <c r="A806" s="160"/>
      <c r="B806" s="173"/>
      <c r="C806" s="184"/>
      <c r="E806" s="203"/>
    </row>
    <row r="807" spans="1:5" ht="18" customHeight="1" x14ac:dyDescent="0.25">
      <c r="A807" s="160"/>
      <c r="B807" s="173"/>
      <c r="C807" s="184"/>
      <c r="E807" s="203"/>
    </row>
    <row r="808" spans="1:5" ht="18" customHeight="1" x14ac:dyDescent="0.25">
      <c r="A808" s="160"/>
      <c r="B808" s="173"/>
      <c r="C808" s="184"/>
      <c r="E808" s="203"/>
    </row>
    <row r="809" spans="1:5" ht="18" customHeight="1" x14ac:dyDescent="0.25">
      <c r="A809" s="160"/>
      <c r="B809" s="173"/>
      <c r="C809" s="184"/>
      <c r="E809" s="203"/>
    </row>
    <row r="810" spans="1:5" ht="18" customHeight="1" x14ac:dyDescent="0.25">
      <c r="A810" s="160"/>
      <c r="B810" s="173"/>
      <c r="C810" s="184"/>
      <c r="E810" s="203"/>
    </row>
    <row r="811" spans="1:5" ht="18" customHeight="1" x14ac:dyDescent="0.25">
      <c r="A811" s="160"/>
      <c r="B811" s="173"/>
      <c r="C811" s="184"/>
      <c r="E811" s="203"/>
    </row>
    <row r="812" spans="1:5" ht="18" customHeight="1" x14ac:dyDescent="0.25">
      <c r="A812" s="160"/>
      <c r="B812" s="173"/>
      <c r="C812" s="184"/>
      <c r="E812" s="203"/>
    </row>
    <row r="813" spans="1:5" ht="18" customHeight="1" x14ac:dyDescent="0.25">
      <c r="A813" s="160"/>
      <c r="B813" s="173"/>
      <c r="C813" s="184"/>
      <c r="E813" s="203"/>
    </row>
    <row r="814" spans="1:5" ht="18" customHeight="1" x14ac:dyDescent="0.25">
      <c r="A814" s="160"/>
      <c r="B814" s="173"/>
      <c r="C814" s="184"/>
      <c r="E814" s="203"/>
    </row>
    <row r="815" spans="1:5" ht="18" customHeight="1" x14ac:dyDescent="0.25">
      <c r="A815" s="160"/>
      <c r="B815" s="173"/>
      <c r="C815" s="184"/>
      <c r="E815" s="203"/>
    </row>
    <row r="816" spans="1:5" ht="18" customHeight="1" x14ac:dyDescent="0.25">
      <c r="A816" s="160"/>
      <c r="B816" s="173"/>
      <c r="C816" s="184"/>
      <c r="E816" s="203"/>
    </row>
    <row r="817" spans="1:5" ht="18" customHeight="1" x14ac:dyDescent="0.25">
      <c r="A817" s="160"/>
      <c r="B817" s="173"/>
      <c r="C817" s="184"/>
      <c r="E817" s="203"/>
    </row>
    <row r="818" spans="1:5" ht="18" customHeight="1" x14ac:dyDescent="0.25">
      <c r="A818" s="160"/>
      <c r="B818" s="173"/>
      <c r="C818" s="184"/>
      <c r="E818" s="203"/>
    </row>
    <row r="819" spans="1:5" ht="18" customHeight="1" x14ac:dyDescent="0.25">
      <c r="A819" s="160"/>
      <c r="B819" s="173"/>
      <c r="C819" s="184"/>
      <c r="E819" s="203"/>
    </row>
    <row r="820" spans="1:5" ht="18" customHeight="1" x14ac:dyDescent="0.25">
      <c r="A820" s="160"/>
      <c r="B820" s="173"/>
      <c r="C820" s="184"/>
      <c r="E820" s="203"/>
    </row>
    <row r="821" spans="1:5" ht="18" customHeight="1" x14ac:dyDescent="0.25">
      <c r="A821" s="160"/>
      <c r="B821" s="173"/>
      <c r="C821" s="184"/>
      <c r="E821" s="203"/>
    </row>
    <row r="822" spans="1:5" ht="18" customHeight="1" x14ac:dyDescent="0.25">
      <c r="A822" s="160"/>
      <c r="B822" s="173"/>
      <c r="C822" s="184"/>
      <c r="E822" s="203"/>
    </row>
    <row r="823" spans="1:5" ht="18" customHeight="1" x14ac:dyDescent="0.25">
      <c r="A823" s="160"/>
      <c r="B823" s="173"/>
      <c r="C823" s="184"/>
      <c r="E823" s="203"/>
    </row>
    <row r="824" spans="1:5" ht="18" customHeight="1" x14ac:dyDescent="0.25">
      <c r="A824" s="160"/>
      <c r="B824" s="173"/>
      <c r="C824" s="184"/>
      <c r="E824" s="203"/>
    </row>
    <row r="825" spans="1:5" ht="18" customHeight="1" x14ac:dyDescent="0.25">
      <c r="A825" s="160"/>
      <c r="B825" s="173"/>
      <c r="C825" s="184"/>
      <c r="E825" s="203"/>
    </row>
    <row r="826" spans="1:5" ht="18" customHeight="1" x14ac:dyDescent="0.25">
      <c r="A826" s="160"/>
      <c r="B826" s="173"/>
      <c r="C826" s="184"/>
      <c r="E826" s="203"/>
    </row>
    <row r="827" spans="1:5" ht="18" customHeight="1" x14ac:dyDescent="0.25">
      <c r="A827" s="160"/>
      <c r="B827" s="173"/>
      <c r="C827" s="184"/>
      <c r="E827" s="203"/>
    </row>
    <row r="828" spans="1:5" ht="18" customHeight="1" x14ac:dyDescent="0.25">
      <c r="A828" s="160"/>
      <c r="B828" s="173"/>
      <c r="C828" s="184"/>
      <c r="E828" s="203"/>
    </row>
    <row r="829" spans="1:5" ht="18" customHeight="1" x14ac:dyDescent="0.25">
      <c r="A829" s="160"/>
      <c r="B829" s="173"/>
      <c r="C829" s="184"/>
      <c r="E829" s="203"/>
    </row>
    <row r="830" spans="1:5" ht="18" customHeight="1" x14ac:dyDescent="0.25">
      <c r="A830" s="160"/>
      <c r="B830" s="173"/>
      <c r="C830" s="184"/>
      <c r="E830" s="203"/>
    </row>
    <row r="831" spans="1:5" ht="18" customHeight="1" x14ac:dyDescent="0.25">
      <c r="A831" s="160"/>
      <c r="B831" s="173"/>
      <c r="C831" s="184"/>
      <c r="E831" s="203"/>
    </row>
    <row r="832" spans="1:5" ht="18" customHeight="1" x14ac:dyDescent="0.25">
      <c r="A832" s="160"/>
      <c r="B832" s="173"/>
      <c r="C832" s="184"/>
      <c r="E832" s="203"/>
    </row>
    <row r="833" spans="1:5" ht="18" customHeight="1" x14ac:dyDescent="0.25">
      <c r="A833" s="160"/>
      <c r="B833" s="173"/>
      <c r="C833" s="184"/>
      <c r="E833" s="203"/>
    </row>
    <row r="834" spans="1:5" ht="18" customHeight="1" x14ac:dyDescent="0.25">
      <c r="A834" s="160"/>
      <c r="B834" s="173"/>
      <c r="C834" s="184"/>
      <c r="E834" s="203"/>
    </row>
    <row r="835" spans="1:5" ht="18" customHeight="1" x14ac:dyDescent="0.25">
      <c r="A835" s="160"/>
      <c r="B835" s="173"/>
      <c r="C835" s="184"/>
      <c r="E835" s="203"/>
    </row>
    <row r="836" spans="1:5" ht="18" customHeight="1" x14ac:dyDescent="0.25">
      <c r="A836" s="160"/>
      <c r="B836" s="173"/>
      <c r="C836" s="184"/>
      <c r="E836" s="203"/>
    </row>
    <row r="837" spans="1:5" ht="18" customHeight="1" x14ac:dyDescent="0.25">
      <c r="A837" s="160"/>
      <c r="B837" s="173"/>
      <c r="C837" s="184"/>
      <c r="E837" s="203"/>
    </row>
    <row r="838" spans="1:5" ht="18" customHeight="1" x14ac:dyDescent="0.25">
      <c r="A838" s="160"/>
      <c r="B838" s="173"/>
      <c r="C838" s="184"/>
      <c r="E838" s="203"/>
    </row>
    <row r="839" spans="1:5" ht="18" customHeight="1" x14ac:dyDescent="0.25">
      <c r="A839" s="160"/>
      <c r="B839" s="173"/>
      <c r="C839" s="184"/>
      <c r="E839" s="203"/>
    </row>
    <row r="840" spans="1:5" ht="18" customHeight="1" x14ac:dyDescent="0.25">
      <c r="A840" s="160"/>
      <c r="B840" s="173"/>
      <c r="C840" s="184"/>
      <c r="E840" s="203"/>
    </row>
    <row r="841" spans="1:5" ht="18" customHeight="1" x14ac:dyDescent="0.25">
      <c r="A841" s="160"/>
      <c r="B841" s="173"/>
      <c r="C841" s="184"/>
      <c r="E841" s="203"/>
    </row>
    <row r="842" spans="1:5" ht="18" customHeight="1" x14ac:dyDescent="0.25">
      <c r="A842" s="160"/>
      <c r="B842" s="173"/>
      <c r="C842" s="184"/>
      <c r="E842" s="203"/>
    </row>
    <row r="843" spans="1:5" ht="18" customHeight="1" x14ac:dyDescent="0.25">
      <c r="A843" s="160"/>
      <c r="B843" s="173"/>
      <c r="C843" s="184"/>
      <c r="E843" s="203"/>
    </row>
    <row r="844" spans="1:5" ht="18" customHeight="1" x14ac:dyDescent="0.25">
      <c r="A844" s="160"/>
      <c r="B844" s="173"/>
      <c r="C844" s="184"/>
      <c r="E844" s="203"/>
    </row>
    <row r="845" spans="1:5" ht="18" customHeight="1" x14ac:dyDescent="0.25">
      <c r="A845" s="160"/>
      <c r="B845" s="173"/>
      <c r="C845" s="184"/>
      <c r="E845" s="203"/>
    </row>
    <row r="846" spans="1:5" ht="18" customHeight="1" x14ac:dyDescent="0.25">
      <c r="A846" s="160"/>
      <c r="B846" s="173"/>
      <c r="C846" s="184"/>
      <c r="E846" s="203"/>
    </row>
    <row r="847" spans="1:5" ht="18" customHeight="1" x14ac:dyDescent="0.25">
      <c r="A847" s="160"/>
      <c r="B847" s="173"/>
      <c r="C847" s="184"/>
      <c r="E847" s="203"/>
    </row>
    <row r="848" spans="1:5" ht="18" customHeight="1" x14ac:dyDescent="0.25">
      <c r="A848" s="160"/>
      <c r="B848" s="173"/>
      <c r="C848" s="184"/>
      <c r="E848" s="203"/>
    </row>
    <row r="849" spans="1:5" ht="18" customHeight="1" x14ac:dyDescent="0.25">
      <c r="A849" s="160"/>
      <c r="B849" s="173"/>
      <c r="C849" s="184"/>
      <c r="E849" s="203"/>
    </row>
    <row r="850" spans="1:5" ht="18" customHeight="1" x14ac:dyDescent="0.25">
      <c r="A850" s="160"/>
      <c r="B850" s="173"/>
      <c r="C850" s="184"/>
      <c r="E850" s="203"/>
    </row>
    <row r="851" spans="1:5" ht="18" customHeight="1" x14ac:dyDescent="0.25">
      <c r="A851" s="160"/>
      <c r="B851" s="173"/>
      <c r="C851" s="184"/>
      <c r="E851" s="203"/>
    </row>
    <row r="852" spans="1:5" ht="18" customHeight="1" x14ac:dyDescent="0.25">
      <c r="A852" s="160"/>
      <c r="B852" s="173"/>
      <c r="C852" s="184"/>
      <c r="E852" s="203"/>
    </row>
    <row r="853" spans="1:5" ht="18" customHeight="1" x14ac:dyDescent="0.25">
      <c r="A853" s="160"/>
      <c r="B853" s="173"/>
      <c r="C853" s="184"/>
      <c r="E853" s="203"/>
    </row>
    <row r="854" spans="1:5" ht="18" customHeight="1" x14ac:dyDescent="0.25">
      <c r="A854" s="160"/>
      <c r="B854" s="173"/>
      <c r="C854" s="184"/>
      <c r="E854" s="203"/>
    </row>
    <row r="855" spans="1:5" ht="18" customHeight="1" x14ac:dyDescent="0.25">
      <c r="A855" s="160"/>
      <c r="B855" s="173"/>
      <c r="C855" s="184"/>
      <c r="E855" s="203"/>
    </row>
    <row r="856" spans="1:5" ht="18" customHeight="1" x14ac:dyDescent="0.25">
      <c r="A856" s="160"/>
      <c r="B856" s="173"/>
      <c r="C856" s="184"/>
      <c r="E856" s="203"/>
    </row>
    <row r="857" spans="1:5" ht="18" customHeight="1" x14ac:dyDescent="0.25">
      <c r="A857" s="160"/>
      <c r="B857" s="173"/>
      <c r="C857" s="184"/>
      <c r="E857" s="203"/>
    </row>
    <row r="858" spans="1:5" ht="18" customHeight="1" x14ac:dyDescent="0.25">
      <c r="A858" s="160"/>
      <c r="B858" s="173"/>
      <c r="C858" s="184"/>
      <c r="E858" s="203"/>
    </row>
    <row r="859" spans="1:5" ht="18" customHeight="1" x14ac:dyDescent="0.25">
      <c r="A859" s="160"/>
      <c r="B859" s="173"/>
      <c r="C859" s="184"/>
      <c r="E859" s="203"/>
    </row>
    <row r="860" spans="1:5" ht="18" customHeight="1" x14ac:dyDescent="0.25">
      <c r="A860" s="160"/>
      <c r="B860" s="173"/>
      <c r="C860" s="184"/>
      <c r="E860" s="203"/>
    </row>
    <row r="861" spans="1:5" ht="18" customHeight="1" x14ac:dyDescent="0.25">
      <c r="A861" s="160"/>
      <c r="B861" s="173"/>
      <c r="C861" s="184"/>
      <c r="E861" s="203"/>
    </row>
    <row r="862" spans="1:5" ht="18" customHeight="1" x14ac:dyDescent="0.25">
      <c r="A862" s="160"/>
      <c r="B862" s="173"/>
      <c r="C862" s="184"/>
      <c r="E862" s="203"/>
    </row>
    <row r="863" spans="1:5" ht="18" customHeight="1" x14ac:dyDescent="0.25">
      <c r="A863" s="160"/>
      <c r="B863" s="173"/>
      <c r="C863" s="184"/>
      <c r="E863" s="203"/>
    </row>
    <row r="864" spans="1:5" ht="18" customHeight="1" x14ac:dyDescent="0.25">
      <c r="A864" s="160"/>
      <c r="B864" s="173"/>
      <c r="C864" s="184"/>
      <c r="E864" s="203"/>
    </row>
    <row r="865" spans="1:5" ht="18" customHeight="1" x14ac:dyDescent="0.25">
      <c r="A865" s="160"/>
      <c r="B865" s="173"/>
      <c r="C865" s="184"/>
      <c r="E865" s="203"/>
    </row>
    <row r="866" spans="1:5" ht="18" customHeight="1" x14ac:dyDescent="0.25">
      <c r="A866" s="160"/>
      <c r="B866" s="173"/>
      <c r="C866" s="184"/>
      <c r="E866" s="203"/>
    </row>
    <row r="867" spans="1:5" ht="18" customHeight="1" x14ac:dyDescent="0.25">
      <c r="A867" s="160"/>
      <c r="B867" s="173"/>
      <c r="C867" s="184"/>
      <c r="E867" s="203"/>
    </row>
    <row r="868" spans="1:5" ht="18" customHeight="1" x14ac:dyDescent="0.25">
      <c r="A868" s="160"/>
      <c r="B868" s="173"/>
      <c r="C868" s="184"/>
      <c r="E868" s="203"/>
    </row>
    <row r="869" spans="1:5" ht="18" customHeight="1" x14ac:dyDescent="0.25">
      <c r="A869" s="160"/>
      <c r="B869" s="173"/>
      <c r="C869" s="184"/>
      <c r="E869" s="203"/>
    </row>
    <row r="870" spans="1:5" ht="18" customHeight="1" x14ac:dyDescent="0.25">
      <c r="A870" s="160"/>
      <c r="B870" s="173"/>
      <c r="C870" s="184"/>
      <c r="E870" s="203"/>
    </row>
    <row r="871" spans="1:5" ht="18" customHeight="1" x14ac:dyDescent="0.25">
      <c r="A871" s="160"/>
      <c r="B871" s="173"/>
      <c r="C871" s="184"/>
      <c r="E871" s="203"/>
    </row>
    <row r="872" spans="1:5" ht="18" customHeight="1" x14ac:dyDescent="0.25">
      <c r="A872" s="160"/>
      <c r="B872" s="173"/>
      <c r="C872" s="184"/>
      <c r="E872" s="203"/>
    </row>
    <row r="873" spans="1:5" ht="18" customHeight="1" x14ac:dyDescent="0.25">
      <c r="A873" s="160"/>
      <c r="B873" s="173"/>
      <c r="C873" s="184"/>
      <c r="E873" s="203"/>
    </row>
    <row r="874" spans="1:5" ht="18" customHeight="1" x14ac:dyDescent="0.25">
      <c r="A874" s="160"/>
      <c r="B874" s="173"/>
      <c r="C874" s="184"/>
      <c r="E874" s="203"/>
    </row>
    <row r="875" spans="1:5" ht="18" customHeight="1" x14ac:dyDescent="0.25">
      <c r="A875" s="160"/>
      <c r="B875" s="173"/>
      <c r="C875" s="184"/>
      <c r="E875" s="203"/>
    </row>
    <row r="876" spans="1:5" ht="18" customHeight="1" x14ac:dyDescent="0.25">
      <c r="A876" s="160"/>
      <c r="B876" s="173"/>
      <c r="C876" s="184"/>
      <c r="E876" s="203"/>
    </row>
    <row r="877" spans="1:5" ht="18" customHeight="1" x14ac:dyDescent="0.25">
      <c r="A877" s="160"/>
      <c r="B877" s="173"/>
      <c r="C877" s="184"/>
      <c r="E877" s="203"/>
    </row>
    <row r="878" spans="1:5" ht="18" customHeight="1" x14ac:dyDescent="0.25">
      <c r="A878" s="160"/>
      <c r="B878" s="173"/>
      <c r="C878" s="184"/>
      <c r="E878" s="203"/>
    </row>
    <row r="879" spans="1:5" ht="18" customHeight="1" x14ac:dyDescent="0.25">
      <c r="A879" s="160"/>
      <c r="B879" s="173"/>
      <c r="C879" s="184"/>
      <c r="E879" s="203"/>
    </row>
    <row r="880" spans="1:5" ht="18" customHeight="1" x14ac:dyDescent="0.25">
      <c r="A880" s="160"/>
      <c r="B880" s="173"/>
      <c r="C880" s="184"/>
      <c r="E880" s="203"/>
    </row>
    <row r="881" spans="1:5" ht="18" customHeight="1" x14ac:dyDescent="0.25">
      <c r="A881" s="160"/>
      <c r="B881" s="173"/>
      <c r="C881" s="184"/>
      <c r="E881" s="203"/>
    </row>
    <row r="882" spans="1:5" ht="18" customHeight="1" x14ac:dyDescent="0.25">
      <c r="A882" s="160"/>
      <c r="B882" s="173"/>
      <c r="C882" s="184"/>
      <c r="E882" s="203"/>
    </row>
    <row r="883" spans="1:5" ht="18" customHeight="1" x14ac:dyDescent="0.25">
      <c r="A883" s="160"/>
      <c r="B883" s="173"/>
      <c r="C883" s="184"/>
      <c r="E883" s="203"/>
    </row>
    <row r="884" spans="1:5" ht="18" customHeight="1" x14ac:dyDescent="0.25">
      <c r="A884" s="160"/>
      <c r="B884" s="173"/>
      <c r="C884" s="184"/>
      <c r="E884" s="203"/>
    </row>
    <row r="885" spans="1:5" ht="18" customHeight="1" x14ac:dyDescent="0.25">
      <c r="A885" s="160"/>
      <c r="B885" s="173"/>
      <c r="C885" s="184"/>
      <c r="E885" s="203"/>
    </row>
    <row r="886" spans="1:5" ht="18" customHeight="1" x14ac:dyDescent="0.25">
      <c r="A886" s="160"/>
      <c r="B886" s="173"/>
      <c r="C886" s="184"/>
      <c r="E886" s="203"/>
    </row>
    <row r="887" spans="1:5" ht="18" customHeight="1" x14ac:dyDescent="0.25">
      <c r="A887" s="160"/>
      <c r="B887" s="173"/>
      <c r="C887" s="184"/>
      <c r="E887" s="203"/>
    </row>
    <row r="888" spans="1:5" ht="18" customHeight="1" x14ac:dyDescent="0.25">
      <c r="A888" s="160"/>
      <c r="B888" s="173"/>
      <c r="C888" s="184"/>
      <c r="E888" s="203"/>
    </row>
    <row r="889" spans="1:5" ht="18" customHeight="1" x14ac:dyDescent="0.25">
      <c r="A889" s="160"/>
      <c r="B889" s="173"/>
      <c r="C889" s="184"/>
      <c r="E889" s="203"/>
    </row>
    <row r="890" spans="1:5" ht="18" customHeight="1" x14ac:dyDescent="0.25">
      <c r="A890" s="160"/>
      <c r="B890" s="173"/>
      <c r="C890" s="184"/>
      <c r="E890" s="203"/>
    </row>
    <row r="891" spans="1:5" ht="18" customHeight="1" x14ac:dyDescent="0.25">
      <c r="A891" s="160"/>
      <c r="B891" s="173"/>
      <c r="C891" s="184"/>
      <c r="E891" s="203"/>
    </row>
    <row r="892" spans="1:5" ht="18" customHeight="1" x14ac:dyDescent="0.25">
      <c r="A892" s="160"/>
      <c r="B892" s="173"/>
      <c r="C892" s="184"/>
      <c r="E892" s="203"/>
    </row>
    <row r="893" spans="1:5" ht="18" customHeight="1" x14ac:dyDescent="0.25">
      <c r="A893" s="160"/>
      <c r="B893" s="173"/>
      <c r="C893" s="184"/>
      <c r="E893" s="203"/>
    </row>
    <row r="894" spans="1:5" ht="18" customHeight="1" x14ac:dyDescent="0.25">
      <c r="A894" s="160"/>
      <c r="B894" s="173"/>
      <c r="C894" s="184"/>
      <c r="E894" s="203"/>
    </row>
    <row r="895" spans="1:5" ht="18" customHeight="1" x14ac:dyDescent="0.25">
      <c r="A895" s="160"/>
      <c r="B895" s="173"/>
      <c r="C895" s="184"/>
      <c r="E895" s="203"/>
    </row>
    <row r="896" spans="1:5" ht="18" customHeight="1" x14ac:dyDescent="0.25">
      <c r="A896" s="160"/>
      <c r="B896" s="173"/>
      <c r="C896" s="184"/>
      <c r="E896" s="203"/>
    </row>
    <row r="897" spans="1:5" ht="18" customHeight="1" x14ac:dyDescent="0.25">
      <c r="A897" s="160"/>
      <c r="B897" s="173"/>
      <c r="C897" s="184"/>
      <c r="E897" s="203"/>
    </row>
    <row r="898" spans="1:5" ht="18" customHeight="1" x14ac:dyDescent="0.25">
      <c r="A898" s="160"/>
      <c r="B898" s="173"/>
      <c r="C898" s="184"/>
      <c r="E898" s="203"/>
    </row>
    <row r="899" spans="1:5" ht="18" customHeight="1" x14ac:dyDescent="0.25">
      <c r="A899" s="160"/>
      <c r="B899" s="173"/>
      <c r="C899" s="184"/>
      <c r="E899" s="203"/>
    </row>
    <row r="900" spans="1:5" ht="18" customHeight="1" x14ac:dyDescent="0.25">
      <c r="A900" s="160"/>
      <c r="B900" s="173"/>
      <c r="C900" s="184"/>
      <c r="E900" s="203"/>
    </row>
    <row r="901" spans="1:5" ht="18" customHeight="1" x14ac:dyDescent="0.25">
      <c r="A901" s="160"/>
      <c r="B901" s="173"/>
      <c r="C901" s="184"/>
      <c r="E901" s="203"/>
    </row>
    <row r="902" spans="1:5" ht="18" customHeight="1" x14ac:dyDescent="0.25">
      <c r="A902" s="160"/>
      <c r="B902" s="173"/>
      <c r="C902" s="184"/>
      <c r="E902" s="203"/>
    </row>
    <row r="903" spans="1:5" ht="18" customHeight="1" x14ac:dyDescent="0.25">
      <c r="A903" s="160"/>
      <c r="B903" s="173"/>
      <c r="C903" s="184"/>
      <c r="E903" s="203"/>
    </row>
    <row r="904" spans="1:5" ht="18" customHeight="1" x14ac:dyDescent="0.25">
      <c r="A904" s="160"/>
      <c r="B904" s="173"/>
      <c r="C904" s="184"/>
      <c r="E904" s="203"/>
    </row>
    <row r="905" spans="1:5" ht="18" customHeight="1" x14ac:dyDescent="0.25">
      <c r="A905" s="160"/>
      <c r="B905" s="173"/>
      <c r="C905" s="184"/>
      <c r="E905" s="203"/>
    </row>
    <row r="906" spans="1:5" ht="18" customHeight="1" x14ac:dyDescent="0.25">
      <c r="A906" s="160"/>
      <c r="B906" s="173"/>
      <c r="C906" s="184"/>
      <c r="E906" s="203"/>
    </row>
    <row r="907" spans="1:5" ht="18" customHeight="1" x14ac:dyDescent="0.25">
      <c r="A907" s="160"/>
      <c r="B907" s="173"/>
      <c r="C907" s="184"/>
      <c r="E907" s="203"/>
    </row>
    <row r="908" spans="1:5" ht="18" customHeight="1" x14ac:dyDescent="0.25">
      <c r="A908" s="160"/>
      <c r="B908" s="173"/>
      <c r="C908" s="184"/>
      <c r="E908" s="203"/>
    </row>
    <row r="909" spans="1:5" ht="18" customHeight="1" x14ac:dyDescent="0.25">
      <c r="A909" s="160"/>
      <c r="B909" s="173"/>
      <c r="C909" s="184"/>
      <c r="E909" s="203"/>
    </row>
    <row r="910" spans="1:5" ht="18" customHeight="1" x14ac:dyDescent="0.25">
      <c r="A910" s="160"/>
      <c r="B910" s="173"/>
      <c r="C910" s="184"/>
      <c r="E910" s="203"/>
    </row>
    <row r="911" spans="1:5" ht="18" customHeight="1" x14ac:dyDescent="0.25">
      <c r="A911" s="160"/>
      <c r="B911" s="173"/>
      <c r="C911" s="184"/>
      <c r="E911" s="203"/>
    </row>
    <row r="912" spans="1:5" ht="18" customHeight="1" x14ac:dyDescent="0.25">
      <c r="A912" s="160"/>
      <c r="B912" s="173"/>
      <c r="C912" s="184"/>
      <c r="E912" s="203"/>
    </row>
    <row r="913" spans="1:5" ht="18" customHeight="1" x14ac:dyDescent="0.25">
      <c r="A913" s="160"/>
      <c r="B913" s="173"/>
      <c r="C913" s="184"/>
      <c r="E913" s="203"/>
    </row>
    <row r="914" spans="1:5" ht="18" customHeight="1" x14ac:dyDescent="0.25">
      <c r="A914" s="160"/>
      <c r="B914" s="173"/>
      <c r="C914" s="184"/>
      <c r="E914" s="203"/>
    </row>
    <row r="915" spans="1:5" ht="18" customHeight="1" x14ac:dyDescent="0.25">
      <c r="A915" s="160"/>
      <c r="B915" s="173"/>
      <c r="C915" s="184"/>
      <c r="E915" s="203"/>
    </row>
    <row r="916" spans="1:5" ht="18" customHeight="1" x14ac:dyDescent="0.25">
      <c r="A916" s="160"/>
      <c r="B916" s="173"/>
      <c r="C916" s="184"/>
      <c r="E916" s="203"/>
    </row>
    <row r="917" spans="1:5" ht="18" customHeight="1" x14ac:dyDescent="0.25">
      <c r="A917" s="160"/>
      <c r="B917" s="173"/>
      <c r="C917" s="184"/>
      <c r="E917" s="203"/>
    </row>
    <row r="918" spans="1:5" ht="18" customHeight="1" x14ac:dyDescent="0.25">
      <c r="A918" s="160"/>
      <c r="B918" s="173"/>
      <c r="C918" s="184"/>
      <c r="E918" s="203"/>
    </row>
    <row r="919" spans="1:5" ht="18" customHeight="1" x14ac:dyDescent="0.25">
      <c r="A919" s="160"/>
      <c r="B919" s="173"/>
      <c r="C919" s="184"/>
      <c r="E919" s="203"/>
    </row>
    <row r="920" spans="1:5" ht="18" customHeight="1" x14ac:dyDescent="0.25">
      <c r="A920" s="160"/>
      <c r="B920" s="173"/>
      <c r="C920" s="184"/>
      <c r="E920" s="203"/>
    </row>
    <row r="921" spans="1:5" ht="18" customHeight="1" x14ac:dyDescent="0.25">
      <c r="A921" s="160"/>
      <c r="B921" s="173"/>
      <c r="C921" s="184"/>
      <c r="E921" s="203"/>
    </row>
    <row r="922" spans="1:5" ht="18" customHeight="1" x14ac:dyDescent="0.25">
      <c r="A922" s="160"/>
      <c r="B922" s="173"/>
      <c r="C922" s="184"/>
      <c r="E922" s="203"/>
    </row>
    <row r="923" spans="1:5" ht="18" customHeight="1" x14ac:dyDescent="0.25">
      <c r="A923" s="160"/>
      <c r="B923" s="173"/>
      <c r="C923" s="184"/>
      <c r="E923" s="203"/>
    </row>
    <row r="924" spans="1:5" ht="18" customHeight="1" x14ac:dyDescent="0.25">
      <c r="A924" s="160"/>
      <c r="B924" s="173"/>
      <c r="C924" s="184"/>
      <c r="E924" s="203"/>
    </row>
    <row r="925" spans="1:5" ht="18" customHeight="1" x14ac:dyDescent="0.25">
      <c r="A925" s="160"/>
      <c r="B925" s="173"/>
      <c r="C925" s="184"/>
      <c r="E925" s="203"/>
    </row>
    <row r="926" spans="1:5" ht="18" customHeight="1" x14ac:dyDescent="0.25">
      <c r="A926" s="160"/>
      <c r="B926" s="173"/>
      <c r="C926" s="184"/>
      <c r="E926" s="203"/>
    </row>
    <row r="927" spans="1:5" ht="18" customHeight="1" x14ac:dyDescent="0.25">
      <c r="A927" s="160"/>
      <c r="B927" s="173"/>
      <c r="C927" s="184"/>
      <c r="E927" s="203"/>
    </row>
    <row r="928" spans="1:5" ht="18" customHeight="1" x14ac:dyDescent="0.25">
      <c r="A928" s="160"/>
      <c r="B928" s="173"/>
      <c r="C928" s="184"/>
      <c r="E928" s="203"/>
    </row>
    <row r="929" spans="1:5" ht="18" customHeight="1" x14ac:dyDescent="0.25">
      <c r="A929" s="160"/>
      <c r="B929" s="173"/>
      <c r="C929" s="184"/>
      <c r="E929" s="203"/>
    </row>
    <row r="930" spans="1:5" ht="18" customHeight="1" x14ac:dyDescent="0.25">
      <c r="A930" s="160"/>
      <c r="B930" s="173"/>
      <c r="C930" s="184"/>
      <c r="E930" s="203"/>
    </row>
    <row r="931" spans="1:5" ht="18" customHeight="1" x14ac:dyDescent="0.25">
      <c r="A931" s="160"/>
      <c r="B931" s="173"/>
      <c r="C931" s="184"/>
      <c r="E931" s="203"/>
    </row>
    <row r="932" spans="1:5" ht="18" customHeight="1" x14ac:dyDescent="0.25">
      <c r="A932" s="160"/>
      <c r="B932" s="173"/>
      <c r="C932" s="184"/>
      <c r="E932" s="203"/>
    </row>
    <row r="933" spans="1:5" ht="18" customHeight="1" x14ac:dyDescent="0.25">
      <c r="A933" s="160"/>
      <c r="B933" s="173"/>
      <c r="C933" s="184"/>
      <c r="E933" s="203"/>
    </row>
    <row r="934" spans="1:5" ht="18" customHeight="1" x14ac:dyDescent="0.25">
      <c r="A934" s="160"/>
      <c r="B934" s="173"/>
      <c r="C934" s="184"/>
      <c r="E934" s="203"/>
    </row>
    <row r="935" spans="1:5" ht="18" customHeight="1" x14ac:dyDescent="0.25">
      <c r="A935" s="160"/>
      <c r="B935" s="173"/>
      <c r="C935" s="184"/>
      <c r="E935" s="203"/>
    </row>
    <row r="936" spans="1:5" ht="18" customHeight="1" x14ac:dyDescent="0.25">
      <c r="A936" s="160"/>
      <c r="B936" s="173"/>
      <c r="C936" s="184"/>
      <c r="E936" s="203"/>
    </row>
    <row r="937" spans="1:5" ht="18" customHeight="1" x14ac:dyDescent="0.25">
      <c r="A937" s="160"/>
      <c r="B937" s="173"/>
      <c r="C937" s="184"/>
      <c r="E937" s="203"/>
    </row>
    <row r="938" spans="1:5" ht="18" customHeight="1" x14ac:dyDescent="0.25">
      <c r="A938" s="160"/>
      <c r="B938" s="173"/>
      <c r="C938" s="184"/>
      <c r="E938" s="203"/>
    </row>
    <row r="939" spans="1:5" ht="18" customHeight="1" x14ac:dyDescent="0.25">
      <c r="A939" s="160"/>
      <c r="B939" s="173"/>
      <c r="C939" s="184"/>
      <c r="E939" s="203"/>
    </row>
    <row r="940" spans="1:5" ht="18" customHeight="1" x14ac:dyDescent="0.25">
      <c r="A940" s="160"/>
      <c r="B940" s="173"/>
      <c r="C940" s="184"/>
      <c r="E940" s="203"/>
    </row>
    <row r="941" spans="1:5" ht="18" customHeight="1" x14ac:dyDescent="0.25">
      <c r="A941" s="160"/>
      <c r="B941" s="173"/>
      <c r="C941" s="184"/>
      <c r="E941" s="203"/>
    </row>
    <row r="942" spans="1:5" ht="18" customHeight="1" x14ac:dyDescent="0.25">
      <c r="A942" s="160"/>
      <c r="B942" s="173"/>
      <c r="C942" s="184"/>
      <c r="E942" s="203"/>
    </row>
    <row r="943" spans="1:5" ht="18" customHeight="1" x14ac:dyDescent="0.25">
      <c r="A943" s="160"/>
      <c r="B943" s="173"/>
      <c r="C943" s="184"/>
      <c r="E943" s="203"/>
    </row>
    <row r="944" spans="1:5" ht="18" customHeight="1" x14ac:dyDescent="0.25">
      <c r="A944" s="160"/>
      <c r="B944" s="173"/>
      <c r="C944" s="184"/>
      <c r="E944" s="203"/>
    </row>
    <row r="945" spans="1:5" ht="18" customHeight="1" x14ac:dyDescent="0.25">
      <c r="A945" s="160"/>
      <c r="B945" s="173"/>
      <c r="C945" s="184"/>
      <c r="E945" s="203"/>
    </row>
    <row r="946" spans="1:5" ht="18" customHeight="1" x14ac:dyDescent="0.25">
      <c r="A946" s="160"/>
      <c r="B946" s="173"/>
      <c r="C946" s="184"/>
      <c r="E946" s="203"/>
    </row>
    <row r="947" spans="1:5" ht="18" customHeight="1" x14ac:dyDescent="0.25">
      <c r="A947" s="160"/>
      <c r="B947" s="173"/>
      <c r="C947" s="184"/>
      <c r="E947" s="203"/>
    </row>
    <row r="948" spans="1:5" ht="18" customHeight="1" x14ac:dyDescent="0.25">
      <c r="A948" s="160"/>
      <c r="B948" s="173"/>
      <c r="C948" s="184"/>
      <c r="E948" s="203"/>
    </row>
    <row r="949" spans="1:5" ht="18" customHeight="1" x14ac:dyDescent="0.25">
      <c r="A949" s="160"/>
      <c r="B949" s="173"/>
      <c r="C949" s="184"/>
      <c r="E949" s="203"/>
    </row>
    <row r="950" spans="1:5" ht="18" customHeight="1" x14ac:dyDescent="0.25">
      <c r="A950" s="160"/>
      <c r="B950" s="173"/>
      <c r="C950" s="184"/>
      <c r="E950" s="203"/>
    </row>
    <row r="951" spans="1:5" ht="18" customHeight="1" x14ac:dyDescent="0.25">
      <c r="A951" s="160"/>
      <c r="B951" s="173"/>
      <c r="C951" s="184"/>
      <c r="E951" s="203"/>
    </row>
    <row r="952" spans="1:5" ht="18" customHeight="1" x14ac:dyDescent="0.25">
      <c r="A952" s="160"/>
      <c r="B952" s="173"/>
      <c r="C952" s="184"/>
      <c r="E952" s="203"/>
    </row>
    <row r="953" spans="1:5" ht="18" customHeight="1" x14ac:dyDescent="0.25">
      <c r="A953" s="160"/>
      <c r="B953" s="173"/>
      <c r="C953" s="184"/>
      <c r="E953" s="203"/>
    </row>
    <row r="954" spans="1:5" ht="18" customHeight="1" x14ac:dyDescent="0.25">
      <c r="A954" s="160"/>
      <c r="B954" s="173"/>
      <c r="C954" s="184"/>
      <c r="E954" s="203"/>
    </row>
    <row r="955" spans="1:5" ht="18" customHeight="1" x14ac:dyDescent="0.25">
      <c r="A955" s="160"/>
      <c r="B955" s="173"/>
      <c r="C955" s="184"/>
      <c r="E955" s="203"/>
    </row>
  </sheetData>
  <mergeCells count="2">
    <mergeCell ref="B3:D3"/>
    <mergeCell ref="C39:D39"/>
  </mergeCells>
  <pageMargins left="0.25" right="0.25" top="0.75" bottom="0.75" header="0.3" footer="0.3"/>
  <pageSetup scale="5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Current&amp;Previous yrs bdgt 2022</vt:lpstr>
      <vt:lpstr>2021 Actual to Budget</vt:lpstr>
      <vt:lpstr>'Current&amp;Previous yrs bdgt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dcterms:created xsi:type="dcterms:W3CDTF">2021-11-16T14:38:05Z</dcterms:created>
  <dcterms:modified xsi:type="dcterms:W3CDTF">2021-11-16T14:40:28Z</dcterms:modified>
</cp:coreProperties>
</file>