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4ECD6DA0D00138/Documents/Fantasy League/2026 Info/"/>
    </mc:Choice>
  </mc:AlternateContent>
  <xr:revisionPtr revIDLastSave="68" documentId="8_{9B475D47-FE17-494D-9943-54B6288C1893}" xr6:coauthVersionLast="47" xr6:coauthVersionMax="47" xr10:uidLastSave="{E40C6F35-BD3D-4F8E-BDEF-06BCEEE4400D}"/>
  <bookViews>
    <workbookView xWindow="-120" yWindow="-120" windowWidth="29040" windowHeight="15720" tabRatio="684" xr2:uid="{00000000-000D-0000-FFFF-FFFF00000000}"/>
  </bookViews>
  <sheets>
    <sheet name="LB Matrix" sheetId="14" r:id="rId1"/>
    <sheet name="Pts" sheetId="13" r:id="rId2"/>
    <sheet name="Owners" sheetId="11" r:id="rId3"/>
    <sheet name="Team Value" sheetId="12" r:id="rId4"/>
    <sheet name="Players 2025" sheetId="17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4" l="1"/>
  <c r="AN51" i="13"/>
  <c r="M27" i="14"/>
  <c r="AN64" i="13"/>
  <c r="M28" i="14"/>
  <c r="AN63" i="13"/>
  <c r="D65" i="14" s="1"/>
  <c r="M29" i="14"/>
  <c r="M26" i="14"/>
  <c r="AN27" i="13"/>
  <c r="D28" i="14" s="1"/>
  <c r="AN33" i="13"/>
  <c r="D34" i="14" s="1"/>
  <c r="AN42" i="13"/>
  <c r="D43" i="14" s="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3" i="11"/>
  <c r="M5" i="14"/>
  <c r="M3" i="14"/>
  <c r="M8" i="14"/>
  <c r="R15" i="17"/>
  <c r="M9" i="14"/>
  <c r="M25" i="14"/>
  <c r="M20" i="14"/>
  <c r="M33" i="14"/>
  <c r="M15" i="14"/>
  <c r="M17" i="14"/>
  <c r="M30" i="14"/>
  <c r="M35" i="14"/>
  <c r="M36" i="14"/>
  <c r="M10" i="14"/>
  <c r="M34" i="14"/>
  <c r="M19" i="14"/>
  <c r="M32" i="14"/>
  <c r="M39" i="14"/>
  <c r="M23" i="14"/>
  <c r="M11" i="14"/>
  <c r="M21" i="14"/>
  <c r="M13" i="14"/>
  <c r="M16" i="14"/>
  <c r="M22" i="14"/>
  <c r="M18" i="14"/>
  <c r="M38" i="14"/>
  <c r="M24" i="14"/>
  <c r="M31" i="14"/>
  <c r="M37" i="14"/>
  <c r="M7" i="14"/>
  <c r="M12" i="14"/>
  <c r="M4" i="14"/>
  <c r="M14" i="14"/>
  <c r="AN65" i="13"/>
  <c r="D66" i="14" s="1"/>
  <c r="AN66" i="13"/>
  <c r="D67" i="14" s="1"/>
  <c r="L30" i="12"/>
  <c r="J30" i="12"/>
  <c r="H30" i="12"/>
  <c r="D30" i="12"/>
  <c r="L18" i="12"/>
  <c r="J18" i="12"/>
  <c r="H18" i="12"/>
  <c r="F18" i="12"/>
  <c r="D18" i="12"/>
  <c r="L28" i="12"/>
  <c r="H32" i="12"/>
  <c r="L32" i="12"/>
  <c r="J32" i="12"/>
  <c r="F32" i="12"/>
  <c r="D32" i="12"/>
  <c r="H21" i="12"/>
  <c r="F34" i="12"/>
  <c r="H34" i="12"/>
  <c r="J34" i="12"/>
  <c r="J35" i="12"/>
  <c r="L34" i="12"/>
  <c r="D34" i="12"/>
  <c r="D38" i="12"/>
  <c r="F38" i="12"/>
  <c r="H38" i="12"/>
  <c r="J38" i="12"/>
  <c r="L38" i="12"/>
  <c r="D33" i="12"/>
  <c r="F33" i="12"/>
  <c r="J33" i="12"/>
  <c r="L33" i="12"/>
  <c r="F14" i="12"/>
  <c r="H14" i="12"/>
  <c r="J14" i="12"/>
  <c r="D16" i="12"/>
  <c r="F16" i="12"/>
  <c r="H16" i="12"/>
  <c r="J16" i="12"/>
  <c r="L16" i="12"/>
  <c r="D64" i="14" l="1"/>
  <c r="M30" i="12"/>
  <c r="O30" i="12" s="1"/>
  <c r="M18" i="12"/>
  <c r="O18" i="12" s="1"/>
  <c r="M32" i="12"/>
  <c r="O32" i="12" s="1"/>
  <c r="M16" i="12"/>
  <c r="O16" i="12" s="1"/>
  <c r="M14" i="12"/>
  <c r="O14" i="12" s="1"/>
  <c r="M34" i="12"/>
  <c r="O34" i="12" s="1"/>
  <c r="M33" i="12"/>
  <c r="O33" i="12" s="1"/>
  <c r="M38" i="12"/>
  <c r="O38" i="12" s="1"/>
  <c r="J3" i="12"/>
  <c r="H3" i="12"/>
  <c r="J12" i="12"/>
  <c r="F28" i="12"/>
  <c r="F24" i="12"/>
  <c r="E130" i="17"/>
  <c r="E131" i="17" s="1"/>
  <c r="E132" i="17" s="1"/>
  <c r="D5" i="17" l="1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4" i="17"/>
  <c r="AN54" i="13"/>
  <c r="D55" i="14" s="1"/>
  <c r="AN18" i="13"/>
  <c r="D19" i="14" s="1"/>
  <c r="AN52" i="13"/>
  <c r="D53" i="14" s="1"/>
  <c r="AN53" i="13"/>
  <c r="D54" i="14" s="1"/>
  <c r="AN25" i="13"/>
  <c r="D26" i="14" s="1"/>
  <c r="AN7" i="13"/>
  <c r="D8" i="14" s="1"/>
  <c r="AN20" i="13"/>
  <c r="D21" i="14" s="1"/>
  <c r="AN48" i="13"/>
  <c r="D49" i="14" s="1"/>
  <c r="AN37" i="13"/>
  <c r="D38" i="14" s="1"/>
  <c r="AN23" i="13"/>
  <c r="D24" i="14" s="1"/>
  <c r="AN14" i="13"/>
  <c r="D15" i="14" s="1"/>
  <c r="AN43" i="13"/>
  <c r="D44" i="14" s="1"/>
  <c r="AN16" i="13"/>
  <c r="D17" i="14" s="1"/>
  <c r="AN56" i="13"/>
  <c r="D57" i="14" s="1"/>
  <c r="AN34" i="13"/>
  <c r="D35" i="14" s="1"/>
  <c r="F20" i="12"/>
  <c r="AN21" i="13"/>
  <c r="D22" i="14" s="1"/>
  <c r="AN22" i="13"/>
  <c r="D23" i="14" s="1"/>
  <c r="AN24" i="13"/>
  <c r="D25" i="14" s="1"/>
  <c r="AN26" i="13"/>
  <c r="D27" i="14" s="1"/>
  <c r="AN28" i="13"/>
  <c r="D29" i="14" s="1"/>
  <c r="AN29" i="13"/>
  <c r="D30" i="14" s="1"/>
  <c r="AN30" i="13"/>
  <c r="D31" i="14" s="1"/>
  <c r="AN31" i="13"/>
  <c r="D32" i="14" s="1"/>
  <c r="AN32" i="13"/>
  <c r="D33" i="14" s="1"/>
  <c r="AN35" i="13"/>
  <c r="D36" i="14" s="1"/>
  <c r="AN36" i="13"/>
  <c r="D37" i="14" s="1"/>
  <c r="AN38" i="13"/>
  <c r="D39" i="14" s="1"/>
  <c r="AN39" i="13"/>
  <c r="D40" i="14" s="1"/>
  <c r="AN40" i="13"/>
  <c r="D41" i="14" s="1"/>
  <c r="AN41" i="13"/>
  <c r="D42" i="14" s="1"/>
  <c r="AN44" i="13"/>
  <c r="D45" i="14" s="1"/>
  <c r="AN45" i="13"/>
  <c r="D46" i="14" s="1"/>
  <c r="AN46" i="13"/>
  <c r="D47" i="14" s="1"/>
  <c r="AN47" i="13"/>
  <c r="D48" i="14" s="1"/>
  <c r="AN49" i="13"/>
  <c r="D50" i="14" s="1"/>
  <c r="AN50" i="13"/>
  <c r="D51" i="14" s="1"/>
  <c r="AN55" i="13"/>
  <c r="D56" i="14" s="1"/>
  <c r="AN57" i="13"/>
  <c r="D58" i="14" s="1"/>
  <c r="AN58" i="13"/>
  <c r="D59" i="14" s="1"/>
  <c r="AN59" i="13"/>
  <c r="D60" i="14" s="1"/>
  <c r="AN60" i="13"/>
  <c r="D61" i="14" s="1"/>
  <c r="AN61" i="13"/>
  <c r="D62" i="14" s="1"/>
  <c r="AN62" i="13"/>
  <c r="D63" i="14" s="1"/>
  <c r="N26" i="14" l="1"/>
  <c r="N29" i="14"/>
  <c r="N37" i="14"/>
  <c r="N19" i="14"/>
  <c r="N13" i="14"/>
  <c r="N38" i="14"/>
  <c r="N33" i="14"/>
  <c r="N39" i="14"/>
  <c r="N21" i="14"/>
  <c r="D130" i="17"/>
  <c r="D131" i="17" s="1"/>
  <c r="D132" i="17" s="1"/>
  <c r="D133" i="17" s="1"/>
  <c r="D4" i="12" l="1"/>
  <c r="F4" i="12"/>
  <c r="H4" i="12"/>
  <c r="L4" i="12"/>
  <c r="H20" i="12"/>
  <c r="L15" i="12"/>
  <c r="J15" i="12"/>
  <c r="H15" i="12"/>
  <c r="F15" i="12"/>
  <c r="D15" i="12"/>
  <c r="D3" i="12"/>
  <c r="J20" i="12"/>
  <c r="H10" i="12"/>
  <c r="F21" i="12"/>
  <c r="D20" i="12"/>
  <c r="D25" i="12"/>
  <c r="D26" i="12"/>
  <c r="D27" i="12"/>
  <c r="D28" i="12"/>
  <c r="D29" i="12"/>
  <c r="D31" i="12"/>
  <c r="D37" i="12"/>
  <c r="D39" i="12"/>
  <c r="D9" i="12"/>
  <c r="J37" i="12"/>
  <c r="J39" i="12"/>
  <c r="AN6" i="13"/>
  <c r="D7" i="14" s="1"/>
  <c r="AN4" i="13"/>
  <c r="D5" i="14" s="1"/>
  <c r="AN13" i="13"/>
  <c r="D14" i="14" s="1"/>
  <c r="N31" i="14" s="1"/>
  <c r="AN3" i="13"/>
  <c r="D4" i="14" s="1"/>
  <c r="AN5" i="13"/>
  <c r="D6" i="14" s="1"/>
  <c r="AN8" i="13"/>
  <c r="D9" i="14" s="1"/>
  <c r="AN9" i="13"/>
  <c r="D10" i="14" s="1"/>
  <c r="N27" i="14" s="1"/>
  <c r="AN10" i="13"/>
  <c r="D11" i="14" s="1"/>
  <c r="N22" i="14" s="1"/>
  <c r="AN11" i="13"/>
  <c r="D12" i="14" s="1"/>
  <c r="AN12" i="13"/>
  <c r="D13" i="14" s="1"/>
  <c r="AN15" i="13"/>
  <c r="D16" i="14" s="1"/>
  <c r="N36" i="14" s="1"/>
  <c r="AN17" i="13"/>
  <c r="D18" i="14" s="1"/>
  <c r="N28" i="14" s="1"/>
  <c r="AN19" i="13"/>
  <c r="D20" i="14" s="1"/>
  <c r="AN2" i="13"/>
  <c r="D3" i="14" s="1"/>
  <c r="N6" i="14" s="1"/>
  <c r="L23" i="12"/>
  <c r="J23" i="12"/>
  <c r="H23" i="12"/>
  <c r="F23" i="12"/>
  <c r="D23" i="12"/>
  <c r="F11" i="12"/>
  <c r="D11" i="12"/>
  <c r="L39" i="12"/>
  <c r="L9" i="12"/>
  <c r="L12" i="12"/>
  <c r="L13" i="12"/>
  <c r="L17" i="12"/>
  <c r="L19" i="12"/>
  <c r="L20" i="12"/>
  <c r="L21" i="12"/>
  <c r="L22" i="12"/>
  <c r="L24" i="12"/>
  <c r="L25" i="12"/>
  <c r="L26" i="12"/>
  <c r="L27" i="12"/>
  <c r="L29" i="12"/>
  <c r="L10" i="12"/>
  <c r="L5" i="12"/>
  <c r="J19" i="12"/>
  <c r="H5" i="12"/>
  <c r="L6" i="12"/>
  <c r="L7" i="12"/>
  <c r="L8" i="12"/>
  <c r="L11" i="12"/>
  <c r="L31" i="12"/>
  <c r="L35" i="12"/>
  <c r="L36" i="12"/>
  <c r="L37" i="12"/>
  <c r="J5" i="12"/>
  <c r="J6" i="12"/>
  <c r="J7" i="12"/>
  <c r="J8" i="12"/>
  <c r="J10" i="12"/>
  <c r="J13" i="12"/>
  <c r="J17" i="12"/>
  <c r="J22" i="12"/>
  <c r="J24" i="12"/>
  <c r="J26" i="12"/>
  <c r="J27" i="12"/>
  <c r="J28" i="12"/>
  <c r="J29" i="12"/>
  <c r="J31" i="12"/>
  <c r="J36" i="12"/>
  <c r="J9" i="12"/>
  <c r="H6" i="12"/>
  <c r="H7" i="12"/>
  <c r="H8" i="12"/>
  <c r="H11" i="12"/>
  <c r="H12" i="12"/>
  <c r="H17" i="12"/>
  <c r="H19" i="12"/>
  <c r="H22" i="12"/>
  <c r="H24" i="12"/>
  <c r="H25" i="12"/>
  <c r="H26" i="12"/>
  <c r="H27" i="12"/>
  <c r="H28" i="12"/>
  <c r="H29" i="12"/>
  <c r="H35" i="12"/>
  <c r="H36" i="12"/>
  <c r="H37" i="12"/>
  <c r="H39" i="12"/>
  <c r="H9" i="12"/>
  <c r="F5" i="12"/>
  <c r="F6" i="12"/>
  <c r="F7" i="12"/>
  <c r="F8" i="12"/>
  <c r="F10" i="12"/>
  <c r="F12" i="12"/>
  <c r="F13" i="12"/>
  <c r="F17" i="12"/>
  <c r="F19" i="12"/>
  <c r="F22" i="12"/>
  <c r="F25" i="12"/>
  <c r="F26" i="12"/>
  <c r="F27" i="12"/>
  <c r="F31" i="12"/>
  <c r="F35" i="12"/>
  <c r="F36" i="12"/>
  <c r="F37" i="12"/>
  <c r="F39" i="12"/>
  <c r="F9" i="12"/>
  <c r="D5" i="12"/>
  <c r="D6" i="12"/>
  <c r="D7" i="12"/>
  <c r="D8" i="12"/>
  <c r="D10" i="12"/>
  <c r="D12" i="12"/>
  <c r="D13" i="12"/>
  <c r="D17" i="12"/>
  <c r="D21" i="12"/>
  <c r="D22" i="12"/>
  <c r="D35" i="12"/>
  <c r="F3" i="12"/>
  <c r="N5" i="14" l="1"/>
  <c r="N11" i="14"/>
  <c r="N17" i="14"/>
  <c r="N10" i="14"/>
  <c r="N4" i="14"/>
  <c r="N16" i="14"/>
  <c r="N8" i="14"/>
  <c r="N12" i="14"/>
  <c r="N20" i="14"/>
  <c r="N23" i="14"/>
  <c r="N32" i="14"/>
  <c r="N35" i="14"/>
  <c r="N15" i="14"/>
  <c r="N9" i="14"/>
  <c r="N7" i="14"/>
  <c r="N25" i="14"/>
  <c r="N24" i="14"/>
  <c r="N30" i="14"/>
  <c r="N14" i="14"/>
  <c r="N18" i="14"/>
  <c r="N34" i="14"/>
  <c r="N3" i="14"/>
  <c r="M4" i="12"/>
  <c r="O4" i="12" s="1"/>
  <c r="M15" i="12"/>
  <c r="O15" i="12" s="1"/>
  <c r="M10" i="12"/>
  <c r="O10" i="12" s="1"/>
  <c r="M20" i="12"/>
  <c r="O20" i="12" s="1"/>
  <c r="M22" i="12"/>
  <c r="O22" i="12" s="1"/>
  <c r="M25" i="12"/>
  <c r="O25" i="12" s="1"/>
  <c r="M39" i="12"/>
  <c r="O39" i="12" s="1"/>
  <c r="M35" i="12"/>
  <c r="O35" i="12" s="1"/>
  <c r="M27" i="12"/>
  <c r="O27" i="12" s="1"/>
  <c r="M7" i="12"/>
  <c r="O7" i="12" s="1"/>
  <c r="M26" i="12"/>
  <c r="O26" i="12" s="1"/>
  <c r="M3" i="12"/>
  <c r="O3" i="12" s="1"/>
  <c r="M31" i="12"/>
  <c r="O31" i="12" s="1"/>
  <c r="M24" i="12"/>
  <c r="O24" i="12" s="1"/>
  <c r="M13" i="12"/>
  <c r="O13" i="12" s="1"/>
  <c r="M37" i="12"/>
  <c r="O37" i="12" s="1"/>
  <c r="M28" i="12"/>
  <c r="O28" i="12" s="1"/>
  <c r="M21" i="12"/>
  <c r="O21" i="12" s="1"/>
  <c r="M23" i="12"/>
  <c r="O23" i="12" s="1"/>
  <c r="M19" i="12"/>
  <c r="O19" i="12" s="1"/>
  <c r="M5" i="12"/>
  <c r="O5" i="12" s="1"/>
  <c r="M29" i="12"/>
  <c r="O29" i="12" s="1"/>
  <c r="M36" i="12"/>
  <c r="O36" i="12" s="1"/>
  <c r="M17" i="12"/>
  <c r="O17" i="12" s="1"/>
  <c r="M6" i="12"/>
  <c r="O6" i="12" s="1"/>
  <c r="M8" i="12"/>
  <c r="O8" i="12" s="1"/>
  <c r="M9" i="12"/>
  <c r="O9" i="12" s="1"/>
  <c r="M11" i="12"/>
  <c r="O11" i="12" s="1"/>
  <c r="M12" i="12"/>
  <c r="O12" i="12" s="1"/>
  <c r="O6" i="14" l="1"/>
  <c r="O32" i="14"/>
  <c r="O5" i="14"/>
  <c r="O23" i="14"/>
  <c r="O11" i="14"/>
  <c r="O9" i="14"/>
  <c r="O17" i="14"/>
  <c r="O20" i="14"/>
  <c r="O15" i="14"/>
  <c r="O35" i="14"/>
  <c r="O3" i="14"/>
  <c r="O14" i="14"/>
  <c r="O4" i="14"/>
  <c r="O19" i="14"/>
  <c r="O12" i="14"/>
  <c r="O28" i="14"/>
  <c r="O37" i="14"/>
  <c r="O31" i="14"/>
  <c r="O30" i="14"/>
  <c r="O24" i="14"/>
  <c r="O38" i="14"/>
  <c r="O33" i="14"/>
  <c r="O18" i="14"/>
  <c r="O26" i="14"/>
  <c r="O22" i="14"/>
  <c r="O27" i="14"/>
  <c r="O16" i="14"/>
  <c r="O25" i="14"/>
  <c r="O13" i="14"/>
  <c r="O21" i="14"/>
  <c r="O8" i="14"/>
  <c r="O39" i="14"/>
  <c r="O29" i="14"/>
  <c r="O7" i="14"/>
  <c r="O36" i="14"/>
  <c r="O10" i="14"/>
  <c r="O34" i="14"/>
</calcChain>
</file>

<file path=xl/sharedStrings.xml><?xml version="1.0" encoding="utf-8"?>
<sst xmlns="http://schemas.openxmlformats.org/spreadsheetml/2006/main" count="1272" uniqueCount="536">
  <si>
    <t>Place</t>
  </si>
  <si>
    <t>Player A</t>
  </si>
  <si>
    <t>Player B</t>
  </si>
  <si>
    <t>Player C</t>
  </si>
  <si>
    <t>Player D</t>
  </si>
  <si>
    <t>Player E</t>
  </si>
  <si>
    <t>Team Name</t>
  </si>
  <si>
    <t>Owner</t>
  </si>
  <si>
    <t>Team Names</t>
  </si>
  <si>
    <t>Champions Pool</t>
  </si>
  <si>
    <t>Carl Galloway</t>
  </si>
  <si>
    <t>Larry Vasholz</t>
  </si>
  <si>
    <t>Ron Craddolph</t>
  </si>
  <si>
    <t>John Ludwig</t>
  </si>
  <si>
    <t>Jeff Langley</t>
  </si>
  <si>
    <t>June Langley</t>
  </si>
  <si>
    <t>Prize</t>
  </si>
  <si>
    <t>Masters</t>
  </si>
  <si>
    <t>US Open</t>
  </si>
  <si>
    <t>Traded Points</t>
  </si>
  <si>
    <t>Traded Player</t>
  </si>
  <si>
    <t>Points YTD</t>
  </si>
  <si>
    <t>Overall</t>
  </si>
  <si>
    <t>Terry Schad</t>
  </si>
  <si>
    <t>Lisa Schad</t>
  </si>
  <si>
    <t>Bob Vint</t>
  </si>
  <si>
    <t>Dave Bright</t>
  </si>
  <si>
    <t>YTD Pts</t>
  </si>
  <si>
    <t>Player Costs</t>
  </si>
  <si>
    <t>Players</t>
  </si>
  <si>
    <t>Wkly Points</t>
  </si>
  <si>
    <t>Craig Sinclair</t>
  </si>
  <si>
    <t>Team Info</t>
  </si>
  <si>
    <t>Winnings Totals</t>
  </si>
  <si>
    <t>Adam Stiles</t>
  </si>
  <si>
    <t>Court Sinclair</t>
  </si>
  <si>
    <t>Lee Anderson</t>
  </si>
  <si>
    <t>Mark Stiles</t>
  </si>
  <si>
    <t>Happy Scramblers</t>
  </si>
  <si>
    <t>Marathon Key Fanatics</t>
  </si>
  <si>
    <t>3 Jackin'</t>
  </si>
  <si>
    <t>Mulligans</t>
  </si>
  <si>
    <t>PPBs</t>
  </si>
  <si>
    <t>Stosh</t>
  </si>
  <si>
    <t>PGA Tour Players</t>
  </si>
  <si>
    <t>Team</t>
  </si>
  <si>
    <t>Selection</t>
  </si>
  <si>
    <t>Entry</t>
  </si>
  <si>
    <t>Fee</t>
  </si>
  <si>
    <t>Carryover</t>
  </si>
  <si>
    <t>Peco's Posse</t>
  </si>
  <si>
    <t>Team Owner</t>
  </si>
  <si>
    <t>Bushwood Gophers</t>
  </si>
  <si>
    <t>Tin Cup</t>
  </si>
  <si>
    <t>Cristie John</t>
  </si>
  <si>
    <t>Best Pl.</t>
  </si>
  <si>
    <t>Last Wk</t>
  </si>
  <si>
    <t>Shank</t>
  </si>
  <si>
    <t>John Norman Miles</t>
  </si>
  <si>
    <t>PGA Championship</t>
  </si>
  <si>
    <t>Season Points Total</t>
  </si>
  <si>
    <t>U.S. Open</t>
  </si>
  <si>
    <t>Tom Blau</t>
  </si>
  <si>
    <t>Bushwackers</t>
  </si>
  <si>
    <t>Jacob Sullivan</t>
  </si>
  <si>
    <t>Missouri Hawkeye</t>
  </si>
  <si>
    <t>Young and Long</t>
  </si>
  <si>
    <t>Whitey</t>
  </si>
  <si>
    <t>John White</t>
  </si>
  <si>
    <t>Slim Jim</t>
  </si>
  <si>
    <t>John Mathews</t>
  </si>
  <si>
    <t>Rich Yergovich</t>
  </si>
  <si>
    <t>Sony Open</t>
  </si>
  <si>
    <t>Farmers Insurance Open</t>
  </si>
  <si>
    <t>Waste Management Phoenix Open</t>
  </si>
  <si>
    <t>AT&amp;T Pebble Beach Pro-Am</t>
  </si>
  <si>
    <t>Puerto Rico Open</t>
  </si>
  <si>
    <t>Valspar Championship</t>
  </si>
  <si>
    <t>Valero Texas Open</t>
  </si>
  <si>
    <t>RBC Heritage</t>
  </si>
  <si>
    <t>Zurich Classic of New Orleans</t>
  </si>
  <si>
    <t>Charles Schwab Challenge</t>
  </si>
  <si>
    <t>RBC Canadian Open</t>
  </si>
  <si>
    <t>Travelers Championship</t>
  </si>
  <si>
    <t>3M Open</t>
  </si>
  <si>
    <t>John Deere Classic</t>
  </si>
  <si>
    <t>The Open Championship</t>
  </si>
  <si>
    <t>Wyndham Championship</t>
  </si>
  <si>
    <t>Tour Championship Playoffs Final</t>
  </si>
  <si>
    <t>BMW Championship</t>
  </si>
  <si>
    <t>Arnold Palmer Invitational</t>
  </si>
  <si>
    <t>Jim Moore</t>
  </si>
  <si>
    <t>Wild Guesses</t>
  </si>
  <si>
    <t>Barb Moore</t>
  </si>
  <si>
    <t>The Beach Boys</t>
  </si>
  <si>
    <t>Mac Horn</t>
  </si>
  <si>
    <t>PGA Ch.</t>
  </si>
  <si>
    <t>Brit. Open</t>
  </si>
  <si>
    <t>Cost</t>
  </si>
  <si>
    <t>Total</t>
  </si>
  <si>
    <t xml:space="preserve">Player </t>
  </si>
  <si>
    <t>$</t>
  </si>
  <si>
    <t>Genesis Invitational</t>
  </si>
  <si>
    <t>Bob Mietz</t>
  </si>
  <si>
    <t>Spotted Heifer</t>
  </si>
  <si>
    <t>Shad Swanson</t>
  </si>
  <si>
    <t>Lumpy</t>
  </si>
  <si>
    <t>American Express</t>
  </si>
  <si>
    <t>Players Championship</t>
  </si>
  <si>
    <t>Majors Pool</t>
  </si>
  <si>
    <t>Leag. Winner</t>
  </si>
  <si>
    <t>Team(s)</t>
  </si>
  <si>
    <t>Payout</t>
  </si>
  <si>
    <t>Shank Award</t>
  </si>
  <si>
    <t>Genesis Scottish Open</t>
  </si>
  <si>
    <t>FedEX St. Jude Championship</t>
  </si>
  <si>
    <t>Schauffele</t>
  </si>
  <si>
    <t>Pat Whelihan</t>
  </si>
  <si>
    <t>Utility Club</t>
  </si>
  <si>
    <t>Burns</t>
  </si>
  <si>
    <t>Dogleg Right</t>
  </si>
  <si>
    <t>T Champ</t>
  </si>
  <si>
    <t>Champ</t>
  </si>
  <si>
    <t>Choked on 18</t>
  </si>
  <si>
    <t>Cristie Johns</t>
  </si>
  <si>
    <t>Sam Ryder</t>
  </si>
  <si>
    <t>Texas Childrens Houston Open</t>
  </si>
  <si>
    <t>CJ Cup Byron Nelson</t>
  </si>
  <si>
    <t>Myrtle Beach Classic</t>
  </si>
  <si>
    <t>The Memorial</t>
  </si>
  <si>
    <t>Aberg</t>
  </si>
  <si>
    <t>Woody Held</t>
  </si>
  <si>
    <t>Bearly Bogey</t>
  </si>
  <si>
    <t>John Moore</t>
  </si>
  <si>
    <t>Elvis Train</t>
  </si>
  <si>
    <t>Commodores</t>
  </si>
  <si>
    <t>The Sentry</t>
  </si>
  <si>
    <t>The Cognizant Classic in the Palm Beaches</t>
  </si>
  <si>
    <t>Pts Wkly</t>
  </si>
  <si>
    <t>ISCO  Championship</t>
  </si>
  <si>
    <t>Scottie Scheffler</t>
  </si>
  <si>
    <t>Xander Schauffele</t>
  </si>
  <si>
    <t>Hideki Matsuyama</t>
  </si>
  <si>
    <t>Wyndham Clark</t>
  </si>
  <si>
    <t>Rory McIlroy</t>
  </si>
  <si>
    <t>Ludvig Åberg</t>
  </si>
  <si>
    <t>Collin Morikawa</t>
  </si>
  <si>
    <t>Keegan Bradley</t>
  </si>
  <si>
    <t>Patrick Cantlay</t>
  </si>
  <si>
    <t>Sam Burns</t>
  </si>
  <si>
    <t>Sungjae Im</t>
  </si>
  <si>
    <t>Shane Lowry</t>
  </si>
  <si>
    <t>Chris Kirk</t>
  </si>
  <si>
    <t>Byeong Hun An</t>
  </si>
  <si>
    <t>Tony Finau</t>
  </si>
  <si>
    <t>Robert MacIntyre</t>
  </si>
  <si>
    <t>Akshay Bhatia</t>
  </si>
  <si>
    <t>Brian Harman</t>
  </si>
  <si>
    <t>Russell Henley</t>
  </si>
  <si>
    <t>Billy Horschel</t>
  </si>
  <si>
    <t>Christiaan Bezuidenhout</t>
  </si>
  <si>
    <t>Adam Scott</t>
  </si>
  <si>
    <t>Tom Hoge</t>
  </si>
  <si>
    <t>Viktor Hovland</t>
  </si>
  <si>
    <t>Aaron Rai</t>
  </si>
  <si>
    <t>Tommy Fleetwood</t>
  </si>
  <si>
    <t>Sepp Straka</t>
  </si>
  <si>
    <t>Taylor Pendrith</t>
  </si>
  <si>
    <t>Will Zalatoris</t>
  </si>
  <si>
    <t>Justin Thomas</t>
  </si>
  <si>
    <t>Si Woo Kim</t>
  </si>
  <si>
    <t>Davis Thompson</t>
  </si>
  <si>
    <t>Tom Kim</t>
  </si>
  <si>
    <t>Jason Day</t>
  </si>
  <si>
    <t>Cameron Young</t>
  </si>
  <si>
    <t>Cam Davis</t>
  </si>
  <si>
    <t>Adam Hadwin</t>
  </si>
  <si>
    <t>Denny McCarthy</t>
  </si>
  <si>
    <t>Corey Conners</t>
  </si>
  <si>
    <t>Stephan Jaeger</t>
  </si>
  <si>
    <t>Max Homa</t>
  </si>
  <si>
    <t>Matt Fitzpatrick</t>
  </si>
  <si>
    <t>J.T. Poston</t>
  </si>
  <si>
    <t>Alex Noren</t>
  </si>
  <si>
    <t>Austin Eckroat</t>
  </si>
  <si>
    <t>Thomas Detry</t>
  </si>
  <si>
    <t>Eric Cole</t>
  </si>
  <si>
    <t>Max Greyserman</t>
  </si>
  <si>
    <t>Nick Taylor</t>
  </si>
  <si>
    <t>Jake Knapp</t>
  </si>
  <si>
    <t>Justin Rose</t>
  </si>
  <si>
    <t>Mackenzie Hughes</t>
  </si>
  <si>
    <t>Maverick McNealy</t>
  </si>
  <si>
    <t>Nick Dunlap</t>
  </si>
  <si>
    <t>Harris English</t>
  </si>
  <si>
    <t>Ben Griffin</t>
  </si>
  <si>
    <t>Jordan Spieth</t>
  </si>
  <si>
    <t>Patrick Rodgers</t>
  </si>
  <si>
    <t>Taylor Moore</t>
  </si>
  <si>
    <t>Min Woo Lee</t>
  </si>
  <si>
    <t>Erik van Rooyen</t>
  </si>
  <si>
    <t>Seamus Power</t>
  </si>
  <si>
    <t>Emiliano Grillo</t>
  </si>
  <si>
    <t>Mark Hubbard</t>
  </si>
  <si>
    <t>Davis Riley</t>
  </si>
  <si>
    <t>Victor Perez</t>
  </si>
  <si>
    <t>Jhonattan Vegas</t>
  </si>
  <si>
    <t>Kurt Kitayama</t>
  </si>
  <si>
    <t>Andrew Putnam</t>
  </si>
  <si>
    <t>Lee Hodges</t>
  </si>
  <si>
    <t>Lucas Glover</t>
  </si>
  <si>
    <t>Keith Mitchell</t>
  </si>
  <si>
    <t>Nicolai Højgaard</t>
  </si>
  <si>
    <t>Kevin Yu</t>
  </si>
  <si>
    <t>Andrew Novak</t>
  </si>
  <si>
    <t>Beau Hossler</t>
  </si>
  <si>
    <t>Ryo Hisatsune</t>
  </si>
  <si>
    <t>Mac Meissner</t>
  </si>
  <si>
    <t>Chan Kim</t>
  </si>
  <si>
    <t>Harry Hall</t>
  </si>
  <si>
    <t>Justin Lower</t>
  </si>
  <si>
    <t>Sami Valimaki</t>
  </si>
  <si>
    <t>Sam Stevens</t>
  </si>
  <si>
    <t>J.J. Spaun</t>
  </si>
  <si>
    <t>Rickie Fowler</t>
  </si>
  <si>
    <t>Matt Kuchar</t>
  </si>
  <si>
    <t>Ryan Fox</t>
  </si>
  <si>
    <t>Chris Gotterup</t>
  </si>
  <si>
    <t>Joel Dahmen</t>
  </si>
  <si>
    <t>Rico Hoey</t>
  </si>
  <si>
    <t>Patrick Fishburn</t>
  </si>
  <si>
    <t>Matt Wallace</t>
  </si>
  <si>
    <t>Nico Echavarria</t>
  </si>
  <si>
    <t>Alejandro Tosti</t>
  </si>
  <si>
    <t>Michael Kim</t>
  </si>
  <si>
    <t>Hayden Springer</t>
  </si>
  <si>
    <t>Player</t>
  </si>
  <si>
    <t>Truist Championship</t>
  </si>
  <si>
    <t>SiFan</t>
  </si>
  <si>
    <t>Dave Allen</t>
  </si>
  <si>
    <t>Dave's Duffers</t>
  </si>
  <si>
    <t>Fighting Johnny Overby's</t>
  </si>
  <si>
    <t>Glenn Murphy</t>
  </si>
  <si>
    <t>Glenn Murphy, Jr.</t>
  </si>
  <si>
    <t>GMJ</t>
  </si>
  <si>
    <t>Hope</t>
  </si>
  <si>
    <t>Andrew Leonard</t>
  </si>
  <si>
    <t>Nard's Golf Guys</t>
  </si>
  <si>
    <t>Rank</t>
  </si>
  <si>
    <t>Money</t>
  </si>
  <si>
    <t>Jacob Bridgeman</t>
  </si>
  <si>
    <t>Daniel Berger</t>
  </si>
  <si>
    <t>Ryan Gerard</t>
  </si>
  <si>
    <t>Brian Campbell</t>
  </si>
  <si>
    <t>Bud Cauley</t>
  </si>
  <si>
    <t>Aldrich Potgieter</t>
  </si>
  <si>
    <t>Joe Highsmith</t>
  </si>
  <si>
    <t>Matti Schmid</t>
  </si>
  <si>
    <t>Gary Woodland</t>
  </si>
  <si>
    <t>Matt McCarty</t>
  </si>
  <si>
    <t>Alex Smalley</t>
  </si>
  <si>
    <t>Rasmus Højgaard</t>
  </si>
  <si>
    <t>Kevin Roy</t>
  </si>
  <si>
    <t>Karl Vilips</t>
  </si>
  <si>
    <t>William Mouw</t>
  </si>
  <si>
    <t>Michael Thorbjornsen</t>
  </si>
  <si>
    <t>David Lipsky</t>
  </si>
  <si>
    <t>Max McGreevy</t>
  </si>
  <si>
    <t>Danny Walker</t>
  </si>
  <si>
    <t>Isaiah Salinda</t>
  </si>
  <si>
    <t>Vince Whaley</t>
  </si>
  <si>
    <t>Jesper Svensson</t>
  </si>
  <si>
    <t>Garrick Higgo</t>
  </si>
  <si>
    <t>Jackson Suber</t>
  </si>
  <si>
    <t>Henrik Norlander</t>
  </si>
  <si>
    <t>Ricky Castillo</t>
  </si>
  <si>
    <t>Thorbjørn Olesen</t>
  </si>
  <si>
    <t>Brandt Snedeker</t>
  </si>
  <si>
    <t>Mil. $</t>
  </si>
  <si>
    <t>Mil$</t>
  </si>
  <si>
    <t>Avg</t>
  </si>
  <si>
    <t>Plus 50%</t>
  </si>
  <si>
    <t>Times 5</t>
  </si>
  <si>
    <t>Salary Cap</t>
  </si>
  <si>
    <t>2025 Money Earnings</t>
  </si>
  <si>
    <t>Miami Championship</t>
  </si>
  <si>
    <t>The Corales Puntacana Championship</t>
  </si>
  <si>
    <t>Rocket Classic</t>
  </si>
  <si>
    <t>Held, Woody</t>
  </si>
  <si>
    <t>Pat Welihan</t>
  </si>
  <si>
    <t>Tom Swanson</t>
  </si>
  <si>
    <t>Gotterup</t>
  </si>
  <si>
    <t>Knapp</t>
  </si>
  <si>
    <t>Lowry</t>
  </si>
  <si>
    <t>ManIntyre</t>
  </si>
  <si>
    <t>Gotterup, Chris</t>
  </si>
  <si>
    <t>Knapp, Jake</t>
  </si>
  <si>
    <t>MacIntyre, Robert</t>
  </si>
  <si>
    <t>Lowry, Shane</t>
  </si>
  <si>
    <t>Schauffele, Xander</t>
  </si>
  <si>
    <t>Paid</t>
  </si>
  <si>
    <t>Berger</t>
  </si>
  <si>
    <t>Bridgeman</t>
  </si>
  <si>
    <t>Morikawa</t>
  </si>
  <si>
    <t>Young</t>
  </si>
  <si>
    <t>Berger, Daniel</t>
  </si>
  <si>
    <t>Bridgeman, Jacob</t>
  </si>
  <si>
    <t>Morikawa, Collin</t>
  </si>
  <si>
    <t>Young, Cameron</t>
  </si>
  <si>
    <t>Sahith Theegala</t>
  </si>
  <si>
    <t>Yes</t>
  </si>
  <si>
    <t>Clark</t>
  </si>
  <si>
    <t>Theegala</t>
  </si>
  <si>
    <t>Thomas</t>
  </si>
  <si>
    <t>Clark, Wyndham</t>
  </si>
  <si>
    <t>Theegala, Sahith</t>
  </si>
  <si>
    <t>Thomas, Justin</t>
  </si>
  <si>
    <t>Bhatia</t>
  </si>
  <si>
    <t>Fitzpatrick</t>
  </si>
  <si>
    <t>Bhatia, Akshay</t>
  </si>
  <si>
    <t>Fitzpatrick, Matt</t>
  </si>
  <si>
    <t>Griffinn</t>
  </si>
  <si>
    <t>Højgaard</t>
  </si>
  <si>
    <t>Højgaard, Rasmus</t>
  </si>
  <si>
    <t>Griffin, Ben</t>
  </si>
  <si>
    <t>Jackson Koivan</t>
  </si>
  <si>
    <t>Fleetwood</t>
  </si>
  <si>
    <t>Koivan</t>
  </si>
  <si>
    <t>Fleetwood, Tommy</t>
  </si>
  <si>
    <t>Potgieter, Aldrich</t>
  </si>
  <si>
    <t>Thorbjornsen, Michael</t>
  </si>
  <si>
    <t>Koivan, Jackson</t>
  </si>
  <si>
    <t>Nards Golf Guys</t>
  </si>
  <si>
    <t>Aberg, Ludvig</t>
  </si>
  <si>
    <t>Burns, Sam</t>
  </si>
  <si>
    <t>Rich Mietz</t>
  </si>
  <si>
    <t>Lynn Ledbetter</t>
  </si>
  <si>
    <t>Kuchar</t>
  </si>
  <si>
    <t>Matsuyama</t>
  </si>
  <si>
    <t xml:space="preserve">Rose </t>
  </si>
  <si>
    <t>Snedeker</t>
  </si>
  <si>
    <t>Snedeker, Brandt</t>
  </si>
  <si>
    <t>Kuchar, Matt</t>
  </si>
  <si>
    <t>Rose, Justin</t>
  </si>
  <si>
    <t>Matsuyama, Hideki</t>
  </si>
  <si>
    <t>Tes</t>
  </si>
  <si>
    <t>Bryson DeChambeau</t>
  </si>
  <si>
    <t>DeChambeau</t>
  </si>
  <si>
    <t>English</t>
  </si>
  <si>
    <t>Spaun</t>
  </si>
  <si>
    <t>English, Harris</t>
  </si>
  <si>
    <t>DeChambeau, Bryson</t>
  </si>
  <si>
    <t>Spaun, J.J.</t>
  </si>
  <si>
    <t>Michael Brennanb</t>
  </si>
  <si>
    <t>Brennan</t>
  </si>
  <si>
    <t>Brennan, Michael</t>
  </si>
  <si>
    <t>Michael Brennan</t>
  </si>
  <si>
    <t>McIlroy</t>
  </si>
  <si>
    <t>Spieth</t>
  </si>
  <si>
    <t>McIlroy, Rory</t>
  </si>
  <si>
    <t>Griffin</t>
  </si>
  <si>
    <t>Hoey</t>
  </si>
  <si>
    <t>McGreevy</t>
  </si>
  <si>
    <t>Hoey, Rico</t>
  </si>
  <si>
    <t>McGreevy, Max</t>
  </si>
  <si>
    <t>Bearly Bogie</t>
  </si>
  <si>
    <t>Cantlay</t>
  </si>
  <si>
    <t>Greyserman</t>
  </si>
  <si>
    <t>Cantlay, Patrick</t>
  </si>
  <si>
    <t>Greyserman, Max</t>
  </si>
  <si>
    <t>Spieth, Jordan</t>
  </si>
  <si>
    <t>Beach Boys</t>
  </si>
  <si>
    <t>Castillo</t>
  </si>
  <si>
    <t>Henley</t>
  </si>
  <si>
    <t>Hisatsune</t>
  </si>
  <si>
    <t>Castillo, Ricky</t>
  </si>
  <si>
    <t>Hisatsune, Ryo</t>
  </si>
  <si>
    <t>Kim, Michael</t>
  </si>
  <si>
    <t>Blades Brown</t>
  </si>
  <si>
    <t>Brown</t>
  </si>
  <si>
    <t>Kim, T.</t>
  </si>
  <si>
    <t>Kim, M.</t>
  </si>
  <si>
    <t>Brown, Blades</t>
  </si>
  <si>
    <t>Kim, Tom</t>
  </si>
  <si>
    <t>PPB's</t>
  </si>
  <si>
    <t>Scott</t>
  </si>
  <si>
    <t>Straka</t>
  </si>
  <si>
    <t>Straka, Sepp</t>
  </si>
  <si>
    <t>Scott, Adam</t>
  </si>
  <si>
    <t>Kristoffer Reitan</t>
  </si>
  <si>
    <t>Robert Macintyre</t>
  </si>
  <si>
    <t>John-Norman Miles</t>
  </si>
  <si>
    <t>Reitan</t>
  </si>
  <si>
    <t>Reitan, Kristoffer</t>
  </si>
  <si>
    <t>Hovland</t>
  </si>
  <si>
    <t>Noren</t>
  </si>
  <si>
    <t>Hovland, Viktor</t>
  </si>
  <si>
    <t>Noren, Alex</t>
  </si>
  <si>
    <t>Marco Penge</t>
  </si>
  <si>
    <t>Penge</t>
  </si>
  <si>
    <t>Penge, Marco</t>
  </si>
  <si>
    <t>Michael Banitt</t>
  </si>
  <si>
    <t>Michael Bnanitt</t>
  </si>
  <si>
    <t>Birdie Bandits</t>
  </si>
  <si>
    <t>Biedie Bandits</t>
  </si>
  <si>
    <t>Lee</t>
  </si>
  <si>
    <t>Lee, Min Woo</t>
  </si>
  <si>
    <t>Milligans</t>
  </si>
  <si>
    <t>Hadwin</t>
  </si>
  <si>
    <t>Power</t>
  </si>
  <si>
    <t>Zalatoris</t>
  </si>
  <si>
    <t>Zalatoris, Will</t>
  </si>
  <si>
    <t>Hadwin, Adam</t>
  </si>
  <si>
    <t>Jason Sullivan</t>
  </si>
  <si>
    <t>Sully22</t>
  </si>
  <si>
    <t>Cristi Johns</t>
  </si>
  <si>
    <t>Kitayama</t>
  </si>
  <si>
    <t>Kitayama, Kurt</t>
  </si>
  <si>
    <t>Poston</t>
  </si>
  <si>
    <t>Poston, J.T.</t>
  </si>
  <si>
    <t>Bushwood Gopher's</t>
  </si>
  <si>
    <t>Missouri Hawkeyes</t>
  </si>
  <si>
    <t>Ricky Fowler</t>
  </si>
  <si>
    <t>Hole In One</t>
  </si>
  <si>
    <t>Finau</t>
  </si>
  <si>
    <t>Fowler</t>
  </si>
  <si>
    <t>Finau, Tony</t>
  </si>
  <si>
    <t>Sinclair</t>
  </si>
  <si>
    <t>Dahmen</t>
  </si>
  <si>
    <t>Dahmen, Joel</t>
  </si>
  <si>
    <t>Rich Yergovixh</t>
  </si>
  <si>
    <t>MacIntyre</t>
  </si>
  <si>
    <t>Peterson</t>
  </si>
  <si>
    <t>John Matthews</t>
  </si>
  <si>
    <t>Horchel</t>
  </si>
  <si>
    <t>Rasmus Neegard-Peterson</t>
  </si>
  <si>
    <t>Red Eye</t>
  </si>
  <si>
    <t>Rai</t>
  </si>
  <si>
    <t>Rai, Aaron</t>
  </si>
  <si>
    <t>Fitzpattrick</t>
  </si>
  <si>
    <t>Chuck Sinclair</t>
  </si>
  <si>
    <t>Desert Dwellers</t>
  </si>
  <si>
    <t>Open Championship</t>
  </si>
  <si>
    <t>Tour Champion</t>
  </si>
  <si>
    <t>$37.00 ea.</t>
  </si>
  <si>
    <t>Badger Boys</t>
  </si>
  <si>
    <t>Dow Jones</t>
  </si>
  <si>
    <t>Aberg, Ludvig (13)</t>
  </si>
  <si>
    <t>Berger, Daniel (1)</t>
  </si>
  <si>
    <t>Bhatia, Akshay (7)</t>
  </si>
  <si>
    <t>Bridgeman, Jacob (2)</t>
  </si>
  <si>
    <t>Brown, Blades (1)</t>
  </si>
  <si>
    <t>Burns, Sam (7)</t>
  </si>
  <si>
    <t>Cantlay, Patrick (3)</t>
  </si>
  <si>
    <t>Castillo, Ricky (1)</t>
  </si>
  <si>
    <t>Clark, Wyndham (4)</t>
  </si>
  <si>
    <t>Dahmen, Joel (1)</t>
  </si>
  <si>
    <t>DeChambeau, Bryson (1)</t>
  </si>
  <si>
    <t>English, Harris (3)</t>
  </si>
  <si>
    <t>Finau, Tony (1)</t>
  </si>
  <si>
    <t>Fitzpatrick, Matt (4)</t>
  </si>
  <si>
    <t>Fleetwood, Tommy (1)</t>
  </si>
  <si>
    <t>Fowler, Rickie (2)</t>
  </si>
  <si>
    <t>Fowler, Rickie</t>
  </si>
  <si>
    <t>Gotterup, Chris (5)</t>
  </si>
  <si>
    <t>Greyserman, Max (2)</t>
  </si>
  <si>
    <t>Griffin, Ben (5)</t>
  </si>
  <si>
    <t>Hadwin, Adam (1)</t>
  </si>
  <si>
    <t>Hisatsune, Ryo (1)</t>
  </si>
  <si>
    <t>Hoey, Rico (1)</t>
  </si>
  <si>
    <t>Højgaard, Rasmus (1)</t>
  </si>
  <si>
    <t>Hovland, Viktor (5)</t>
  </si>
  <si>
    <t>Kim, Michael (1)</t>
  </si>
  <si>
    <t>Kim, Tom (5)</t>
  </si>
  <si>
    <t>Kitayama, Kurt (2)</t>
  </si>
  <si>
    <t>Knapp, Jake (1)</t>
  </si>
  <si>
    <t>Kuchar, Matt (1)</t>
  </si>
  <si>
    <t>Lee, Min Woo (2)</t>
  </si>
  <si>
    <t>Lowry, Shane (3)</t>
  </si>
  <si>
    <t>MacIntyre, Robert (4)</t>
  </si>
  <si>
    <t>Matsuyama, Hideki (5)</t>
  </si>
  <si>
    <t>McGreevy, Max (1)</t>
  </si>
  <si>
    <t>McIlroy, Rory (5)</t>
  </si>
  <si>
    <t>Morikawa, Collin (5)</t>
  </si>
  <si>
    <t>Noren, Alex (2)</t>
  </si>
  <si>
    <t>Penge, Marco (2)</t>
  </si>
  <si>
    <t>Poston, J.T. (1)</t>
  </si>
  <si>
    <t>Potgieter, Aldrich (1)</t>
  </si>
  <si>
    <t>Power, Seamus (1)</t>
  </si>
  <si>
    <t>Rai, Aaron (1)</t>
  </si>
  <si>
    <t>Reitan, Kristoffer (1)</t>
  </si>
  <si>
    <t>Rose, Justin (2)</t>
  </si>
  <si>
    <t>Schauffele, Xander (26)</t>
  </si>
  <si>
    <t>Scott, Adam (2)</t>
  </si>
  <si>
    <t>Spieth, Jordan (5)</t>
  </si>
  <si>
    <t>Snedeker, Brandt (1)</t>
  </si>
  <si>
    <t>Straka, Sepp (1)</t>
  </si>
  <si>
    <t>Theegala, Sahith (4)</t>
  </si>
  <si>
    <t>Thomas, Justin (4)</t>
  </si>
  <si>
    <t>Thorbjornsen, Michael (1)</t>
  </si>
  <si>
    <t>Young, Cameron (10)</t>
  </si>
  <si>
    <t>Zalatoris, Will (1)</t>
  </si>
  <si>
    <t>Dutch</t>
  </si>
  <si>
    <t>Henley, Russell (2)</t>
  </si>
  <si>
    <t>Power, Seamus</t>
  </si>
  <si>
    <t>.</t>
  </si>
  <si>
    <t>Neegaard-Peterson, Rasmus</t>
  </si>
  <si>
    <t>Neegaard-Peterson, Rasmus (1)</t>
  </si>
  <si>
    <t>Henley, Russell</t>
  </si>
  <si>
    <t>$3.70 ea.</t>
  </si>
  <si>
    <t>10 Teams</t>
  </si>
  <si>
    <t>McNealy, Marerick</t>
  </si>
  <si>
    <t>Rose</t>
  </si>
  <si>
    <t>McNealy</t>
  </si>
  <si>
    <t>Koepka</t>
  </si>
  <si>
    <t>McNealy, Maverick (T)</t>
  </si>
  <si>
    <t>Koepka, Brooks (T)</t>
  </si>
  <si>
    <t>Koepka, Brooks</t>
  </si>
  <si>
    <t>Spaun, J.J. (1)</t>
  </si>
  <si>
    <t>Horchel, Billy</t>
  </si>
  <si>
    <t xml:space="preserve">Potgieter </t>
  </si>
  <si>
    <t>Thornbjornson</t>
  </si>
  <si>
    <t>Yellamaraju</t>
  </si>
  <si>
    <t>Yellamaraju, Sudarshan (T)</t>
  </si>
  <si>
    <t>Yellamaraju, Sudarshan</t>
  </si>
  <si>
    <t>Schaufele</t>
  </si>
  <si>
    <t>Wallace</t>
  </si>
  <si>
    <t>Horschel</t>
  </si>
  <si>
    <t>Wallace, Matt (t)</t>
  </si>
  <si>
    <t>Horchel, Billy (1)</t>
  </si>
  <si>
    <t>Reed, Patrick</t>
  </si>
  <si>
    <t>Reed</t>
  </si>
  <si>
    <t>Fantasy League Leader Board after The Masters, Apr. 12, 2026</t>
  </si>
  <si>
    <t>Brennan, Michael (1)</t>
  </si>
  <si>
    <t>Tin Cup, Stosh, Young &amp; Long, Red Eye, Whitey</t>
  </si>
  <si>
    <t>$7.40 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</si>
</sst>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"/>
    <numFmt numFmtId="166" formatCode="_(&quot;$&quot;* #,##0.0_);_(&quot;$&quot;* \(#,##0.0\);_(&quot;$&quot;* &quot;-&quot;?_);_(@_)"/>
    <numFmt numFmtId="167" formatCode="&quot;$&quot;#,##0"/>
    <numFmt numFmtId="168" formatCode="&quot;$&quot;#,##0.0;[Red]&quot;$&quot;#,##0.0"/>
  </numFmts>
  <fonts count="23" x14ac:knownFonts="1"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10"/>
      <name val="Arial Narrow"/>
      <family val="2"/>
    </font>
    <font>
      <sz val="8"/>
      <color indexed="12"/>
      <name val="Arial Narrow"/>
      <family val="2"/>
    </font>
    <font>
      <sz val="8"/>
      <color indexed="4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trike/>
      <sz val="8"/>
      <name val="Arial Narrow"/>
      <family val="2"/>
    </font>
    <font>
      <sz val="8"/>
      <color indexed="10"/>
      <name val="Arial Narrow"/>
      <family val="2"/>
    </font>
    <font>
      <sz val="10"/>
      <color indexed="10"/>
      <name val="Arial"/>
      <family val="2"/>
    </font>
    <font>
      <b/>
      <sz val="12"/>
      <name val="Comic Sans MS"/>
      <family val="4"/>
    </font>
    <font>
      <b/>
      <sz val="10"/>
      <color theme="0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b/>
      <sz val="8"/>
      <color rgb="FF0000FF"/>
      <name val="Arial Narrow"/>
      <family val="2"/>
    </font>
    <font>
      <b/>
      <sz val="8"/>
      <color rgb="FFFF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 wrapText="1"/>
    </xf>
    <xf numFmtId="0" fontId="1" fillId="0" borderId="0" xfId="0" applyFont="1"/>
    <xf numFmtId="0" fontId="1" fillId="0" borderId="0" xfId="0" applyFont="1" applyAlignment="1">
      <alignment horizontal="center" textRotation="255"/>
    </xf>
    <xf numFmtId="2" fontId="1" fillId="0" borderId="0" xfId="0" applyNumberFormat="1" applyFont="1" applyAlignment="1">
      <alignment horizontal="center" textRotation="255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center" textRotation="90" wrapText="1"/>
    </xf>
    <xf numFmtId="1" fontId="1" fillId="0" borderId="0" xfId="0" applyNumberFormat="1" applyFont="1" applyAlignment="1">
      <alignment horizontal="center" textRotation="255"/>
    </xf>
    <xf numFmtId="49" fontId="1" fillId="5" borderId="1" xfId="0" applyNumberFormat="1" applyFont="1" applyFill="1" applyBorder="1" applyAlignment="1">
      <alignment horizontal="left" vertical="center"/>
    </xf>
    <xf numFmtId="0" fontId="8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 wrapText="1"/>
    </xf>
    <xf numFmtId="39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2" fillId="8" borderId="3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/>
    <xf numFmtId="2" fontId="1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/>
    <xf numFmtId="0" fontId="3" fillId="2" borderId="1" xfId="0" applyFont="1" applyFill="1" applyBorder="1"/>
    <xf numFmtId="0" fontId="1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0" fontId="13" fillId="0" borderId="0" xfId="0" applyFont="1"/>
    <xf numFmtId="2" fontId="1" fillId="3" borderId="3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/>
    <xf numFmtId="2" fontId="1" fillId="14" borderId="1" xfId="0" applyNumberFormat="1" applyFont="1" applyFill="1" applyBorder="1" applyAlignment="1">
      <alignment horizontal="left" vertical="center"/>
    </xf>
    <xf numFmtId="49" fontId="1" fillId="14" borderId="1" xfId="0" applyNumberFormat="1" applyFont="1" applyFill="1" applyBorder="1" applyAlignment="1">
      <alignment vertical="center"/>
    </xf>
    <xf numFmtId="0" fontId="1" fillId="13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/>
    </xf>
    <xf numFmtId="2" fontId="1" fillId="13" borderId="1" xfId="0" applyNumberFormat="1" applyFont="1" applyFill="1" applyBorder="1" applyAlignment="1">
      <alignment horizontal="left" vertical="center"/>
    </xf>
    <xf numFmtId="2" fontId="1" fillId="1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17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166" fontId="1" fillId="0" borderId="0" xfId="0" applyNumberFormat="1" applyFont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13" borderId="1" xfId="0" applyFill="1" applyBorder="1" applyAlignment="1">
      <alignment horizontal="center"/>
    </xf>
    <xf numFmtId="0" fontId="6" fillId="14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/>
    </xf>
    <xf numFmtId="0" fontId="15" fillId="21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textRotation="90" wrapText="1"/>
    </xf>
    <xf numFmtId="1" fontId="1" fillId="0" borderId="0" xfId="0" applyNumberFormat="1" applyFont="1" applyAlignment="1">
      <alignment horizontal="center" vertical="center"/>
    </xf>
    <xf numFmtId="0" fontId="18" fillId="0" borderId="1" xfId="0" applyFont="1" applyBorder="1"/>
    <xf numFmtId="165" fontId="18" fillId="0" borderId="1" xfId="0" applyNumberFormat="1" applyFont="1" applyBorder="1"/>
    <xf numFmtId="0" fontId="1" fillId="2" borderId="12" xfId="0" applyFont="1" applyFill="1" applyBorder="1" applyAlignment="1">
      <alignment horizontal="center" textRotation="90" wrapText="1"/>
    </xf>
    <xf numFmtId="0" fontId="6" fillId="0" borderId="0" xfId="0" applyFont="1" applyAlignment="1">
      <alignment vertical="center"/>
    </xf>
    <xf numFmtId="2" fontId="1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textRotation="90" wrapText="1"/>
    </xf>
    <xf numFmtId="0" fontId="1" fillId="18" borderId="12" xfId="0" applyFont="1" applyFill="1" applyBorder="1" applyAlignment="1">
      <alignment horizontal="center" textRotation="90" wrapText="1"/>
    </xf>
    <xf numFmtId="0" fontId="1" fillId="13" borderId="12" xfId="0" applyFont="1" applyFill="1" applyBorder="1" applyAlignment="1">
      <alignment horizontal="center" textRotation="90" wrapText="1"/>
    </xf>
    <xf numFmtId="0" fontId="1" fillId="10" borderId="12" xfId="0" applyFont="1" applyFill="1" applyBorder="1" applyAlignment="1">
      <alignment horizontal="center" textRotation="90" wrapText="1"/>
    </xf>
    <xf numFmtId="0" fontId="1" fillId="16" borderId="12" xfId="0" applyFont="1" applyFill="1" applyBorder="1" applyAlignment="1">
      <alignment horizontal="center" textRotation="90" wrapText="1"/>
    </xf>
    <xf numFmtId="0" fontId="18" fillId="0" borderId="0" xfId="0" applyFont="1"/>
    <xf numFmtId="49" fontId="1" fillId="5" borderId="12" xfId="0" applyNumberFormat="1" applyFont="1" applyFill="1" applyBorder="1" applyAlignment="1">
      <alignment horizontal="left" vertical="center"/>
    </xf>
    <xf numFmtId="2" fontId="1" fillId="5" borderId="1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16" fillId="0" borderId="0" xfId="0" applyFont="1"/>
    <xf numFmtId="49" fontId="1" fillId="5" borderId="3" xfId="0" applyNumberFormat="1" applyFont="1" applyFill="1" applyBorder="1" applyAlignment="1">
      <alignment horizontal="left" vertical="center"/>
    </xf>
    <xf numFmtId="2" fontId="1" fillId="5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7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left"/>
    </xf>
    <xf numFmtId="164" fontId="8" fillId="0" borderId="0" xfId="0" applyNumberFormat="1" applyFont="1"/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wrapText="1"/>
    </xf>
    <xf numFmtId="2" fontId="20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7" fontId="0" fillId="0" borderId="1" xfId="0" applyNumberFormat="1" applyBorder="1"/>
    <xf numFmtId="165" fontId="0" fillId="0" borderId="1" xfId="0" applyNumberFormat="1" applyBorder="1"/>
    <xf numFmtId="167" fontId="0" fillId="0" borderId="0" xfId="0" applyNumberFormat="1"/>
    <xf numFmtId="165" fontId="0" fillId="0" borderId="0" xfId="0" applyNumberFormat="1"/>
    <xf numFmtId="167" fontId="6" fillId="0" borderId="0" xfId="0" applyNumberFormat="1" applyFont="1"/>
    <xf numFmtId="165" fontId="1" fillId="6" borderId="3" xfId="0" applyNumberFormat="1" applyFont="1" applyFill="1" applyBorder="1" applyAlignment="1">
      <alignment horizontal="center" vertical="center" wrapText="1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8" fontId="1" fillId="6" borderId="3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49" fontId="1" fillId="14" borderId="12" xfId="0" applyNumberFormat="1" applyFont="1" applyFill="1" applyBorder="1" applyAlignment="1">
      <alignment vertical="center"/>
    </xf>
    <xf numFmtId="0" fontId="1" fillId="13" borderId="12" xfId="0" applyFont="1" applyFill="1" applyBorder="1"/>
    <xf numFmtId="2" fontId="1" fillId="13" borderId="3" xfId="0" applyNumberFormat="1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14" borderId="3" xfId="0" applyNumberFormat="1" applyFont="1" applyFill="1" applyBorder="1" applyAlignment="1">
      <alignment vertical="center"/>
    </xf>
    <xf numFmtId="2" fontId="1" fillId="19" borderId="0" xfId="0" applyNumberFormat="1" applyFont="1" applyFill="1" applyAlignment="1">
      <alignment horizontal="center" vertical="center"/>
    </xf>
    <xf numFmtId="2" fontId="1" fillId="19" borderId="1" xfId="0" applyNumberFormat="1" applyFont="1" applyFill="1" applyBorder="1" applyAlignment="1">
      <alignment horizontal="center" vertical="center"/>
    </xf>
    <xf numFmtId="2" fontId="1" fillId="19" borderId="1" xfId="0" applyNumberFormat="1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vertical="center"/>
    </xf>
    <xf numFmtId="2" fontId="1" fillId="13" borderId="1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14" borderId="12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/>
    </xf>
    <xf numFmtId="49" fontId="11" fillId="4" borderId="3" xfId="0" applyNumberFormat="1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/>
    </xf>
    <xf numFmtId="2" fontId="21" fillId="14" borderId="1" xfId="0" applyNumberFormat="1" applyFont="1" applyFill="1" applyBorder="1" applyAlignment="1">
      <alignment horizontal="left" vertical="center"/>
    </xf>
    <xf numFmtId="49" fontId="21" fillId="14" borderId="1" xfId="0" applyNumberFormat="1" applyFont="1" applyFill="1" applyBorder="1" applyAlignment="1">
      <alignment vertical="center"/>
    </xf>
    <xf numFmtId="49" fontId="21" fillId="14" borderId="12" xfId="0" applyNumberFormat="1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/>
    </xf>
    <xf numFmtId="2" fontId="21" fillId="14" borderId="12" xfId="0" applyNumberFormat="1" applyFont="1" applyFill="1" applyBorder="1" applyAlignment="1">
      <alignment horizontal="left" vertical="center"/>
    </xf>
    <xf numFmtId="49" fontId="21" fillId="14" borderId="10" xfId="0" applyNumberFormat="1" applyFont="1" applyFill="1" applyBorder="1" applyAlignment="1">
      <alignment vertical="center"/>
    </xf>
    <xf numFmtId="49" fontId="22" fillId="4" borderId="3" xfId="0" applyNumberFormat="1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vertical="center"/>
    </xf>
    <xf numFmtId="49" fontId="22" fillId="4" borderId="1" xfId="0" applyNumberFormat="1" applyFont="1" applyFill="1" applyBorder="1" applyAlignment="1">
      <alignment horizontal="left" vertical="center" wrapText="1"/>
    </xf>
    <xf numFmtId="2" fontId="1" fillId="7" borderId="6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2" fontId="1" fillId="13" borderId="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7" fontId="1" fillId="7" borderId="7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2" fontId="1" fillId="7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2" fontId="1" fillId="13" borderId="2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0" fillId="0" borderId="1" xfId="0" applyBorder="1"/>
    <xf numFmtId="2" fontId="1" fillId="4" borderId="2" xfId="0" applyNumberFormat="1" applyFont="1" applyFill="1" applyBorder="1" applyAlignment="1">
      <alignment horizontal="center" vertical="center"/>
    </xf>
    <xf numFmtId="2" fontId="19" fillId="4" borderId="2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10" borderId="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1" fillId="3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1" fillId="13" borderId="2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2" fontId="21" fillId="14" borderId="3" xfId="0" applyNumberFormat="1" applyFont="1" applyFill="1" applyBorder="1" applyAlignment="1">
      <alignment horizontal="left" vertical="center"/>
    </xf>
    <xf numFmtId="49" fontId="21" fillId="1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CCFFFF"/>
      <color rgb="FFFF7C80"/>
      <color rgb="FF99CCFF"/>
      <color rgb="FF669900"/>
      <color rgb="FF009900"/>
      <color rgb="FFFF9999"/>
      <color rgb="FFFFFF99"/>
      <color rgb="FF99CC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DA05-2C1B-42D0-B7D2-0C46C19C4E98}">
  <dimension ref="A1:Z278"/>
  <sheetViews>
    <sheetView tabSelected="1" zoomScale="130" zoomScaleNormal="130" workbookViewId="0">
      <selection activeCell="A2" sqref="A2"/>
    </sheetView>
  </sheetViews>
  <sheetFormatPr defaultRowHeight="12.75" x14ac:dyDescent="0.2"/>
  <cols>
    <col min="1" max="1" width="17.42578125" customWidth="1"/>
    <col min="2" max="2" width="4.85546875" customWidth="1"/>
    <col min="3" max="3" width="4.5703125" customWidth="1"/>
    <col min="4" max="4" width="5" customWidth="1"/>
    <col min="5" max="5" width="14.7109375" customWidth="1"/>
    <col min="6" max="6" width="9.140625" customWidth="1"/>
    <col min="7" max="7" width="9" customWidth="1"/>
    <col min="8" max="8" width="8.42578125" customWidth="1"/>
    <col min="9" max="9" width="9.85546875" customWidth="1"/>
    <col min="10" max="10" width="7.85546875" customWidth="1"/>
    <col min="11" max="11" width="8" customWidth="1"/>
    <col min="12" max="12" width="5.42578125" customWidth="1"/>
    <col min="13" max="13" width="5.85546875" customWidth="1"/>
    <col min="14" max="14" width="5.42578125" customWidth="1"/>
    <col min="15" max="15" width="4.85546875" customWidth="1"/>
    <col min="16" max="17" width="4" customWidth="1"/>
    <col min="18" max="18" width="13" customWidth="1"/>
    <col min="21" max="21" width="10" customWidth="1"/>
    <col min="23" max="24" width="7.5703125" customWidth="1"/>
  </cols>
  <sheetData>
    <row r="1" spans="1:26" ht="15" customHeight="1" x14ac:dyDescent="0.2">
      <c r="A1" s="187" t="s">
        <v>532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9"/>
    </row>
    <row r="2" spans="1:26" ht="24" customHeight="1" x14ac:dyDescent="0.2">
      <c r="A2" s="55" t="s">
        <v>44</v>
      </c>
      <c r="B2" s="56" t="s">
        <v>28</v>
      </c>
      <c r="C2" s="57" t="s">
        <v>138</v>
      </c>
      <c r="D2" s="58" t="s">
        <v>27</v>
      </c>
      <c r="E2" s="58" t="s">
        <v>8</v>
      </c>
      <c r="F2" s="60" t="s">
        <v>1</v>
      </c>
      <c r="G2" s="60" t="s">
        <v>2</v>
      </c>
      <c r="H2" s="60" t="s">
        <v>3</v>
      </c>
      <c r="I2" s="60" t="s">
        <v>4</v>
      </c>
      <c r="J2" s="60" t="s">
        <v>5</v>
      </c>
      <c r="K2" s="61" t="s">
        <v>20</v>
      </c>
      <c r="L2" s="61" t="s">
        <v>19</v>
      </c>
      <c r="M2" s="57" t="s">
        <v>30</v>
      </c>
      <c r="N2" s="58" t="s">
        <v>21</v>
      </c>
      <c r="O2" s="82" t="s">
        <v>0</v>
      </c>
      <c r="P2" s="59" t="s">
        <v>56</v>
      </c>
      <c r="Q2" s="59" t="s">
        <v>55</v>
      </c>
      <c r="R2" s="57" t="s">
        <v>51</v>
      </c>
    </row>
    <row r="3" spans="1:26" ht="12" customHeight="1" x14ac:dyDescent="0.2">
      <c r="A3" s="172" t="s">
        <v>447</v>
      </c>
      <c r="B3" s="139">
        <v>8.3000000000000007</v>
      </c>
      <c r="C3" s="65">
        <v>1</v>
      </c>
      <c r="D3" s="79">
        <f>Pts!AN2</f>
        <v>27.5</v>
      </c>
      <c r="E3" s="148" t="s">
        <v>50</v>
      </c>
      <c r="F3" s="150" t="s">
        <v>301</v>
      </c>
      <c r="G3" s="218" t="s">
        <v>302</v>
      </c>
      <c r="H3" s="219" t="s">
        <v>303</v>
      </c>
      <c r="I3" s="219" t="s">
        <v>116</v>
      </c>
      <c r="J3" s="219" t="s">
        <v>304</v>
      </c>
      <c r="K3" s="116"/>
      <c r="L3" s="117"/>
      <c r="M3" s="21">
        <f>SUM(C$4,C$7,C$44,C$55,C$66)</f>
        <v>36.659999999999997</v>
      </c>
      <c r="N3" s="72">
        <f>SUM(D$4,D$7,D$44,D$55,D$66)</f>
        <v>208.35999999999999</v>
      </c>
      <c r="O3" s="83">
        <f>RANK(N3,N$3:N$39,0)</f>
        <v>1</v>
      </c>
      <c r="P3" s="118">
        <v>1</v>
      </c>
      <c r="Q3" s="118">
        <v>1</v>
      </c>
      <c r="R3" s="149" t="s">
        <v>10</v>
      </c>
      <c r="Y3" s="85"/>
    </row>
    <row r="4" spans="1:26" ht="12" customHeight="1" x14ac:dyDescent="0.25">
      <c r="A4" s="172" t="s">
        <v>448</v>
      </c>
      <c r="B4" s="139">
        <v>4.0999999999999996</v>
      </c>
      <c r="C4" s="65"/>
      <c r="D4" s="79">
        <f>Pts!AN3</f>
        <v>27</v>
      </c>
      <c r="E4" s="70" t="s">
        <v>118</v>
      </c>
      <c r="F4" s="68" t="s">
        <v>317</v>
      </c>
      <c r="G4" s="167" t="s">
        <v>318</v>
      </c>
      <c r="H4" s="167" t="s">
        <v>303</v>
      </c>
      <c r="I4" s="167" t="s">
        <v>116</v>
      </c>
      <c r="J4" s="167" t="s">
        <v>304</v>
      </c>
      <c r="K4" s="28"/>
      <c r="L4" s="15"/>
      <c r="M4" s="21">
        <f>SUM(C$5,C$17,C$44,C$55,C$66)</f>
        <v>36.659999999999997</v>
      </c>
      <c r="N4" s="72">
        <f>SUM(D$5,D$17,D$44,D$55,D$66)</f>
        <v>206.83</v>
      </c>
      <c r="O4" s="83">
        <f>RANK(N4,N$3:N$39,0)</f>
        <v>2</v>
      </c>
      <c r="P4" s="118">
        <v>2</v>
      </c>
      <c r="Q4" s="118">
        <v>2</v>
      </c>
      <c r="R4" s="24" t="s">
        <v>117</v>
      </c>
      <c r="Y4" s="85"/>
    </row>
    <row r="5" spans="1:26" ht="12" customHeight="1" x14ac:dyDescent="0.25">
      <c r="A5" s="172" t="s">
        <v>449</v>
      </c>
      <c r="B5" s="139">
        <v>4.7</v>
      </c>
      <c r="C5" s="65"/>
      <c r="D5" s="79">
        <f>Pts!AN4</f>
        <v>29.67</v>
      </c>
      <c r="E5" s="66" t="s">
        <v>244</v>
      </c>
      <c r="F5" s="166" t="s">
        <v>130</v>
      </c>
      <c r="G5" s="67" t="s">
        <v>317</v>
      </c>
      <c r="H5" s="67" t="s">
        <v>405</v>
      </c>
      <c r="I5" s="166" t="s">
        <v>116</v>
      </c>
      <c r="J5" s="166" t="s">
        <v>304</v>
      </c>
      <c r="K5" s="28"/>
      <c r="L5" s="15"/>
      <c r="M5" s="21">
        <f>SUM(C$3,C$5,C$37,C$55,C$66)</f>
        <v>25.66</v>
      </c>
      <c r="N5" s="72">
        <f>SUM(D$3,D$5,D$37,D$55,D$66)</f>
        <v>179.82999999999998</v>
      </c>
      <c r="O5" s="83">
        <f>RANK(N5,N$3:N$39,0)</f>
        <v>3</v>
      </c>
      <c r="P5" s="118">
        <v>5</v>
      </c>
      <c r="Q5" s="118">
        <v>3</v>
      </c>
      <c r="R5" s="24" t="s">
        <v>242</v>
      </c>
      <c r="Y5" s="85"/>
    </row>
    <row r="6" spans="1:26" ht="12" customHeight="1" x14ac:dyDescent="0.2">
      <c r="A6" s="172" t="s">
        <v>533</v>
      </c>
      <c r="B6" s="139">
        <v>0.9</v>
      </c>
      <c r="C6" s="65">
        <v>1</v>
      </c>
      <c r="D6" s="79">
        <f>Pts!AN5</f>
        <v>11.25</v>
      </c>
      <c r="E6" s="71" t="s">
        <v>120</v>
      </c>
      <c r="F6" s="166" t="s">
        <v>130</v>
      </c>
      <c r="G6" s="166" t="s">
        <v>291</v>
      </c>
      <c r="H6" s="166" t="s">
        <v>531</v>
      </c>
      <c r="I6" s="166" t="s">
        <v>116</v>
      </c>
      <c r="J6" s="166" t="s">
        <v>304</v>
      </c>
      <c r="K6" s="28" t="s">
        <v>354</v>
      </c>
      <c r="L6" s="15">
        <v>10.5</v>
      </c>
      <c r="M6" s="21">
        <f>SUM(C$3,C$20,C$52,C$55,C$66)+10.5</f>
        <v>38.96</v>
      </c>
      <c r="N6" s="72">
        <f>SUM(D$3,D$20,D$52,D$55,D$66)+10.5</f>
        <v>176.66</v>
      </c>
      <c r="O6" s="83">
        <f>RANK(N6,N$3:N$39,0)</f>
        <v>4</v>
      </c>
      <c r="P6" s="118">
        <v>6</v>
      </c>
      <c r="Q6" s="118">
        <v>4</v>
      </c>
      <c r="R6" s="25" t="s">
        <v>24</v>
      </c>
      <c r="Y6" s="85"/>
    </row>
    <row r="7" spans="1:26" ht="12" customHeight="1" x14ac:dyDescent="0.25">
      <c r="A7" s="172" t="s">
        <v>450</v>
      </c>
      <c r="B7" s="139">
        <v>4.4000000000000004</v>
      </c>
      <c r="C7" s="65">
        <v>1</v>
      </c>
      <c r="D7" s="79">
        <f>Pts!AN6</f>
        <v>51.2</v>
      </c>
      <c r="E7" s="66" t="s">
        <v>332</v>
      </c>
      <c r="F7" s="167" t="s">
        <v>130</v>
      </c>
      <c r="G7" s="167" t="s">
        <v>119</v>
      </c>
      <c r="H7" s="166" t="s">
        <v>116</v>
      </c>
      <c r="I7" s="68" t="s">
        <v>312</v>
      </c>
      <c r="J7" s="167" t="s">
        <v>304</v>
      </c>
      <c r="K7" s="28"/>
      <c r="L7" s="15"/>
      <c r="M7" s="21">
        <f>SUM(C$3,C$9,C$55,C$61,C$66)</f>
        <v>36.659999999999997</v>
      </c>
      <c r="N7" s="72">
        <f>SUM(D$3,D$9,D$55,D$61,D$66)</f>
        <v>175.06</v>
      </c>
      <c r="O7" s="83">
        <f>RANK(N7,N$3:N$39,0)</f>
        <v>5</v>
      </c>
      <c r="P7" s="118">
        <v>7</v>
      </c>
      <c r="Q7" s="118">
        <v>5</v>
      </c>
      <c r="R7" s="24" t="s">
        <v>246</v>
      </c>
      <c r="Y7" s="85"/>
    </row>
    <row r="8" spans="1:26" ht="12" customHeight="1" x14ac:dyDescent="0.25">
      <c r="A8" s="129" t="s">
        <v>451</v>
      </c>
      <c r="B8" s="140">
        <v>0.9</v>
      </c>
      <c r="C8" s="65"/>
      <c r="D8" s="79">
        <f>Pts!AN7</f>
        <v>16.5</v>
      </c>
      <c r="E8" s="66" t="s">
        <v>445</v>
      </c>
      <c r="F8" s="166" t="s">
        <v>291</v>
      </c>
      <c r="G8" s="166" t="s">
        <v>292</v>
      </c>
      <c r="H8" s="166" t="s">
        <v>293</v>
      </c>
      <c r="I8" s="67" t="s">
        <v>294</v>
      </c>
      <c r="J8" s="166" t="s">
        <v>116</v>
      </c>
      <c r="K8" s="28"/>
      <c r="L8" s="15"/>
      <c r="M8" s="21">
        <f>SUM(C$20,C$33,C$38,C$39,C$55)</f>
        <v>16</v>
      </c>
      <c r="N8" s="72">
        <f>SUM(D$20,D$33,D$38,D$39,D$55)</f>
        <v>172.7</v>
      </c>
      <c r="O8" s="83">
        <f>RANK(N8,N$3:N$39,0)</f>
        <v>6</v>
      </c>
      <c r="P8" s="118">
        <v>3</v>
      </c>
      <c r="Q8" s="118">
        <v>1</v>
      </c>
      <c r="R8" s="25" t="s">
        <v>290</v>
      </c>
      <c r="Y8" s="85"/>
    </row>
    <row r="9" spans="1:26" ht="12" customHeight="1" x14ac:dyDescent="0.2">
      <c r="A9" s="173" t="s">
        <v>452</v>
      </c>
      <c r="B9" s="140">
        <v>6.7</v>
      </c>
      <c r="C9" s="65">
        <v>11</v>
      </c>
      <c r="D9" s="79">
        <f>Pts!AN8</f>
        <v>20.67</v>
      </c>
      <c r="E9" s="119" t="s">
        <v>245</v>
      </c>
      <c r="F9" s="167" t="s">
        <v>130</v>
      </c>
      <c r="G9" s="68" t="s">
        <v>317</v>
      </c>
      <c r="H9" s="167" t="s">
        <v>119</v>
      </c>
      <c r="I9" s="167" t="s">
        <v>439</v>
      </c>
      <c r="J9" s="167" t="s">
        <v>291</v>
      </c>
      <c r="K9" s="28"/>
      <c r="L9" s="15"/>
      <c r="M9" s="21">
        <f>SUM(C$3,C$5,C$9,C$17,C$20)</f>
        <v>14</v>
      </c>
      <c r="N9" s="72">
        <f>SUM(D$3,D$5,D$9,D$17,D$20)</f>
        <v>168.34</v>
      </c>
      <c r="O9" s="83">
        <f>RANK(N9,N$3:N$39,0)</f>
        <v>7</v>
      </c>
      <c r="P9" s="118">
        <v>4</v>
      </c>
      <c r="Q9" s="118">
        <v>2</v>
      </c>
      <c r="R9" s="24" t="s">
        <v>11</v>
      </c>
      <c r="Y9" s="85"/>
    </row>
    <row r="10" spans="1:26" ht="12" customHeight="1" x14ac:dyDescent="0.2">
      <c r="A10" s="172" t="s">
        <v>453</v>
      </c>
      <c r="B10" s="139">
        <v>9.4</v>
      </c>
      <c r="C10" s="65">
        <v>1.8</v>
      </c>
      <c r="D10" s="79">
        <f>Pts!AN9</f>
        <v>17.8</v>
      </c>
      <c r="E10" s="69" t="s">
        <v>421</v>
      </c>
      <c r="F10" s="167" t="s">
        <v>130</v>
      </c>
      <c r="G10" s="155" t="s">
        <v>317</v>
      </c>
      <c r="H10" s="167" t="s">
        <v>116</v>
      </c>
      <c r="I10" s="167" t="s">
        <v>358</v>
      </c>
      <c r="J10" s="167" t="s">
        <v>304</v>
      </c>
      <c r="K10" s="28"/>
      <c r="L10" s="15"/>
      <c r="M10" s="21">
        <f>SUM(C$3,C$5,C$55,C$59,C$66)</f>
        <v>27.46</v>
      </c>
      <c r="N10" s="72">
        <f>SUM(D$3,D$5,D$55,D$59,D$66)</f>
        <v>165.38</v>
      </c>
      <c r="O10" s="83">
        <f>RANK(N10,N$3:N$39,0)</f>
        <v>8</v>
      </c>
      <c r="P10" s="118">
        <v>8</v>
      </c>
      <c r="Q10" s="118">
        <v>6</v>
      </c>
      <c r="R10" s="24" t="s">
        <v>64</v>
      </c>
      <c r="Y10" s="85"/>
    </row>
    <row r="11" spans="1:26" ht="12" customHeight="1" x14ac:dyDescent="0.2">
      <c r="A11" s="173" t="s">
        <v>454</v>
      </c>
      <c r="B11" s="140">
        <v>0.9</v>
      </c>
      <c r="C11" s="65"/>
      <c r="D11" s="79">
        <f>Pts!AN10</f>
        <v>28.63</v>
      </c>
      <c r="E11" s="71" t="s">
        <v>39</v>
      </c>
      <c r="F11" s="171" t="s">
        <v>130</v>
      </c>
      <c r="G11" s="166" t="s">
        <v>338</v>
      </c>
      <c r="H11" s="167" t="s">
        <v>399</v>
      </c>
      <c r="I11" s="167" t="s">
        <v>116</v>
      </c>
      <c r="J11" s="167" t="s">
        <v>304</v>
      </c>
      <c r="K11" s="28"/>
      <c r="L11" s="15"/>
      <c r="M11" s="21">
        <f>SUM(C$3,C$40,C$47,C$55,C$66)</f>
        <v>28.46</v>
      </c>
      <c r="N11" s="72">
        <f>SUM(D$3,D$40,D$47,D$55,D$66)</f>
        <v>161.82</v>
      </c>
      <c r="O11" s="83">
        <f>RANK(N11,N$3:N$39,0)</f>
        <v>9</v>
      </c>
      <c r="P11" s="118">
        <v>9</v>
      </c>
      <c r="Q11" s="118">
        <v>8</v>
      </c>
      <c r="R11" s="24" t="s">
        <v>37</v>
      </c>
      <c r="V11" s="30"/>
      <c r="W11" s="30"/>
      <c r="Y11" s="85"/>
      <c r="Z11" s="30"/>
    </row>
    <row r="12" spans="1:26" ht="12" customHeight="1" x14ac:dyDescent="0.2">
      <c r="A12" s="173" t="s">
        <v>455</v>
      </c>
      <c r="B12" s="140">
        <v>2.9</v>
      </c>
      <c r="C12" s="65">
        <v>1</v>
      </c>
      <c r="D12" s="79">
        <f>Pts!AN11</f>
        <v>11</v>
      </c>
      <c r="E12" s="71" t="s">
        <v>104</v>
      </c>
      <c r="F12" s="167" t="s">
        <v>291</v>
      </c>
      <c r="G12" s="166" t="s">
        <v>321</v>
      </c>
      <c r="H12" s="167" t="s">
        <v>322</v>
      </c>
      <c r="I12" s="171" t="s">
        <v>116</v>
      </c>
      <c r="J12" s="167" t="s">
        <v>304</v>
      </c>
      <c r="K12" s="28"/>
      <c r="L12" s="15"/>
      <c r="M12" s="21">
        <f>SUM(C$20,C$22,C$27,C$55,C$66)</f>
        <v>27.66</v>
      </c>
      <c r="N12" s="72">
        <f>SUM(D$20,D$22,D$27,D$55,D$66)</f>
        <v>157.66</v>
      </c>
      <c r="O12" s="83">
        <f>RANK(N12,N$3:N$39,0)</f>
        <v>10</v>
      </c>
      <c r="P12" s="118">
        <v>10</v>
      </c>
      <c r="Q12" s="118">
        <v>3</v>
      </c>
      <c r="R12" s="24" t="s">
        <v>103</v>
      </c>
      <c r="V12" s="30"/>
      <c r="W12" s="30"/>
      <c r="Y12" s="85"/>
      <c r="Z12" s="30"/>
    </row>
    <row r="13" spans="1:26" ht="12" customHeight="1" x14ac:dyDescent="0.25">
      <c r="A13" s="84" t="s">
        <v>456</v>
      </c>
      <c r="B13" s="139">
        <v>1.2</v>
      </c>
      <c r="C13" s="65"/>
      <c r="D13" s="79">
        <f>Pts!AN12</f>
        <v>15</v>
      </c>
      <c r="E13" s="66" t="s">
        <v>241</v>
      </c>
      <c r="F13" s="167" t="s">
        <v>392</v>
      </c>
      <c r="G13" s="68" t="s">
        <v>431</v>
      </c>
      <c r="H13" s="167" t="s">
        <v>338</v>
      </c>
      <c r="I13" s="167" t="s">
        <v>303</v>
      </c>
      <c r="J13" s="167" t="s">
        <v>116</v>
      </c>
      <c r="K13" s="28"/>
      <c r="L13" s="15"/>
      <c r="M13" s="21">
        <f>SUM(C$53,C$39,C$40,C$44,C$55)</f>
        <v>21.8</v>
      </c>
      <c r="N13" s="72">
        <f>SUM(D$53,D$39,D$40,D$44,D$55)</f>
        <v>146.03</v>
      </c>
      <c r="O13" s="83">
        <f>RANK(N13,N$3:N$39,0)</f>
        <v>11</v>
      </c>
      <c r="P13" s="118">
        <v>11</v>
      </c>
      <c r="Q13" s="118">
        <v>3</v>
      </c>
      <c r="R13" s="24" t="s">
        <v>391</v>
      </c>
      <c r="Y13" s="85"/>
    </row>
    <row r="14" spans="1:26" ht="12" customHeight="1" x14ac:dyDescent="0.25">
      <c r="A14" s="84" t="s">
        <v>457</v>
      </c>
      <c r="B14" s="139">
        <v>0.9</v>
      </c>
      <c r="C14" s="65"/>
      <c r="D14" s="79">
        <f>Pts!AN13</f>
        <v>0</v>
      </c>
      <c r="E14" s="66" t="s">
        <v>38</v>
      </c>
      <c r="F14" s="166" t="s">
        <v>311</v>
      </c>
      <c r="G14" s="166" t="s">
        <v>360</v>
      </c>
      <c r="H14" s="166" t="s">
        <v>116</v>
      </c>
      <c r="I14" s="67" t="s">
        <v>312</v>
      </c>
      <c r="J14" s="166" t="s">
        <v>304</v>
      </c>
      <c r="K14" s="28"/>
      <c r="L14" s="15"/>
      <c r="M14" s="21">
        <f>SUM(C$12,C$22,C$55,C$61,C$66)</f>
        <v>26.66</v>
      </c>
      <c r="N14" s="72">
        <f>SUM(D$12,D$22,D$55,D$61,D$66)</f>
        <v>145.88999999999999</v>
      </c>
      <c r="O14" s="83">
        <f>RANK(N14,N$3:N$39,0)</f>
        <v>12</v>
      </c>
      <c r="P14" s="118">
        <v>12</v>
      </c>
      <c r="Q14" s="118">
        <v>2</v>
      </c>
      <c r="R14" s="25" t="s">
        <v>13</v>
      </c>
      <c r="Y14" s="85"/>
    </row>
    <row r="15" spans="1:26" ht="12" customHeight="1" x14ac:dyDescent="0.2">
      <c r="A15" s="173" t="s">
        <v>458</v>
      </c>
      <c r="B15" s="140">
        <v>8.8000000000000007</v>
      </c>
      <c r="C15" s="65">
        <v>1</v>
      </c>
      <c r="D15" s="79">
        <f>Pts!AN14</f>
        <v>6.5</v>
      </c>
      <c r="E15" s="119" t="s">
        <v>63</v>
      </c>
      <c r="F15" s="167" t="s">
        <v>130</v>
      </c>
      <c r="G15" s="167" t="s">
        <v>119</v>
      </c>
      <c r="H15" s="171" t="s">
        <v>318</v>
      </c>
      <c r="I15" s="167" t="s">
        <v>394</v>
      </c>
      <c r="J15" s="167" t="s">
        <v>116</v>
      </c>
      <c r="K15" s="28"/>
      <c r="L15" s="15"/>
      <c r="M15" s="21">
        <f>SUM(C$3,C$9,C$17,C$29,C$55)</f>
        <v>22</v>
      </c>
      <c r="N15" s="72">
        <f>SUM(D$3,D$9,D$17,D$29,D$55)</f>
        <v>139.34</v>
      </c>
      <c r="O15" s="83">
        <f>RANK(N15,N$3:N$39,0)</f>
        <v>13</v>
      </c>
      <c r="P15" s="118">
        <v>13</v>
      </c>
      <c r="Q15" s="118">
        <v>13</v>
      </c>
      <c r="R15" s="24" t="s">
        <v>62</v>
      </c>
    </row>
    <row r="16" spans="1:26" ht="12" customHeight="1" x14ac:dyDescent="0.2">
      <c r="A16" s="172" t="s">
        <v>459</v>
      </c>
      <c r="B16" s="139">
        <v>2.8</v>
      </c>
      <c r="C16" s="65"/>
      <c r="D16" s="79">
        <f>Pts!AN15</f>
        <v>9.5</v>
      </c>
      <c r="E16" s="119" t="s">
        <v>384</v>
      </c>
      <c r="F16" s="68" t="s">
        <v>317</v>
      </c>
      <c r="G16" s="167" t="s">
        <v>303</v>
      </c>
      <c r="H16" s="167" t="s">
        <v>116</v>
      </c>
      <c r="I16" s="167" t="s">
        <v>385</v>
      </c>
      <c r="J16" s="167" t="s">
        <v>386</v>
      </c>
      <c r="K16" s="28"/>
      <c r="L16" s="15"/>
      <c r="M16" s="21">
        <f>SUM(C$5,C$44,C$55,C$56,C$60)</f>
        <v>21</v>
      </c>
      <c r="N16" s="72">
        <f>SUM(D$5,D$44,D$55,D$56,D$60)</f>
        <v>134.02000000000001</v>
      </c>
      <c r="O16" s="83">
        <f>RANK(N16,N$3:N$39,0)</f>
        <v>14</v>
      </c>
      <c r="P16" s="118">
        <v>15</v>
      </c>
      <c r="Q16" s="118">
        <v>5</v>
      </c>
      <c r="R16" s="24" t="s">
        <v>15</v>
      </c>
      <c r="Y16" s="85"/>
    </row>
    <row r="17" spans="1:25" ht="12" customHeight="1" x14ac:dyDescent="0.2">
      <c r="A17" s="172" t="s">
        <v>460</v>
      </c>
      <c r="B17" s="139">
        <v>3.8</v>
      </c>
      <c r="C17" s="65">
        <v>1</v>
      </c>
      <c r="D17" s="79">
        <f>Pts!AN16</f>
        <v>47</v>
      </c>
      <c r="E17" s="69" t="s">
        <v>40</v>
      </c>
      <c r="F17" s="167" t="s">
        <v>130</v>
      </c>
      <c r="G17" s="68" t="s">
        <v>431</v>
      </c>
      <c r="H17" s="167" t="s">
        <v>338</v>
      </c>
      <c r="I17" s="167" t="s">
        <v>395</v>
      </c>
      <c r="J17" s="167" t="s">
        <v>116</v>
      </c>
      <c r="K17" s="28"/>
      <c r="L17" s="15"/>
      <c r="M17" s="21">
        <f>SUM(C$3,C$39,C$40,C$46,C$55)</f>
        <v>11.8</v>
      </c>
      <c r="N17" s="72">
        <f>SUM(D$3,D$39,D$40,D$46,D$55)</f>
        <v>129.03</v>
      </c>
      <c r="O17" s="83">
        <f>RANK(N17,N$3:N$39,0)</f>
        <v>15</v>
      </c>
      <c r="P17" s="118">
        <v>14</v>
      </c>
      <c r="Q17" s="118">
        <v>7</v>
      </c>
      <c r="R17" s="24" t="s">
        <v>35</v>
      </c>
      <c r="Y17" s="85"/>
    </row>
    <row r="18" spans="1:25" ht="12" customHeight="1" x14ac:dyDescent="0.25">
      <c r="A18" s="172" t="s">
        <v>461</v>
      </c>
      <c r="B18" s="139">
        <v>18.5</v>
      </c>
      <c r="C18" s="65">
        <v>1</v>
      </c>
      <c r="D18" s="79">
        <f>Pts!AN17</f>
        <v>21.5</v>
      </c>
      <c r="E18" s="66" t="s">
        <v>371</v>
      </c>
      <c r="F18" s="166" t="s">
        <v>366</v>
      </c>
      <c r="G18" s="67" t="s">
        <v>367</v>
      </c>
      <c r="H18" s="166" t="s">
        <v>116</v>
      </c>
      <c r="I18" s="166" t="s">
        <v>358</v>
      </c>
      <c r="J18" s="166" t="s">
        <v>304</v>
      </c>
      <c r="K18" s="28"/>
      <c r="L18" s="15"/>
      <c r="M18" s="21">
        <f>SUM(C$10,C$21,C$55,C$59,C$66)</f>
        <v>28.26</v>
      </c>
      <c r="N18" s="72">
        <f>SUM(D$10,D$21,D$55,D$59,D$66)</f>
        <v>128.01</v>
      </c>
      <c r="O18" s="83">
        <f>RANK(N18,N$3:N$39,0)</f>
        <v>16</v>
      </c>
      <c r="P18" s="118">
        <v>18</v>
      </c>
      <c r="Q18" s="118">
        <v>15</v>
      </c>
      <c r="R18" s="25" t="s">
        <v>93</v>
      </c>
      <c r="Y18" s="85"/>
    </row>
    <row r="19" spans="1:25" ht="12" customHeight="1" x14ac:dyDescent="0.2">
      <c r="A19" s="172" t="s">
        <v>462</v>
      </c>
      <c r="B19" s="139">
        <v>0.9</v>
      </c>
      <c r="C19" s="65"/>
      <c r="D19" s="79">
        <f>Pts!AN18</f>
        <v>8.6</v>
      </c>
      <c r="E19" s="71" t="s">
        <v>53</v>
      </c>
      <c r="F19" s="68" t="s">
        <v>380</v>
      </c>
      <c r="G19" s="166" t="s">
        <v>416</v>
      </c>
      <c r="H19" s="68" t="s">
        <v>405</v>
      </c>
      <c r="I19" s="167" t="s">
        <v>357</v>
      </c>
      <c r="J19" s="167" t="s">
        <v>116</v>
      </c>
      <c r="K19" s="28"/>
      <c r="L19" s="15"/>
      <c r="M19" s="21">
        <f>SUM(C$31,C$32,C$37,C$42,C$55)</f>
        <v>39</v>
      </c>
      <c r="N19" s="72">
        <f>SUM(D$31,D$32,D$37,D$42,D$55)</f>
        <v>124</v>
      </c>
      <c r="O19" s="83">
        <f>RANK(N19,N$3:N$39,0)</f>
        <v>17</v>
      </c>
      <c r="P19" s="118">
        <v>24</v>
      </c>
      <c r="Q19" s="118">
        <v>17</v>
      </c>
      <c r="R19" s="24" t="s">
        <v>415</v>
      </c>
      <c r="Y19" s="85"/>
    </row>
    <row r="20" spans="1:25" ht="12" customHeight="1" x14ac:dyDescent="0.2">
      <c r="A20" s="172" t="s">
        <v>464</v>
      </c>
      <c r="B20" s="139">
        <v>4.8</v>
      </c>
      <c r="C20" s="65">
        <v>1</v>
      </c>
      <c r="D20" s="79">
        <f>Pts!AN19</f>
        <v>43.5</v>
      </c>
      <c r="E20" s="119" t="s">
        <v>135</v>
      </c>
      <c r="F20" s="167" t="s">
        <v>130</v>
      </c>
      <c r="G20" s="167" t="s">
        <v>291</v>
      </c>
      <c r="H20" s="167" t="s">
        <v>360</v>
      </c>
      <c r="I20" s="68" t="s">
        <v>380</v>
      </c>
      <c r="J20" s="167" t="s">
        <v>116</v>
      </c>
      <c r="K20" s="28"/>
      <c r="L20" s="15"/>
      <c r="M20" s="21">
        <f>SUM(C$3,C$20,C$22,C$31,C$55)</f>
        <v>11</v>
      </c>
      <c r="N20" s="72">
        <f>SUM(D$3,D$20,D$22,D$31,D$55)</f>
        <v>122</v>
      </c>
      <c r="O20" s="83">
        <f>RANK(N20,N$3:N$39,0)</f>
        <v>18</v>
      </c>
      <c r="P20" s="118">
        <v>16</v>
      </c>
      <c r="Q20" s="118">
        <v>2</v>
      </c>
      <c r="R20" s="24" t="s">
        <v>14</v>
      </c>
      <c r="Y20" s="85"/>
    </row>
    <row r="21" spans="1:25" ht="12" customHeight="1" x14ac:dyDescent="0.25">
      <c r="A21" s="129" t="s">
        <v>465</v>
      </c>
      <c r="B21" s="140">
        <v>2.9</v>
      </c>
      <c r="C21" s="65"/>
      <c r="D21" s="79">
        <f>Pts!AN20</f>
        <v>2</v>
      </c>
      <c r="E21" s="66" t="s">
        <v>43</v>
      </c>
      <c r="F21" s="167" t="s">
        <v>394</v>
      </c>
      <c r="G21" s="167" t="s">
        <v>357</v>
      </c>
      <c r="H21" s="167" t="s">
        <v>395</v>
      </c>
      <c r="I21" s="167" t="s">
        <v>116</v>
      </c>
      <c r="J21" s="67" t="s">
        <v>312</v>
      </c>
      <c r="K21" s="28"/>
      <c r="L21" s="15"/>
      <c r="M21" s="21">
        <f>SUM(C$29,C$42,C$46,C$55,C$61)</f>
        <v>40</v>
      </c>
      <c r="N21" s="72">
        <f>SUM(D$29,D$42,D$46,D$55,D$61)</f>
        <v>120.9</v>
      </c>
      <c r="O21" s="83">
        <f>RANK(N21,N$3:N$39,0)</f>
        <v>19</v>
      </c>
      <c r="P21" s="118">
        <v>26</v>
      </c>
      <c r="Q21" s="118">
        <v>13</v>
      </c>
      <c r="R21" s="25" t="s">
        <v>34</v>
      </c>
      <c r="Y21" s="85"/>
    </row>
    <row r="22" spans="1:25" ht="12" customHeight="1" x14ac:dyDescent="0.25">
      <c r="A22" s="172" t="s">
        <v>466</v>
      </c>
      <c r="B22" s="139">
        <v>10</v>
      </c>
      <c r="C22" s="65">
        <v>1</v>
      </c>
      <c r="D22" s="79">
        <f>Pts!AN21</f>
        <v>8</v>
      </c>
      <c r="E22" s="66" t="s">
        <v>134</v>
      </c>
      <c r="F22" s="68" t="s">
        <v>372</v>
      </c>
      <c r="G22" s="167" t="s">
        <v>373</v>
      </c>
      <c r="H22" s="68" t="s">
        <v>374</v>
      </c>
      <c r="I22" s="68" t="s">
        <v>381</v>
      </c>
      <c r="J22" s="167" t="s">
        <v>293</v>
      </c>
      <c r="K22" s="28"/>
      <c r="L22" s="15"/>
      <c r="M22" s="21">
        <f>SUM(C$11,C$24,C$25,C$30,C$38)</f>
        <v>17.66</v>
      </c>
      <c r="N22" s="72">
        <f>SUM(D$11,D$24,D$25,D$30,D$38)</f>
        <v>117.95999999999998</v>
      </c>
      <c r="O22" s="83">
        <f>RANK(N22,N$3:N$39,0)</f>
        <v>20</v>
      </c>
      <c r="P22" s="118">
        <v>17</v>
      </c>
      <c r="Q22" s="118">
        <v>4</v>
      </c>
      <c r="R22" s="24" t="s">
        <v>133</v>
      </c>
      <c r="Y22" s="85"/>
    </row>
    <row r="23" spans="1:25" ht="12" customHeight="1" x14ac:dyDescent="0.2">
      <c r="A23" s="84" t="s">
        <v>467</v>
      </c>
      <c r="B23" s="139">
        <v>0.9</v>
      </c>
      <c r="C23" s="65"/>
      <c r="D23" s="79">
        <f>Pts!AN22</f>
        <v>8</v>
      </c>
      <c r="E23" s="71" t="s">
        <v>404</v>
      </c>
      <c r="F23" s="167" t="s">
        <v>130</v>
      </c>
      <c r="G23" s="166" t="s">
        <v>119</v>
      </c>
      <c r="H23" s="68" t="s">
        <v>367</v>
      </c>
      <c r="I23" s="167" t="s">
        <v>338</v>
      </c>
      <c r="J23" s="167" t="s">
        <v>116</v>
      </c>
      <c r="K23" s="28"/>
      <c r="L23" s="15"/>
      <c r="M23" s="21">
        <f>SUM(C$3,C$9,C$21,C$40,C$55)</f>
        <v>21.8</v>
      </c>
      <c r="N23" s="72">
        <f>SUM(D$3,D$9,D$21,D$40,D$55)</f>
        <v>113.7</v>
      </c>
      <c r="O23" s="83">
        <f>RANK(N23,N$3:N$39,0)</f>
        <v>21</v>
      </c>
      <c r="P23" s="118">
        <v>21</v>
      </c>
      <c r="Q23" s="118">
        <v>13</v>
      </c>
      <c r="R23" s="24" t="s">
        <v>401</v>
      </c>
      <c r="Y23" s="85"/>
    </row>
    <row r="24" spans="1:25" ht="12" customHeight="1" x14ac:dyDescent="0.25">
      <c r="A24" s="173" t="s">
        <v>503</v>
      </c>
      <c r="B24" s="140">
        <v>14.6</v>
      </c>
      <c r="C24" s="65">
        <v>16.66</v>
      </c>
      <c r="D24" s="79">
        <f>Pts!AN23</f>
        <v>36.83</v>
      </c>
      <c r="E24" s="66" t="s">
        <v>66</v>
      </c>
      <c r="F24" s="167" t="s">
        <v>354</v>
      </c>
      <c r="G24" s="167" t="s">
        <v>311</v>
      </c>
      <c r="H24" s="167" t="s">
        <v>357</v>
      </c>
      <c r="I24" s="167" t="s">
        <v>116</v>
      </c>
      <c r="J24" s="167" t="s">
        <v>358</v>
      </c>
      <c r="K24" s="28"/>
      <c r="L24" s="15"/>
      <c r="M24" s="21">
        <f>SUM(C$6,C$12,C$42,C$55,C$59)</f>
        <v>41.8</v>
      </c>
      <c r="N24" s="72">
        <f>SUM(D$6,D$12,D$42,D$55,D$59)</f>
        <v>113.3</v>
      </c>
      <c r="O24" s="83">
        <f>RANK(N24,N$3:N$39,0)</f>
        <v>22</v>
      </c>
      <c r="P24" s="118">
        <v>29</v>
      </c>
      <c r="Q24" s="118">
        <v>18</v>
      </c>
      <c r="R24" s="24" t="s">
        <v>23</v>
      </c>
      <c r="Y24" s="85"/>
    </row>
    <row r="25" spans="1:25" ht="12" customHeight="1" x14ac:dyDescent="0.2">
      <c r="A25" s="172" t="s">
        <v>468</v>
      </c>
      <c r="B25" s="139">
        <v>1.7</v>
      </c>
      <c r="C25" s="65"/>
      <c r="D25" s="79">
        <f>Pts!AN24</f>
        <v>24.770000000000003</v>
      </c>
      <c r="E25" s="119" t="s">
        <v>436</v>
      </c>
      <c r="F25" s="167" t="s">
        <v>311</v>
      </c>
      <c r="G25" s="167" t="s">
        <v>357</v>
      </c>
      <c r="H25" s="167" t="s">
        <v>437</v>
      </c>
      <c r="I25" s="167" t="s">
        <v>116</v>
      </c>
      <c r="J25" s="167" t="s">
        <v>385</v>
      </c>
      <c r="K25" s="28"/>
      <c r="L25" s="15"/>
      <c r="M25" s="21">
        <f>SUM(C$12,C$42,C$51,C$55,C$56)</f>
        <v>41</v>
      </c>
      <c r="N25" s="72">
        <f>SUM(D$12,D$42,D$51,D$55,D$56)</f>
        <v>111.25</v>
      </c>
      <c r="O25" s="83">
        <f>RANK(N25,N$3:N$39,0)</f>
        <v>23</v>
      </c>
      <c r="P25" s="118">
        <v>30</v>
      </c>
      <c r="Q25" s="118">
        <v>16</v>
      </c>
      <c r="R25" s="24" t="s">
        <v>25</v>
      </c>
      <c r="Y25" s="85"/>
    </row>
    <row r="26" spans="1:25" ht="12" customHeight="1" x14ac:dyDescent="0.2">
      <c r="A26" s="129" t="s">
        <v>469</v>
      </c>
      <c r="B26" s="140">
        <v>1.1000000000000001</v>
      </c>
      <c r="C26" s="65"/>
      <c r="D26" s="79">
        <f>Pts!AN25</f>
        <v>4.5</v>
      </c>
      <c r="E26" s="119" t="s">
        <v>69</v>
      </c>
      <c r="F26" s="167" t="s">
        <v>348</v>
      </c>
      <c r="G26" s="167" t="s">
        <v>318</v>
      </c>
      <c r="H26" s="167" t="s">
        <v>514</v>
      </c>
      <c r="I26" s="167" t="s">
        <v>116</v>
      </c>
      <c r="J26" s="167" t="s">
        <v>313</v>
      </c>
      <c r="K26" s="28" t="s">
        <v>434</v>
      </c>
      <c r="L26" s="15">
        <v>2.5</v>
      </c>
      <c r="M26" s="21">
        <f>SUM(C$15,C$17,C$34,C$55,C$62)</f>
        <v>12.8</v>
      </c>
      <c r="N26" s="72">
        <f>SUM(D$15,D$17,D$34,D$55,D$62)+2.5</f>
        <v>104.8</v>
      </c>
      <c r="O26" s="83">
        <f>RANK(N26,N$3:N$39,0)</f>
        <v>24</v>
      </c>
      <c r="P26" s="118">
        <v>20</v>
      </c>
      <c r="Q26" s="118">
        <v>18</v>
      </c>
      <c r="R26" s="24" t="s">
        <v>433</v>
      </c>
      <c r="Y26" s="85"/>
    </row>
    <row r="27" spans="1:25" ht="12" customHeight="1" x14ac:dyDescent="0.2">
      <c r="A27" s="84" t="s">
        <v>470</v>
      </c>
      <c r="B27" s="139">
        <v>1.6</v>
      </c>
      <c r="C27" s="65">
        <v>1</v>
      </c>
      <c r="D27" s="79">
        <f>Pts!AN26</f>
        <v>11</v>
      </c>
      <c r="E27" s="119" t="s">
        <v>106</v>
      </c>
      <c r="F27" s="167" t="s">
        <v>366</v>
      </c>
      <c r="G27" s="167" t="s">
        <v>394</v>
      </c>
      <c r="H27" s="68" t="s">
        <v>431</v>
      </c>
      <c r="I27" s="167" t="s">
        <v>525</v>
      </c>
      <c r="J27" s="68" t="s">
        <v>526</v>
      </c>
      <c r="K27" s="28" t="s">
        <v>527</v>
      </c>
      <c r="L27" s="15">
        <v>3.5</v>
      </c>
      <c r="M27" s="154">
        <f>SUM(C$10,C$29,C$39,C$55,C$64)+3.5</f>
        <v>14.3</v>
      </c>
      <c r="N27" s="72">
        <f>SUM(D$10,D$29,D$39,D$55,D$64)+3.5</f>
        <v>99.47</v>
      </c>
      <c r="O27" s="83">
        <f>RANK(N27,N$3:N$39,0)</f>
        <v>25</v>
      </c>
      <c r="P27" s="118">
        <v>23</v>
      </c>
      <c r="Q27" s="118">
        <v>8</v>
      </c>
      <c r="R27" s="24" t="s">
        <v>105</v>
      </c>
    </row>
    <row r="28" spans="1:25" ht="12" customHeight="1" x14ac:dyDescent="0.2">
      <c r="A28" s="84" t="s">
        <v>529</v>
      </c>
      <c r="B28" s="139">
        <v>1.3</v>
      </c>
      <c r="C28" s="65"/>
      <c r="D28" s="79">
        <f>Pts!AN27</f>
        <v>3.5</v>
      </c>
      <c r="E28" s="71" t="s">
        <v>502</v>
      </c>
      <c r="F28" s="167" t="s">
        <v>302</v>
      </c>
      <c r="G28" s="166" t="s">
        <v>326</v>
      </c>
      <c r="H28" s="68" t="s">
        <v>520</v>
      </c>
      <c r="I28" s="68" t="s">
        <v>521</v>
      </c>
      <c r="J28" s="68" t="s">
        <v>522</v>
      </c>
      <c r="K28" s="28" t="s">
        <v>327</v>
      </c>
      <c r="L28" s="15">
        <v>0</v>
      </c>
      <c r="M28" s="21">
        <f>SUM(C$7,C$18,C$49,C$63,C$65)</f>
        <v>2</v>
      </c>
      <c r="N28" s="72">
        <f>SUM(D$7,D$18,D$49,D$63,D$65)</f>
        <v>98.7</v>
      </c>
      <c r="O28" s="83">
        <f>RANK(N28,N$3:N$39,0)</f>
        <v>26</v>
      </c>
      <c r="P28" s="118">
        <v>19</v>
      </c>
      <c r="Q28" s="118">
        <v>3</v>
      </c>
      <c r="R28" s="24" t="s">
        <v>26</v>
      </c>
    </row>
    <row r="29" spans="1:25" ht="12" customHeight="1" x14ac:dyDescent="0.2">
      <c r="A29" s="173" t="s">
        <v>471</v>
      </c>
      <c r="B29" s="140">
        <v>5.8</v>
      </c>
      <c r="C29" s="65">
        <v>1</v>
      </c>
      <c r="D29" s="79">
        <f>Pts!AN28</f>
        <v>7.17</v>
      </c>
      <c r="E29" s="71" t="s">
        <v>92</v>
      </c>
      <c r="F29" s="68" t="s">
        <v>379</v>
      </c>
      <c r="G29" s="67" t="s">
        <v>380</v>
      </c>
      <c r="H29" s="167" t="s">
        <v>513</v>
      </c>
      <c r="I29" s="167" t="s">
        <v>512</v>
      </c>
      <c r="J29" s="167" t="s">
        <v>116</v>
      </c>
      <c r="K29" s="28" t="s">
        <v>349</v>
      </c>
      <c r="L29" s="15">
        <v>2</v>
      </c>
      <c r="M29" s="21">
        <f>SUM(C$8,C$31,C$43,C$54,C$55)</f>
        <v>25.66</v>
      </c>
      <c r="N29" s="72">
        <f>SUM(D$8,D$31,D$43,D$54,D$55)+2</f>
        <v>97.46</v>
      </c>
      <c r="O29" s="83">
        <f>RANK(N29,N$3:N$39,0)</f>
        <v>27</v>
      </c>
      <c r="P29" s="118">
        <v>28</v>
      </c>
      <c r="Q29" s="118">
        <v>9</v>
      </c>
      <c r="R29" s="24" t="s">
        <v>91</v>
      </c>
    </row>
    <row r="30" spans="1:25" ht="12" customHeight="1" x14ac:dyDescent="0.25">
      <c r="A30" s="172" t="s">
        <v>472</v>
      </c>
      <c r="B30" s="139">
        <v>4.0999999999999996</v>
      </c>
      <c r="C30" s="65"/>
      <c r="D30" s="79">
        <f>Pts!AN29</f>
        <v>11.629999999999999</v>
      </c>
      <c r="E30" s="66" t="s">
        <v>123</v>
      </c>
      <c r="F30" s="67" t="s">
        <v>317</v>
      </c>
      <c r="G30" s="166" t="s">
        <v>311</v>
      </c>
      <c r="H30" s="166" t="s">
        <v>348</v>
      </c>
      <c r="I30" s="67" t="s">
        <v>431</v>
      </c>
      <c r="J30" s="166" t="s">
        <v>358</v>
      </c>
      <c r="K30" s="28"/>
      <c r="L30" s="15"/>
      <c r="M30" s="21">
        <f>SUM(C$5,C$12,C$15,C$39,C$59)</f>
        <v>3.8</v>
      </c>
      <c r="N30" s="72">
        <f>SUM(D$5,D$12,D$15,D$39,D$59)</f>
        <v>94.22</v>
      </c>
      <c r="O30" s="83">
        <f>RANK(N30,N$3:N$39,0)</f>
        <v>28</v>
      </c>
      <c r="P30" s="118">
        <v>22</v>
      </c>
      <c r="Q30" s="118">
        <v>7</v>
      </c>
      <c r="R30" s="24" t="s">
        <v>430</v>
      </c>
    </row>
    <row r="31" spans="1:25" ht="12" customHeight="1" x14ac:dyDescent="0.25">
      <c r="A31" s="129" t="s">
        <v>473</v>
      </c>
      <c r="B31" s="140">
        <v>1.3</v>
      </c>
      <c r="C31" s="65"/>
      <c r="D31" s="79">
        <f>Pts!AN30</f>
        <v>6</v>
      </c>
      <c r="E31" s="147" t="s">
        <v>240</v>
      </c>
      <c r="F31" s="146" t="s">
        <v>347</v>
      </c>
      <c r="G31" s="168" t="s">
        <v>348</v>
      </c>
      <c r="H31" s="168" t="s">
        <v>116</v>
      </c>
      <c r="I31" s="146" t="s">
        <v>349</v>
      </c>
      <c r="J31" s="146" t="s">
        <v>312</v>
      </c>
      <c r="K31" s="109"/>
      <c r="L31" s="110"/>
      <c r="M31" s="21">
        <f>SUM(C$14,C$15,C$55,C$58,C$61)</f>
        <v>9</v>
      </c>
      <c r="N31" s="72">
        <f>SUM(D$14,D$15,D$55,D$58,D$61)</f>
        <v>92.23</v>
      </c>
      <c r="O31" s="83">
        <f>RANK(N31,N$3:N$39,0)</f>
        <v>29</v>
      </c>
      <c r="P31" s="118">
        <v>25</v>
      </c>
      <c r="Q31" s="118">
        <v>11</v>
      </c>
      <c r="R31" s="130" t="s">
        <v>239</v>
      </c>
      <c r="V31" s="64"/>
      <c r="W31" s="64"/>
    </row>
    <row r="32" spans="1:25" ht="12" customHeight="1" x14ac:dyDescent="0.25">
      <c r="A32" s="172" t="s">
        <v>474</v>
      </c>
      <c r="B32" s="139">
        <v>3.4</v>
      </c>
      <c r="C32" s="65">
        <v>1</v>
      </c>
      <c r="D32" s="79">
        <f>Pts!AN31</f>
        <v>12.5</v>
      </c>
      <c r="E32" s="147" t="s">
        <v>414</v>
      </c>
      <c r="F32" s="168" t="s">
        <v>130</v>
      </c>
      <c r="G32" s="146" t="s">
        <v>317</v>
      </c>
      <c r="H32" s="170" t="s">
        <v>119</v>
      </c>
      <c r="I32" s="168" t="s">
        <v>394</v>
      </c>
      <c r="J32" s="146" t="s">
        <v>380</v>
      </c>
      <c r="K32" s="109"/>
      <c r="L32" s="110"/>
      <c r="M32" s="21">
        <f>SUM(C$3,C$5,C$9,C$29,C$31)</f>
        <v>13</v>
      </c>
      <c r="N32" s="72">
        <f>SUM(D$3,D$5,D$9,D$29,D$31)</f>
        <v>91.01</v>
      </c>
      <c r="O32" s="83">
        <f>RANK(N32,N$3:N$39,0)</f>
        <v>30</v>
      </c>
      <c r="P32" s="118">
        <v>27</v>
      </c>
      <c r="Q32" s="118">
        <v>18</v>
      </c>
      <c r="R32" s="130" t="s">
        <v>413</v>
      </c>
    </row>
    <row r="33" spans="1:18" ht="12" customHeight="1" x14ac:dyDescent="0.2">
      <c r="A33" s="172" t="s">
        <v>475</v>
      </c>
      <c r="B33" s="139">
        <v>3</v>
      </c>
      <c r="C33" s="65">
        <v>6</v>
      </c>
      <c r="D33" s="79">
        <f>Pts!AN32</f>
        <v>42.1</v>
      </c>
      <c r="E33" s="71" t="s">
        <v>67</v>
      </c>
      <c r="F33" s="67" t="s">
        <v>425</v>
      </c>
      <c r="G33" s="166" t="s">
        <v>416</v>
      </c>
      <c r="H33" s="166" t="s">
        <v>357</v>
      </c>
      <c r="I33" s="67" t="s">
        <v>432</v>
      </c>
      <c r="J33" s="166" t="s">
        <v>358</v>
      </c>
      <c r="K33" s="28"/>
      <c r="L33" s="15"/>
      <c r="M33" s="21">
        <f>SUM(C$19,C$32,C$42,C$45,C$59)</f>
        <v>32.799999999999997</v>
      </c>
      <c r="N33" s="72">
        <f>SUM(D$19,D$32,D$42,D$45,D$59)</f>
        <v>85.149999999999991</v>
      </c>
      <c r="O33" s="83">
        <f>RANK(N33,N$3:N$39,0)</f>
        <v>31</v>
      </c>
      <c r="P33" s="118">
        <v>35</v>
      </c>
      <c r="Q33" s="118">
        <v>19</v>
      </c>
      <c r="R33" s="25" t="s">
        <v>68</v>
      </c>
    </row>
    <row r="34" spans="1:18" ht="12" customHeight="1" x14ac:dyDescent="0.2">
      <c r="A34" s="84" t="s">
        <v>516</v>
      </c>
      <c r="B34" s="139">
        <v>0.9</v>
      </c>
      <c r="C34" s="65">
        <v>1.8</v>
      </c>
      <c r="D34" s="79">
        <f>Pts!AN33</f>
        <v>4.3</v>
      </c>
      <c r="E34" s="71" t="s">
        <v>420</v>
      </c>
      <c r="F34" s="167" t="s">
        <v>130</v>
      </c>
      <c r="G34" s="166" t="s">
        <v>119</v>
      </c>
      <c r="H34" s="167" t="s">
        <v>366</v>
      </c>
      <c r="I34" s="167" t="s">
        <v>399</v>
      </c>
      <c r="J34" s="68" t="s">
        <v>418</v>
      </c>
      <c r="K34" s="28"/>
      <c r="L34" s="15"/>
      <c r="M34" s="21">
        <f>SUM(C$3,C$9,C$10,C$47,C$48)</f>
        <v>14.8</v>
      </c>
      <c r="N34" s="72">
        <f>SUM(D$3,D$9,D$10,D$47,D$48)</f>
        <v>82.72999999999999</v>
      </c>
      <c r="O34" s="83">
        <f>RANK(N34,N$3:N$39,0)</f>
        <v>32</v>
      </c>
      <c r="P34" s="118">
        <v>31</v>
      </c>
      <c r="Q34" s="118">
        <v>21</v>
      </c>
      <c r="R34" s="24" t="s">
        <v>31</v>
      </c>
    </row>
    <row r="35" spans="1:18" ht="12" customHeight="1" x14ac:dyDescent="0.2">
      <c r="A35" s="164" t="s">
        <v>331</v>
      </c>
      <c r="B35" s="139">
        <v>0.9</v>
      </c>
      <c r="C35" s="65"/>
      <c r="D35" s="79">
        <f>Pts!AN34</f>
        <v>0</v>
      </c>
      <c r="E35" s="71" t="s">
        <v>446</v>
      </c>
      <c r="F35" s="166" t="s">
        <v>130</v>
      </c>
      <c r="G35" s="166" t="s">
        <v>119</v>
      </c>
      <c r="H35" s="67" t="s">
        <v>428</v>
      </c>
      <c r="I35" s="67" t="s">
        <v>380</v>
      </c>
      <c r="J35" s="166" t="s">
        <v>313</v>
      </c>
      <c r="K35" s="28"/>
      <c r="L35" s="15"/>
      <c r="M35" s="21">
        <f>SUM(C$3,C$9,C$13,C$31,C$62)</f>
        <v>13</v>
      </c>
      <c r="N35" s="72">
        <f>SUM(D$3,D$9,D$13,D$31,D$62)</f>
        <v>76.67</v>
      </c>
      <c r="O35" s="83">
        <f>RANK(N35,N$3:N$39,0)</f>
        <v>33</v>
      </c>
      <c r="P35" s="118">
        <v>32</v>
      </c>
      <c r="Q35" s="118">
        <v>25</v>
      </c>
      <c r="R35" s="25" t="s">
        <v>440</v>
      </c>
    </row>
    <row r="36" spans="1:18" ht="12" customHeight="1" x14ac:dyDescent="0.25">
      <c r="A36" s="84" t="s">
        <v>476</v>
      </c>
      <c r="B36" s="139">
        <v>0.9</v>
      </c>
      <c r="C36" s="65"/>
      <c r="D36" s="79">
        <f>Pts!AN35</f>
        <v>1</v>
      </c>
      <c r="E36" s="66" t="s">
        <v>423</v>
      </c>
      <c r="F36" s="68" t="s">
        <v>424</v>
      </c>
      <c r="G36" s="68" t="s">
        <v>425</v>
      </c>
      <c r="H36" s="167" t="s">
        <v>394</v>
      </c>
      <c r="I36" s="167" t="s">
        <v>293</v>
      </c>
      <c r="J36" s="167" t="s">
        <v>303</v>
      </c>
      <c r="K36" s="28"/>
      <c r="L36" s="15"/>
      <c r="M36" s="21">
        <f>SUM(C$16,C$19,C$29,C$38,C$44)</f>
        <v>13</v>
      </c>
      <c r="N36" s="72">
        <f>SUM(D$16,D$19,D$29,D$38,D$44)</f>
        <v>76.37</v>
      </c>
      <c r="O36" s="83">
        <f>RANK(N36,N$3:N$39,0)</f>
        <v>34</v>
      </c>
      <c r="P36" s="118">
        <v>33</v>
      </c>
      <c r="Q36" s="118">
        <v>9</v>
      </c>
      <c r="R36" s="24" t="s">
        <v>336</v>
      </c>
    </row>
    <row r="37" spans="1:18" ht="12" customHeight="1" x14ac:dyDescent="0.2">
      <c r="A37" s="172" t="s">
        <v>477</v>
      </c>
      <c r="B37" s="139">
        <v>3.2</v>
      </c>
      <c r="C37" s="65"/>
      <c r="D37" s="79">
        <f>Pts!AN36</f>
        <v>27.5</v>
      </c>
      <c r="E37" s="156" t="s">
        <v>441</v>
      </c>
      <c r="F37" s="159" t="s">
        <v>337</v>
      </c>
      <c r="G37" s="170" t="s">
        <v>338</v>
      </c>
      <c r="H37" s="170" t="s">
        <v>339</v>
      </c>
      <c r="I37" s="159" t="s">
        <v>340</v>
      </c>
      <c r="J37" s="170" t="s">
        <v>313</v>
      </c>
      <c r="K37" s="109"/>
      <c r="L37" s="110"/>
      <c r="M37" s="21">
        <f>SUM(C$36,C$40,C$54,C$57,C$62)</f>
        <v>19.46</v>
      </c>
      <c r="N37" s="72">
        <f>SUM(D$36,D$40,D$54,D$57,D$62)</f>
        <v>71.36</v>
      </c>
      <c r="O37" s="83">
        <f>RANK(N37,N$3:N$39,0)</f>
        <v>35</v>
      </c>
      <c r="P37" s="118">
        <v>36</v>
      </c>
      <c r="Q37" s="118">
        <v>5</v>
      </c>
      <c r="R37" s="163" t="s">
        <v>335</v>
      </c>
    </row>
    <row r="38" spans="1:18" ht="12" customHeight="1" x14ac:dyDescent="0.2">
      <c r="A38" s="172" t="s">
        <v>478</v>
      </c>
      <c r="B38" s="139">
        <v>7.1</v>
      </c>
      <c r="C38" s="65">
        <v>1</v>
      </c>
      <c r="D38" s="79">
        <f>Pts!AN37</f>
        <v>16.100000000000001</v>
      </c>
      <c r="E38" s="157" t="s">
        <v>365</v>
      </c>
      <c r="F38" s="169" t="s">
        <v>360</v>
      </c>
      <c r="G38" s="158" t="s">
        <v>361</v>
      </c>
      <c r="H38" s="158" t="s">
        <v>362</v>
      </c>
      <c r="I38" s="169" t="s">
        <v>116</v>
      </c>
      <c r="J38" s="169" t="s">
        <v>313</v>
      </c>
      <c r="K38" s="160"/>
      <c r="L38" s="161"/>
      <c r="M38" s="21">
        <f>SUM(C$22,C$26,C$41,C$55,C$62)</f>
        <v>10</v>
      </c>
      <c r="N38" s="72">
        <f>SUM(D$22,D$26,D$41,D$55,D$62)</f>
        <v>67.5</v>
      </c>
      <c r="O38" s="83">
        <f>RANK(N38,N$3:N$39,0)</f>
        <v>36</v>
      </c>
      <c r="P38" s="118">
        <v>34</v>
      </c>
      <c r="Q38" s="118">
        <v>18</v>
      </c>
      <c r="R38" s="162" t="s">
        <v>131</v>
      </c>
    </row>
    <row r="39" spans="1:18" ht="12" customHeight="1" x14ac:dyDescent="0.25">
      <c r="A39" s="172" t="s">
        <v>479</v>
      </c>
      <c r="B39" s="139">
        <v>8.5</v>
      </c>
      <c r="C39" s="65"/>
      <c r="D39" s="79">
        <f>Pts!AN38</f>
        <v>34</v>
      </c>
      <c r="E39" s="70" t="s">
        <v>407</v>
      </c>
      <c r="F39" s="166" t="s">
        <v>360</v>
      </c>
      <c r="G39" s="67" t="s">
        <v>408</v>
      </c>
      <c r="H39" s="166" t="s">
        <v>373</v>
      </c>
      <c r="I39" s="67" t="s">
        <v>409</v>
      </c>
      <c r="J39" s="67" t="s">
        <v>410</v>
      </c>
      <c r="K39" s="28"/>
      <c r="L39" s="15"/>
      <c r="M39" s="21">
        <f>SUM(C$22,C$23,C$24,C$50,C$67)</f>
        <v>17.66</v>
      </c>
      <c r="N39" s="72">
        <f>SUM(D$22,D$23,D$24,D$50,D$67)</f>
        <v>64.710000000000008</v>
      </c>
      <c r="O39" s="83">
        <f>RANK(N39,N$3:N$39,0)</f>
        <v>37</v>
      </c>
      <c r="P39" s="118">
        <v>37</v>
      </c>
      <c r="Q39" s="118">
        <v>2</v>
      </c>
      <c r="R39" s="25" t="s">
        <v>36</v>
      </c>
    </row>
    <row r="40" spans="1:18" ht="12" customHeight="1" x14ac:dyDescent="0.25">
      <c r="A40" s="84" t="s">
        <v>480</v>
      </c>
      <c r="B40" s="139">
        <v>6.6</v>
      </c>
      <c r="C40" s="65">
        <v>1.8</v>
      </c>
      <c r="D40" s="79">
        <f>Pts!AN39</f>
        <v>26.53</v>
      </c>
      <c r="E40" s="4"/>
      <c r="F40" s="111"/>
      <c r="G40" s="112"/>
      <c r="H40" s="112"/>
      <c r="I40" s="112"/>
      <c r="J40" s="112"/>
      <c r="K40" s="54"/>
      <c r="L40" s="44"/>
      <c r="M40" s="44"/>
      <c r="N40" s="44"/>
      <c r="O40" s="7"/>
      <c r="P40" s="7"/>
      <c r="Q40" s="7"/>
      <c r="R40" s="113"/>
    </row>
    <row r="41" spans="1:18" ht="12" customHeight="1" x14ac:dyDescent="0.2">
      <c r="A41" s="84" t="s">
        <v>481</v>
      </c>
      <c r="B41" s="143">
        <v>1.3</v>
      </c>
      <c r="C41" s="65"/>
      <c r="D41" s="79">
        <f>Pts!AN40</f>
        <v>10.5</v>
      </c>
      <c r="E41" s="198" t="s">
        <v>109</v>
      </c>
      <c r="F41" s="189"/>
      <c r="G41" s="99" t="s">
        <v>110</v>
      </c>
      <c r="H41" s="197" t="s">
        <v>111</v>
      </c>
      <c r="I41" s="188"/>
      <c r="J41" s="188"/>
      <c r="K41" s="188"/>
      <c r="L41" s="188"/>
      <c r="M41" s="188"/>
      <c r="N41" s="188"/>
      <c r="O41" s="189"/>
      <c r="P41" s="195" t="s">
        <v>112</v>
      </c>
      <c r="Q41" s="196"/>
      <c r="R41" s="113"/>
    </row>
    <row r="42" spans="1:18" ht="12" customHeight="1" x14ac:dyDescent="0.2">
      <c r="A42" s="84" t="s">
        <v>482</v>
      </c>
      <c r="B42" s="139">
        <v>17</v>
      </c>
      <c r="C42" s="65">
        <v>30</v>
      </c>
      <c r="D42" s="79">
        <f>Pts!AN41</f>
        <v>41</v>
      </c>
      <c r="E42" s="190" t="s">
        <v>108</v>
      </c>
      <c r="F42" s="191"/>
      <c r="G42" s="144" t="s">
        <v>304</v>
      </c>
      <c r="H42" s="192" t="s">
        <v>510</v>
      </c>
      <c r="I42" s="193"/>
      <c r="J42" s="193"/>
      <c r="K42" s="193"/>
      <c r="L42" s="193"/>
      <c r="M42" s="193"/>
      <c r="N42" s="193"/>
      <c r="O42" s="194"/>
      <c r="P42" s="180" t="s">
        <v>509</v>
      </c>
      <c r="Q42" s="181"/>
      <c r="R42" s="54"/>
    </row>
    <row r="43" spans="1:18" ht="12" customHeight="1" x14ac:dyDescent="0.2">
      <c r="A43" s="172" t="s">
        <v>515</v>
      </c>
      <c r="B43" s="139">
        <v>8.1999999999999993</v>
      </c>
      <c r="C43" s="65">
        <v>1</v>
      </c>
      <c r="D43" s="79">
        <f>Pts!AN42</f>
        <v>2.63</v>
      </c>
      <c r="E43" s="175" t="s">
        <v>17</v>
      </c>
      <c r="F43" s="176"/>
      <c r="G43" s="144" t="s">
        <v>357</v>
      </c>
      <c r="H43" s="177" t="s">
        <v>534</v>
      </c>
      <c r="I43" s="178"/>
      <c r="J43" s="178"/>
      <c r="K43" s="178"/>
      <c r="L43" s="178"/>
      <c r="M43" s="178"/>
      <c r="N43" s="178"/>
      <c r="O43" s="179"/>
      <c r="P43" s="180" t="s">
        <v>535</v>
      </c>
      <c r="Q43" s="181"/>
      <c r="R43" s="113"/>
    </row>
    <row r="44" spans="1:18" ht="12" customHeight="1" x14ac:dyDescent="0.2">
      <c r="A44" s="172" t="s">
        <v>483</v>
      </c>
      <c r="B44" s="139">
        <v>7.8</v>
      </c>
      <c r="C44" s="65">
        <v>11</v>
      </c>
      <c r="D44" s="79">
        <f>Pts!AN43</f>
        <v>35</v>
      </c>
      <c r="E44" s="182" t="s">
        <v>59</v>
      </c>
      <c r="F44" s="183"/>
      <c r="G44" s="144"/>
      <c r="H44" s="184"/>
      <c r="I44" s="185"/>
      <c r="J44" s="185"/>
      <c r="K44" s="185"/>
      <c r="L44" s="185"/>
      <c r="M44" s="185"/>
      <c r="N44" s="185"/>
      <c r="O44" s="186"/>
      <c r="P44" s="180" t="s">
        <v>444</v>
      </c>
      <c r="Q44" s="181"/>
      <c r="R44" s="54"/>
    </row>
    <row r="45" spans="1:18" ht="12" customHeight="1" x14ac:dyDescent="0.2">
      <c r="A45" s="84" t="s">
        <v>507</v>
      </c>
      <c r="B45" s="139">
        <v>0.9</v>
      </c>
      <c r="C45" s="65"/>
      <c r="D45" s="79">
        <f>Pts!AN44</f>
        <v>10</v>
      </c>
      <c r="E45" s="199" t="s">
        <v>61</v>
      </c>
      <c r="F45" s="200"/>
      <c r="G45" s="144"/>
      <c r="H45" s="201"/>
      <c r="I45" s="202"/>
      <c r="J45" s="202"/>
      <c r="K45" s="202"/>
      <c r="L45" s="202"/>
      <c r="M45" s="202"/>
      <c r="N45" s="202"/>
      <c r="O45" s="203"/>
      <c r="P45" s="180" t="s">
        <v>444</v>
      </c>
      <c r="Q45" s="181"/>
      <c r="R45" s="113"/>
    </row>
    <row r="46" spans="1:18" ht="12" customHeight="1" x14ac:dyDescent="0.2">
      <c r="A46" s="173" t="s">
        <v>484</v>
      </c>
      <c r="B46" s="140">
        <v>1.3</v>
      </c>
      <c r="C46" s="65">
        <v>1</v>
      </c>
      <c r="D46" s="79">
        <f>Pts!AN45</f>
        <v>4</v>
      </c>
      <c r="E46" s="199" t="s">
        <v>442</v>
      </c>
      <c r="F46" s="200"/>
      <c r="G46" s="144"/>
      <c r="H46" s="204"/>
      <c r="I46" s="205"/>
      <c r="J46" s="205"/>
      <c r="K46" s="205"/>
      <c r="L46" s="205"/>
      <c r="M46" s="205"/>
      <c r="N46" s="205"/>
      <c r="O46" s="205"/>
      <c r="P46" s="180" t="s">
        <v>444</v>
      </c>
      <c r="Q46" s="181"/>
      <c r="R46" s="30"/>
    </row>
    <row r="47" spans="1:18" ht="12" customHeight="1" x14ac:dyDescent="0.2">
      <c r="A47" s="84" t="s">
        <v>485</v>
      </c>
      <c r="B47" s="139">
        <v>0.9</v>
      </c>
      <c r="C47" s="65">
        <v>1</v>
      </c>
      <c r="D47" s="79">
        <f>Pts!AN46</f>
        <v>12.629999999999999</v>
      </c>
      <c r="E47" s="199" t="s">
        <v>443</v>
      </c>
      <c r="F47" s="200"/>
      <c r="G47" s="144"/>
      <c r="H47" s="206"/>
      <c r="I47" s="207"/>
      <c r="J47" s="207"/>
      <c r="K47" s="207"/>
      <c r="L47" s="207"/>
      <c r="M47" s="207"/>
      <c r="N47" s="207"/>
      <c r="O47" s="207"/>
      <c r="P47" s="180" t="s">
        <v>444</v>
      </c>
      <c r="Q47" s="181"/>
      <c r="R47" s="30"/>
    </row>
    <row r="48" spans="1:18" ht="12" customHeight="1" x14ac:dyDescent="0.2">
      <c r="A48" s="172" t="s">
        <v>486</v>
      </c>
      <c r="B48" s="139">
        <v>3.1</v>
      </c>
      <c r="C48" s="65"/>
      <c r="D48" s="79">
        <f>Pts!AN47</f>
        <v>4.13</v>
      </c>
      <c r="R48" s="30"/>
    </row>
    <row r="49" spans="1:18" ht="12" customHeight="1" x14ac:dyDescent="0.2">
      <c r="A49" s="172" t="s">
        <v>487</v>
      </c>
      <c r="B49" s="139">
        <v>3</v>
      </c>
      <c r="C49" s="65"/>
      <c r="D49" s="79">
        <f>Pts!AN48</f>
        <v>9</v>
      </c>
      <c r="E49" s="102" t="s">
        <v>9</v>
      </c>
      <c r="F49" s="100" t="s">
        <v>0</v>
      </c>
      <c r="G49" s="14" t="s">
        <v>16</v>
      </c>
      <c r="I49" s="210"/>
      <c r="J49" s="211"/>
      <c r="K49" s="212" t="s">
        <v>113</v>
      </c>
      <c r="L49" s="213"/>
      <c r="M49" s="33">
        <v>26.5</v>
      </c>
      <c r="R49" s="30"/>
    </row>
    <row r="50" spans="1:18" ht="12" customHeight="1" x14ac:dyDescent="0.2">
      <c r="A50" s="84" t="s">
        <v>488</v>
      </c>
      <c r="B50" s="139">
        <v>0.9</v>
      </c>
      <c r="C50" s="65"/>
      <c r="D50" s="79">
        <f>Pts!AN49</f>
        <v>7.38</v>
      </c>
      <c r="E50" s="38"/>
      <c r="F50" s="32">
        <v>1</v>
      </c>
      <c r="G50" s="33">
        <v>200</v>
      </c>
      <c r="R50" s="30"/>
    </row>
    <row r="51" spans="1:18" ht="12" customHeight="1" x14ac:dyDescent="0.2">
      <c r="A51" s="84" t="s">
        <v>489</v>
      </c>
      <c r="B51" s="139">
        <v>3.3</v>
      </c>
      <c r="C51" s="65">
        <v>1</v>
      </c>
      <c r="D51" s="79">
        <f>Pts!AN50</f>
        <v>7.5</v>
      </c>
      <c r="E51" s="21"/>
      <c r="F51" s="32">
        <v>2</v>
      </c>
      <c r="G51" s="33">
        <v>150</v>
      </c>
      <c r="R51" s="30"/>
    </row>
    <row r="52" spans="1:18" ht="12" customHeight="1" x14ac:dyDescent="0.2">
      <c r="A52" s="84" t="s">
        <v>530</v>
      </c>
      <c r="B52" s="139">
        <v>0.9</v>
      </c>
      <c r="C52" s="65">
        <v>1.8</v>
      </c>
      <c r="D52" s="79"/>
      <c r="E52" s="21"/>
      <c r="F52" s="32">
        <v>3</v>
      </c>
      <c r="G52" s="33">
        <v>120</v>
      </c>
      <c r="R52" s="30"/>
    </row>
    <row r="53" spans="1:18" ht="12" customHeight="1" x14ac:dyDescent="0.2">
      <c r="A53" s="129" t="s">
        <v>490</v>
      </c>
      <c r="B53" s="140">
        <v>0.9</v>
      </c>
      <c r="C53" s="65">
        <v>1</v>
      </c>
      <c r="D53" s="79">
        <f>Pts!AN52</f>
        <v>13.5</v>
      </c>
      <c r="E53" s="21"/>
      <c r="F53" s="32">
        <v>4</v>
      </c>
      <c r="G53" s="33">
        <v>95</v>
      </c>
      <c r="R53" s="30"/>
    </row>
    <row r="54" spans="1:18" ht="12" customHeight="1" x14ac:dyDescent="0.2">
      <c r="A54" s="172" t="s">
        <v>491</v>
      </c>
      <c r="B54" s="139">
        <v>8.9</v>
      </c>
      <c r="C54" s="65">
        <v>16.66</v>
      </c>
      <c r="D54" s="79">
        <f>Pts!AN53</f>
        <v>33.33</v>
      </c>
      <c r="E54" s="21"/>
      <c r="F54" s="32">
        <v>5</v>
      </c>
      <c r="G54" s="33">
        <v>80</v>
      </c>
      <c r="H54" s="44"/>
      <c r="I54" s="98"/>
      <c r="J54" s="23"/>
      <c r="K54" s="44"/>
      <c r="L54" s="44"/>
      <c r="M54" s="44"/>
      <c r="N54" s="44"/>
      <c r="O54" s="44"/>
      <c r="P54" s="44"/>
      <c r="Q54" s="44"/>
      <c r="R54" s="30"/>
    </row>
    <row r="55" spans="1:18" ht="12" customHeight="1" x14ac:dyDescent="0.2">
      <c r="A55" s="173" t="s">
        <v>492</v>
      </c>
      <c r="B55" s="140">
        <v>3.4</v>
      </c>
      <c r="C55" s="65">
        <v>8</v>
      </c>
      <c r="D55" s="79">
        <f>Pts!AN54</f>
        <v>37</v>
      </c>
      <c r="E55" s="21"/>
      <c r="F55" s="32">
        <v>6</v>
      </c>
      <c r="G55" s="33">
        <v>67</v>
      </c>
      <c r="H55" s="44"/>
      <c r="I55" s="98"/>
      <c r="J55" s="23"/>
      <c r="K55" s="44"/>
      <c r="L55" s="44"/>
      <c r="M55" s="44"/>
      <c r="N55" s="44"/>
      <c r="O55" s="44"/>
      <c r="P55" s="44"/>
      <c r="Q55" s="44"/>
      <c r="R55" s="30"/>
    </row>
    <row r="56" spans="1:18" ht="12" customHeight="1" x14ac:dyDescent="0.2">
      <c r="A56" s="84" t="s">
        <v>493</v>
      </c>
      <c r="B56" s="139">
        <v>1.7</v>
      </c>
      <c r="C56" s="65">
        <v>1</v>
      </c>
      <c r="D56" s="79">
        <f>Pts!AN55</f>
        <v>14.75</v>
      </c>
      <c r="E56" s="38"/>
      <c r="F56" s="32">
        <v>7</v>
      </c>
      <c r="G56" s="33">
        <v>55</v>
      </c>
      <c r="H56" s="44"/>
      <c r="N56" s="44"/>
      <c r="O56" s="44"/>
      <c r="P56" s="44"/>
      <c r="Q56" s="44"/>
      <c r="R56" s="30"/>
    </row>
    <row r="57" spans="1:18" ht="12" customHeight="1" x14ac:dyDescent="0.2">
      <c r="A57" s="129" t="s">
        <v>495</v>
      </c>
      <c r="B57" s="140">
        <v>0.9</v>
      </c>
      <c r="C57" s="65"/>
      <c r="D57" s="79">
        <f>Pts!AN56</f>
        <v>3</v>
      </c>
      <c r="E57" s="38"/>
      <c r="F57" s="32">
        <v>8</v>
      </c>
      <c r="G57" s="33">
        <v>43</v>
      </c>
      <c r="H57" s="44"/>
      <c r="I57" s="30"/>
      <c r="J57" s="30"/>
      <c r="K57" s="30"/>
      <c r="L57" s="30"/>
      <c r="M57" s="44"/>
      <c r="N57" s="44"/>
      <c r="O57" s="44"/>
      <c r="P57" s="44"/>
      <c r="Q57" s="44"/>
      <c r="R57" s="30"/>
    </row>
    <row r="58" spans="1:18" ht="12" customHeight="1" x14ac:dyDescent="0.2">
      <c r="A58" s="172" t="s">
        <v>518</v>
      </c>
      <c r="B58" s="139">
        <v>12.9</v>
      </c>
      <c r="C58" s="65"/>
      <c r="D58" s="79">
        <f>Pts!AN57</f>
        <v>17</v>
      </c>
      <c r="E58" s="38"/>
      <c r="F58" s="32">
        <v>9</v>
      </c>
      <c r="G58" s="33">
        <v>37</v>
      </c>
      <c r="H58" s="44"/>
      <c r="I58" s="30"/>
      <c r="J58" s="30"/>
      <c r="K58" s="30"/>
      <c r="L58" s="30"/>
      <c r="M58" s="44"/>
      <c r="N58" s="44"/>
      <c r="O58" s="44"/>
      <c r="P58" s="44"/>
      <c r="Q58" s="44"/>
      <c r="R58" s="30"/>
    </row>
    <row r="59" spans="1:18" ht="12" customHeight="1" x14ac:dyDescent="0.2">
      <c r="A59" s="172" t="s">
        <v>494</v>
      </c>
      <c r="B59" s="139">
        <v>3.3</v>
      </c>
      <c r="C59" s="65">
        <v>1.8</v>
      </c>
      <c r="D59" s="79">
        <f>Pts!AN58</f>
        <v>13.05</v>
      </c>
      <c r="E59" s="38"/>
      <c r="F59" s="32">
        <v>10</v>
      </c>
      <c r="G59" s="33">
        <v>32</v>
      </c>
      <c r="H59" s="98"/>
      <c r="I59" s="30"/>
      <c r="J59" s="30"/>
      <c r="K59" s="30"/>
      <c r="L59" s="30"/>
      <c r="M59" s="44"/>
      <c r="N59" s="44"/>
      <c r="O59" s="44"/>
      <c r="P59" s="44"/>
      <c r="Q59" s="44"/>
      <c r="R59" s="30"/>
    </row>
    <row r="60" spans="1:18" ht="12" customHeight="1" x14ac:dyDescent="0.2">
      <c r="A60" s="174" t="s">
        <v>496</v>
      </c>
      <c r="B60" s="141">
        <v>10.7</v>
      </c>
      <c r="C60" s="65">
        <v>1</v>
      </c>
      <c r="D60" s="79">
        <f>Pts!AN59</f>
        <v>17.600000000000001</v>
      </c>
      <c r="E60" s="38"/>
      <c r="F60" s="32">
        <v>11</v>
      </c>
      <c r="G60" s="33">
        <v>27</v>
      </c>
      <c r="H60" s="98"/>
      <c r="I60" s="30"/>
      <c r="J60" s="30"/>
      <c r="K60" s="30"/>
      <c r="L60" s="30"/>
      <c r="M60" s="44"/>
      <c r="N60" s="44"/>
      <c r="O60" s="44"/>
      <c r="P60" s="44"/>
      <c r="Q60" s="44"/>
      <c r="R60" s="30"/>
    </row>
    <row r="61" spans="1:18" ht="12" customHeight="1" x14ac:dyDescent="0.2">
      <c r="A61" s="174" t="s">
        <v>497</v>
      </c>
      <c r="B61" s="141">
        <v>0.9</v>
      </c>
      <c r="C61" s="65"/>
      <c r="D61" s="79">
        <f>Pts!AN60</f>
        <v>31.730000000000004</v>
      </c>
      <c r="E61" s="38"/>
      <c r="F61" s="32">
        <v>12</v>
      </c>
      <c r="G61" s="33">
        <v>25</v>
      </c>
      <c r="H61" s="44"/>
      <c r="I61" s="208"/>
      <c r="J61" s="208"/>
      <c r="K61" s="94"/>
      <c r="L61" s="23"/>
      <c r="M61" s="44"/>
      <c r="N61" s="44"/>
      <c r="O61" s="44"/>
      <c r="P61" s="44"/>
      <c r="Q61" s="44"/>
      <c r="R61" s="30"/>
    </row>
    <row r="62" spans="1:18" ht="12" customHeight="1" x14ac:dyDescent="0.2">
      <c r="A62" s="174" t="s">
        <v>498</v>
      </c>
      <c r="B62" s="141">
        <v>10.9</v>
      </c>
      <c r="C62" s="65">
        <v>1</v>
      </c>
      <c r="D62" s="79">
        <f>Pts!AN61</f>
        <v>7.5</v>
      </c>
      <c r="E62" s="38"/>
      <c r="F62" s="32">
        <v>13</v>
      </c>
      <c r="G62" s="33">
        <v>23</v>
      </c>
      <c r="H62" s="23"/>
      <c r="I62" s="30"/>
      <c r="J62" s="30"/>
      <c r="K62" s="30"/>
      <c r="L62" s="23"/>
      <c r="M62" s="44"/>
      <c r="N62" s="44"/>
      <c r="O62" s="44"/>
      <c r="P62" s="44"/>
      <c r="Q62" s="44"/>
      <c r="R62" s="30"/>
    </row>
    <row r="63" spans="1:18" ht="12" customHeight="1" x14ac:dyDescent="0.2">
      <c r="A63" s="128" t="s">
        <v>499</v>
      </c>
      <c r="B63" s="141">
        <v>1.4</v>
      </c>
      <c r="C63" s="65"/>
      <c r="D63" s="79">
        <f>Pts!AN62</f>
        <v>17</v>
      </c>
      <c r="H63" s="30"/>
      <c r="I63" s="208"/>
      <c r="J63" s="209"/>
      <c r="K63" s="94"/>
      <c r="L63" s="23"/>
      <c r="M63" s="44"/>
      <c r="N63" s="44"/>
      <c r="O63" s="44"/>
      <c r="P63" s="44"/>
      <c r="Q63" s="44"/>
      <c r="R63" s="30"/>
    </row>
    <row r="64" spans="1:18" ht="12" customHeight="1" x14ac:dyDescent="0.2">
      <c r="A64" s="174" t="s">
        <v>528</v>
      </c>
      <c r="B64" s="141">
        <v>1.3</v>
      </c>
      <c r="C64" s="65"/>
      <c r="D64" s="79">
        <f>Pts!AN63</f>
        <v>0</v>
      </c>
      <c r="H64" s="30"/>
      <c r="I64" s="44"/>
      <c r="J64" s="44"/>
      <c r="K64" s="44"/>
      <c r="L64" s="44"/>
      <c r="M64" s="44"/>
      <c r="N64" s="44"/>
      <c r="O64" s="44"/>
      <c r="P64" s="44"/>
      <c r="Q64" s="44"/>
      <c r="R64" s="30"/>
    </row>
    <row r="65" spans="1:18" ht="12" customHeight="1" x14ac:dyDescent="0.2">
      <c r="A65" s="174" t="s">
        <v>523</v>
      </c>
      <c r="B65" s="141">
        <v>0.9</v>
      </c>
      <c r="C65" s="65"/>
      <c r="D65" s="79">
        <f>Pts!AN63</f>
        <v>0</v>
      </c>
      <c r="H65" s="30"/>
      <c r="I65" s="44"/>
      <c r="J65" s="44"/>
      <c r="K65" s="44"/>
      <c r="L65" s="44"/>
      <c r="M65" s="44"/>
      <c r="N65" s="44"/>
      <c r="O65" s="44"/>
      <c r="P65" s="44"/>
      <c r="Q65" s="44"/>
      <c r="R65" s="30"/>
    </row>
    <row r="66" spans="1:18" ht="12" customHeight="1" x14ac:dyDescent="0.2">
      <c r="A66" s="174" t="s">
        <v>500</v>
      </c>
      <c r="B66" s="141">
        <v>8.6</v>
      </c>
      <c r="C66" s="65">
        <v>16.66</v>
      </c>
      <c r="D66" s="79">
        <f>Pts!AN65</f>
        <v>58.16</v>
      </c>
      <c r="H66" s="30"/>
      <c r="I66" s="44"/>
      <c r="J66" s="44"/>
      <c r="K66" s="44"/>
      <c r="L66" s="44"/>
      <c r="M66" s="44"/>
      <c r="N66" s="44"/>
      <c r="O66" s="44"/>
      <c r="P66" s="44"/>
      <c r="Q66" s="44"/>
      <c r="R66" s="30"/>
    </row>
    <row r="67" spans="1:18" ht="12" customHeight="1" x14ac:dyDescent="0.2">
      <c r="A67" s="128" t="s">
        <v>501</v>
      </c>
      <c r="B67" s="141">
        <v>1</v>
      </c>
      <c r="C67" s="65"/>
      <c r="D67" s="79">
        <f>Pts!AN66</f>
        <v>4.5</v>
      </c>
      <c r="H67" s="30"/>
      <c r="I67" s="44"/>
      <c r="J67" s="44"/>
      <c r="K67" s="44"/>
      <c r="L67" s="44"/>
      <c r="M67" s="44"/>
      <c r="N67" s="44"/>
      <c r="O67" s="44"/>
      <c r="P67" s="44"/>
      <c r="Q67" s="44"/>
      <c r="R67" s="30"/>
    </row>
    <row r="68" spans="1:18" ht="12" customHeight="1" x14ac:dyDescent="0.2">
      <c r="A68" s="114"/>
      <c r="B68" s="142"/>
      <c r="C68" s="50"/>
      <c r="D68" s="50"/>
      <c r="H68" s="44"/>
      <c r="I68" s="98"/>
      <c r="J68" s="10"/>
      <c r="K68" s="44"/>
      <c r="L68" s="44"/>
      <c r="M68" s="44"/>
      <c r="N68" s="22"/>
      <c r="O68" s="44"/>
      <c r="P68" s="44"/>
      <c r="Q68" s="44"/>
      <c r="R68" s="98"/>
    </row>
    <row r="69" spans="1:18" ht="12" customHeight="1" x14ac:dyDescent="0.2">
      <c r="A69" s="114"/>
      <c r="B69" s="142"/>
      <c r="C69" s="50"/>
      <c r="D69" s="50"/>
      <c r="E69" s="30"/>
      <c r="F69" s="30"/>
      <c r="G69" s="30"/>
      <c r="H69" s="98"/>
      <c r="I69" s="98"/>
      <c r="J69" s="9"/>
      <c r="K69" s="44"/>
      <c r="L69" s="44"/>
      <c r="M69" s="44"/>
      <c r="N69" s="22"/>
      <c r="O69" s="44"/>
      <c r="P69" s="44"/>
      <c r="Q69" s="44"/>
      <c r="R69" s="98"/>
    </row>
    <row r="70" spans="1:18" x14ac:dyDescent="0.2">
      <c r="A70" s="114"/>
      <c r="B70" s="142"/>
      <c r="C70" s="50"/>
      <c r="D70" s="50"/>
      <c r="E70" s="30"/>
      <c r="F70" s="30"/>
      <c r="G70" s="30"/>
      <c r="H70" s="30"/>
      <c r="I70" s="44"/>
      <c r="J70" s="44"/>
      <c r="K70" s="44"/>
      <c r="L70" s="44"/>
      <c r="M70" s="44"/>
      <c r="N70" s="44"/>
      <c r="O70" s="44"/>
      <c r="P70" s="44"/>
      <c r="Q70" s="44"/>
      <c r="R70" s="98"/>
    </row>
    <row r="71" spans="1:18" x14ac:dyDescent="0.2">
      <c r="A71" s="114"/>
      <c r="B71" s="81"/>
      <c r="C71" s="50"/>
      <c r="D71" s="50"/>
      <c r="E71" s="30"/>
      <c r="F71" s="30"/>
      <c r="G71" s="30"/>
      <c r="H71" s="30"/>
      <c r="I71" s="44"/>
      <c r="J71" s="44"/>
      <c r="K71" s="44"/>
      <c r="L71" s="44"/>
      <c r="M71" s="44"/>
      <c r="N71" s="44"/>
      <c r="O71" s="44"/>
      <c r="P71" s="44"/>
      <c r="Q71" s="44"/>
      <c r="R71" s="98"/>
    </row>
    <row r="72" spans="1:18" x14ac:dyDescent="0.2">
      <c r="A72" s="114"/>
      <c r="B72" s="81"/>
      <c r="C72" s="50"/>
      <c r="D72" s="50"/>
      <c r="E72" s="30"/>
      <c r="F72" s="30"/>
      <c r="G72" s="30"/>
      <c r="H72" s="30"/>
      <c r="I72" s="44"/>
      <c r="J72" s="44"/>
      <c r="K72" s="44"/>
      <c r="L72" s="44"/>
      <c r="M72" s="44"/>
      <c r="N72" s="44"/>
      <c r="O72" s="44"/>
      <c r="P72" s="44"/>
      <c r="Q72" s="44"/>
      <c r="R72" s="98"/>
    </row>
    <row r="73" spans="1:18" x14ac:dyDescent="0.2">
      <c r="A73" s="114"/>
      <c r="B73" s="81"/>
      <c r="C73" s="50"/>
      <c r="D73" s="50"/>
      <c r="E73" s="30"/>
      <c r="F73" s="30"/>
      <c r="G73" s="30"/>
      <c r="H73" s="30"/>
      <c r="I73" s="44"/>
      <c r="J73" s="44"/>
      <c r="K73" s="44"/>
      <c r="L73" s="44"/>
      <c r="M73" s="44"/>
      <c r="N73" s="44"/>
      <c r="O73" s="44"/>
      <c r="P73" s="44"/>
      <c r="Q73" s="44"/>
      <c r="R73" s="98"/>
    </row>
    <row r="74" spans="1:18" x14ac:dyDescent="0.2">
      <c r="A74" s="114"/>
      <c r="B74" s="81"/>
      <c r="C74" s="50"/>
      <c r="D74" s="50"/>
      <c r="I74" s="8"/>
      <c r="J74" s="10"/>
      <c r="K74" s="44"/>
      <c r="L74" s="44"/>
      <c r="M74" s="44"/>
      <c r="N74" s="44"/>
      <c r="O74" s="44"/>
      <c r="P74" s="44"/>
      <c r="Q74" s="44"/>
      <c r="R74" s="8"/>
    </row>
    <row r="75" spans="1:18" x14ac:dyDescent="0.2">
      <c r="A75" s="114"/>
      <c r="B75" s="81"/>
      <c r="C75" s="50"/>
      <c r="D75" s="50"/>
      <c r="H75" s="44"/>
      <c r="I75" s="8"/>
      <c r="J75" s="9"/>
      <c r="K75" s="44"/>
      <c r="L75" s="44"/>
      <c r="M75" s="44"/>
      <c r="N75" s="22"/>
      <c r="O75" s="44"/>
      <c r="P75" s="44"/>
      <c r="Q75" s="44"/>
      <c r="R75" s="8"/>
    </row>
    <row r="76" spans="1:18" x14ac:dyDescent="0.2">
      <c r="A76" s="114"/>
      <c r="B76" s="81"/>
      <c r="C76" s="50"/>
      <c r="D76" s="50"/>
      <c r="H76" s="8"/>
      <c r="I76" s="44"/>
      <c r="J76" s="44"/>
      <c r="K76" s="44"/>
      <c r="L76" s="44"/>
      <c r="M76" s="44"/>
      <c r="N76" s="22"/>
      <c r="O76" s="44"/>
      <c r="P76" s="44"/>
      <c r="Q76" s="44"/>
      <c r="R76" s="8"/>
    </row>
    <row r="77" spans="1:18" x14ac:dyDescent="0.2">
      <c r="A77" s="11"/>
      <c r="B77" s="23"/>
      <c r="C77" s="50"/>
      <c r="D77" s="50"/>
      <c r="H77" s="8"/>
      <c r="I77" s="44"/>
      <c r="J77" s="44"/>
      <c r="K77" s="44"/>
      <c r="L77" s="44"/>
      <c r="M77" s="44"/>
      <c r="N77" s="44"/>
      <c r="O77" s="44"/>
      <c r="P77" s="44"/>
      <c r="Q77" s="44"/>
      <c r="R77" s="8"/>
    </row>
    <row r="78" spans="1:18" x14ac:dyDescent="0.2">
      <c r="A78" s="114"/>
      <c r="B78" s="81"/>
      <c r="C78" s="50"/>
      <c r="D78" s="50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8"/>
    </row>
    <row r="79" spans="1:18" x14ac:dyDescent="0.2">
      <c r="A79" s="114"/>
      <c r="B79" s="81"/>
      <c r="C79" s="50"/>
      <c r="D79" s="50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8"/>
    </row>
    <row r="80" spans="1:18" x14ac:dyDescent="0.2">
      <c r="A80" s="11"/>
      <c r="B80" s="23"/>
      <c r="C80" s="50"/>
      <c r="D80" s="50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8"/>
    </row>
    <row r="81" spans="1:18" x14ac:dyDescent="0.2">
      <c r="A81" s="11"/>
      <c r="B81" s="23"/>
      <c r="C81" s="50"/>
      <c r="D81" s="50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8"/>
    </row>
    <row r="82" spans="1:18" x14ac:dyDescent="0.2">
      <c r="A82" s="114"/>
      <c r="B82" s="81"/>
      <c r="C82" s="50"/>
      <c r="D82" s="50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8"/>
    </row>
    <row r="83" spans="1:18" x14ac:dyDescent="0.2">
      <c r="A83" s="114"/>
      <c r="B83" s="81"/>
      <c r="C83" s="50"/>
      <c r="D83" s="50"/>
      <c r="H83" s="44"/>
      <c r="I83" s="44"/>
      <c r="J83" s="44"/>
      <c r="M83" s="44"/>
      <c r="N83" s="44"/>
      <c r="O83" s="44"/>
      <c r="P83" s="44"/>
      <c r="Q83" s="44"/>
      <c r="R83" s="8"/>
    </row>
    <row r="84" spans="1:18" x14ac:dyDescent="0.2">
      <c r="A84" s="11"/>
      <c r="B84" s="23"/>
      <c r="C84" s="50"/>
      <c r="D84" s="50"/>
      <c r="H84" s="44"/>
      <c r="I84" s="44"/>
      <c r="J84" s="44"/>
      <c r="N84" s="44"/>
      <c r="O84" s="44"/>
      <c r="P84" s="44"/>
      <c r="Q84" s="44"/>
      <c r="R84" s="8"/>
    </row>
    <row r="85" spans="1:18" x14ac:dyDescent="0.2">
      <c r="A85" s="114"/>
      <c r="B85" s="81"/>
      <c r="C85" s="50"/>
      <c r="D85" s="50"/>
      <c r="H85" s="44"/>
      <c r="N85" s="44"/>
      <c r="O85" s="44"/>
      <c r="P85" s="44"/>
      <c r="Q85" s="44"/>
      <c r="R85" s="8"/>
    </row>
    <row r="86" spans="1:18" x14ac:dyDescent="0.2">
      <c r="A86" s="114"/>
      <c r="B86" s="81"/>
      <c r="C86" s="50"/>
      <c r="D86" s="50"/>
      <c r="H86" s="44"/>
      <c r="N86" s="44"/>
      <c r="O86" s="44"/>
      <c r="P86" s="44"/>
      <c r="Q86" s="44"/>
    </row>
    <row r="87" spans="1:18" x14ac:dyDescent="0.2">
      <c r="A87" s="11"/>
      <c r="B87" s="23"/>
      <c r="C87" s="50"/>
      <c r="D87" s="50"/>
    </row>
    <row r="88" spans="1:18" x14ac:dyDescent="0.2">
      <c r="A88" s="11"/>
      <c r="B88" s="23"/>
      <c r="C88" s="50"/>
      <c r="D88" s="50"/>
    </row>
    <row r="89" spans="1:18" x14ac:dyDescent="0.2">
      <c r="A89" s="114"/>
      <c r="B89" s="81"/>
      <c r="C89" s="50"/>
      <c r="D89" s="50"/>
    </row>
    <row r="90" spans="1:18" x14ac:dyDescent="0.2">
      <c r="A90" s="114"/>
      <c r="B90" s="81"/>
      <c r="C90" s="50"/>
      <c r="D90" s="50"/>
    </row>
    <row r="91" spans="1:18" x14ac:dyDescent="0.2">
      <c r="A91" s="53"/>
      <c r="B91" s="23"/>
      <c r="C91" s="50"/>
      <c r="D91" s="50"/>
    </row>
    <row r="92" spans="1:18" x14ac:dyDescent="0.2">
      <c r="A92" s="114"/>
      <c r="B92" s="81"/>
      <c r="C92" s="50"/>
      <c r="D92" s="50"/>
    </row>
    <row r="93" spans="1:18" x14ac:dyDescent="0.2">
      <c r="A93" s="11"/>
      <c r="B93" s="23"/>
      <c r="C93" s="50"/>
      <c r="D93" s="50"/>
    </row>
    <row r="94" spans="1:18" x14ac:dyDescent="0.2">
      <c r="A94" s="53"/>
      <c r="B94" s="23"/>
      <c r="C94" s="50"/>
      <c r="D94" s="50"/>
    </row>
    <row r="95" spans="1:18" x14ac:dyDescent="0.2">
      <c r="A95" s="114"/>
      <c r="B95" s="81"/>
      <c r="C95" s="50"/>
      <c r="D95" s="50"/>
    </row>
    <row r="96" spans="1:18" x14ac:dyDescent="0.2">
      <c r="A96" s="11"/>
      <c r="B96" s="23"/>
      <c r="C96" s="50"/>
      <c r="D96" s="50"/>
    </row>
    <row r="97" spans="1:4" x14ac:dyDescent="0.2">
      <c r="A97" s="11"/>
      <c r="B97" s="23"/>
      <c r="C97" s="50"/>
      <c r="D97" s="50"/>
    </row>
    <row r="98" spans="1:4" x14ac:dyDescent="0.2">
      <c r="A98" s="11"/>
      <c r="B98" s="23"/>
      <c r="C98" s="50"/>
      <c r="D98" s="50"/>
    </row>
    <row r="99" spans="1:4" x14ac:dyDescent="0.2">
      <c r="A99" s="11"/>
      <c r="B99" s="23"/>
      <c r="C99" s="50"/>
      <c r="D99" s="50"/>
    </row>
    <row r="100" spans="1:4" x14ac:dyDescent="0.2">
      <c r="A100" s="11"/>
      <c r="B100" s="23"/>
      <c r="C100" s="50"/>
      <c r="D100" s="50"/>
    </row>
    <row r="101" spans="1:4" x14ac:dyDescent="0.2">
      <c r="A101" s="11"/>
      <c r="B101" s="23"/>
      <c r="C101" s="50"/>
      <c r="D101" s="50"/>
    </row>
    <row r="102" spans="1:4" x14ac:dyDescent="0.2">
      <c r="A102" s="11"/>
      <c r="B102" s="23"/>
      <c r="C102" s="50"/>
      <c r="D102" s="50"/>
    </row>
    <row r="103" spans="1:4" x14ac:dyDescent="0.2">
      <c r="A103" s="11"/>
      <c r="B103" s="23"/>
      <c r="C103" s="50"/>
      <c r="D103" s="50"/>
    </row>
    <row r="104" spans="1:4" x14ac:dyDescent="0.2">
      <c r="A104" s="11"/>
      <c r="B104" s="23"/>
      <c r="C104" s="50"/>
      <c r="D104" s="50"/>
    </row>
    <row r="105" spans="1:4" x14ac:dyDescent="0.2">
      <c r="A105" s="11"/>
      <c r="B105" s="23"/>
      <c r="C105" s="50"/>
      <c r="D105" s="50"/>
    </row>
    <row r="106" spans="1:4" x14ac:dyDescent="0.2">
      <c r="A106" s="11"/>
      <c r="B106" s="23"/>
      <c r="C106" s="50"/>
      <c r="D106" s="50"/>
    </row>
    <row r="107" spans="1:4" x14ac:dyDescent="0.2">
      <c r="A107" s="11"/>
      <c r="B107" s="23"/>
      <c r="C107" s="50"/>
      <c r="D107" s="50"/>
    </row>
    <row r="108" spans="1:4" ht="13.5" x14ac:dyDescent="0.25">
      <c r="A108" s="80"/>
      <c r="B108" s="81"/>
      <c r="C108" s="50"/>
      <c r="D108" s="50"/>
    </row>
    <row r="109" spans="1:4" ht="13.5" x14ac:dyDescent="0.25">
      <c r="A109" s="80"/>
      <c r="B109" s="81"/>
      <c r="C109" s="50"/>
      <c r="D109" s="50"/>
    </row>
    <row r="110" spans="1:4" ht="13.5" x14ac:dyDescent="0.25">
      <c r="A110" s="80"/>
      <c r="B110" s="81"/>
      <c r="C110" s="50"/>
      <c r="D110" s="50"/>
    </row>
    <row r="111" spans="1:4" x14ac:dyDescent="0.2">
      <c r="A111" s="11"/>
      <c r="B111" s="23"/>
      <c r="C111" s="50"/>
      <c r="D111" s="50"/>
    </row>
    <row r="112" spans="1:4" x14ac:dyDescent="0.2">
      <c r="A112" s="11"/>
      <c r="B112" s="23"/>
      <c r="C112" s="50"/>
      <c r="D112" s="50"/>
    </row>
    <row r="113" spans="1:4" ht="13.5" x14ac:dyDescent="0.25">
      <c r="A113" s="4"/>
      <c r="B113" s="23"/>
      <c r="C113" s="50"/>
      <c r="D113" s="50"/>
    </row>
    <row r="114" spans="1:4" x14ac:dyDescent="0.2">
      <c r="A114" s="11"/>
      <c r="B114" s="23"/>
      <c r="C114" s="50"/>
      <c r="D114" s="50"/>
    </row>
    <row r="115" spans="1:4" x14ac:dyDescent="0.2">
      <c r="A115" s="11"/>
      <c r="B115" s="23"/>
      <c r="C115" s="50"/>
      <c r="D115" s="50"/>
    </row>
    <row r="116" spans="1:4" x14ac:dyDescent="0.2">
      <c r="A116" s="11"/>
      <c r="B116" s="23"/>
      <c r="C116" s="50"/>
      <c r="D116" s="50"/>
    </row>
    <row r="117" spans="1:4" ht="13.5" x14ac:dyDescent="0.25">
      <c r="A117" s="4"/>
      <c r="B117" s="23"/>
      <c r="C117" s="50"/>
      <c r="D117" s="50"/>
    </row>
    <row r="118" spans="1:4" ht="13.5" x14ac:dyDescent="0.25">
      <c r="A118" s="4"/>
      <c r="B118" s="23"/>
      <c r="C118" s="50"/>
      <c r="D118" s="50"/>
    </row>
    <row r="119" spans="1:4" x14ac:dyDescent="0.2">
      <c r="A119" s="11"/>
      <c r="B119" s="23"/>
      <c r="C119" s="50"/>
      <c r="D119" s="50"/>
    </row>
    <row r="120" spans="1:4" x14ac:dyDescent="0.2">
      <c r="A120" s="11"/>
      <c r="B120" s="23"/>
      <c r="C120" s="50"/>
      <c r="D120" s="50"/>
    </row>
    <row r="121" spans="1:4" x14ac:dyDescent="0.2">
      <c r="A121" s="11"/>
      <c r="B121" s="23"/>
      <c r="C121" s="50"/>
      <c r="D121" s="50"/>
    </row>
    <row r="122" spans="1:4" x14ac:dyDescent="0.2">
      <c r="A122" s="11"/>
      <c r="B122" s="23"/>
      <c r="C122" s="50"/>
      <c r="D122" s="50"/>
    </row>
    <row r="123" spans="1:4" x14ac:dyDescent="0.2">
      <c r="A123" s="11"/>
      <c r="B123" s="23"/>
      <c r="C123" s="50"/>
      <c r="D123" s="17"/>
    </row>
    <row r="124" spans="1:4" x14ac:dyDescent="0.2">
      <c r="A124" s="11"/>
      <c r="B124" s="35"/>
      <c r="C124" s="50"/>
      <c r="D124" s="17"/>
    </row>
    <row r="125" spans="1:4" x14ac:dyDescent="0.2">
      <c r="A125" s="11"/>
      <c r="B125" s="35"/>
      <c r="C125" s="50"/>
      <c r="D125" s="17"/>
    </row>
    <row r="126" spans="1:4" x14ac:dyDescent="0.2">
      <c r="A126" s="11"/>
      <c r="B126" s="35"/>
      <c r="C126" s="50"/>
      <c r="D126" s="17"/>
    </row>
    <row r="127" spans="1:4" x14ac:dyDescent="0.2">
      <c r="A127" s="11"/>
      <c r="B127" s="35"/>
      <c r="C127" s="50"/>
      <c r="D127" s="17"/>
    </row>
    <row r="128" spans="1:4" ht="13.5" x14ac:dyDescent="0.25">
      <c r="A128" s="77"/>
      <c r="B128" s="78"/>
      <c r="C128" s="50"/>
      <c r="D128" s="17"/>
    </row>
    <row r="129" spans="1:4" x14ac:dyDescent="0.2">
      <c r="A129" s="11"/>
      <c r="B129" s="35"/>
      <c r="C129" s="50"/>
      <c r="D129" s="17"/>
    </row>
    <row r="130" spans="1:4" x14ac:dyDescent="0.2">
      <c r="A130" s="11"/>
      <c r="B130" s="35"/>
      <c r="C130" s="50"/>
      <c r="D130" s="17"/>
    </row>
    <row r="131" spans="1:4" x14ac:dyDescent="0.2">
      <c r="A131" s="11"/>
      <c r="B131" s="35"/>
      <c r="C131" s="50"/>
      <c r="D131" s="17"/>
    </row>
    <row r="132" spans="1:4" x14ac:dyDescent="0.2">
      <c r="A132" s="11"/>
      <c r="B132" s="35"/>
      <c r="C132" s="50"/>
      <c r="D132" s="17"/>
    </row>
    <row r="133" spans="1:4" x14ac:dyDescent="0.2">
      <c r="A133" s="11"/>
      <c r="B133" s="35"/>
      <c r="C133" s="50"/>
      <c r="D133" s="17"/>
    </row>
    <row r="134" spans="1:4" x14ac:dyDescent="0.2">
      <c r="A134" s="11"/>
      <c r="B134" s="35"/>
      <c r="C134" s="50"/>
      <c r="D134" s="17"/>
    </row>
    <row r="135" spans="1:4" x14ac:dyDescent="0.2">
      <c r="A135" s="11"/>
      <c r="B135" s="35"/>
      <c r="C135" s="50"/>
      <c r="D135" s="17"/>
    </row>
    <row r="136" spans="1:4" x14ac:dyDescent="0.2">
      <c r="A136" s="11"/>
      <c r="B136" s="35"/>
      <c r="C136" s="50"/>
      <c r="D136" s="17"/>
    </row>
    <row r="137" spans="1:4" x14ac:dyDescent="0.2">
      <c r="A137" s="11"/>
      <c r="B137" s="35"/>
      <c r="C137" s="50"/>
      <c r="D137" s="17"/>
    </row>
    <row r="138" spans="1:4" x14ac:dyDescent="0.2">
      <c r="A138" s="11"/>
      <c r="B138" s="35"/>
      <c r="C138" s="50"/>
      <c r="D138" s="17"/>
    </row>
    <row r="139" spans="1:4" x14ac:dyDescent="0.2">
      <c r="A139" s="11"/>
      <c r="B139" s="35"/>
      <c r="C139" s="50"/>
      <c r="D139" s="17"/>
    </row>
    <row r="140" spans="1:4" x14ac:dyDescent="0.2">
      <c r="A140" s="11"/>
      <c r="B140" s="35"/>
      <c r="C140" s="50"/>
      <c r="D140" s="17"/>
    </row>
    <row r="141" spans="1:4" x14ac:dyDescent="0.2">
      <c r="A141" s="11"/>
      <c r="B141" s="35"/>
      <c r="C141" s="50"/>
      <c r="D141" s="17"/>
    </row>
    <row r="142" spans="1:4" x14ac:dyDescent="0.2">
      <c r="A142" s="53"/>
      <c r="B142" s="35"/>
      <c r="C142" s="50"/>
      <c r="D142" s="17"/>
    </row>
    <row r="143" spans="1:4" x14ac:dyDescent="0.2">
      <c r="A143" s="11"/>
      <c r="B143" s="35"/>
      <c r="C143" s="50"/>
      <c r="D143" s="17"/>
    </row>
    <row r="144" spans="1:4" x14ac:dyDescent="0.2">
      <c r="A144" s="11"/>
      <c r="B144" s="35"/>
      <c r="C144" s="50"/>
      <c r="D144" s="17"/>
    </row>
    <row r="145" spans="1:4" x14ac:dyDescent="0.2">
      <c r="A145" s="11"/>
      <c r="B145" s="35"/>
      <c r="C145" s="50"/>
      <c r="D145" s="17"/>
    </row>
    <row r="146" spans="1:4" x14ac:dyDescent="0.2">
      <c r="A146" s="11"/>
      <c r="B146" s="35"/>
      <c r="C146" s="50"/>
      <c r="D146" s="17"/>
    </row>
    <row r="147" spans="1:4" x14ac:dyDescent="0.2">
      <c r="A147" s="11"/>
      <c r="B147" s="35"/>
      <c r="C147" s="50"/>
      <c r="D147" s="17"/>
    </row>
    <row r="148" spans="1:4" x14ac:dyDescent="0.2">
      <c r="A148" s="11"/>
      <c r="B148" s="35"/>
      <c r="C148" s="50"/>
      <c r="D148" s="17"/>
    </row>
    <row r="149" spans="1:4" x14ac:dyDescent="0.2">
      <c r="A149" s="11"/>
      <c r="B149" s="35"/>
      <c r="C149" s="50"/>
      <c r="D149" s="17"/>
    </row>
    <row r="150" spans="1:4" x14ac:dyDescent="0.2">
      <c r="A150" s="11"/>
      <c r="B150" s="35"/>
      <c r="C150" s="50"/>
      <c r="D150" s="17"/>
    </row>
    <row r="151" spans="1:4" x14ac:dyDescent="0.2">
      <c r="A151" s="11"/>
      <c r="B151" s="35"/>
      <c r="C151" s="50"/>
      <c r="D151" s="17"/>
    </row>
    <row r="152" spans="1:4" x14ac:dyDescent="0.2">
      <c r="A152" s="11"/>
      <c r="B152" s="35"/>
      <c r="C152" s="50"/>
      <c r="D152" s="17"/>
    </row>
    <row r="153" spans="1:4" x14ac:dyDescent="0.2">
      <c r="A153" s="11"/>
      <c r="B153" s="35"/>
      <c r="C153" s="50"/>
      <c r="D153" s="17"/>
    </row>
    <row r="154" spans="1:4" x14ac:dyDescent="0.2">
      <c r="A154" s="11"/>
      <c r="B154" s="35"/>
      <c r="C154" s="50"/>
      <c r="D154" s="17"/>
    </row>
    <row r="155" spans="1:4" x14ac:dyDescent="0.2">
      <c r="A155" s="11"/>
      <c r="B155" s="35"/>
      <c r="C155" s="50"/>
      <c r="D155" s="17"/>
    </row>
    <row r="156" spans="1:4" x14ac:dyDescent="0.2">
      <c r="A156" s="11"/>
      <c r="B156" s="35"/>
      <c r="C156" s="50"/>
      <c r="D156" s="17"/>
    </row>
    <row r="157" spans="1:4" x14ac:dyDescent="0.2">
      <c r="A157" s="11"/>
      <c r="B157" s="35"/>
      <c r="C157" s="50"/>
      <c r="D157" s="17"/>
    </row>
    <row r="158" spans="1:4" x14ac:dyDescent="0.2">
      <c r="A158" s="11"/>
      <c r="B158" s="35"/>
      <c r="C158" s="50"/>
      <c r="D158" s="17"/>
    </row>
    <row r="159" spans="1:4" x14ac:dyDescent="0.2">
      <c r="A159" s="11"/>
      <c r="B159" s="35"/>
      <c r="C159" s="50"/>
      <c r="D159" s="17"/>
    </row>
    <row r="160" spans="1:4" x14ac:dyDescent="0.2">
      <c r="A160" s="11"/>
      <c r="B160" s="35"/>
      <c r="C160" s="50"/>
      <c r="D160" s="17"/>
    </row>
    <row r="161" spans="1:4" x14ac:dyDescent="0.2">
      <c r="A161" s="11"/>
      <c r="B161" s="35"/>
      <c r="C161" s="50"/>
      <c r="D161" s="17"/>
    </row>
    <row r="162" spans="1:4" x14ac:dyDescent="0.2">
      <c r="A162" s="11"/>
      <c r="B162" s="35"/>
      <c r="C162" s="37"/>
      <c r="D162" s="17"/>
    </row>
    <row r="163" spans="1:4" x14ac:dyDescent="0.2">
      <c r="A163" s="11"/>
      <c r="B163" s="35"/>
      <c r="C163" s="37"/>
      <c r="D163" s="17"/>
    </row>
    <row r="164" spans="1:4" x14ac:dyDescent="0.2">
      <c r="A164" s="11"/>
      <c r="B164" s="35"/>
      <c r="C164" s="37"/>
      <c r="D164" s="17"/>
    </row>
    <row r="165" spans="1:4" x14ac:dyDescent="0.2">
      <c r="A165" s="11"/>
      <c r="B165" s="35"/>
      <c r="C165" s="37"/>
      <c r="D165" s="17"/>
    </row>
    <row r="166" spans="1:4" x14ac:dyDescent="0.2">
      <c r="A166" s="11"/>
      <c r="B166" s="35"/>
      <c r="C166" s="37"/>
      <c r="D166" s="17"/>
    </row>
    <row r="167" spans="1:4" x14ac:dyDescent="0.2">
      <c r="A167" s="11"/>
      <c r="B167" s="35"/>
      <c r="C167" s="37"/>
      <c r="D167" s="17"/>
    </row>
    <row r="168" spans="1:4" x14ac:dyDescent="0.2">
      <c r="A168" s="11"/>
      <c r="B168" s="35"/>
      <c r="C168" s="37"/>
      <c r="D168" s="17"/>
    </row>
    <row r="169" spans="1:4" x14ac:dyDescent="0.2">
      <c r="A169" s="11"/>
      <c r="B169" s="35"/>
      <c r="C169" s="37"/>
      <c r="D169" s="17"/>
    </row>
    <row r="170" spans="1:4" x14ac:dyDescent="0.2">
      <c r="A170" s="11"/>
      <c r="B170" s="35"/>
      <c r="C170" s="37"/>
      <c r="D170" s="17"/>
    </row>
    <row r="171" spans="1:4" x14ac:dyDescent="0.2">
      <c r="A171" s="11"/>
      <c r="B171" s="35"/>
      <c r="C171" s="37"/>
      <c r="D171" s="17"/>
    </row>
    <row r="172" spans="1:4" x14ac:dyDescent="0.2">
      <c r="A172" s="11"/>
      <c r="B172" s="35"/>
      <c r="C172" s="37"/>
      <c r="D172" s="17"/>
    </row>
    <row r="173" spans="1:4" x14ac:dyDescent="0.2">
      <c r="A173" s="11"/>
      <c r="B173" s="35"/>
      <c r="C173" s="37"/>
      <c r="D173" s="17"/>
    </row>
    <row r="174" spans="1:4" x14ac:dyDescent="0.2">
      <c r="A174" s="11"/>
      <c r="B174" s="35"/>
      <c r="C174" s="37"/>
      <c r="D174" s="17"/>
    </row>
    <row r="175" spans="1:4" x14ac:dyDescent="0.2">
      <c r="A175" s="11"/>
      <c r="B175" s="35"/>
      <c r="C175" s="37"/>
      <c r="D175" s="17"/>
    </row>
    <row r="176" spans="1:4" x14ac:dyDescent="0.2">
      <c r="A176" s="11"/>
      <c r="B176" s="35"/>
      <c r="C176" s="37"/>
      <c r="D176" s="17"/>
    </row>
    <row r="177" spans="1:4" x14ac:dyDescent="0.2">
      <c r="A177" s="11"/>
      <c r="B177" s="35"/>
      <c r="C177" s="37"/>
      <c r="D177" s="17"/>
    </row>
    <row r="178" spans="1:4" x14ac:dyDescent="0.2">
      <c r="A178" s="11"/>
      <c r="B178" s="35"/>
      <c r="C178" s="37"/>
      <c r="D178" s="17"/>
    </row>
    <row r="179" spans="1:4" x14ac:dyDescent="0.2">
      <c r="A179" s="11"/>
      <c r="B179" s="35"/>
      <c r="C179" s="37"/>
      <c r="D179" s="17"/>
    </row>
    <row r="180" spans="1:4" x14ac:dyDescent="0.2">
      <c r="A180" s="11"/>
      <c r="B180" s="35"/>
      <c r="C180" s="37"/>
      <c r="D180" s="17"/>
    </row>
    <row r="181" spans="1:4" x14ac:dyDescent="0.2">
      <c r="A181" s="11"/>
      <c r="B181" s="35"/>
      <c r="C181" s="37"/>
      <c r="D181" s="17"/>
    </row>
    <row r="182" spans="1:4" x14ac:dyDescent="0.2">
      <c r="A182" s="11"/>
      <c r="B182" s="35"/>
      <c r="C182" s="37"/>
      <c r="D182" s="17"/>
    </row>
    <row r="183" spans="1:4" x14ac:dyDescent="0.2">
      <c r="A183" s="11"/>
      <c r="B183" s="35"/>
      <c r="C183" s="37"/>
      <c r="D183" s="17"/>
    </row>
    <row r="184" spans="1:4" x14ac:dyDescent="0.2">
      <c r="A184" s="11"/>
      <c r="B184" s="35"/>
      <c r="C184" s="37"/>
      <c r="D184" s="17"/>
    </row>
    <row r="185" spans="1:4" x14ac:dyDescent="0.2">
      <c r="A185" s="11"/>
      <c r="B185" s="35"/>
      <c r="C185" s="37"/>
      <c r="D185" s="17"/>
    </row>
    <row r="186" spans="1:4" x14ac:dyDescent="0.2">
      <c r="A186" s="11"/>
      <c r="B186" s="35"/>
      <c r="C186" s="37"/>
      <c r="D186" s="17"/>
    </row>
    <row r="187" spans="1:4" x14ac:dyDescent="0.2">
      <c r="A187" s="11"/>
      <c r="B187" s="35"/>
      <c r="C187" s="37"/>
      <c r="D187" s="17"/>
    </row>
    <row r="188" spans="1:4" x14ac:dyDescent="0.2">
      <c r="A188" s="11"/>
      <c r="B188" s="35"/>
      <c r="C188" s="37"/>
      <c r="D188" s="17"/>
    </row>
    <row r="189" spans="1:4" x14ac:dyDescent="0.2">
      <c r="A189" s="11"/>
      <c r="B189" s="35"/>
      <c r="C189" s="37"/>
      <c r="D189" s="17"/>
    </row>
    <row r="190" spans="1:4" x14ac:dyDescent="0.2">
      <c r="A190" s="11"/>
      <c r="B190" s="35"/>
      <c r="C190" s="37"/>
      <c r="D190" s="17"/>
    </row>
    <row r="191" spans="1:4" x14ac:dyDescent="0.2">
      <c r="A191" s="11"/>
      <c r="B191" s="35"/>
      <c r="C191" s="37"/>
      <c r="D191" s="17"/>
    </row>
    <row r="192" spans="1:4" x14ac:dyDescent="0.2">
      <c r="A192" s="11"/>
      <c r="B192" s="35"/>
      <c r="C192" s="37"/>
      <c r="D192" s="17"/>
    </row>
    <row r="193" spans="1:4" x14ac:dyDescent="0.2">
      <c r="A193" s="11"/>
      <c r="B193" s="35"/>
      <c r="C193" s="37"/>
      <c r="D193" s="17"/>
    </row>
    <row r="194" spans="1:4" x14ac:dyDescent="0.2">
      <c r="A194" s="11"/>
      <c r="B194" s="35"/>
      <c r="C194" s="37"/>
      <c r="D194" s="17"/>
    </row>
    <row r="195" spans="1:4" x14ac:dyDescent="0.2">
      <c r="A195" s="11"/>
      <c r="B195" s="35"/>
      <c r="C195" s="37"/>
      <c r="D195" s="17"/>
    </row>
    <row r="196" spans="1:4" x14ac:dyDescent="0.2">
      <c r="A196" s="11"/>
      <c r="B196" s="35"/>
      <c r="C196" s="37"/>
      <c r="D196" s="17"/>
    </row>
    <row r="197" spans="1:4" x14ac:dyDescent="0.2">
      <c r="A197" s="11"/>
      <c r="B197" s="35"/>
      <c r="C197" s="37"/>
      <c r="D197" s="17"/>
    </row>
    <row r="198" spans="1:4" x14ac:dyDescent="0.2">
      <c r="A198" s="11"/>
      <c r="B198" s="35"/>
      <c r="C198" s="37"/>
      <c r="D198" s="17"/>
    </row>
    <row r="199" spans="1:4" x14ac:dyDescent="0.2">
      <c r="A199" s="11"/>
      <c r="B199" s="35"/>
      <c r="C199" s="37"/>
      <c r="D199" s="17"/>
    </row>
    <row r="200" spans="1:4" x14ac:dyDescent="0.2">
      <c r="A200" s="11"/>
      <c r="B200" s="35"/>
      <c r="C200" s="37"/>
      <c r="D200" s="17"/>
    </row>
    <row r="201" spans="1:4" x14ac:dyDescent="0.2">
      <c r="A201" s="11"/>
      <c r="B201" s="35"/>
      <c r="C201" s="37"/>
      <c r="D201" s="17"/>
    </row>
    <row r="202" spans="1:4" x14ac:dyDescent="0.2">
      <c r="A202" s="11"/>
      <c r="B202" s="35"/>
      <c r="C202" s="37"/>
      <c r="D202" s="17"/>
    </row>
    <row r="203" spans="1:4" x14ac:dyDescent="0.2">
      <c r="A203" s="11"/>
      <c r="B203" s="35"/>
      <c r="C203" s="37"/>
      <c r="D203" s="17"/>
    </row>
    <row r="204" spans="1:4" x14ac:dyDescent="0.2">
      <c r="A204" s="11"/>
      <c r="B204" s="35"/>
      <c r="C204" s="37"/>
      <c r="D204" s="17"/>
    </row>
    <row r="205" spans="1:4" x14ac:dyDescent="0.2">
      <c r="A205" s="11"/>
      <c r="B205" s="35"/>
      <c r="C205" s="37"/>
      <c r="D205" s="17"/>
    </row>
    <row r="206" spans="1:4" x14ac:dyDescent="0.2">
      <c r="A206" s="11"/>
      <c r="B206" s="35"/>
      <c r="C206" s="37"/>
      <c r="D206" s="17"/>
    </row>
    <row r="207" spans="1:4" x14ac:dyDescent="0.2">
      <c r="A207" s="11"/>
      <c r="B207" s="35"/>
      <c r="C207" s="37"/>
      <c r="D207" s="17"/>
    </row>
    <row r="208" spans="1:4" x14ac:dyDescent="0.2">
      <c r="A208" s="11"/>
      <c r="B208" s="35"/>
      <c r="C208" s="37"/>
      <c r="D208" s="17"/>
    </row>
    <row r="209" spans="1:4" x14ac:dyDescent="0.2">
      <c r="A209" s="11"/>
      <c r="B209" s="35"/>
      <c r="C209" s="37"/>
      <c r="D209" s="17"/>
    </row>
    <row r="210" spans="1:4" x14ac:dyDescent="0.2">
      <c r="A210" s="11"/>
      <c r="B210" s="35"/>
      <c r="C210" s="37"/>
      <c r="D210" s="17"/>
    </row>
    <row r="211" spans="1:4" x14ac:dyDescent="0.2">
      <c r="A211" s="42"/>
      <c r="B211" s="35"/>
      <c r="C211" s="37"/>
      <c r="D211" s="17"/>
    </row>
    <row r="212" spans="1:4" x14ac:dyDescent="0.2">
      <c r="A212" s="11"/>
      <c r="B212" s="35"/>
      <c r="C212" s="37"/>
      <c r="D212" s="17"/>
    </row>
    <row r="213" spans="1:4" x14ac:dyDescent="0.2">
      <c r="A213" s="11"/>
      <c r="B213" s="35"/>
      <c r="C213" s="37"/>
      <c r="D213" s="17"/>
    </row>
    <row r="214" spans="1:4" x14ac:dyDescent="0.2">
      <c r="A214" s="11"/>
      <c r="B214" s="35"/>
      <c r="C214" s="37"/>
      <c r="D214" s="17"/>
    </row>
    <row r="215" spans="1:4" x14ac:dyDescent="0.2">
      <c r="A215" s="11"/>
      <c r="B215" s="35"/>
      <c r="C215" s="37"/>
      <c r="D215" s="17"/>
    </row>
    <row r="216" spans="1:4" x14ac:dyDescent="0.2">
      <c r="A216" s="11"/>
      <c r="B216" s="35"/>
      <c r="C216" s="37"/>
      <c r="D216" s="17"/>
    </row>
    <row r="217" spans="1:4" x14ac:dyDescent="0.2">
      <c r="A217" s="11"/>
      <c r="B217" s="35"/>
      <c r="C217" s="37"/>
      <c r="D217" s="17"/>
    </row>
    <row r="218" spans="1:4" x14ac:dyDescent="0.2">
      <c r="A218" s="11"/>
      <c r="B218" s="35"/>
      <c r="C218" s="37"/>
      <c r="D218" s="17"/>
    </row>
    <row r="219" spans="1:4" x14ac:dyDescent="0.2">
      <c r="A219" s="11"/>
      <c r="B219" s="35"/>
      <c r="C219" s="37"/>
      <c r="D219" s="17"/>
    </row>
    <row r="220" spans="1:4" x14ac:dyDescent="0.2">
      <c r="A220" s="34"/>
      <c r="B220" s="36"/>
      <c r="C220" s="37"/>
      <c r="D220" s="17"/>
    </row>
    <row r="221" spans="1:4" x14ac:dyDescent="0.2">
      <c r="A221" s="34"/>
      <c r="B221" s="36"/>
      <c r="C221" s="37"/>
      <c r="D221" s="17"/>
    </row>
    <row r="222" spans="1:4" x14ac:dyDescent="0.2">
      <c r="A222" s="34"/>
      <c r="B222" s="36"/>
      <c r="C222" s="37"/>
      <c r="D222" s="17"/>
    </row>
    <row r="223" spans="1:4" x14ac:dyDescent="0.2">
      <c r="A223" s="11"/>
      <c r="B223" s="36"/>
      <c r="C223" s="16"/>
      <c r="D223" s="17"/>
    </row>
    <row r="224" spans="1:4" x14ac:dyDescent="0.2">
      <c r="A224" s="11"/>
      <c r="B224" s="35"/>
      <c r="C224" s="16"/>
      <c r="D224" s="17"/>
    </row>
    <row r="225" spans="1:4" x14ac:dyDescent="0.2">
      <c r="A225" s="11"/>
      <c r="B225" s="35"/>
      <c r="C225" s="16"/>
      <c r="D225" s="17"/>
    </row>
    <row r="226" spans="1:4" x14ac:dyDescent="0.2">
      <c r="A226" s="11"/>
      <c r="B226" s="36"/>
      <c r="C226" s="16"/>
      <c r="D226" s="17"/>
    </row>
    <row r="227" spans="1:4" x14ac:dyDescent="0.2">
      <c r="A227" s="11"/>
      <c r="B227" s="36"/>
      <c r="C227" s="16"/>
      <c r="D227" s="18"/>
    </row>
    <row r="228" spans="1:4" x14ac:dyDescent="0.2">
      <c r="A228" s="11"/>
      <c r="B228" s="36"/>
      <c r="C228" s="16"/>
      <c r="D228" s="17"/>
    </row>
    <row r="229" spans="1:4" x14ac:dyDescent="0.2">
      <c r="A229" s="11"/>
      <c r="B229" s="36"/>
      <c r="C229" s="16"/>
      <c r="D229" s="17"/>
    </row>
    <row r="230" spans="1:4" x14ac:dyDescent="0.2">
      <c r="A230" s="11"/>
      <c r="B230" s="36"/>
      <c r="D230" s="17"/>
    </row>
    <row r="231" spans="1:4" x14ac:dyDescent="0.2">
      <c r="A231" s="11"/>
      <c r="B231" s="35"/>
      <c r="D231" s="17"/>
    </row>
    <row r="232" spans="1:4" x14ac:dyDescent="0.2">
      <c r="A232" s="11"/>
      <c r="B232" s="35"/>
    </row>
    <row r="233" spans="1:4" x14ac:dyDescent="0.2">
      <c r="A233" s="11"/>
      <c r="B233" s="35"/>
    </row>
    <row r="234" spans="1:4" x14ac:dyDescent="0.2">
      <c r="A234" s="11"/>
      <c r="B234" s="35"/>
    </row>
    <row r="235" spans="1:4" x14ac:dyDescent="0.2">
      <c r="A235" s="11"/>
      <c r="B235" s="35"/>
    </row>
    <row r="236" spans="1:4" x14ac:dyDescent="0.2">
      <c r="A236" s="11"/>
      <c r="B236" s="35"/>
    </row>
    <row r="237" spans="1:4" x14ac:dyDescent="0.2">
      <c r="A237" s="11"/>
      <c r="B237" s="35"/>
    </row>
    <row r="238" spans="1:4" x14ac:dyDescent="0.2">
      <c r="A238" s="11"/>
      <c r="B238" s="35"/>
    </row>
    <row r="239" spans="1:4" x14ac:dyDescent="0.2">
      <c r="A239" s="11"/>
      <c r="B239" s="35"/>
    </row>
    <row r="240" spans="1:4" x14ac:dyDescent="0.2">
      <c r="A240" s="11"/>
      <c r="B240" s="35"/>
    </row>
    <row r="241" spans="1:2" x14ac:dyDescent="0.2">
      <c r="A241" s="11"/>
      <c r="B241" s="35"/>
    </row>
    <row r="242" spans="1:2" x14ac:dyDescent="0.2">
      <c r="A242" s="11"/>
      <c r="B242" s="35"/>
    </row>
    <row r="243" spans="1:2" x14ac:dyDescent="0.2">
      <c r="A243" s="34"/>
      <c r="B243" s="35"/>
    </row>
    <row r="244" spans="1:2" x14ac:dyDescent="0.2">
      <c r="A244" s="34"/>
      <c r="B244" s="35"/>
    </row>
    <row r="245" spans="1:2" x14ac:dyDescent="0.2">
      <c r="A245" s="11"/>
      <c r="B245" s="35"/>
    </row>
    <row r="246" spans="1:2" x14ac:dyDescent="0.2">
      <c r="A246" s="11"/>
      <c r="B246" s="35"/>
    </row>
    <row r="247" spans="1:2" x14ac:dyDescent="0.2">
      <c r="A247" s="11"/>
      <c r="B247" s="35"/>
    </row>
    <row r="248" spans="1:2" x14ac:dyDescent="0.2">
      <c r="A248" s="11"/>
      <c r="B248" s="35"/>
    </row>
    <row r="249" spans="1:2" x14ac:dyDescent="0.2">
      <c r="A249" s="11"/>
      <c r="B249" s="35"/>
    </row>
    <row r="250" spans="1:2" x14ac:dyDescent="0.2">
      <c r="A250" s="11"/>
      <c r="B250" s="35"/>
    </row>
    <row r="251" spans="1:2" x14ac:dyDescent="0.2">
      <c r="A251" s="11"/>
      <c r="B251" s="35"/>
    </row>
    <row r="252" spans="1:2" x14ac:dyDescent="0.2">
      <c r="A252" s="34"/>
      <c r="B252" s="35"/>
    </row>
    <row r="253" spans="1:2" x14ac:dyDescent="0.2">
      <c r="A253" s="34"/>
      <c r="B253" s="35"/>
    </row>
    <row r="254" spans="1:2" x14ac:dyDescent="0.2">
      <c r="A254" s="34"/>
      <c r="B254" s="35"/>
    </row>
    <row r="255" spans="1:2" x14ac:dyDescent="0.2">
      <c r="A255" s="34"/>
      <c r="B255" s="35"/>
    </row>
    <row r="256" spans="1:2" x14ac:dyDescent="0.2">
      <c r="A256" s="34"/>
      <c r="B256" s="35"/>
    </row>
    <row r="257" spans="1:2" x14ac:dyDescent="0.2">
      <c r="A257" s="34"/>
      <c r="B257" s="35"/>
    </row>
    <row r="258" spans="1:2" x14ac:dyDescent="0.2">
      <c r="A258" s="11"/>
      <c r="B258" s="35"/>
    </row>
    <row r="259" spans="1:2" x14ac:dyDescent="0.2">
      <c r="A259" s="11"/>
      <c r="B259" s="35"/>
    </row>
    <row r="260" spans="1:2" x14ac:dyDescent="0.2">
      <c r="A260" s="11"/>
      <c r="B260" s="35"/>
    </row>
    <row r="261" spans="1:2" x14ac:dyDescent="0.2">
      <c r="A261" s="11"/>
      <c r="B261" s="35"/>
    </row>
    <row r="262" spans="1:2" x14ac:dyDescent="0.2">
      <c r="A262" s="11"/>
      <c r="B262" s="35"/>
    </row>
    <row r="263" spans="1:2" x14ac:dyDescent="0.2">
      <c r="A263" s="11"/>
      <c r="B263" s="35"/>
    </row>
    <row r="264" spans="1:2" x14ac:dyDescent="0.2">
      <c r="A264" s="11"/>
      <c r="B264" s="35"/>
    </row>
    <row r="265" spans="1:2" x14ac:dyDescent="0.2">
      <c r="A265" s="11"/>
      <c r="B265" s="35"/>
    </row>
    <row r="266" spans="1:2" x14ac:dyDescent="0.2">
      <c r="A266" s="34"/>
      <c r="B266" s="35"/>
    </row>
    <row r="267" spans="1:2" x14ac:dyDescent="0.2">
      <c r="A267" s="11"/>
      <c r="B267" s="35"/>
    </row>
    <row r="268" spans="1:2" x14ac:dyDescent="0.2">
      <c r="A268" s="11"/>
      <c r="B268" s="35"/>
    </row>
    <row r="269" spans="1:2" x14ac:dyDescent="0.2">
      <c r="A269" s="11"/>
      <c r="B269" s="35"/>
    </row>
    <row r="270" spans="1:2" x14ac:dyDescent="0.2">
      <c r="A270" s="11"/>
      <c r="B270" s="35"/>
    </row>
    <row r="271" spans="1:2" x14ac:dyDescent="0.2">
      <c r="A271" s="11"/>
      <c r="B271" s="35"/>
    </row>
    <row r="272" spans="1:2" x14ac:dyDescent="0.2">
      <c r="A272" s="11"/>
      <c r="B272" s="16"/>
    </row>
    <row r="273" spans="1:2" x14ac:dyDescent="0.2">
      <c r="A273" s="11"/>
      <c r="B273" s="16"/>
    </row>
    <row r="274" spans="1:2" x14ac:dyDescent="0.2">
      <c r="A274" s="19"/>
      <c r="B274" s="16"/>
    </row>
    <row r="275" spans="1:2" x14ac:dyDescent="0.2">
      <c r="A275" s="11"/>
      <c r="B275" s="16"/>
    </row>
    <row r="276" spans="1:2" x14ac:dyDescent="0.2">
      <c r="A276" s="11"/>
      <c r="B276" s="16"/>
    </row>
    <row r="277" spans="1:2" x14ac:dyDescent="0.2">
      <c r="A277" s="11"/>
      <c r="B277" s="16"/>
    </row>
    <row r="278" spans="1:2" x14ac:dyDescent="0.2">
      <c r="A278" s="11"/>
      <c r="B278" s="16"/>
    </row>
  </sheetData>
  <sortState xmlns:xlrd2="http://schemas.microsoft.com/office/spreadsheetml/2017/richdata2" ref="E3:R39">
    <sortCondition ref="O3:O39"/>
  </sortState>
  <mergeCells count="26">
    <mergeCell ref="E47:F47"/>
    <mergeCell ref="H47:O47"/>
    <mergeCell ref="P47:Q47"/>
    <mergeCell ref="I61:J61"/>
    <mergeCell ref="I63:J63"/>
    <mergeCell ref="I49:J49"/>
    <mergeCell ref="K49:L49"/>
    <mergeCell ref="E45:F45"/>
    <mergeCell ref="H45:O45"/>
    <mergeCell ref="P45:Q45"/>
    <mergeCell ref="E46:F46"/>
    <mergeCell ref="H46:O46"/>
    <mergeCell ref="P46:Q46"/>
    <mergeCell ref="A1:R1"/>
    <mergeCell ref="E42:F42"/>
    <mergeCell ref="H42:O42"/>
    <mergeCell ref="P42:Q42"/>
    <mergeCell ref="P41:Q41"/>
    <mergeCell ref="H41:O41"/>
    <mergeCell ref="E41:F41"/>
    <mergeCell ref="E43:F43"/>
    <mergeCell ref="H43:O43"/>
    <mergeCell ref="P43:Q43"/>
    <mergeCell ref="E44:F44"/>
    <mergeCell ref="H44:O44"/>
    <mergeCell ref="P44:Q44"/>
  </mergeCells>
  <printOptions horizontalCentered="1" verticalCentered="1"/>
  <pageMargins left="0.5" right="0.5" top="0.25" bottom="0.25" header="0.5" footer="0.5"/>
  <pageSetup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EB95-1558-4F60-8D82-EF78B185C485}">
  <dimension ref="A1:BD299"/>
  <sheetViews>
    <sheetView zoomScale="130" zoomScaleNormal="130" workbookViewId="0">
      <pane xSplit="1" ySplit="1" topLeftCell="B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15.28515625" customWidth="1"/>
    <col min="2" max="2" width="4.85546875" style="1" customWidth="1"/>
    <col min="3" max="39" width="5" style="1" customWidth="1"/>
    <col min="40" max="45" width="6.42578125" style="1" customWidth="1"/>
    <col min="46" max="46" width="5" style="1" customWidth="1"/>
    <col min="47" max="47" width="4.7109375" style="1" customWidth="1"/>
    <col min="48" max="48" width="5" style="1" customWidth="1"/>
    <col min="49" max="49" width="5.7109375" customWidth="1"/>
  </cols>
  <sheetData>
    <row r="1" spans="1:56" s="3" customFormat="1" ht="98.25" customHeight="1" x14ac:dyDescent="0.25">
      <c r="A1" s="131"/>
      <c r="B1" s="97" t="s">
        <v>136</v>
      </c>
      <c r="C1" s="97" t="s">
        <v>72</v>
      </c>
      <c r="D1" s="97" t="s">
        <v>107</v>
      </c>
      <c r="E1" s="97" t="s">
        <v>73</v>
      </c>
      <c r="F1" s="97" t="s">
        <v>74</v>
      </c>
      <c r="G1" s="97" t="s">
        <v>75</v>
      </c>
      <c r="H1" s="97" t="s">
        <v>102</v>
      </c>
      <c r="I1" s="97" t="s">
        <v>137</v>
      </c>
      <c r="J1" s="103" t="s">
        <v>76</v>
      </c>
      <c r="K1" s="103" t="s">
        <v>90</v>
      </c>
      <c r="L1" s="104" t="s">
        <v>108</v>
      </c>
      <c r="M1" s="105" t="s">
        <v>77</v>
      </c>
      <c r="N1" s="105" t="s">
        <v>126</v>
      </c>
      <c r="O1" s="105" t="s">
        <v>78</v>
      </c>
      <c r="P1" s="104" t="s">
        <v>17</v>
      </c>
      <c r="Q1" s="105" t="s">
        <v>79</v>
      </c>
      <c r="R1" s="106" t="s">
        <v>80</v>
      </c>
      <c r="S1" s="105" t="s">
        <v>285</v>
      </c>
      <c r="T1" s="103" t="s">
        <v>128</v>
      </c>
      <c r="U1" s="103" t="s">
        <v>237</v>
      </c>
      <c r="V1" s="104" t="s">
        <v>59</v>
      </c>
      <c r="W1" s="105" t="s">
        <v>127</v>
      </c>
      <c r="X1" s="106" t="s">
        <v>81</v>
      </c>
      <c r="Y1" s="97" t="s">
        <v>129</v>
      </c>
      <c r="Z1" s="97" t="s">
        <v>82</v>
      </c>
      <c r="AA1" s="104" t="s">
        <v>61</v>
      </c>
      <c r="AB1" s="105" t="s">
        <v>83</v>
      </c>
      <c r="AC1" s="105" t="s">
        <v>85</v>
      </c>
      <c r="AD1" s="103" t="s">
        <v>114</v>
      </c>
      <c r="AE1" s="103" t="s">
        <v>139</v>
      </c>
      <c r="AF1" s="107" t="s">
        <v>86</v>
      </c>
      <c r="AG1" s="103" t="s">
        <v>286</v>
      </c>
      <c r="AH1" s="105" t="s">
        <v>84</v>
      </c>
      <c r="AI1" s="105" t="s">
        <v>287</v>
      </c>
      <c r="AJ1" s="97" t="s">
        <v>87</v>
      </c>
      <c r="AK1" s="97" t="s">
        <v>115</v>
      </c>
      <c r="AL1" s="97" t="s">
        <v>89</v>
      </c>
      <c r="AM1" s="105" t="s">
        <v>88</v>
      </c>
      <c r="AN1" s="93" t="s">
        <v>60</v>
      </c>
    </row>
    <row r="2" spans="1:56" s="3" customFormat="1" ht="10.5" customHeight="1" x14ac:dyDescent="0.2">
      <c r="A2" s="84" t="s">
        <v>333</v>
      </c>
      <c r="B2" s="44"/>
      <c r="C2" s="76"/>
      <c r="D2" s="76"/>
      <c r="E2" s="76"/>
      <c r="F2" s="76"/>
      <c r="G2" s="76">
        <v>0.5</v>
      </c>
      <c r="H2" s="76">
        <v>0.5</v>
      </c>
      <c r="I2" s="76"/>
      <c r="J2" s="76"/>
      <c r="K2" s="76">
        <v>7.5</v>
      </c>
      <c r="L2" s="76">
        <v>11</v>
      </c>
      <c r="M2" s="76"/>
      <c r="N2" s="76"/>
      <c r="O2" s="76">
        <v>7</v>
      </c>
      <c r="P2" s="76">
        <v>1</v>
      </c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76">
        <f t="shared" ref="AN2:AN66" si="0">SUM(B2:AM2)</f>
        <v>27.5</v>
      </c>
      <c r="AP2" s="50"/>
      <c r="AQ2" s="50"/>
      <c r="AR2" s="50"/>
      <c r="AS2" s="50"/>
      <c r="AT2" s="50"/>
      <c r="AU2" s="50"/>
      <c r="AV2" s="50"/>
      <c r="AW2" s="44"/>
    </row>
    <row r="3" spans="1:56" s="3" customFormat="1" ht="10.5" customHeight="1" x14ac:dyDescent="0.25">
      <c r="A3" s="84" t="s">
        <v>305</v>
      </c>
      <c r="B3" s="44"/>
      <c r="C3" s="76">
        <v>7</v>
      </c>
      <c r="D3" s="76">
        <v>0.5</v>
      </c>
      <c r="E3" s="145"/>
      <c r="F3" s="76">
        <v>2</v>
      </c>
      <c r="G3" s="76">
        <v>0.5</v>
      </c>
      <c r="H3" s="76"/>
      <c r="I3" s="76">
        <v>4</v>
      </c>
      <c r="J3" s="145"/>
      <c r="K3" s="145">
        <v>12</v>
      </c>
      <c r="L3" s="145">
        <v>1</v>
      </c>
      <c r="M3" s="145"/>
      <c r="N3" s="145"/>
      <c r="O3" s="145"/>
      <c r="P3" s="145"/>
      <c r="Q3" s="13"/>
      <c r="R3" s="13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13"/>
      <c r="AK3" s="44"/>
      <c r="AL3" s="44"/>
      <c r="AM3" s="44"/>
      <c r="AN3" s="76">
        <f t="shared" si="0"/>
        <v>27</v>
      </c>
      <c r="AP3" s="50"/>
      <c r="AQ3" s="50"/>
      <c r="AR3" s="50"/>
      <c r="AS3" s="50"/>
      <c r="AT3" s="50"/>
      <c r="AU3" s="50"/>
      <c r="AV3" s="50"/>
      <c r="AW3" s="44"/>
    </row>
    <row r="4" spans="1:56" s="3" customFormat="1" ht="10.5" customHeight="1" x14ac:dyDescent="0.25">
      <c r="A4" s="84" t="s">
        <v>319</v>
      </c>
      <c r="B4" s="44"/>
      <c r="C4" s="76"/>
      <c r="D4" s="76"/>
      <c r="E4" s="145"/>
      <c r="F4" s="76">
        <v>7.5</v>
      </c>
      <c r="G4" s="76">
        <v>5.5</v>
      </c>
      <c r="H4" s="76">
        <v>0.5</v>
      </c>
      <c r="I4" s="76"/>
      <c r="J4" s="145"/>
      <c r="K4" s="145">
        <v>15</v>
      </c>
      <c r="L4" s="145">
        <v>1.17</v>
      </c>
      <c r="M4" s="145"/>
      <c r="N4" s="145"/>
      <c r="O4" s="145"/>
      <c r="P4" s="145"/>
      <c r="Q4" s="13"/>
      <c r="R4" s="13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13"/>
      <c r="AK4" s="44"/>
      <c r="AL4" s="44"/>
      <c r="AM4" s="44"/>
      <c r="AN4" s="76">
        <f t="shared" si="0"/>
        <v>29.67</v>
      </c>
      <c r="AP4" s="50"/>
      <c r="AQ4" s="50"/>
      <c r="AR4" s="50"/>
      <c r="AS4" s="50"/>
      <c r="AT4" s="50"/>
      <c r="AU4" s="50"/>
      <c r="AV4" s="50"/>
      <c r="AW4" s="44"/>
    </row>
    <row r="5" spans="1:56" s="3" customFormat="1" ht="10.5" customHeight="1" x14ac:dyDescent="0.25">
      <c r="A5" s="84" t="s">
        <v>355</v>
      </c>
      <c r="B5" s="44"/>
      <c r="C5" s="76"/>
      <c r="D5" s="76">
        <v>0.5</v>
      </c>
      <c r="E5" s="145"/>
      <c r="F5" s="76">
        <v>0.5</v>
      </c>
      <c r="G5" s="76"/>
      <c r="H5" s="76"/>
      <c r="I5" s="76">
        <v>0.75</v>
      </c>
      <c r="J5" s="145">
        <v>7</v>
      </c>
      <c r="K5" s="145"/>
      <c r="L5" s="145">
        <v>1</v>
      </c>
      <c r="M5" s="145"/>
      <c r="N5" s="145">
        <v>0.5</v>
      </c>
      <c r="O5" s="145"/>
      <c r="P5" s="145">
        <v>1</v>
      </c>
      <c r="Q5" s="13"/>
      <c r="R5" s="13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13"/>
      <c r="AK5" s="44"/>
      <c r="AL5" s="44"/>
      <c r="AM5" s="44"/>
      <c r="AN5" s="76">
        <f t="shared" si="0"/>
        <v>11.25</v>
      </c>
      <c r="AP5" s="50"/>
      <c r="AQ5" s="50"/>
      <c r="AR5" s="50"/>
      <c r="AS5" s="50"/>
      <c r="AT5" s="50"/>
      <c r="AU5" s="50"/>
      <c r="AV5" s="50"/>
      <c r="AW5" s="44"/>
    </row>
    <row r="6" spans="1:56" s="3" customFormat="1" ht="10.5" customHeight="1" x14ac:dyDescent="0.25">
      <c r="A6" s="84" t="s">
        <v>306</v>
      </c>
      <c r="B6" s="44"/>
      <c r="C6" s="76">
        <v>9</v>
      </c>
      <c r="D6" s="76">
        <v>7</v>
      </c>
      <c r="E6" s="145"/>
      <c r="F6" s="76">
        <v>0.6</v>
      </c>
      <c r="G6" s="76">
        <v>2.1</v>
      </c>
      <c r="H6" s="76">
        <v>15</v>
      </c>
      <c r="I6" s="76"/>
      <c r="J6" s="145"/>
      <c r="K6" s="145">
        <v>0.5</v>
      </c>
      <c r="L6" s="145">
        <v>11</v>
      </c>
      <c r="M6" s="145">
        <v>5</v>
      </c>
      <c r="N6" s="145"/>
      <c r="O6" s="145"/>
      <c r="P6" s="145">
        <v>1</v>
      </c>
      <c r="Q6" s="13"/>
      <c r="R6" s="13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13"/>
      <c r="AK6" s="44"/>
      <c r="AL6" s="44"/>
      <c r="AM6" s="44"/>
      <c r="AN6" s="76">
        <f t="shared" si="0"/>
        <v>51.2</v>
      </c>
      <c r="AP6" s="50"/>
      <c r="AQ6" s="50"/>
      <c r="AR6" s="50"/>
      <c r="AS6" s="50"/>
      <c r="AT6" s="50"/>
      <c r="AU6" s="50"/>
      <c r="AV6" s="50"/>
      <c r="AW6" s="44"/>
    </row>
    <row r="7" spans="1:56" s="3" customFormat="1" ht="10.5" customHeight="1" x14ac:dyDescent="0.25">
      <c r="A7" s="129" t="s">
        <v>382</v>
      </c>
      <c r="B7" s="44"/>
      <c r="C7" s="76"/>
      <c r="D7" s="76">
        <v>4</v>
      </c>
      <c r="E7" s="145"/>
      <c r="F7" s="76"/>
      <c r="G7" s="76"/>
      <c r="H7" s="76"/>
      <c r="I7" s="76"/>
      <c r="J7" s="145">
        <v>12</v>
      </c>
      <c r="K7" s="145"/>
      <c r="L7" s="145"/>
      <c r="M7" s="145">
        <v>0.5</v>
      </c>
      <c r="N7" s="145"/>
      <c r="O7" s="145"/>
      <c r="P7" s="145"/>
      <c r="Q7" s="13"/>
      <c r="R7" s="13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13"/>
      <c r="AK7" s="44"/>
      <c r="AL7" s="44"/>
      <c r="AM7" s="44"/>
      <c r="AN7" s="76">
        <f t="shared" si="0"/>
        <v>16.5</v>
      </c>
      <c r="AP7" s="50"/>
      <c r="AQ7" s="50"/>
      <c r="AR7" s="50"/>
      <c r="AS7" s="50"/>
      <c r="AT7" s="50"/>
      <c r="AU7" s="50"/>
      <c r="AV7" s="50"/>
      <c r="AW7" s="44"/>
    </row>
    <row r="8" spans="1:56" s="3" customFormat="1" ht="10.5" customHeight="1" x14ac:dyDescent="0.25">
      <c r="A8" s="129" t="s">
        <v>334</v>
      </c>
      <c r="B8" s="44"/>
      <c r="C8" s="76"/>
      <c r="D8" s="76">
        <v>0.5</v>
      </c>
      <c r="E8" s="145"/>
      <c r="F8" s="76"/>
      <c r="G8" s="76">
        <v>5.5</v>
      </c>
      <c r="H8" s="76"/>
      <c r="I8" s="76"/>
      <c r="J8" s="145"/>
      <c r="K8" s="145"/>
      <c r="L8" s="145">
        <v>1.17</v>
      </c>
      <c r="M8" s="145"/>
      <c r="N8" s="145">
        <v>2.5</v>
      </c>
      <c r="O8" s="145"/>
      <c r="P8" s="145">
        <v>11</v>
      </c>
      <c r="Q8" s="13"/>
      <c r="R8" s="13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13"/>
      <c r="AK8" s="44"/>
      <c r="AL8" s="44"/>
      <c r="AM8" s="44"/>
      <c r="AN8" s="76">
        <f t="shared" si="0"/>
        <v>20.67</v>
      </c>
      <c r="AP8" s="50"/>
      <c r="AQ8" s="50"/>
      <c r="AR8" s="50"/>
      <c r="AS8" s="50"/>
      <c r="AT8" s="50"/>
      <c r="AU8" s="50"/>
      <c r="AV8" s="50"/>
      <c r="AW8" s="44"/>
    </row>
    <row r="9" spans="1:56" s="3" customFormat="1" ht="10.5" customHeight="1" x14ac:dyDescent="0.25">
      <c r="A9" s="84" t="s">
        <v>368</v>
      </c>
      <c r="B9" s="44"/>
      <c r="C9" s="76"/>
      <c r="D9" s="76">
        <v>7</v>
      </c>
      <c r="E9" s="145"/>
      <c r="F9" s="76"/>
      <c r="G9" s="76">
        <v>0.5</v>
      </c>
      <c r="H9" s="76">
        <v>0.5</v>
      </c>
      <c r="I9" s="76"/>
      <c r="J9" s="145"/>
      <c r="K9" s="145"/>
      <c r="L9" s="145">
        <v>1</v>
      </c>
      <c r="M9" s="145">
        <v>7</v>
      </c>
      <c r="N9" s="145"/>
      <c r="O9" s="165"/>
      <c r="P9" s="145">
        <v>1.8</v>
      </c>
      <c r="Q9" s="13"/>
      <c r="R9" s="13"/>
      <c r="S9" s="44"/>
      <c r="T9" s="132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13"/>
      <c r="AK9" s="44"/>
      <c r="AL9" s="44"/>
      <c r="AM9" s="44"/>
      <c r="AN9" s="76">
        <f t="shared" si="0"/>
        <v>17.8</v>
      </c>
      <c r="AP9" s="50"/>
      <c r="AQ9" s="50"/>
      <c r="AR9" s="50"/>
      <c r="AS9" s="50"/>
      <c r="AT9" s="50"/>
      <c r="AU9" s="50"/>
      <c r="AV9" s="50"/>
      <c r="AW9" s="44"/>
    </row>
    <row r="10" spans="1:56" s="40" customFormat="1" ht="11.1" customHeight="1" x14ac:dyDescent="0.2">
      <c r="A10" s="129" t="s">
        <v>375</v>
      </c>
      <c r="B10" s="44"/>
      <c r="C10" s="76">
        <v>0.63</v>
      </c>
      <c r="D10" s="76">
        <v>0.5</v>
      </c>
      <c r="E10" s="76">
        <v>0.5</v>
      </c>
      <c r="F10" s="76"/>
      <c r="G10" s="76"/>
      <c r="H10" s="76"/>
      <c r="I10" s="76">
        <v>10</v>
      </c>
      <c r="J10" s="76">
        <v>15</v>
      </c>
      <c r="K10" s="76"/>
      <c r="L10" s="76">
        <v>1</v>
      </c>
      <c r="M10" s="76">
        <v>0.5</v>
      </c>
      <c r="N10" s="76">
        <v>0.5</v>
      </c>
      <c r="O10" s="76"/>
      <c r="P10" s="76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76">
        <f t="shared" si="0"/>
        <v>28.63</v>
      </c>
      <c r="AP10" s="44"/>
      <c r="AQ10" s="44"/>
      <c r="AR10" s="44"/>
      <c r="AS10" s="44"/>
      <c r="AT10" s="44"/>
      <c r="AU10" s="3"/>
      <c r="AV10" s="44"/>
      <c r="AW10" s="44"/>
      <c r="AY10" s="44"/>
      <c r="AZ10" s="44"/>
      <c r="BA10" s="44"/>
      <c r="BB10" s="44"/>
      <c r="BC10" s="44"/>
      <c r="BD10" s="44"/>
    </row>
    <row r="11" spans="1:56" s="40" customFormat="1" ht="11.1" customHeight="1" x14ac:dyDescent="0.2">
      <c r="A11" s="129" t="s">
        <v>314</v>
      </c>
      <c r="B11" s="44"/>
      <c r="C11" s="76"/>
      <c r="D11" s="76">
        <v>7</v>
      </c>
      <c r="E11" s="76">
        <v>0.5</v>
      </c>
      <c r="F11" s="76">
        <v>0.5</v>
      </c>
      <c r="G11" s="76">
        <v>0.5</v>
      </c>
      <c r="H11" s="76">
        <v>0.5</v>
      </c>
      <c r="I11" s="76"/>
      <c r="J11" s="76"/>
      <c r="K11" s="76"/>
      <c r="L11" s="76">
        <v>1</v>
      </c>
      <c r="M11" s="76"/>
      <c r="N11" s="76"/>
      <c r="O11" s="76"/>
      <c r="P11" s="76">
        <v>1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76">
        <f t="shared" si="0"/>
        <v>11</v>
      </c>
      <c r="AP11" s="44"/>
      <c r="AQ11" s="44"/>
      <c r="AR11" s="44"/>
      <c r="AS11" s="44"/>
      <c r="AT11" s="44"/>
      <c r="AU11" s="44"/>
      <c r="AV11" s="44"/>
      <c r="AW11" s="44"/>
      <c r="AY11" s="44"/>
      <c r="AZ11" s="44"/>
      <c r="BA11" s="44"/>
      <c r="BB11" s="44"/>
      <c r="BC11" s="44"/>
      <c r="BD11" s="44"/>
    </row>
    <row r="12" spans="1:56" s="40" customFormat="1" ht="11.1" customHeight="1" x14ac:dyDescent="0.2">
      <c r="A12" s="84" t="s">
        <v>429</v>
      </c>
      <c r="B12" s="44"/>
      <c r="C12" s="76"/>
      <c r="D12" s="76">
        <v>0.5</v>
      </c>
      <c r="E12" s="76">
        <v>6.5</v>
      </c>
      <c r="F12" s="76"/>
      <c r="G12" s="76"/>
      <c r="H12" s="76" t="s">
        <v>505</v>
      </c>
      <c r="I12" s="76">
        <v>7.5</v>
      </c>
      <c r="J12" s="76"/>
      <c r="K12" s="76"/>
      <c r="L12" s="76"/>
      <c r="M12" s="76">
        <v>0.5</v>
      </c>
      <c r="N12" s="76"/>
      <c r="O12" s="76"/>
      <c r="P12" s="76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76">
        <f t="shared" si="0"/>
        <v>15</v>
      </c>
      <c r="AP12" s="44"/>
      <c r="AQ12" s="44"/>
      <c r="AR12" s="44"/>
      <c r="AS12" s="44"/>
      <c r="AT12" s="44"/>
      <c r="AU12" s="44"/>
      <c r="AV12" s="44"/>
      <c r="AW12" s="44"/>
      <c r="AY12" s="44"/>
      <c r="AZ12" s="44"/>
      <c r="BA12" s="44"/>
      <c r="BB12" s="44"/>
      <c r="BC12" s="44"/>
      <c r="BD12" s="44"/>
    </row>
    <row r="13" spans="1:56" s="40" customFormat="1" ht="11.1" customHeight="1" x14ac:dyDescent="0.2">
      <c r="A13" s="84" t="s">
        <v>351</v>
      </c>
      <c r="B13" s="44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76">
        <f t="shared" si="0"/>
        <v>0</v>
      </c>
      <c r="AP13" s="44"/>
      <c r="AQ13" s="44"/>
      <c r="AR13" s="44"/>
      <c r="AS13" s="44"/>
      <c r="AT13" s="44"/>
      <c r="AU13" s="44"/>
      <c r="AV13" s="44"/>
      <c r="AW13" s="44"/>
      <c r="AY13" s="44"/>
      <c r="AZ13" s="44"/>
      <c r="BA13" s="44"/>
      <c r="BB13" s="44"/>
      <c r="BC13" s="44"/>
      <c r="BD13" s="44"/>
    </row>
    <row r="14" spans="1:56" s="40" customFormat="1" ht="11.1" customHeight="1" x14ac:dyDescent="0.2">
      <c r="A14" s="129" t="s">
        <v>350</v>
      </c>
      <c r="B14" s="44"/>
      <c r="C14" s="76"/>
      <c r="D14" s="76">
        <v>0.5</v>
      </c>
      <c r="E14" s="76">
        <v>0.5</v>
      </c>
      <c r="F14" s="76">
        <v>0.5</v>
      </c>
      <c r="G14" s="76">
        <v>0.5</v>
      </c>
      <c r="H14" s="76">
        <v>0.5</v>
      </c>
      <c r="I14" s="76"/>
      <c r="J14" s="76"/>
      <c r="K14" s="76">
        <v>0.5</v>
      </c>
      <c r="L14" s="76"/>
      <c r="M14" s="76"/>
      <c r="N14" s="76">
        <v>2.5</v>
      </c>
      <c r="O14" s="76"/>
      <c r="P14" s="76">
        <v>1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76">
        <f t="shared" si="0"/>
        <v>6.5</v>
      </c>
      <c r="AP14" s="44"/>
      <c r="AQ14" s="44"/>
      <c r="AR14" s="44"/>
      <c r="AS14" s="44"/>
      <c r="AT14" s="44"/>
      <c r="AU14" s="44"/>
      <c r="AV14" s="44"/>
      <c r="AW14" s="44"/>
      <c r="AY14" s="44"/>
      <c r="AZ14" s="44"/>
      <c r="BA14" s="44"/>
      <c r="BB14" s="44"/>
      <c r="BC14" s="44"/>
      <c r="BD14" s="44"/>
    </row>
    <row r="15" spans="1:56" s="40" customFormat="1" ht="11.1" customHeight="1" x14ac:dyDescent="0.2">
      <c r="A15" s="84" t="s">
        <v>426</v>
      </c>
      <c r="B15" s="44"/>
      <c r="C15" s="76"/>
      <c r="D15" s="76"/>
      <c r="E15" s="76">
        <v>4</v>
      </c>
      <c r="F15" s="76"/>
      <c r="G15" s="76">
        <v>0.5</v>
      </c>
      <c r="H15" s="76">
        <v>0.5</v>
      </c>
      <c r="I15" s="76"/>
      <c r="J15" s="76"/>
      <c r="K15" s="76"/>
      <c r="L15" s="76">
        <v>1</v>
      </c>
      <c r="M15" s="76">
        <v>2.5</v>
      </c>
      <c r="N15" s="76">
        <v>0.5</v>
      </c>
      <c r="O15" s="76">
        <v>0.5</v>
      </c>
      <c r="P15" s="76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76">
        <f>SUM(B15:AM15)</f>
        <v>9.5</v>
      </c>
      <c r="AP15" s="44"/>
      <c r="AQ15" s="44"/>
      <c r="AR15" s="44"/>
      <c r="AS15" s="44"/>
      <c r="AT15" s="44"/>
      <c r="AU15" s="44"/>
      <c r="AV15" s="44"/>
      <c r="AW15" s="44"/>
      <c r="AY15" s="44"/>
      <c r="AZ15" s="44"/>
      <c r="BA15" s="44"/>
      <c r="BB15" s="44"/>
      <c r="BC15" s="44"/>
      <c r="BD15" s="44"/>
    </row>
    <row r="16" spans="1:56" s="40" customFormat="1" ht="11.1" customHeight="1" x14ac:dyDescent="0.2">
      <c r="A16" s="84" t="s">
        <v>320</v>
      </c>
      <c r="B16" s="44"/>
      <c r="C16" s="76"/>
      <c r="D16" s="76">
        <v>0.5</v>
      </c>
      <c r="E16" s="76"/>
      <c r="F16" s="76">
        <v>5</v>
      </c>
      <c r="G16" s="76">
        <v>0.5</v>
      </c>
      <c r="H16" s="76">
        <v>0.5</v>
      </c>
      <c r="I16" s="76"/>
      <c r="J16" s="76"/>
      <c r="K16" s="76">
        <v>0.5</v>
      </c>
      <c r="L16" s="76">
        <v>24</v>
      </c>
      <c r="M16" s="76">
        <v>15</v>
      </c>
      <c r="N16" s="76"/>
      <c r="O16" s="76"/>
      <c r="P16" s="76">
        <v>1</v>
      </c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76">
        <f>SUM(B16:AM16)</f>
        <v>47</v>
      </c>
      <c r="AP16" s="44"/>
      <c r="AQ16" s="44"/>
      <c r="AR16" s="44"/>
      <c r="AS16" s="44"/>
      <c r="AT16" s="44"/>
      <c r="AU16" s="44"/>
      <c r="AV16" s="44"/>
      <c r="AW16" s="44"/>
      <c r="AY16" s="44"/>
      <c r="AZ16" s="44"/>
      <c r="BA16" s="44"/>
      <c r="BB16" s="44"/>
      <c r="BC16" s="44"/>
      <c r="BD16" s="44"/>
    </row>
    <row r="17" spans="1:56" s="40" customFormat="1" ht="11.1" customHeight="1" x14ac:dyDescent="0.2">
      <c r="A17" s="84" t="s">
        <v>328</v>
      </c>
      <c r="B17" s="44"/>
      <c r="C17" s="76"/>
      <c r="D17" s="76"/>
      <c r="E17" s="76"/>
      <c r="F17" s="76"/>
      <c r="G17" s="76">
        <v>7</v>
      </c>
      <c r="H17" s="76">
        <v>2.5</v>
      </c>
      <c r="I17" s="76"/>
      <c r="J17" s="76"/>
      <c r="K17" s="76">
        <v>0.5</v>
      </c>
      <c r="L17" s="76">
        <v>6</v>
      </c>
      <c r="M17" s="76"/>
      <c r="N17" s="76"/>
      <c r="O17" s="76">
        <v>4.5</v>
      </c>
      <c r="P17" s="76">
        <v>1</v>
      </c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76">
        <f t="shared" si="0"/>
        <v>21.5</v>
      </c>
      <c r="AP17" s="44"/>
      <c r="AQ17" s="44"/>
      <c r="AR17" s="44"/>
      <c r="AS17" s="44"/>
      <c r="AT17" s="44"/>
      <c r="AU17" s="44"/>
      <c r="AV17" s="44"/>
      <c r="AW17" s="44"/>
      <c r="AY17" s="44"/>
      <c r="AZ17" s="44"/>
      <c r="BA17" s="44"/>
      <c r="BB17" s="44"/>
      <c r="BC17" s="44"/>
      <c r="BD17" s="44"/>
    </row>
    <row r="18" spans="1:56" s="40" customFormat="1" ht="11.1" customHeight="1" x14ac:dyDescent="0.2">
      <c r="A18" s="84" t="s">
        <v>463</v>
      </c>
      <c r="B18" s="44"/>
      <c r="C18" s="76"/>
      <c r="D18" s="76">
        <v>4</v>
      </c>
      <c r="E18" s="76"/>
      <c r="F18" s="76">
        <v>0.6</v>
      </c>
      <c r="G18" s="76">
        <v>0.5</v>
      </c>
      <c r="H18" s="76">
        <v>0.5</v>
      </c>
      <c r="I18" s="76"/>
      <c r="J18" s="76"/>
      <c r="K18" s="76">
        <v>2</v>
      </c>
      <c r="L18" s="76">
        <v>1</v>
      </c>
      <c r="M18" s="76"/>
      <c r="N18" s="76"/>
      <c r="O18" s="76"/>
      <c r="P18" s="76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76">
        <f t="shared" si="0"/>
        <v>8.6</v>
      </c>
      <c r="AP18" s="44"/>
      <c r="AQ18" s="44"/>
      <c r="AR18" s="44"/>
      <c r="AS18" s="44"/>
      <c r="AT18" s="44"/>
      <c r="AU18" s="44"/>
      <c r="AV18" s="44"/>
      <c r="AW18" s="44"/>
      <c r="AY18" s="44"/>
      <c r="AZ18" s="44"/>
      <c r="BA18" s="44"/>
      <c r="BB18" s="44"/>
      <c r="BC18" s="44"/>
      <c r="BD18" s="44"/>
    </row>
    <row r="19" spans="1:56" s="40" customFormat="1" ht="11.1" customHeight="1" x14ac:dyDescent="0.2">
      <c r="A19" s="84" t="s">
        <v>295</v>
      </c>
      <c r="B19" s="44"/>
      <c r="C19" s="76">
        <v>15</v>
      </c>
      <c r="D19" s="76"/>
      <c r="E19" s="76">
        <v>1.5</v>
      </c>
      <c r="F19" s="76">
        <v>15</v>
      </c>
      <c r="G19" s="76">
        <v>0.5</v>
      </c>
      <c r="H19" s="76"/>
      <c r="I19" s="76"/>
      <c r="J19" s="76"/>
      <c r="K19" s="76">
        <v>0.5</v>
      </c>
      <c r="L19" s="76">
        <v>1</v>
      </c>
      <c r="M19" s="76"/>
      <c r="N19" s="76">
        <v>9</v>
      </c>
      <c r="O19" s="76"/>
      <c r="P19" s="76">
        <v>1</v>
      </c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76">
        <f t="shared" si="0"/>
        <v>43.5</v>
      </c>
      <c r="AP19" s="44"/>
      <c r="AQ19" s="44"/>
      <c r="AR19" s="44"/>
      <c r="AS19" s="44"/>
      <c r="AT19" s="44"/>
      <c r="AU19" s="44"/>
      <c r="AV19" s="44"/>
      <c r="AW19" s="44"/>
      <c r="AY19" s="44"/>
      <c r="AZ19" s="44"/>
      <c r="BA19" s="44"/>
      <c r="BB19" s="44"/>
      <c r="BC19" s="44"/>
      <c r="BD19" s="44"/>
    </row>
    <row r="20" spans="1:56" s="40" customFormat="1" ht="11.1" customHeight="1" x14ac:dyDescent="0.2">
      <c r="A20" s="129" t="s">
        <v>369</v>
      </c>
      <c r="B20" s="44"/>
      <c r="C20" s="76"/>
      <c r="D20" s="76">
        <v>0.5</v>
      </c>
      <c r="E20" s="76"/>
      <c r="F20" s="76"/>
      <c r="G20" s="76">
        <v>0.5</v>
      </c>
      <c r="H20" s="76">
        <v>0.5</v>
      </c>
      <c r="I20" s="76"/>
      <c r="J20" s="76"/>
      <c r="K20" s="76">
        <v>0.5</v>
      </c>
      <c r="L20" s="76"/>
      <c r="M20" s="76"/>
      <c r="N20" s="76"/>
      <c r="O20" s="76"/>
      <c r="P20" s="76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76">
        <f t="shared" si="0"/>
        <v>2</v>
      </c>
      <c r="AP20" s="44"/>
      <c r="AQ20" s="44"/>
      <c r="AR20" s="44"/>
      <c r="AS20" s="44"/>
      <c r="AT20" s="44"/>
      <c r="AU20" s="44"/>
      <c r="AV20" s="44"/>
      <c r="AW20" s="44"/>
      <c r="AY20" s="44"/>
      <c r="AZ20" s="44"/>
      <c r="BA20" s="44"/>
      <c r="BB20" s="44"/>
      <c r="BC20" s="44"/>
      <c r="BD20" s="44"/>
    </row>
    <row r="21" spans="1:56" s="40" customFormat="1" ht="11.1" customHeight="1" x14ac:dyDescent="0.2">
      <c r="A21" s="84" t="s">
        <v>324</v>
      </c>
      <c r="B21" s="44"/>
      <c r="C21" s="76">
        <v>3.5</v>
      </c>
      <c r="D21" s="76">
        <v>1.5</v>
      </c>
      <c r="E21" s="76"/>
      <c r="F21" s="76">
        <v>0.5</v>
      </c>
      <c r="G21" s="76">
        <v>0.5</v>
      </c>
      <c r="H21" s="76">
        <v>0.5</v>
      </c>
      <c r="I21" s="76"/>
      <c r="J21" s="76"/>
      <c r="K21" s="76"/>
      <c r="L21" s="76"/>
      <c r="M21" s="76"/>
      <c r="N21" s="76">
        <v>0.5</v>
      </c>
      <c r="O21" s="76"/>
      <c r="P21" s="76">
        <v>1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76">
        <f t="shared" si="0"/>
        <v>8</v>
      </c>
      <c r="AP21" s="44"/>
      <c r="AQ21" s="44"/>
      <c r="AR21" s="44"/>
      <c r="AS21" s="44"/>
      <c r="AT21" s="44"/>
      <c r="AU21" s="44"/>
      <c r="AV21" s="44"/>
      <c r="AW21" s="44"/>
      <c r="AY21" s="44"/>
      <c r="AZ21" s="44"/>
      <c r="BA21" s="44"/>
      <c r="BB21" s="44"/>
      <c r="BC21" s="44"/>
      <c r="BD21" s="44"/>
    </row>
    <row r="22" spans="1:56" s="40" customFormat="1" ht="11.1" customHeight="1" x14ac:dyDescent="0.2">
      <c r="A22" s="84" t="s">
        <v>412</v>
      </c>
      <c r="B22" s="44"/>
      <c r="C22" s="76"/>
      <c r="D22" s="76"/>
      <c r="E22" s="76"/>
      <c r="F22" s="76"/>
      <c r="G22" s="76"/>
      <c r="H22" s="76"/>
      <c r="I22" s="76"/>
      <c r="J22" s="76">
        <v>8</v>
      </c>
      <c r="K22" s="76"/>
      <c r="L22" s="76"/>
      <c r="M22" s="76"/>
      <c r="N22" s="76"/>
      <c r="O22" s="76"/>
      <c r="P22" s="76"/>
      <c r="Q22" s="44"/>
      <c r="R22" s="44"/>
      <c r="S22" s="44"/>
      <c r="T22" s="44"/>
      <c r="U22" s="44"/>
      <c r="V22" s="44"/>
      <c r="W22" s="44"/>
      <c r="X22" s="44"/>
      <c r="Y22" s="50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76">
        <f t="shared" si="0"/>
        <v>8</v>
      </c>
      <c r="AP22" s="44"/>
      <c r="AQ22" s="44"/>
      <c r="AR22" s="44"/>
      <c r="AS22" s="44"/>
      <c r="AT22" s="44"/>
      <c r="AU22" s="44"/>
      <c r="AV22" s="44"/>
      <c r="AW22" s="44"/>
      <c r="AY22" s="44"/>
      <c r="AZ22" s="44"/>
      <c r="BA22" s="44"/>
      <c r="BB22" s="44"/>
      <c r="BC22" s="44"/>
      <c r="BD22" s="44"/>
    </row>
    <row r="23" spans="1:56" s="40" customFormat="1" ht="11.1" customHeight="1" x14ac:dyDescent="0.2">
      <c r="A23" s="129" t="s">
        <v>508</v>
      </c>
      <c r="B23" s="44"/>
      <c r="C23" s="76">
        <v>3.5</v>
      </c>
      <c r="D23" s="76">
        <v>11</v>
      </c>
      <c r="E23" s="76"/>
      <c r="F23" s="76"/>
      <c r="G23" s="76">
        <v>0.5</v>
      </c>
      <c r="H23" s="76"/>
      <c r="I23" s="76"/>
      <c r="J23" s="76"/>
      <c r="K23" s="76">
        <v>4</v>
      </c>
      <c r="L23" s="76">
        <v>1.17</v>
      </c>
      <c r="M23" s="76"/>
      <c r="N23" s="76"/>
      <c r="O23" s="76"/>
      <c r="P23" s="76">
        <v>16.66</v>
      </c>
      <c r="Q23" s="44"/>
      <c r="R23" s="44"/>
      <c r="S23" s="44"/>
      <c r="T23" s="44"/>
      <c r="U23" s="44"/>
      <c r="V23" s="44"/>
      <c r="W23" s="44"/>
      <c r="X23" s="44"/>
      <c r="Y23" s="50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76">
        <f t="shared" si="0"/>
        <v>36.83</v>
      </c>
      <c r="AP23" s="44"/>
      <c r="AQ23" s="44"/>
      <c r="AR23" s="44"/>
      <c r="AS23" s="44"/>
      <c r="AT23" s="44"/>
      <c r="AU23" s="44"/>
      <c r="AV23" s="44"/>
      <c r="AW23" s="44"/>
      <c r="AY23" s="44"/>
      <c r="AZ23" s="44"/>
      <c r="BA23" s="44"/>
      <c r="BB23" s="44"/>
      <c r="BC23" s="44"/>
      <c r="BD23" s="44"/>
    </row>
    <row r="24" spans="1:56" s="40" customFormat="1" ht="11.1" customHeight="1" x14ac:dyDescent="0.2">
      <c r="A24" s="84" t="s">
        <v>376</v>
      </c>
      <c r="B24" s="44"/>
      <c r="C24" s="76"/>
      <c r="D24" s="76">
        <v>0.5</v>
      </c>
      <c r="E24" s="76">
        <v>10</v>
      </c>
      <c r="F24" s="76">
        <v>3.5</v>
      </c>
      <c r="G24" s="76">
        <v>2.1</v>
      </c>
      <c r="H24" s="76">
        <v>0.5</v>
      </c>
      <c r="I24" s="76"/>
      <c r="J24" s="76"/>
      <c r="K24" s="76">
        <v>0.5</v>
      </c>
      <c r="L24" s="76">
        <v>1.17</v>
      </c>
      <c r="M24" s="76">
        <v>0.5</v>
      </c>
      <c r="N24" s="76"/>
      <c r="O24" s="76">
        <v>6</v>
      </c>
      <c r="P24" s="76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76">
        <f t="shared" si="0"/>
        <v>24.770000000000003</v>
      </c>
      <c r="AP24" s="44"/>
      <c r="AQ24" s="44"/>
      <c r="AR24" s="44"/>
      <c r="AS24" s="44"/>
      <c r="AT24" s="44"/>
      <c r="AU24" s="44"/>
      <c r="AV24" s="44"/>
      <c r="AW24" s="44"/>
      <c r="AY24" s="44"/>
      <c r="AZ24" s="44"/>
      <c r="BA24" s="44"/>
      <c r="BB24" s="44"/>
      <c r="BC24" s="44"/>
      <c r="BD24" s="44"/>
    </row>
    <row r="25" spans="1:56" s="40" customFormat="1" ht="11.1" customHeight="1" x14ac:dyDescent="0.2">
      <c r="A25" s="129" t="s">
        <v>363</v>
      </c>
      <c r="B25" s="44"/>
      <c r="C25" s="76">
        <v>0.5</v>
      </c>
      <c r="D25" s="76"/>
      <c r="E25" s="76">
        <v>0.5</v>
      </c>
      <c r="F25" s="76">
        <v>0.5</v>
      </c>
      <c r="G25" s="76">
        <v>0.5</v>
      </c>
      <c r="H25" s="76"/>
      <c r="I25" s="76"/>
      <c r="J25" s="76"/>
      <c r="K25" s="76"/>
      <c r="L25" s="76">
        <v>1</v>
      </c>
      <c r="M25" s="76">
        <v>0.5</v>
      </c>
      <c r="N25" s="76">
        <v>0.5</v>
      </c>
      <c r="O25" s="76">
        <v>0.5</v>
      </c>
      <c r="P25" s="76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76">
        <f t="shared" si="0"/>
        <v>4.5</v>
      </c>
      <c r="AP25" s="44"/>
      <c r="AQ25" s="44"/>
      <c r="AR25" s="44"/>
      <c r="AS25" s="44"/>
      <c r="AT25" s="44"/>
      <c r="AU25" s="44"/>
      <c r="AV25" s="44"/>
      <c r="AW25" s="44"/>
      <c r="AY25" s="44"/>
      <c r="AZ25" s="44"/>
      <c r="BA25" s="44"/>
      <c r="BB25" s="44"/>
      <c r="BC25" s="44"/>
      <c r="BD25" s="44"/>
    </row>
    <row r="26" spans="1:56" s="40" customFormat="1" ht="11.1" customHeight="1" x14ac:dyDescent="0.25">
      <c r="A26" s="84" t="s">
        <v>323</v>
      </c>
      <c r="B26" s="44"/>
      <c r="C26" s="76"/>
      <c r="D26" s="76">
        <v>0.5</v>
      </c>
      <c r="E26" s="76">
        <v>0.5</v>
      </c>
      <c r="F26" s="76">
        <v>0.5</v>
      </c>
      <c r="G26" s="76"/>
      <c r="H26" s="76"/>
      <c r="I26" s="76">
        <v>7.5</v>
      </c>
      <c r="J26" s="145"/>
      <c r="K26" s="145"/>
      <c r="L26" s="145"/>
      <c r="M26" s="145">
        <v>0.5</v>
      </c>
      <c r="N26" s="145">
        <v>0.5</v>
      </c>
      <c r="O26" s="145"/>
      <c r="P26" s="145">
        <v>1</v>
      </c>
      <c r="Q26" s="13"/>
      <c r="R26" s="13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76">
        <f t="shared" si="0"/>
        <v>11</v>
      </c>
      <c r="AP26" s="44"/>
      <c r="AQ26" s="44"/>
      <c r="AR26" s="44"/>
      <c r="AS26" s="44"/>
      <c r="AT26" s="44"/>
      <c r="AU26" s="44"/>
      <c r="AV26" s="44"/>
      <c r="AW26" s="44"/>
      <c r="AY26" s="44"/>
      <c r="AZ26" s="44"/>
      <c r="BA26" s="44"/>
      <c r="BB26" s="44"/>
      <c r="BC26" s="44"/>
      <c r="BD26" s="44"/>
    </row>
    <row r="27" spans="1:56" s="40" customFormat="1" ht="11.1" customHeight="1" x14ac:dyDescent="0.25">
      <c r="A27" s="84" t="s">
        <v>519</v>
      </c>
      <c r="B27" s="44"/>
      <c r="C27" s="76">
        <v>0.5</v>
      </c>
      <c r="D27" s="76">
        <v>0.5</v>
      </c>
      <c r="E27" s="76"/>
      <c r="F27" s="76"/>
      <c r="G27" s="76">
        <v>0.5</v>
      </c>
      <c r="H27" s="76"/>
      <c r="I27" s="76">
        <v>0.5</v>
      </c>
      <c r="J27" s="145"/>
      <c r="K27" s="145">
        <v>0.5</v>
      </c>
      <c r="L27" s="145"/>
      <c r="M27" s="145">
        <v>0.5</v>
      </c>
      <c r="N27" s="145"/>
      <c r="O27" s="145">
        <v>0.5</v>
      </c>
      <c r="P27" s="145"/>
      <c r="Q27" s="13"/>
      <c r="R27" s="13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76">
        <f t="shared" si="0"/>
        <v>3.5</v>
      </c>
      <c r="AP27" s="44"/>
      <c r="AQ27" s="44"/>
      <c r="AR27" s="44"/>
      <c r="AS27" s="44"/>
      <c r="AT27" s="44"/>
      <c r="AU27" s="44"/>
      <c r="AV27" s="44"/>
      <c r="AW27" s="44"/>
      <c r="AY27" s="44"/>
      <c r="AZ27" s="44"/>
      <c r="BA27" s="44"/>
      <c r="BB27" s="44"/>
      <c r="BC27" s="44"/>
      <c r="BD27" s="44"/>
    </row>
    <row r="28" spans="1:56" s="40" customFormat="1" ht="11.1" customHeight="1" x14ac:dyDescent="0.25">
      <c r="A28" s="129" t="s">
        <v>396</v>
      </c>
      <c r="B28" s="44"/>
      <c r="C28" s="76"/>
      <c r="D28" s="76"/>
      <c r="E28" s="145"/>
      <c r="F28" s="76">
        <v>3.5</v>
      </c>
      <c r="G28" s="76">
        <v>0.5</v>
      </c>
      <c r="H28" s="76">
        <v>0.5</v>
      </c>
      <c r="I28" s="76"/>
      <c r="J28" s="145"/>
      <c r="K28" s="145">
        <v>0.5</v>
      </c>
      <c r="L28" s="145">
        <v>1.17</v>
      </c>
      <c r="M28" s="145"/>
      <c r="N28" s="145"/>
      <c r="O28" s="145"/>
      <c r="P28" s="145">
        <v>1</v>
      </c>
      <c r="Q28" s="13"/>
      <c r="R28" s="13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76">
        <f t="shared" si="0"/>
        <v>7.17</v>
      </c>
      <c r="AP28" s="44"/>
      <c r="AQ28" s="44"/>
      <c r="AR28" s="44"/>
      <c r="AS28" s="44"/>
      <c r="AT28" s="44"/>
      <c r="AU28" s="44"/>
      <c r="AV28" s="44"/>
      <c r="AW28" s="44"/>
      <c r="AY28" s="44"/>
      <c r="AZ28" s="44"/>
      <c r="BA28" s="44"/>
      <c r="BB28" s="44"/>
      <c r="BC28" s="44"/>
      <c r="BD28" s="44"/>
    </row>
    <row r="29" spans="1:56" s="40" customFormat="1" ht="11.1" customHeight="1" x14ac:dyDescent="0.25">
      <c r="A29" s="84" t="s">
        <v>377</v>
      </c>
      <c r="B29" s="44"/>
      <c r="C29" s="76">
        <v>0.63</v>
      </c>
      <c r="D29" s="76"/>
      <c r="E29" s="145"/>
      <c r="F29" s="76">
        <v>0.5</v>
      </c>
      <c r="G29" s="76">
        <v>0.5</v>
      </c>
      <c r="H29" s="76"/>
      <c r="I29" s="76"/>
      <c r="J29" s="145"/>
      <c r="K29" s="145">
        <v>0.5</v>
      </c>
      <c r="L29" s="145"/>
      <c r="M29" s="145">
        <v>0.5</v>
      </c>
      <c r="N29" s="145"/>
      <c r="O29" s="145">
        <v>9</v>
      </c>
      <c r="P29" s="145"/>
      <c r="Q29" s="13"/>
      <c r="R29" s="13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76">
        <f t="shared" si="0"/>
        <v>11.629999999999999</v>
      </c>
      <c r="AP29" s="44"/>
      <c r="AQ29" s="44"/>
      <c r="AR29" s="44"/>
      <c r="AS29" s="44"/>
      <c r="AT29" s="44"/>
      <c r="AU29" s="44"/>
      <c r="AV29" s="44"/>
      <c r="AW29" s="44"/>
      <c r="AY29" s="44"/>
      <c r="AZ29" s="44"/>
      <c r="BA29" s="44"/>
      <c r="BB29" s="44"/>
      <c r="BC29" s="44"/>
      <c r="BD29" s="44"/>
    </row>
    <row r="30" spans="1:56" s="40" customFormat="1" ht="11.1" customHeight="1" x14ac:dyDescent="0.25">
      <c r="A30" s="129" t="s">
        <v>383</v>
      </c>
      <c r="B30" s="44"/>
      <c r="C30" s="76">
        <v>0.5</v>
      </c>
      <c r="D30" s="76">
        <v>0.5</v>
      </c>
      <c r="E30" s="145">
        <v>0.5</v>
      </c>
      <c r="F30" s="76">
        <v>0.5</v>
      </c>
      <c r="G30" s="76"/>
      <c r="H30" s="76">
        <v>0.5</v>
      </c>
      <c r="I30" s="76">
        <v>0.5</v>
      </c>
      <c r="J30" s="145"/>
      <c r="K30" s="145"/>
      <c r="L30" s="145"/>
      <c r="M30" s="145">
        <v>2.5</v>
      </c>
      <c r="N30" s="145">
        <v>0.5</v>
      </c>
      <c r="O30" s="145"/>
      <c r="P30" s="145"/>
      <c r="Q30" s="13"/>
      <c r="R30" s="13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76">
        <f t="shared" si="0"/>
        <v>6</v>
      </c>
      <c r="AP30" s="44"/>
      <c r="AQ30" s="44"/>
      <c r="AR30" s="44"/>
      <c r="AS30" s="44"/>
      <c r="AT30" s="44"/>
      <c r="AU30" s="44"/>
      <c r="AV30" s="44"/>
      <c r="AW30" s="44"/>
      <c r="AY30" s="44"/>
      <c r="AZ30" s="44"/>
      <c r="BA30" s="44"/>
      <c r="BB30" s="44"/>
      <c r="BC30" s="44"/>
      <c r="BD30" s="44"/>
    </row>
    <row r="31" spans="1:56" s="40" customFormat="1" ht="11.1" customHeight="1" x14ac:dyDescent="0.25">
      <c r="A31" s="84" t="s">
        <v>417</v>
      </c>
      <c r="B31" s="44"/>
      <c r="C31" s="76">
        <v>0.5</v>
      </c>
      <c r="D31" s="76"/>
      <c r="E31" s="145"/>
      <c r="F31" s="76">
        <v>0.5</v>
      </c>
      <c r="G31" s="76">
        <v>0.5</v>
      </c>
      <c r="H31" s="76">
        <v>9</v>
      </c>
      <c r="I31" s="76"/>
      <c r="J31" s="145"/>
      <c r="K31" s="145">
        <v>0.5</v>
      </c>
      <c r="L31" s="145"/>
      <c r="M31" s="145"/>
      <c r="N31" s="145">
        <v>0.5</v>
      </c>
      <c r="O31" s="145"/>
      <c r="P31" s="145">
        <v>1</v>
      </c>
      <c r="Q31" s="13"/>
      <c r="R31" s="13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76">
        <f t="shared" si="0"/>
        <v>12.5</v>
      </c>
      <c r="AP31" s="44"/>
      <c r="AQ31" s="44"/>
      <c r="AR31" s="44"/>
      <c r="AS31" s="44"/>
      <c r="AT31" s="44"/>
      <c r="AU31" s="44"/>
      <c r="AV31" s="44"/>
      <c r="AW31" s="44"/>
      <c r="AY31" s="44"/>
      <c r="AZ31" s="44"/>
      <c r="BA31" s="44"/>
      <c r="BB31" s="44"/>
      <c r="BC31" s="44"/>
      <c r="BD31" s="44"/>
    </row>
    <row r="32" spans="1:56" s="40" customFormat="1" ht="11.1" customHeight="1" x14ac:dyDescent="0.25">
      <c r="A32" s="84" t="s">
        <v>296</v>
      </c>
      <c r="B32" s="44"/>
      <c r="C32" s="76">
        <v>6</v>
      </c>
      <c r="D32" s="76"/>
      <c r="E32" s="145">
        <v>8</v>
      </c>
      <c r="F32" s="76">
        <v>6</v>
      </c>
      <c r="G32" s="76">
        <v>2.1</v>
      </c>
      <c r="H32" s="76">
        <v>5</v>
      </c>
      <c r="I32" s="76"/>
      <c r="J32" s="145"/>
      <c r="K32" s="145"/>
      <c r="L32" s="145"/>
      <c r="M32" s="145"/>
      <c r="N32" s="145">
        <v>9</v>
      </c>
      <c r="O32" s="145"/>
      <c r="P32" s="145">
        <v>6</v>
      </c>
      <c r="Q32" s="13"/>
      <c r="R32" s="13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76">
        <f t="shared" si="0"/>
        <v>42.1</v>
      </c>
      <c r="AP32" s="44"/>
      <c r="AQ32" s="44"/>
      <c r="AR32" s="44"/>
      <c r="AS32" s="44"/>
      <c r="AT32" s="44"/>
      <c r="AU32" s="44"/>
      <c r="AV32" s="44"/>
      <c r="AW32" s="44"/>
      <c r="AY32" s="44"/>
      <c r="AZ32" s="44"/>
      <c r="BA32" s="44"/>
      <c r="BB32" s="44"/>
      <c r="BC32" s="44"/>
      <c r="BD32" s="44"/>
    </row>
    <row r="33" spans="1:56" s="40" customFormat="1" ht="11.1" customHeight="1" x14ac:dyDescent="0.25">
      <c r="A33" s="84" t="s">
        <v>517</v>
      </c>
      <c r="B33" s="151"/>
      <c r="C33" s="152"/>
      <c r="D33" s="152"/>
      <c r="E33" s="153"/>
      <c r="F33" s="152"/>
      <c r="G33" s="152"/>
      <c r="H33" s="152"/>
      <c r="I33" s="152"/>
      <c r="J33" s="153"/>
      <c r="K33" s="153"/>
      <c r="L33" s="153"/>
      <c r="M33" s="145">
        <v>2.5</v>
      </c>
      <c r="N33" s="145"/>
      <c r="O33" s="145"/>
      <c r="P33" s="145">
        <v>1.8</v>
      </c>
      <c r="Q33" s="13"/>
      <c r="R33" s="13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76">
        <f t="shared" si="0"/>
        <v>4.3</v>
      </c>
      <c r="AP33" s="44"/>
      <c r="AQ33" s="44"/>
      <c r="AR33" s="44"/>
      <c r="AS33" s="44"/>
      <c r="AT33" s="44"/>
      <c r="AU33" s="44"/>
      <c r="AV33" s="44"/>
      <c r="AW33" s="44"/>
      <c r="AY33" s="44"/>
      <c r="AZ33" s="44"/>
      <c r="BA33" s="44"/>
      <c r="BB33" s="44"/>
      <c r="BC33" s="44"/>
      <c r="BD33" s="44"/>
    </row>
    <row r="34" spans="1:56" s="40" customFormat="1" ht="11.1" customHeight="1" x14ac:dyDescent="0.25">
      <c r="A34" s="84" t="s">
        <v>331</v>
      </c>
      <c r="B34" s="44"/>
      <c r="C34" s="76"/>
      <c r="D34" s="76"/>
      <c r="E34" s="145"/>
      <c r="F34" s="76"/>
      <c r="G34" s="76"/>
      <c r="H34" s="76"/>
      <c r="I34" s="76"/>
      <c r="J34" s="145"/>
      <c r="K34" s="145"/>
      <c r="L34" s="145"/>
      <c r="M34" s="145"/>
      <c r="N34" s="145"/>
      <c r="O34" s="145"/>
      <c r="P34" s="145"/>
      <c r="Q34" s="13"/>
      <c r="R34" s="13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76">
        <f t="shared" si="0"/>
        <v>0</v>
      </c>
      <c r="AP34" s="44"/>
      <c r="AQ34" s="44"/>
      <c r="AR34" s="44"/>
      <c r="AS34" s="44"/>
      <c r="AT34" s="44"/>
      <c r="AU34" s="44"/>
      <c r="AV34" s="44"/>
      <c r="AW34" s="44"/>
      <c r="AY34" s="44"/>
      <c r="AZ34" s="44"/>
      <c r="BA34" s="44"/>
      <c r="BB34" s="44"/>
      <c r="BC34" s="44"/>
      <c r="BD34" s="44"/>
    </row>
    <row r="35" spans="1:56" s="62" customFormat="1" ht="11.1" customHeight="1" x14ac:dyDescent="0.25">
      <c r="A35" s="84" t="s">
        <v>342</v>
      </c>
      <c r="B35" s="44"/>
      <c r="C35" s="76"/>
      <c r="D35" s="145">
        <v>0.5</v>
      </c>
      <c r="E35" s="145"/>
      <c r="F35" s="76"/>
      <c r="G35" s="145"/>
      <c r="H35" s="145"/>
      <c r="I35" s="145"/>
      <c r="J35" s="145"/>
      <c r="K35" s="145"/>
      <c r="L35" s="145"/>
      <c r="M35" s="145"/>
      <c r="N35" s="145">
        <v>0.5</v>
      </c>
      <c r="O35" s="145"/>
      <c r="P35" s="145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76">
        <f t="shared" si="0"/>
        <v>1</v>
      </c>
      <c r="AP35" s="13"/>
      <c r="AQ35" s="13"/>
      <c r="AR35" s="13"/>
      <c r="AS35" s="13"/>
      <c r="AT35" s="13"/>
      <c r="AU35" s="13"/>
      <c r="AV35" s="13"/>
      <c r="AW35" s="44"/>
      <c r="AY35" s="13"/>
      <c r="AZ35" s="13"/>
      <c r="BA35" s="13"/>
      <c r="BB35" s="13"/>
      <c r="BC35" s="13"/>
      <c r="BD35" s="13"/>
    </row>
    <row r="36" spans="1:56" s="41" customFormat="1" ht="11.1" customHeight="1" x14ac:dyDescent="0.2">
      <c r="A36" s="84" t="s">
        <v>406</v>
      </c>
      <c r="B36" s="44"/>
      <c r="C36" s="76"/>
      <c r="D36" s="76">
        <v>0.5</v>
      </c>
      <c r="E36" s="76"/>
      <c r="F36" s="76">
        <v>0.5</v>
      </c>
      <c r="G36" s="76">
        <v>9</v>
      </c>
      <c r="H36" s="76">
        <v>0.5</v>
      </c>
      <c r="I36" s="76"/>
      <c r="J36" s="76"/>
      <c r="K36" s="76">
        <v>4</v>
      </c>
      <c r="L36" s="76">
        <v>1</v>
      </c>
      <c r="M36" s="76"/>
      <c r="N36" s="76">
        <v>12</v>
      </c>
      <c r="O36" s="76"/>
      <c r="P36" s="76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76">
        <f t="shared" si="0"/>
        <v>27.5</v>
      </c>
      <c r="AP36" s="44"/>
      <c r="AQ36" s="44"/>
      <c r="AR36" s="44"/>
      <c r="AS36" s="44"/>
      <c r="AT36" s="44"/>
      <c r="AU36" s="44"/>
      <c r="AV36" s="44"/>
      <c r="AW36" s="44"/>
      <c r="AY36" s="44"/>
      <c r="AZ36" s="44"/>
      <c r="BA36" s="44"/>
      <c r="BB36" s="44"/>
      <c r="BC36" s="44"/>
      <c r="BD36" s="44"/>
    </row>
    <row r="37" spans="1:56" s="41" customFormat="1" ht="11.1" customHeight="1" x14ac:dyDescent="0.2">
      <c r="A37" s="84" t="s">
        <v>298</v>
      </c>
      <c r="B37" s="44"/>
      <c r="C37" s="76"/>
      <c r="D37" s="76"/>
      <c r="E37" s="76"/>
      <c r="F37" s="76"/>
      <c r="G37" s="76">
        <v>2.1</v>
      </c>
      <c r="H37" s="76">
        <v>0.5</v>
      </c>
      <c r="I37" s="76">
        <v>12</v>
      </c>
      <c r="J37" s="76"/>
      <c r="K37" s="76"/>
      <c r="L37" s="76"/>
      <c r="M37" s="76"/>
      <c r="N37" s="76">
        <v>0.5</v>
      </c>
      <c r="O37" s="76"/>
      <c r="P37" s="76">
        <v>1</v>
      </c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76">
        <f t="shared" si="0"/>
        <v>16.100000000000001</v>
      </c>
      <c r="AP37" s="44"/>
      <c r="AQ37" s="44"/>
      <c r="AR37" s="44"/>
      <c r="AS37" s="44"/>
      <c r="AT37" s="44"/>
      <c r="AU37" s="44"/>
      <c r="AV37" s="44"/>
      <c r="AW37" s="44"/>
      <c r="AY37" s="44"/>
      <c r="AZ37" s="44"/>
      <c r="BA37" s="44"/>
      <c r="BB37" s="44"/>
      <c r="BC37" s="44"/>
      <c r="BD37" s="44"/>
    </row>
    <row r="38" spans="1:56" s="41" customFormat="1" ht="11.1" customHeight="1" x14ac:dyDescent="0.2">
      <c r="A38" s="84" t="s">
        <v>297</v>
      </c>
      <c r="B38" s="44"/>
      <c r="C38" s="76">
        <v>9</v>
      </c>
      <c r="D38" s="76">
        <v>0.5</v>
      </c>
      <c r="E38" s="76"/>
      <c r="F38" s="76"/>
      <c r="G38" s="76">
        <v>0.5</v>
      </c>
      <c r="H38" s="76">
        <v>0.5</v>
      </c>
      <c r="I38" s="76"/>
      <c r="J38" s="76"/>
      <c r="K38" s="76">
        <v>0.5</v>
      </c>
      <c r="L38" s="76">
        <v>14</v>
      </c>
      <c r="M38" s="76"/>
      <c r="N38" s="76"/>
      <c r="O38" s="76">
        <v>9</v>
      </c>
      <c r="P38" s="76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76">
        <f t="shared" si="0"/>
        <v>34</v>
      </c>
      <c r="AP38" s="44"/>
      <c r="AQ38" s="44"/>
      <c r="AR38" s="44"/>
      <c r="AS38" s="44"/>
      <c r="AT38" s="44"/>
      <c r="AU38" s="44"/>
      <c r="AV38" s="44"/>
      <c r="AW38" s="44"/>
      <c r="AY38" s="44"/>
      <c r="AZ38" s="44"/>
      <c r="BA38" s="44"/>
      <c r="BB38" s="44"/>
      <c r="BC38" s="44"/>
      <c r="BD38" s="44"/>
    </row>
    <row r="39" spans="1:56" s="41" customFormat="1" ht="11.1" customHeight="1" x14ac:dyDescent="0.2">
      <c r="A39" s="84" t="s">
        <v>344</v>
      </c>
      <c r="B39" s="44"/>
      <c r="C39" s="76">
        <v>5</v>
      </c>
      <c r="D39" s="76"/>
      <c r="E39" s="76">
        <v>4</v>
      </c>
      <c r="F39" s="76">
        <v>10</v>
      </c>
      <c r="G39" s="76">
        <v>2.1</v>
      </c>
      <c r="H39" s="76">
        <v>0.5</v>
      </c>
      <c r="I39" s="76"/>
      <c r="J39" s="76"/>
      <c r="K39" s="76">
        <v>0.5</v>
      </c>
      <c r="L39" s="76">
        <v>1</v>
      </c>
      <c r="M39" s="76"/>
      <c r="N39" s="76"/>
      <c r="O39" s="76">
        <v>1.63</v>
      </c>
      <c r="P39" s="76">
        <v>1.8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76">
        <f t="shared" si="0"/>
        <v>26.53</v>
      </c>
      <c r="AP39" s="44"/>
      <c r="AQ39" s="44"/>
      <c r="AR39" s="44"/>
      <c r="AS39" s="44"/>
      <c r="AT39" s="44"/>
      <c r="AU39" s="44"/>
      <c r="AV39" s="44"/>
      <c r="AW39" s="44"/>
      <c r="AY39" s="44"/>
      <c r="AZ39" s="44"/>
      <c r="BA39" s="44"/>
      <c r="BB39" s="44"/>
      <c r="BC39" s="44"/>
      <c r="BD39" s="44"/>
    </row>
    <row r="40" spans="1:56" s="41" customFormat="1" ht="11.1" customHeight="1" x14ac:dyDescent="0.2">
      <c r="A40" s="84" t="s">
        <v>364</v>
      </c>
      <c r="B40" s="44"/>
      <c r="C40" s="76"/>
      <c r="D40" s="76">
        <v>0.5</v>
      </c>
      <c r="E40" s="76">
        <v>0.5</v>
      </c>
      <c r="F40" s="76">
        <v>0.5</v>
      </c>
      <c r="G40" s="76">
        <v>0.5</v>
      </c>
      <c r="H40" s="76"/>
      <c r="I40" s="76">
        <v>2.5</v>
      </c>
      <c r="J40" s="76"/>
      <c r="K40" s="76"/>
      <c r="L40" s="76">
        <v>1</v>
      </c>
      <c r="M40" s="76"/>
      <c r="N40" s="76">
        <v>5</v>
      </c>
      <c r="O40" s="76"/>
      <c r="P40" s="76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76">
        <f t="shared" si="0"/>
        <v>10.5</v>
      </c>
      <c r="AP40" s="44"/>
      <c r="AQ40" s="44"/>
      <c r="AR40" s="44"/>
      <c r="AS40" s="44"/>
      <c r="AT40" s="44"/>
      <c r="AU40" s="44"/>
      <c r="AV40" s="44"/>
      <c r="AW40" s="44"/>
      <c r="AY40" s="44"/>
      <c r="AZ40" s="44"/>
      <c r="BA40" s="44"/>
      <c r="BB40" s="44"/>
      <c r="BC40" s="44"/>
      <c r="BD40" s="44"/>
    </row>
    <row r="41" spans="1:56" s="41" customFormat="1" ht="11.1" customHeight="1" x14ac:dyDescent="0.2">
      <c r="A41" s="84" t="s">
        <v>359</v>
      </c>
      <c r="B41" s="44"/>
      <c r="C41" s="76"/>
      <c r="D41" s="76"/>
      <c r="E41" s="76"/>
      <c r="F41" s="76"/>
      <c r="G41" s="76">
        <v>0.5</v>
      </c>
      <c r="H41" s="76">
        <v>9</v>
      </c>
      <c r="I41" s="76"/>
      <c r="J41" s="76"/>
      <c r="K41" s="76">
        <v>0.5</v>
      </c>
      <c r="L41" s="76">
        <v>1</v>
      </c>
      <c r="M41" s="76"/>
      <c r="N41" s="76"/>
      <c r="O41" s="76"/>
      <c r="P41" s="76">
        <v>30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76">
        <f t="shared" si="0"/>
        <v>41</v>
      </c>
      <c r="AP41" s="44"/>
      <c r="AQ41" s="44"/>
      <c r="AR41" s="44"/>
      <c r="AS41" s="44"/>
      <c r="AT41" s="44"/>
      <c r="AU41" s="44"/>
      <c r="AV41" s="44"/>
      <c r="AW41" s="44"/>
      <c r="AY41" s="44"/>
      <c r="AZ41" s="44"/>
      <c r="BA41" s="44"/>
      <c r="BB41" s="44"/>
      <c r="BC41" s="44"/>
      <c r="BD41" s="44"/>
    </row>
    <row r="42" spans="1:56" s="41" customFormat="1" ht="11.1" customHeight="1" x14ac:dyDescent="0.2">
      <c r="A42" s="84" t="s">
        <v>511</v>
      </c>
      <c r="B42" s="151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76"/>
      <c r="N42" s="76"/>
      <c r="O42" s="76">
        <v>1.63</v>
      </c>
      <c r="P42" s="76">
        <v>1</v>
      </c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76">
        <f t="shared" si="0"/>
        <v>2.63</v>
      </c>
      <c r="AP42" s="44"/>
      <c r="AQ42" s="44"/>
      <c r="AR42" s="44"/>
      <c r="AS42" s="44"/>
      <c r="AT42" s="44"/>
      <c r="AU42" s="44"/>
      <c r="AV42" s="44"/>
      <c r="AW42" s="44"/>
      <c r="AY42" s="44"/>
      <c r="AZ42" s="44"/>
      <c r="BA42" s="44"/>
      <c r="BB42" s="44"/>
      <c r="BC42" s="44"/>
      <c r="BD42" s="44"/>
    </row>
    <row r="43" spans="1:56" s="41" customFormat="1" ht="11.1" customHeight="1" x14ac:dyDescent="0.2">
      <c r="A43" s="84" t="s">
        <v>307</v>
      </c>
      <c r="B43" s="44"/>
      <c r="C43" s="76"/>
      <c r="D43" s="76"/>
      <c r="E43" s="76"/>
      <c r="F43" s="76">
        <v>0.5</v>
      </c>
      <c r="G43" s="76">
        <v>15</v>
      </c>
      <c r="H43" s="76">
        <v>2.5</v>
      </c>
      <c r="I43" s="76"/>
      <c r="J43" s="76"/>
      <c r="K43" s="76">
        <v>6</v>
      </c>
      <c r="L43" s="76"/>
      <c r="M43" s="76"/>
      <c r="N43" s="76"/>
      <c r="O43" s="76"/>
      <c r="P43" s="76">
        <v>11</v>
      </c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76">
        <f t="shared" si="0"/>
        <v>35</v>
      </c>
      <c r="AP43" s="44"/>
      <c r="AQ43" s="44"/>
      <c r="AR43" s="44"/>
      <c r="AS43" s="44"/>
      <c r="AT43" s="44"/>
      <c r="AU43" s="44"/>
      <c r="AV43" s="44"/>
      <c r="AW43" s="44"/>
      <c r="AY43" s="44"/>
      <c r="AZ43" s="44"/>
      <c r="BA43" s="44"/>
      <c r="BB43" s="44"/>
      <c r="BC43" s="44"/>
      <c r="BD43" s="44"/>
    </row>
    <row r="44" spans="1:56" s="41" customFormat="1" ht="11.1" customHeight="1" x14ac:dyDescent="0.2">
      <c r="A44" s="84" t="s">
        <v>506</v>
      </c>
      <c r="B44" s="44"/>
      <c r="C44" s="76"/>
      <c r="D44" s="76"/>
      <c r="E44" s="76">
        <v>0.5</v>
      </c>
      <c r="F44" s="76">
        <v>0.5</v>
      </c>
      <c r="G44" s="76"/>
      <c r="H44" s="76"/>
      <c r="I44" s="76">
        <v>2.5</v>
      </c>
      <c r="J44" s="76">
        <v>6</v>
      </c>
      <c r="K44" s="76"/>
      <c r="L44" s="76"/>
      <c r="M44" s="76">
        <v>0.5</v>
      </c>
      <c r="N44" s="76"/>
      <c r="O44" s="76"/>
      <c r="P44" s="76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76">
        <f t="shared" si="0"/>
        <v>10</v>
      </c>
      <c r="AP44" s="44"/>
      <c r="AQ44" s="44"/>
      <c r="AR44" s="44"/>
      <c r="AS44" s="44"/>
      <c r="AT44" s="44"/>
      <c r="AU44" s="44"/>
      <c r="AV44" s="44"/>
      <c r="AW44" s="44"/>
      <c r="AY44" s="44"/>
      <c r="AZ44" s="44"/>
      <c r="BA44" s="44"/>
      <c r="BB44" s="44"/>
      <c r="BC44" s="44"/>
      <c r="BD44" s="44"/>
    </row>
    <row r="45" spans="1:56" s="41" customFormat="1" ht="11.1" customHeight="1" x14ac:dyDescent="0.2">
      <c r="A45" s="129" t="s">
        <v>397</v>
      </c>
      <c r="B45" s="44"/>
      <c r="C45" s="76"/>
      <c r="D45" s="76"/>
      <c r="E45" s="76"/>
      <c r="F45" s="76"/>
      <c r="G45" s="76">
        <v>0.5</v>
      </c>
      <c r="H45" s="76">
        <v>0.5</v>
      </c>
      <c r="I45" s="76"/>
      <c r="J45" s="76"/>
      <c r="K45" s="76">
        <v>0.5</v>
      </c>
      <c r="L45" s="76">
        <v>1</v>
      </c>
      <c r="M45" s="76"/>
      <c r="N45" s="76"/>
      <c r="O45" s="76">
        <v>0.5</v>
      </c>
      <c r="P45" s="76">
        <v>1</v>
      </c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76">
        <f t="shared" si="0"/>
        <v>4</v>
      </c>
      <c r="AP45" s="44"/>
      <c r="AQ45" s="44"/>
      <c r="AR45" s="44"/>
      <c r="AS45" s="44"/>
      <c r="AT45" s="44"/>
      <c r="AU45" s="44"/>
      <c r="AV45" s="44"/>
      <c r="AW45" s="44"/>
      <c r="AY45" s="44"/>
      <c r="AZ45" s="44"/>
      <c r="BA45" s="44"/>
      <c r="BB45" s="44"/>
      <c r="BC45" s="44"/>
      <c r="BD45" s="44"/>
    </row>
    <row r="46" spans="1:56" s="41" customFormat="1" ht="11.1" customHeight="1" x14ac:dyDescent="0.2">
      <c r="A46" s="84" t="s">
        <v>400</v>
      </c>
      <c r="B46" s="44"/>
      <c r="C46" s="76"/>
      <c r="D46" s="76"/>
      <c r="E46" s="76"/>
      <c r="F46" s="76"/>
      <c r="G46" s="76">
        <v>0.5</v>
      </c>
      <c r="H46" s="76">
        <v>0.5</v>
      </c>
      <c r="I46" s="76"/>
      <c r="J46" s="76"/>
      <c r="K46" s="76"/>
      <c r="L46" s="76"/>
      <c r="M46" s="76">
        <v>9</v>
      </c>
      <c r="N46" s="76"/>
      <c r="O46" s="76">
        <v>1.63</v>
      </c>
      <c r="P46" s="76">
        <v>1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76">
        <f t="shared" si="0"/>
        <v>12.629999999999999</v>
      </c>
      <c r="AP46" s="44"/>
      <c r="AQ46" s="44"/>
      <c r="AR46" s="44"/>
      <c r="AS46" s="44"/>
      <c r="AT46" s="44"/>
      <c r="AU46" s="44"/>
      <c r="AV46" s="44"/>
      <c r="AW46" s="44"/>
      <c r="AY46" s="44"/>
      <c r="AZ46" s="44"/>
      <c r="BA46" s="44"/>
      <c r="BB46" s="44"/>
      <c r="BC46" s="44"/>
      <c r="BD46" s="44"/>
    </row>
    <row r="47" spans="1:56" s="41" customFormat="1" ht="11.1" customHeight="1" x14ac:dyDescent="0.2">
      <c r="A47" s="84" t="s">
        <v>419</v>
      </c>
      <c r="B47" s="44"/>
      <c r="C47" s="76"/>
      <c r="D47" s="76">
        <v>0.5</v>
      </c>
      <c r="E47" s="76"/>
      <c r="F47" s="76">
        <v>0.5</v>
      </c>
      <c r="G47" s="76">
        <v>0.5</v>
      </c>
      <c r="H47" s="76"/>
      <c r="I47" s="76"/>
      <c r="J47" s="76"/>
      <c r="K47" s="76"/>
      <c r="L47" s="76">
        <v>1</v>
      </c>
      <c r="M47" s="76"/>
      <c r="N47" s="76"/>
      <c r="O47" s="76">
        <v>1.63</v>
      </c>
      <c r="P47" s="76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76">
        <f t="shared" si="0"/>
        <v>4.13</v>
      </c>
      <c r="AP47" s="44"/>
      <c r="AQ47" s="44"/>
      <c r="AR47" s="44"/>
      <c r="AS47" s="44"/>
      <c r="AT47" s="44"/>
      <c r="AU47" s="44"/>
      <c r="AV47" s="44"/>
      <c r="AW47" s="44"/>
      <c r="AY47" s="44"/>
      <c r="AZ47" s="44"/>
      <c r="BA47" s="44"/>
      <c r="BB47" s="44"/>
      <c r="BC47" s="44"/>
      <c r="BD47" s="44"/>
    </row>
    <row r="48" spans="1:56" s="41" customFormat="1" ht="11.1" customHeight="1" x14ac:dyDescent="0.2">
      <c r="A48" s="84" t="s">
        <v>329</v>
      </c>
      <c r="B48" s="44"/>
      <c r="C48" s="76"/>
      <c r="D48" s="76"/>
      <c r="E48" s="76"/>
      <c r="F48" s="76"/>
      <c r="G48" s="76">
        <v>0.5</v>
      </c>
      <c r="H48" s="76">
        <v>6</v>
      </c>
      <c r="I48" s="76"/>
      <c r="J48" s="76"/>
      <c r="K48" s="76"/>
      <c r="L48" s="76"/>
      <c r="M48" s="76"/>
      <c r="N48" s="76">
        <v>2.5</v>
      </c>
      <c r="O48" s="76"/>
      <c r="P48" s="76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76">
        <f t="shared" si="0"/>
        <v>9</v>
      </c>
      <c r="AP48" s="44"/>
      <c r="AQ48" s="44"/>
      <c r="AR48" s="44"/>
      <c r="AS48" s="44"/>
      <c r="AT48" s="44"/>
      <c r="AU48" s="44"/>
      <c r="AV48" s="44"/>
      <c r="AW48" s="44"/>
      <c r="AY48" s="44"/>
      <c r="AZ48" s="44"/>
      <c r="BA48" s="44"/>
      <c r="BB48" s="44"/>
      <c r="BC48" s="44"/>
      <c r="BD48" s="44"/>
    </row>
    <row r="49" spans="1:56" s="41" customFormat="1" ht="11.1" customHeight="1" x14ac:dyDescent="0.2">
      <c r="A49" s="84" t="s">
        <v>504</v>
      </c>
      <c r="B49" s="44"/>
      <c r="C49" s="76">
        <v>0.63</v>
      </c>
      <c r="D49" s="76">
        <v>0.5</v>
      </c>
      <c r="E49" s="76">
        <v>4</v>
      </c>
      <c r="F49" s="76"/>
      <c r="G49" s="76"/>
      <c r="H49" s="76"/>
      <c r="I49" s="76">
        <v>0.75</v>
      </c>
      <c r="J49" s="76"/>
      <c r="K49" s="76"/>
      <c r="L49" s="76">
        <v>1</v>
      </c>
      <c r="M49" s="76">
        <v>0.5</v>
      </c>
      <c r="N49" s="76"/>
      <c r="O49" s="76"/>
      <c r="P49" s="76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76">
        <f t="shared" si="0"/>
        <v>7.38</v>
      </c>
      <c r="AP49" s="44"/>
      <c r="AQ49" s="44"/>
      <c r="AR49" s="44"/>
      <c r="AS49" s="44"/>
      <c r="AT49" s="44"/>
      <c r="AU49" s="44"/>
      <c r="AV49" s="44"/>
      <c r="AW49" s="44"/>
      <c r="AY49" s="44"/>
      <c r="AZ49" s="44"/>
      <c r="BA49" s="44"/>
      <c r="BB49" s="44"/>
      <c r="BC49" s="44"/>
      <c r="BD49" s="44"/>
    </row>
    <row r="50" spans="1:56" s="41" customFormat="1" ht="11.1" customHeight="1" x14ac:dyDescent="0.2">
      <c r="A50" s="84" t="s">
        <v>438</v>
      </c>
      <c r="B50" s="44"/>
      <c r="C50" s="76">
        <v>0.5</v>
      </c>
      <c r="D50" s="76"/>
      <c r="E50" s="76"/>
      <c r="F50" s="76"/>
      <c r="G50" s="76">
        <v>0.5</v>
      </c>
      <c r="H50" s="76">
        <v>0.5</v>
      </c>
      <c r="I50" s="76">
        <v>5</v>
      </c>
      <c r="J50" s="76"/>
      <c r="K50" s="76"/>
      <c r="L50" s="76"/>
      <c r="M50" s="76"/>
      <c r="N50" s="76"/>
      <c r="O50" s="76"/>
      <c r="P50" s="76">
        <v>1</v>
      </c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76">
        <f t="shared" si="0"/>
        <v>7.5</v>
      </c>
      <c r="AP50" s="44"/>
      <c r="AQ50" s="44"/>
      <c r="AR50" s="44"/>
      <c r="AS50" s="44"/>
      <c r="AT50" s="44"/>
      <c r="AU50" s="44"/>
      <c r="AV50" s="44"/>
      <c r="AW50" s="44"/>
      <c r="AY50" s="44"/>
      <c r="AZ50" s="44"/>
      <c r="BA50" s="44"/>
      <c r="BB50" s="44"/>
      <c r="BC50" s="44"/>
      <c r="BD50" s="44"/>
    </row>
    <row r="51" spans="1:56" s="41" customFormat="1" ht="11.1" customHeight="1" x14ac:dyDescent="0.2">
      <c r="A51" s="84" t="s">
        <v>530</v>
      </c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76">
        <v>1.8</v>
      </c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76">
        <f t="shared" si="0"/>
        <v>1.8</v>
      </c>
      <c r="AP51" s="44"/>
      <c r="AQ51" s="44"/>
      <c r="AR51" s="44"/>
      <c r="AS51" s="44"/>
      <c r="AT51" s="44"/>
      <c r="AU51" s="44"/>
      <c r="AV51" s="44"/>
      <c r="AW51" s="44"/>
      <c r="AY51" s="44"/>
      <c r="AZ51" s="44"/>
      <c r="BA51" s="44"/>
      <c r="BB51" s="44"/>
      <c r="BC51" s="44"/>
      <c r="BD51" s="44"/>
    </row>
    <row r="52" spans="1:56" s="41" customFormat="1" ht="11.1" customHeight="1" x14ac:dyDescent="0.2">
      <c r="A52" s="129" t="s">
        <v>393</v>
      </c>
      <c r="B52" s="44"/>
      <c r="C52" s="76"/>
      <c r="D52" s="76"/>
      <c r="E52" s="76">
        <v>0.5</v>
      </c>
      <c r="F52" s="76">
        <v>0.5</v>
      </c>
      <c r="G52" s="76"/>
      <c r="H52" s="76"/>
      <c r="I52" s="76">
        <v>6</v>
      </c>
      <c r="J52" s="76"/>
      <c r="K52" s="76"/>
      <c r="L52" s="76">
        <v>1</v>
      </c>
      <c r="M52" s="76"/>
      <c r="N52" s="76"/>
      <c r="O52" s="76">
        <v>4.5</v>
      </c>
      <c r="P52" s="76">
        <v>1</v>
      </c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76">
        <f t="shared" si="0"/>
        <v>13.5</v>
      </c>
      <c r="AP52" s="44"/>
      <c r="AQ52" s="44"/>
      <c r="AR52" s="44"/>
      <c r="AS52" s="44"/>
      <c r="AT52" s="44"/>
      <c r="AU52" s="44"/>
      <c r="AV52" s="44"/>
      <c r="AW52" s="44"/>
      <c r="AY52" s="44"/>
      <c r="AZ52" s="44"/>
      <c r="BA52" s="44"/>
      <c r="BB52" s="44"/>
      <c r="BC52" s="44"/>
      <c r="BD52" s="44"/>
    </row>
    <row r="53" spans="1:56" s="41" customFormat="1" ht="11.1" customHeight="1" x14ac:dyDescent="0.2">
      <c r="A53" s="84" t="s">
        <v>343</v>
      </c>
      <c r="B53" s="44"/>
      <c r="C53" s="76"/>
      <c r="D53" s="76"/>
      <c r="E53" s="76">
        <v>15</v>
      </c>
      <c r="F53" s="76"/>
      <c r="G53" s="76">
        <v>0.5</v>
      </c>
      <c r="H53" s="76"/>
      <c r="I53" s="76"/>
      <c r="J53" s="76"/>
      <c r="K53" s="76"/>
      <c r="L53" s="76">
        <v>1.17</v>
      </c>
      <c r="M53" s="76"/>
      <c r="N53" s="76"/>
      <c r="O53" s="76"/>
      <c r="P53" s="76">
        <v>16.66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76">
        <f t="shared" si="0"/>
        <v>33.33</v>
      </c>
      <c r="AP53" s="44"/>
      <c r="AQ53" s="44"/>
      <c r="AR53" s="44"/>
      <c r="AS53" s="44"/>
      <c r="AT53" s="44"/>
      <c r="AU53" s="44"/>
      <c r="AV53" s="44"/>
      <c r="AW53" s="44"/>
      <c r="AY53" s="44"/>
      <c r="AZ53" s="44"/>
      <c r="BA53" s="44"/>
      <c r="BB53" s="44"/>
      <c r="BC53" s="44"/>
      <c r="BD53" s="44"/>
    </row>
    <row r="54" spans="1:56" s="41" customFormat="1" ht="11.1" customHeight="1" x14ac:dyDescent="0.2">
      <c r="A54" s="129" t="s">
        <v>299</v>
      </c>
      <c r="B54" s="44"/>
      <c r="C54" s="76"/>
      <c r="D54" s="76"/>
      <c r="E54" s="76"/>
      <c r="F54" s="76">
        <v>0.5</v>
      </c>
      <c r="G54" s="76">
        <v>0.5</v>
      </c>
      <c r="H54" s="76">
        <v>2.5</v>
      </c>
      <c r="I54" s="76"/>
      <c r="J54" s="76"/>
      <c r="K54" s="76">
        <v>0.5</v>
      </c>
      <c r="L54" s="76">
        <v>16</v>
      </c>
      <c r="M54" s="76">
        <v>9</v>
      </c>
      <c r="N54" s="76"/>
      <c r="O54" s="76"/>
      <c r="P54" s="76">
        <v>8</v>
      </c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L54" s="44"/>
      <c r="AM54" s="44"/>
      <c r="AN54" s="76">
        <f t="shared" si="0"/>
        <v>37</v>
      </c>
      <c r="AP54" s="44"/>
      <c r="AQ54" s="44"/>
      <c r="AR54" s="44"/>
      <c r="AS54" s="44"/>
      <c r="AT54" s="44"/>
      <c r="AU54" s="44"/>
      <c r="AV54" s="44"/>
      <c r="AW54" s="44"/>
      <c r="AY54" s="44"/>
      <c r="AZ54" s="44"/>
      <c r="BA54" s="44"/>
      <c r="BB54" s="44"/>
      <c r="BC54" s="44"/>
      <c r="BD54" s="44"/>
    </row>
    <row r="55" spans="1:56" s="41" customFormat="1" ht="11.1" customHeight="1" x14ac:dyDescent="0.2">
      <c r="A55" s="84" t="s">
        <v>388</v>
      </c>
      <c r="B55" s="44"/>
      <c r="C55" s="76">
        <v>0.5</v>
      </c>
      <c r="D55" s="76">
        <v>1.5</v>
      </c>
      <c r="E55" s="76">
        <v>0.5</v>
      </c>
      <c r="F55" s="76"/>
      <c r="G55" s="76"/>
      <c r="H55" s="76">
        <v>7</v>
      </c>
      <c r="I55" s="76"/>
      <c r="J55" s="76"/>
      <c r="K55" s="76">
        <v>0.75</v>
      </c>
      <c r="L55" s="76">
        <v>1</v>
      </c>
      <c r="M55" s="76"/>
      <c r="N55" s="76">
        <v>2.5</v>
      </c>
      <c r="O55" s="76"/>
      <c r="P55" s="76">
        <v>1</v>
      </c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D55" s="44"/>
      <c r="AE55" s="44"/>
      <c r="AF55" s="44"/>
      <c r="AG55" s="44"/>
      <c r="AH55" s="44"/>
      <c r="AI55" s="44"/>
      <c r="AJ55" s="44"/>
      <c r="AL55" s="44"/>
      <c r="AM55" s="44"/>
      <c r="AN55" s="76">
        <f t="shared" si="0"/>
        <v>14.75</v>
      </c>
      <c r="AP55" s="44"/>
      <c r="AQ55" s="44"/>
      <c r="AR55" s="44"/>
      <c r="AS55" s="44"/>
      <c r="AT55" s="44"/>
      <c r="AU55" s="44"/>
      <c r="AV55" s="44"/>
      <c r="AW55" s="44"/>
      <c r="AY55" s="44"/>
      <c r="AZ55" s="44"/>
      <c r="BA55" s="44"/>
      <c r="BB55" s="44"/>
      <c r="BC55" s="44"/>
      <c r="BD55" s="44"/>
    </row>
    <row r="56" spans="1:56" s="41" customFormat="1" ht="11.1" customHeight="1" x14ac:dyDescent="0.2">
      <c r="A56" s="129" t="s">
        <v>341</v>
      </c>
      <c r="B56" s="44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>
        <v>2.5</v>
      </c>
      <c r="N56" s="76"/>
      <c r="O56" s="76">
        <v>0.5</v>
      </c>
      <c r="P56" s="7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76">
        <f t="shared" si="0"/>
        <v>3</v>
      </c>
      <c r="AP56" s="44"/>
      <c r="AQ56" s="44"/>
      <c r="AR56" s="44"/>
      <c r="AS56" s="44"/>
      <c r="AT56" s="44"/>
      <c r="AU56" s="44"/>
      <c r="AV56" s="44"/>
      <c r="AW56" s="44"/>
      <c r="AY56" s="44"/>
      <c r="AZ56" s="44"/>
      <c r="BA56" s="44"/>
      <c r="BB56" s="44"/>
      <c r="BC56" s="44"/>
      <c r="BD56" s="44"/>
    </row>
    <row r="57" spans="1:56" s="41" customFormat="1" ht="11.1" customHeight="1" x14ac:dyDescent="0.2">
      <c r="A57" s="84" t="s">
        <v>352</v>
      </c>
      <c r="B57" s="44"/>
      <c r="C57" s="76">
        <v>0.5</v>
      </c>
      <c r="D57" s="76"/>
      <c r="E57" s="76"/>
      <c r="F57" s="76"/>
      <c r="G57" s="76">
        <v>0.5</v>
      </c>
      <c r="H57" s="76"/>
      <c r="I57" s="76"/>
      <c r="J57" s="76"/>
      <c r="K57" s="76"/>
      <c r="L57" s="76">
        <v>1</v>
      </c>
      <c r="M57" s="76"/>
      <c r="N57" s="76"/>
      <c r="O57" s="76">
        <v>15</v>
      </c>
      <c r="P57" s="76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76">
        <f t="shared" si="0"/>
        <v>17</v>
      </c>
      <c r="AP57" s="44"/>
      <c r="AQ57" s="44"/>
      <c r="AR57" s="44"/>
      <c r="AS57" s="44"/>
      <c r="AT57" s="44"/>
      <c r="AU57" s="44"/>
      <c r="AV57" s="44"/>
      <c r="AW57" s="44"/>
      <c r="AY57" s="44"/>
      <c r="AZ57" s="44"/>
      <c r="BA57" s="44"/>
      <c r="BB57" s="44"/>
      <c r="BC57" s="44"/>
      <c r="BD57" s="44"/>
    </row>
    <row r="58" spans="1:56" s="41" customFormat="1" ht="11.1" customHeight="1" x14ac:dyDescent="0.2">
      <c r="A58" s="84" t="s">
        <v>370</v>
      </c>
      <c r="B58" s="44"/>
      <c r="C58" s="76">
        <v>2</v>
      </c>
      <c r="D58" s="76"/>
      <c r="E58" s="76"/>
      <c r="F58" s="76"/>
      <c r="G58" s="76">
        <v>0.5</v>
      </c>
      <c r="H58" s="76">
        <v>0.5</v>
      </c>
      <c r="I58" s="76"/>
      <c r="J58" s="76"/>
      <c r="K58" s="76">
        <v>0.75</v>
      </c>
      <c r="L58" s="76">
        <v>1</v>
      </c>
      <c r="M58" s="76">
        <v>6</v>
      </c>
      <c r="N58" s="76"/>
      <c r="O58" s="76">
        <v>0.5</v>
      </c>
      <c r="P58" s="76">
        <v>1.8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76">
        <f t="shared" si="0"/>
        <v>13.05</v>
      </c>
      <c r="AP58" s="44"/>
      <c r="AQ58" s="44"/>
      <c r="AR58" s="44"/>
      <c r="AS58" s="44"/>
      <c r="AT58" s="44"/>
      <c r="AU58" s="44"/>
      <c r="AV58" s="44"/>
      <c r="AW58" s="44"/>
      <c r="AY58" s="44"/>
      <c r="AZ58" s="44"/>
      <c r="BA58" s="44"/>
      <c r="BB58" s="44"/>
      <c r="BC58" s="44"/>
      <c r="BD58" s="44"/>
    </row>
    <row r="59" spans="1:56" s="41" customFormat="1" ht="11.1" customHeight="1" x14ac:dyDescent="0.2">
      <c r="A59" s="128" t="s">
        <v>387</v>
      </c>
      <c r="B59" s="44"/>
      <c r="C59" s="76"/>
      <c r="D59" s="76"/>
      <c r="E59" s="76"/>
      <c r="F59" s="76">
        <v>0.6</v>
      </c>
      <c r="G59" s="76">
        <v>9</v>
      </c>
      <c r="H59" s="76">
        <v>0.5</v>
      </c>
      <c r="I59" s="76"/>
      <c r="J59" s="76"/>
      <c r="K59" s="76">
        <v>0.5</v>
      </c>
      <c r="L59" s="76">
        <v>6</v>
      </c>
      <c r="M59" s="76"/>
      <c r="N59" s="76"/>
      <c r="O59" s="76"/>
      <c r="P59" s="76">
        <v>1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76">
        <f t="shared" si="0"/>
        <v>17.600000000000001</v>
      </c>
      <c r="AP59" s="44"/>
      <c r="AQ59" s="44"/>
      <c r="AR59" s="44"/>
      <c r="AS59" s="44"/>
      <c r="AT59" s="44"/>
      <c r="AU59" s="44"/>
      <c r="AV59" s="44"/>
      <c r="AW59" s="44"/>
      <c r="AY59" s="44"/>
      <c r="AZ59" s="44"/>
      <c r="BA59" s="44"/>
      <c r="BB59" s="44"/>
      <c r="BC59" s="44"/>
      <c r="BD59" s="44"/>
    </row>
    <row r="60" spans="1:56" s="41" customFormat="1" ht="11.1" customHeight="1" x14ac:dyDescent="0.2">
      <c r="A60" s="128" t="s">
        <v>315</v>
      </c>
      <c r="B60" s="44"/>
      <c r="C60" s="76">
        <v>0.63</v>
      </c>
      <c r="D60" s="76">
        <v>11</v>
      </c>
      <c r="E60" s="76">
        <v>6.5</v>
      </c>
      <c r="F60" s="76">
        <v>0.6</v>
      </c>
      <c r="G60" s="76">
        <v>0.5</v>
      </c>
      <c r="H60" s="76">
        <v>0.5</v>
      </c>
      <c r="I60" s="76"/>
      <c r="J60" s="76"/>
      <c r="K60" s="76">
        <v>4</v>
      </c>
      <c r="L60" s="76">
        <v>1</v>
      </c>
      <c r="M60" s="76"/>
      <c r="N60" s="76">
        <v>7</v>
      </c>
      <c r="O60" s="76"/>
      <c r="P60" s="76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76">
        <f t="shared" si="0"/>
        <v>31.730000000000004</v>
      </c>
      <c r="AP60" s="44"/>
      <c r="AQ60" s="44"/>
      <c r="AR60" s="44"/>
      <c r="AS60" s="44"/>
      <c r="AT60" s="44"/>
      <c r="AU60" s="44"/>
      <c r="AV60" s="44"/>
      <c r="AW60" s="44"/>
      <c r="AY60" s="44"/>
      <c r="AZ60" s="44"/>
      <c r="BA60" s="44"/>
      <c r="BB60" s="44"/>
      <c r="BC60" s="44"/>
      <c r="BD60" s="44"/>
    </row>
    <row r="61" spans="1:56" s="41" customFormat="1" ht="11.1" customHeight="1" x14ac:dyDescent="0.2">
      <c r="A61" s="128" t="s">
        <v>316</v>
      </c>
      <c r="B61" s="44"/>
      <c r="C61" s="76"/>
      <c r="D61" s="76"/>
      <c r="E61" s="76"/>
      <c r="F61" s="76"/>
      <c r="G61" s="76"/>
      <c r="H61" s="76"/>
      <c r="I61" s="76"/>
      <c r="J61" s="76"/>
      <c r="K61" s="76"/>
      <c r="L61" s="76">
        <v>6</v>
      </c>
      <c r="M61" s="76">
        <v>0.5</v>
      </c>
      <c r="N61" s="76"/>
      <c r="O61" s="76"/>
      <c r="P61" s="76">
        <v>1</v>
      </c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76">
        <f t="shared" si="0"/>
        <v>7.5</v>
      </c>
      <c r="AP61" s="44"/>
      <c r="AQ61" s="44"/>
      <c r="AR61" s="44"/>
      <c r="AS61" s="44"/>
      <c r="AT61" s="44"/>
      <c r="AU61" s="44"/>
      <c r="AV61" s="44"/>
      <c r="AW61" s="44"/>
      <c r="AY61" s="44"/>
      <c r="AZ61" s="44"/>
      <c r="BA61" s="44"/>
      <c r="BB61" s="44"/>
      <c r="BC61" s="44"/>
      <c r="BD61" s="44"/>
    </row>
    <row r="62" spans="1:56" s="41" customFormat="1" ht="11.1" customHeight="1" x14ac:dyDescent="0.2">
      <c r="A62" s="128" t="s">
        <v>330</v>
      </c>
      <c r="B62" s="44"/>
      <c r="C62" s="76"/>
      <c r="D62" s="76"/>
      <c r="E62" s="76">
        <v>1.5</v>
      </c>
      <c r="F62" s="76">
        <v>7.5</v>
      </c>
      <c r="G62" s="76">
        <v>0.5</v>
      </c>
      <c r="H62" s="76"/>
      <c r="I62" s="76"/>
      <c r="J62" s="76"/>
      <c r="K62" s="76">
        <v>0.5</v>
      </c>
      <c r="L62" s="76">
        <v>1</v>
      </c>
      <c r="M62" s="76"/>
      <c r="N62" s="76">
        <v>6</v>
      </c>
      <c r="O62" s="76"/>
      <c r="P62" s="76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76">
        <f t="shared" si="0"/>
        <v>17</v>
      </c>
      <c r="AP62" s="44"/>
      <c r="AQ62" s="44"/>
      <c r="AR62" s="44"/>
      <c r="AS62" s="44"/>
      <c r="AT62" s="44"/>
      <c r="AU62" s="44"/>
      <c r="AV62" s="44"/>
      <c r="AW62" s="44"/>
      <c r="AY62" s="44"/>
      <c r="AZ62" s="44"/>
      <c r="BA62" s="44"/>
      <c r="BB62" s="44"/>
      <c r="BC62" s="44"/>
      <c r="BD62" s="44"/>
    </row>
    <row r="63" spans="1:56" s="41" customFormat="1" ht="11.1" customHeight="1" x14ac:dyDescent="0.2">
      <c r="A63" s="128" t="s">
        <v>524</v>
      </c>
      <c r="B63" s="151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76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76">
        <f t="shared" si="0"/>
        <v>0</v>
      </c>
      <c r="AP63" s="44"/>
      <c r="AQ63" s="44"/>
      <c r="AR63" s="44"/>
      <c r="AS63" s="44"/>
      <c r="AT63" s="44"/>
      <c r="AU63" s="44"/>
      <c r="AV63" s="44"/>
      <c r="AW63" s="44"/>
      <c r="AY63" s="44"/>
      <c r="AZ63" s="44"/>
      <c r="BA63" s="44"/>
      <c r="BB63" s="44"/>
      <c r="BC63" s="44"/>
      <c r="BD63" s="44"/>
    </row>
    <row r="64" spans="1:56" s="41" customFormat="1" ht="11.1" customHeight="1" x14ac:dyDescent="0.2">
      <c r="A64" s="128" t="s">
        <v>231</v>
      </c>
      <c r="B64" s="151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76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76">
        <f t="shared" si="0"/>
        <v>0</v>
      </c>
      <c r="AP64" s="44"/>
      <c r="AQ64" s="44"/>
      <c r="AR64" s="44"/>
      <c r="AS64" s="44"/>
      <c r="AT64" s="44"/>
      <c r="AU64" s="44"/>
      <c r="AV64" s="44"/>
      <c r="AW64" s="44"/>
      <c r="AY64" s="44"/>
      <c r="AZ64" s="44"/>
      <c r="BA64" s="44"/>
      <c r="BB64" s="44"/>
      <c r="BC64" s="44"/>
      <c r="BD64" s="44"/>
    </row>
    <row r="65" spans="1:56" s="41" customFormat="1" ht="10.5" customHeight="1" x14ac:dyDescent="0.2">
      <c r="A65" s="128" t="s">
        <v>308</v>
      </c>
      <c r="B65" s="44"/>
      <c r="C65" s="76"/>
      <c r="D65" s="76"/>
      <c r="E65" s="76">
        <v>0.5</v>
      </c>
      <c r="F65" s="76">
        <v>0.5</v>
      </c>
      <c r="G65" s="76">
        <v>0.5</v>
      </c>
      <c r="H65" s="76">
        <v>2.5</v>
      </c>
      <c r="I65" s="76"/>
      <c r="J65" s="76"/>
      <c r="K65" s="76">
        <v>7.5</v>
      </c>
      <c r="L65" s="76">
        <v>30</v>
      </c>
      <c r="M65" s="76"/>
      <c r="N65" s="76"/>
      <c r="O65" s="76"/>
      <c r="P65" s="76">
        <v>16.66</v>
      </c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76">
        <f t="shared" si="0"/>
        <v>58.16</v>
      </c>
      <c r="AP65" s="44"/>
      <c r="AQ65" s="44"/>
      <c r="AR65" s="44"/>
      <c r="AS65" s="44"/>
      <c r="AT65" s="44"/>
      <c r="AU65" s="44"/>
      <c r="AV65" s="44"/>
      <c r="AW65" s="44"/>
      <c r="AY65" s="44"/>
      <c r="AZ65" s="44"/>
      <c r="BA65" s="44"/>
      <c r="BB65" s="44"/>
      <c r="BC65" s="44"/>
      <c r="BD65" s="44"/>
    </row>
    <row r="66" spans="1:56" s="41" customFormat="1" ht="11.1" customHeight="1" x14ac:dyDescent="0.2">
      <c r="A66" s="128" t="s">
        <v>411</v>
      </c>
      <c r="B66" s="44"/>
      <c r="C66" s="76"/>
      <c r="D66" s="76">
        <v>4</v>
      </c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>
        <v>0.5</v>
      </c>
      <c r="P66" s="7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76">
        <f t="shared" si="0"/>
        <v>4.5</v>
      </c>
      <c r="AP66" s="44"/>
      <c r="AQ66" s="44"/>
      <c r="AR66" s="44"/>
      <c r="AS66" s="44"/>
      <c r="AT66" s="44"/>
      <c r="AU66" s="44"/>
      <c r="AV66" s="44"/>
      <c r="AW66" s="44"/>
      <c r="AY66" s="44"/>
      <c r="AZ66" s="44"/>
      <c r="BA66" s="44"/>
      <c r="BB66" s="44"/>
      <c r="BC66" s="44"/>
      <c r="BD66" s="44"/>
    </row>
    <row r="67" spans="1:56" s="41" customFormat="1" ht="11.1" customHeight="1" x14ac:dyDescent="0.2">
      <c r="A67" s="11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P67" s="44"/>
      <c r="AQ67" s="44"/>
      <c r="AR67" s="44"/>
      <c r="AS67" s="44"/>
      <c r="AT67" s="44"/>
      <c r="AU67" s="44"/>
      <c r="AV67" s="44"/>
      <c r="AW67" s="44"/>
      <c r="AY67" s="44"/>
      <c r="AZ67" s="44"/>
      <c r="BA67" s="44"/>
      <c r="BB67" s="44"/>
      <c r="BC67" s="44"/>
      <c r="BD67" s="44"/>
    </row>
    <row r="68" spans="1:56" s="41" customFormat="1" ht="11.1" customHeight="1" x14ac:dyDescent="0.2">
      <c r="A68" s="11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P68" s="44"/>
      <c r="AQ68" s="44"/>
      <c r="AR68" s="44"/>
      <c r="AS68" s="44"/>
      <c r="AT68" s="44"/>
      <c r="AU68" s="44"/>
      <c r="AV68" s="44"/>
      <c r="AW68" s="44"/>
      <c r="AY68" s="44"/>
      <c r="AZ68" s="44"/>
      <c r="BA68" s="44"/>
      <c r="BB68" s="44"/>
      <c r="BC68" s="44"/>
      <c r="BD68" s="44"/>
    </row>
    <row r="69" spans="1:56" s="41" customFormat="1" ht="11.1" customHeight="1" x14ac:dyDescent="0.2">
      <c r="A69" s="11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P69" s="44"/>
      <c r="AQ69" s="44"/>
      <c r="AR69" s="44"/>
      <c r="AS69" s="44"/>
      <c r="AT69" s="44"/>
      <c r="AU69" s="44"/>
      <c r="AV69" s="44"/>
      <c r="AW69" s="44"/>
      <c r="AY69" s="44"/>
      <c r="AZ69" s="44"/>
      <c r="BA69" s="44"/>
      <c r="BB69" s="44"/>
      <c r="BC69" s="44"/>
      <c r="BD69" s="44"/>
    </row>
    <row r="70" spans="1:56" s="41" customFormat="1" ht="11.1" customHeight="1" x14ac:dyDescent="0.2">
      <c r="A70" s="11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P70" s="44"/>
      <c r="AQ70" s="44"/>
      <c r="AR70" s="44"/>
      <c r="AS70" s="44"/>
      <c r="AT70" s="44"/>
      <c r="AU70" s="44"/>
      <c r="AV70" s="44"/>
      <c r="AW70" s="44"/>
      <c r="AY70" s="44"/>
      <c r="AZ70" s="44"/>
      <c r="BA70" s="44"/>
      <c r="BB70" s="44"/>
      <c r="BC70" s="44"/>
      <c r="BD70" s="44"/>
    </row>
    <row r="71" spans="1:56" s="41" customFormat="1" ht="11.1" customHeight="1" x14ac:dyDescent="0.2">
      <c r="A71" s="11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P71" s="44"/>
      <c r="AQ71" s="44"/>
      <c r="AR71" s="44"/>
      <c r="AS71" s="44"/>
      <c r="AT71" s="44"/>
      <c r="AU71" s="44"/>
      <c r="AV71" s="44"/>
      <c r="AW71" s="44"/>
      <c r="AY71" s="44"/>
      <c r="AZ71" s="44"/>
      <c r="BA71" s="44"/>
      <c r="BB71" s="44"/>
      <c r="BC71" s="44"/>
      <c r="BD71" s="44"/>
    </row>
    <row r="72" spans="1:56" s="41" customFormat="1" ht="11.1" customHeight="1" x14ac:dyDescent="0.2">
      <c r="A72" s="11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P72" s="44"/>
      <c r="AQ72" s="44"/>
      <c r="AR72" s="44"/>
      <c r="AS72" s="44"/>
      <c r="AT72" s="44"/>
      <c r="AU72" s="44"/>
      <c r="AV72" s="44"/>
      <c r="AW72" s="44"/>
      <c r="AY72" s="44"/>
      <c r="AZ72" s="44"/>
      <c r="BA72" s="44"/>
      <c r="BB72" s="44"/>
      <c r="BC72" s="44"/>
      <c r="BD72" s="44"/>
    </row>
    <row r="73" spans="1:56" s="40" customFormat="1" ht="11.1" customHeight="1" x14ac:dyDescent="0.2">
      <c r="A73" s="11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P73" s="44"/>
      <c r="AQ73" s="44"/>
      <c r="AR73" s="44"/>
      <c r="AS73" s="44"/>
      <c r="AT73" s="44"/>
      <c r="AU73" s="44"/>
      <c r="AV73" s="44"/>
      <c r="AW73" s="44"/>
      <c r="AY73" s="44"/>
      <c r="AZ73" s="44"/>
      <c r="BA73" s="44"/>
      <c r="BB73" s="44"/>
      <c r="BC73" s="44"/>
      <c r="BD73" s="44"/>
    </row>
    <row r="74" spans="1:56" s="41" customFormat="1" ht="11.1" customHeight="1" x14ac:dyDescent="0.2">
      <c r="A74" s="11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P74" s="44"/>
      <c r="AQ74" s="44"/>
      <c r="AR74" s="44"/>
      <c r="AS74" s="44"/>
      <c r="AT74" s="44"/>
      <c r="AU74" s="44"/>
      <c r="AV74" s="44"/>
      <c r="AW74" s="44"/>
      <c r="AY74" s="44"/>
      <c r="AZ74" s="44"/>
      <c r="BA74" s="44"/>
      <c r="BB74" s="44"/>
      <c r="BC74" s="44"/>
      <c r="BD74" s="44"/>
    </row>
    <row r="75" spans="1:56" s="41" customFormat="1" ht="11.1" customHeight="1" x14ac:dyDescent="0.2">
      <c r="A75" s="11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P75" s="44"/>
      <c r="AQ75" s="44"/>
      <c r="AR75" s="44"/>
      <c r="AS75" s="44"/>
      <c r="AT75" s="44"/>
      <c r="AU75" s="44"/>
      <c r="AV75" s="44"/>
      <c r="AW75" s="44"/>
      <c r="AY75" s="44"/>
      <c r="AZ75" s="44"/>
      <c r="BA75" s="44"/>
      <c r="BB75" s="44"/>
      <c r="BC75" s="44"/>
      <c r="BD75" s="44"/>
    </row>
    <row r="76" spans="1:56" s="41" customFormat="1" ht="11.1" customHeight="1" x14ac:dyDescent="0.2">
      <c r="A76" s="11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P76" s="44"/>
      <c r="AQ76" s="44"/>
      <c r="AR76" s="44"/>
      <c r="AS76" s="44"/>
      <c r="AT76" s="44"/>
      <c r="AU76" s="44"/>
      <c r="AV76" s="44"/>
      <c r="AW76" s="44"/>
      <c r="AY76" s="44"/>
      <c r="AZ76" s="44"/>
      <c r="BA76" s="44"/>
      <c r="BB76" s="44"/>
      <c r="BC76" s="44"/>
      <c r="BD76" s="44"/>
    </row>
    <row r="77" spans="1:56" s="40" customFormat="1" ht="11.1" customHeight="1" x14ac:dyDescent="0.2">
      <c r="A77" s="11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P77" s="44"/>
      <c r="AQ77" s="44"/>
      <c r="AR77" s="44"/>
      <c r="AS77" s="44"/>
      <c r="AT77" s="44"/>
      <c r="AU77" s="44"/>
      <c r="AV77" s="44"/>
      <c r="AW77" s="44"/>
      <c r="AY77" s="44"/>
      <c r="AZ77" s="44"/>
      <c r="BA77" s="44"/>
      <c r="BB77" s="44"/>
      <c r="BC77" s="44"/>
      <c r="BD77" s="44"/>
    </row>
    <row r="78" spans="1:56" s="40" customFormat="1" ht="11.1" customHeight="1" x14ac:dyDescent="0.2">
      <c r="A78" s="11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P78" s="44"/>
      <c r="AQ78" s="44"/>
      <c r="AR78" s="44"/>
      <c r="AS78" s="44"/>
      <c r="AT78" s="44"/>
      <c r="AU78" s="44"/>
      <c r="AV78" s="44"/>
      <c r="AW78" s="44"/>
      <c r="AY78" s="44"/>
      <c r="AZ78" s="44"/>
      <c r="BA78" s="44"/>
      <c r="BB78" s="44"/>
      <c r="BC78" s="44"/>
      <c r="BD78" s="44"/>
    </row>
    <row r="79" spans="1:56" s="40" customFormat="1" ht="11.1" customHeight="1" x14ac:dyDescent="0.2">
      <c r="A79" s="11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P79" s="44"/>
      <c r="AQ79" s="44"/>
      <c r="AR79" s="44"/>
      <c r="AS79" s="44"/>
      <c r="AT79" s="44"/>
      <c r="AU79" s="44"/>
      <c r="AV79" s="44"/>
      <c r="AW79" s="44"/>
      <c r="AY79" s="44"/>
      <c r="AZ79" s="44"/>
      <c r="BA79" s="44"/>
      <c r="BB79" s="44"/>
      <c r="BC79" s="44"/>
      <c r="BD79" s="44"/>
    </row>
    <row r="80" spans="1:56" s="40" customFormat="1" ht="11.1" customHeight="1" x14ac:dyDescent="0.2">
      <c r="A80" s="11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P80" s="44"/>
      <c r="AQ80" s="44"/>
      <c r="AR80" s="44"/>
      <c r="AS80" s="44"/>
      <c r="AT80" s="44"/>
      <c r="AU80" s="44"/>
      <c r="AV80" s="44"/>
      <c r="AW80" s="44"/>
      <c r="AY80" s="44"/>
      <c r="AZ80" s="44"/>
      <c r="BA80" s="44"/>
      <c r="BB80" s="44"/>
      <c r="BC80" s="44"/>
      <c r="BD80" s="44"/>
    </row>
    <row r="81" spans="1:56" s="40" customFormat="1" ht="11.1" customHeight="1" x14ac:dyDescent="0.2">
      <c r="A81" s="11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101"/>
      <c r="AM81" s="44"/>
      <c r="AN81" s="44"/>
      <c r="AP81" s="44"/>
      <c r="AQ81" s="44"/>
      <c r="AR81" s="44"/>
      <c r="AS81" s="44"/>
      <c r="AT81" s="44"/>
      <c r="AU81" s="44"/>
      <c r="AV81" s="44"/>
      <c r="AW81" s="44"/>
      <c r="AY81" s="44"/>
      <c r="AZ81" s="44"/>
      <c r="BA81" s="44"/>
      <c r="BB81" s="44"/>
      <c r="BC81" s="44"/>
      <c r="BD81" s="44"/>
    </row>
    <row r="82" spans="1:56" s="40" customFormat="1" ht="11.1" customHeight="1" x14ac:dyDescent="0.2">
      <c r="A82" s="11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101"/>
      <c r="AM82" s="44"/>
      <c r="AN82" s="44"/>
      <c r="AP82" s="44"/>
      <c r="AQ82" s="44"/>
      <c r="AR82" s="44"/>
      <c r="AS82" s="44"/>
      <c r="AT82" s="44"/>
      <c r="AU82" s="44"/>
      <c r="AV82" s="44"/>
      <c r="AW82" s="44"/>
      <c r="AY82" s="44"/>
      <c r="AZ82" s="44"/>
      <c r="BA82" s="44"/>
      <c r="BB82" s="44"/>
      <c r="BC82" s="44"/>
      <c r="BD82" s="44"/>
    </row>
    <row r="83" spans="1:56" s="40" customFormat="1" ht="11.1" customHeight="1" x14ac:dyDescent="0.2">
      <c r="A83" s="11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101"/>
      <c r="AM83" s="44"/>
      <c r="AN83" s="44"/>
      <c r="AP83" s="44"/>
      <c r="AQ83" s="44"/>
      <c r="AR83" s="44"/>
      <c r="AS83" s="44"/>
      <c r="AT83" s="44"/>
      <c r="AU83" s="44"/>
      <c r="AV83" s="44"/>
      <c r="AW83" s="44"/>
      <c r="AY83" s="44"/>
      <c r="AZ83" s="44"/>
      <c r="BA83" s="44"/>
      <c r="BB83" s="44"/>
      <c r="BC83" s="44"/>
      <c r="BD83" s="44"/>
    </row>
    <row r="84" spans="1:56" s="40" customFormat="1" ht="11.1" customHeight="1" x14ac:dyDescent="0.2">
      <c r="A84" s="11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101"/>
      <c r="AM84" s="44"/>
      <c r="AN84" s="44"/>
      <c r="AP84" s="44"/>
      <c r="AQ84" s="44"/>
      <c r="AR84" s="44"/>
      <c r="AS84" s="44"/>
      <c r="AT84" s="44"/>
      <c r="AU84" s="44"/>
      <c r="AV84" s="44"/>
      <c r="AW84" s="44"/>
      <c r="AY84" s="44"/>
      <c r="AZ84" s="44"/>
      <c r="BA84" s="44"/>
      <c r="BB84" s="44"/>
      <c r="BC84" s="44"/>
      <c r="BD84" s="44"/>
    </row>
    <row r="85" spans="1:56" s="40" customFormat="1" ht="11.1" customHeight="1" x14ac:dyDescent="0.2">
      <c r="A85" s="11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101"/>
      <c r="AM85" s="44"/>
      <c r="AN85" s="44"/>
      <c r="AP85" s="44"/>
      <c r="AQ85" s="44"/>
      <c r="AR85" s="44"/>
      <c r="AS85" s="44"/>
      <c r="AT85" s="44"/>
      <c r="AU85" s="44"/>
      <c r="AV85" s="44"/>
      <c r="AW85" s="44"/>
      <c r="AY85" s="44"/>
      <c r="AZ85" s="44"/>
      <c r="BA85" s="44"/>
      <c r="BB85" s="44"/>
      <c r="BC85" s="44"/>
      <c r="BD85" s="44"/>
    </row>
    <row r="86" spans="1:56" s="40" customFormat="1" ht="11.1" customHeight="1" x14ac:dyDescent="0.2">
      <c r="A86" s="11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101"/>
      <c r="AM86" s="44"/>
      <c r="AN86" s="44"/>
      <c r="AP86" s="44"/>
      <c r="AQ86" s="44"/>
      <c r="AR86" s="44"/>
      <c r="AS86" s="44"/>
      <c r="AT86" s="44"/>
      <c r="AU86" s="44"/>
      <c r="AV86" s="44"/>
      <c r="AW86" s="44"/>
      <c r="AY86" s="44"/>
      <c r="AZ86" s="44"/>
      <c r="BA86" s="44"/>
      <c r="BB86" s="44"/>
      <c r="BC86" s="44"/>
      <c r="BD86" s="44"/>
    </row>
    <row r="87" spans="1:56" s="40" customFormat="1" ht="11.1" customHeight="1" x14ac:dyDescent="0.2">
      <c r="A87" s="11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101"/>
      <c r="AM87" s="44"/>
      <c r="AN87" s="44"/>
      <c r="AP87" s="44"/>
      <c r="AQ87" s="44"/>
      <c r="AR87" s="44"/>
      <c r="AS87" s="44"/>
      <c r="AT87" s="44"/>
      <c r="AU87" s="44"/>
      <c r="AV87" s="44"/>
      <c r="AW87" s="44"/>
      <c r="AY87" s="44"/>
      <c r="AZ87" s="44"/>
      <c r="BA87" s="44"/>
      <c r="BB87" s="44"/>
      <c r="BC87" s="44"/>
      <c r="BD87" s="44"/>
    </row>
    <row r="88" spans="1:56" s="40" customFormat="1" ht="11.1" customHeight="1" x14ac:dyDescent="0.2">
      <c r="A88" s="11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101"/>
      <c r="AM88" s="44"/>
      <c r="AN88" s="44"/>
      <c r="AP88" s="44"/>
      <c r="AQ88" s="44"/>
      <c r="AR88" s="44"/>
      <c r="AS88" s="44"/>
      <c r="AT88" s="44"/>
      <c r="AU88" s="44"/>
      <c r="AV88" s="44"/>
      <c r="AW88" s="44"/>
      <c r="AY88" s="44"/>
      <c r="AZ88" s="44"/>
      <c r="BA88" s="44"/>
      <c r="BB88" s="44"/>
      <c r="BC88" s="44"/>
      <c r="BD88" s="44"/>
    </row>
    <row r="89" spans="1:56" s="40" customFormat="1" ht="11.1" customHeight="1" x14ac:dyDescent="0.2">
      <c r="A89" s="11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101"/>
      <c r="AM89" s="44"/>
      <c r="AN89" s="44"/>
      <c r="AP89" s="44"/>
      <c r="AQ89" s="44"/>
      <c r="AR89" s="44"/>
      <c r="AS89" s="44"/>
      <c r="AT89" s="44"/>
      <c r="AU89" s="44"/>
      <c r="AV89" s="44"/>
      <c r="AW89" s="44"/>
      <c r="AY89" s="44"/>
      <c r="AZ89" s="44"/>
      <c r="BA89" s="44"/>
      <c r="BB89" s="44"/>
      <c r="BC89" s="44"/>
      <c r="BD89" s="44"/>
    </row>
    <row r="90" spans="1:56" s="40" customFormat="1" ht="11.1" customHeight="1" x14ac:dyDescent="0.2">
      <c r="A90" s="11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101"/>
      <c r="AM90" s="44"/>
      <c r="AN90" s="44"/>
      <c r="AP90" s="44"/>
      <c r="AQ90" s="44"/>
      <c r="AR90" s="44"/>
      <c r="AS90" s="44"/>
      <c r="AT90" s="44"/>
      <c r="AU90" s="44"/>
      <c r="AV90" s="44"/>
      <c r="AW90" s="44"/>
      <c r="AY90" s="44"/>
      <c r="AZ90" s="44"/>
      <c r="BA90" s="44"/>
      <c r="BB90" s="44"/>
      <c r="BC90" s="44"/>
      <c r="BD90" s="44"/>
    </row>
    <row r="91" spans="1:56" s="40" customFormat="1" ht="11.1" customHeight="1" x14ac:dyDescent="0.2">
      <c r="A91" s="11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101"/>
      <c r="AM91" s="44"/>
      <c r="AN91" s="44"/>
      <c r="AP91" s="44"/>
      <c r="AQ91" s="44"/>
      <c r="AR91" s="44"/>
      <c r="AS91" s="44"/>
      <c r="AT91" s="44"/>
      <c r="AU91" s="44"/>
      <c r="AV91" s="44"/>
      <c r="AW91" s="44"/>
      <c r="AY91" s="44"/>
      <c r="AZ91" s="44"/>
      <c r="BA91" s="44"/>
      <c r="BB91" s="44"/>
      <c r="BC91" s="44"/>
      <c r="BD91" s="44"/>
    </row>
    <row r="92" spans="1:56" s="40" customFormat="1" ht="11.1" customHeight="1" x14ac:dyDescent="0.2">
      <c r="A92" s="11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101"/>
      <c r="AM92" s="44"/>
      <c r="AN92" s="44"/>
      <c r="AP92" s="44"/>
      <c r="AQ92" s="44"/>
      <c r="AR92" s="44"/>
      <c r="AS92" s="44"/>
      <c r="AT92" s="44"/>
      <c r="AU92" s="44"/>
      <c r="AV92" s="44"/>
      <c r="AW92" s="44"/>
      <c r="AY92" s="44"/>
      <c r="AZ92" s="44"/>
      <c r="BA92" s="44"/>
      <c r="BB92" s="44"/>
      <c r="BC92" s="44"/>
      <c r="BD92" s="44"/>
    </row>
    <row r="93" spans="1:56" s="40" customFormat="1" ht="11.1" customHeight="1" x14ac:dyDescent="0.2">
      <c r="A93" s="11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101"/>
      <c r="AM93" s="44"/>
      <c r="AN93" s="44"/>
      <c r="AP93" s="44"/>
      <c r="AQ93" s="44"/>
      <c r="AR93" s="44"/>
      <c r="AS93" s="44"/>
      <c r="AT93" s="44"/>
      <c r="AU93" s="44"/>
      <c r="AV93" s="44"/>
      <c r="AW93" s="44"/>
      <c r="AY93" s="44"/>
      <c r="AZ93" s="44"/>
      <c r="BA93" s="44"/>
      <c r="BB93" s="44"/>
      <c r="BC93" s="44"/>
      <c r="BD93" s="44"/>
    </row>
    <row r="94" spans="1:56" s="40" customFormat="1" ht="11.1" customHeight="1" x14ac:dyDescent="0.2">
      <c r="A94" s="11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101"/>
      <c r="AM94" s="44"/>
      <c r="AN94" s="44"/>
      <c r="AP94" s="44"/>
      <c r="AQ94" s="44"/>
      <c r="AR94" s="44"/>
      <c r="AS94" s="44"/>
      <c r="AT94" s="44"/>
      <c r="AU94" s="44"/>
      <c r="AV94" s="44"/>
      <c r="AW94" s="44"/>
      <c r="AY94" s="44"/>
      <c r="AZ94" s="44"/>
      <c r="BA94" s="44"/>
      <c r="BB94" s="44"/>
      <c r="BC94" s="44"/>
      <c r="BD94" s="44"/>
    </row>
    <row r="95" spans="1:56" s="40" customFormat="1" ht="11.1" customHeight="1" x14ac:dyDescent="0.2">
      <c r="A95" s="11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101"/>
      <c r="AM95" s="44"/>
      <c r="AN95" s="44"/>
      <c r="AP95" s="44"/>
      <c r="AQ95" s="44"/>
      <c r="AR95" s="44"/>
      <c r="AS95" s="44"/>
      <c r="AT95" s="44"/>
      <c r="AU95" s="44"/>
      <c r="AV95" s="44"/>
      <c r="AW95" s="44"/>
      <c r="AY95" s="44"/>
      <c r="AZ95" s="44"/>
      <c r="BA95" s="44"/>
      <c r="BB95" s="44"/>
      <c r="BC95" s="44"/>
      <c r="BD95" s="44"/>
    </row>
    <row r="96" spans="1:56" s="40" customFormat="1" ht="11.1" customHeight="1" x14ac:dyDescent="0.2">
      <c r="A96" s="11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101"/>
      <c r="AM96" s="44"/>
      <c r="AN96" s="44"/>
      <c r="AP96" s="44"/>
      <c r="AQ96" s="44"/>
      <c r="AR96" s="44"/>
      <c r="AS96" s="44"/>
      <c r="AT96" s="44"/>
      <c r="AU96" s="44"/>
      <c r="AV96" s="44"/>
      <c r="AW96" s="44"/>
      <c r="AY96" s="44"/>
      <c r="AZ96" s="44"/>
      <c r="BA96" s="44"/>
      <c r="BB96" s="44"/>
      <c r="BC96" s="44"/>
      <c r="BD96" s="44"/>
    </row>
    <row r="97" spans="1:56" s="40" customFormat="1" ht="11.1" customHeight="1" x14ac:dyDescent="0.2">
      <c r="A97" s="11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101"/>
      <c r="AM97" s="44"/>
      <c r="AN97" s="44"/>
      <c r="AP97" s="44"/>
      <c r="AQ97" s="44"/>
      <c r="AR97" s="44"/>
      <c r="AS97" s="44"/>
      <c r="AT97" s="44"/>
      <c r="AU97" s="44"/>
      <c r="AV97" s="44"/>
      <c r="AW97" s="44"/>
      <c r="AY97" s="44"/>
      <c r="AZ97" s="44"/>
      <c r="BA97" s="44"/>
      <c r="BB97" s="44"/>
      <c r="BC97" s="44"/>
      <c r="BD97" s="44"/>
    </row>
    <row r="98" spans="1:56" s="40" customFormat="1" ht="11.1" customHeight="1" x14ac:dyDescent="0.2">
      <c r="A98" s="11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P98" s="44"/>
      <c r="AQ98" s="44"/>
      <c r="AR98" s="44"/>
      <c r="AS98" s="44"/>
      <c r="AT98" s="44"/>
      <c r="AU98" s="44"/>
      <c r="AV98" s="44"/>
      <c r="AW98" s="44"/>
      <c r="AY98" s="44"/>
      <c r="AZ98" s="44"/>
      <c r="BA98" s="44"/>
      <c r="BB98" s="44"/>
      <c r="BC98" s="44"/>
      <c r="BD98" s="44"/>
    </row>
    <row r="99" spans="1:56" s="40" customFormat="1" ht="11.1" customHeight="1" x14ac:dyDescent="0.2">
      <c r="A99" s="11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P99" s="44"/>
      <c r="AQ99" s="44"/>
      <c r="AR99" s="44"/>
      <c r="AS99" s="44"/>
      <c r="AT99" s="44"/>
      <c r="AU99" s="44"/>
      <c r="AV99" s="44"/>
      <c r="AW99" s="44"/>
      <c r="AY99" s="44"/>
      <c r="AZ99" s="44"/>
      <c r="BA99" s="44"/>
      <c r="BB99" s="44"/>
      <c r="BC99" s="44"/>
      <c r="BD99" s="44"/>
    </row>
    <row r="100" spans="1:56" s="40" customFormat="1" ht="11.1" customHeight="1" x14ac:dyDescent="0.25">
      <c r="A100" s="80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P100" s="44"/>
      <c r="AQ100" s="44"/>
      <c r="AR100" s="44"/>
      <c r="AS100" s="44"/>
      <c r="AT100" s="44"/>
      <c r="AU100" s="44"/>
      <c r="AV100" s="44"/>
      <c r="AW100" s="44"/>
      <c r="AY100" s="44"/>
      <c r="AZ100" s="44"/>
      <c r="BA100" s="44"/>
      <c r="BB100" s="44"/>
      <c r="BC100" s="44"/>
      <c r="BD100" s="44"/>
    </row>
    <row r="101" spans="1:56" s="40" customFormat="1" ht="11.1" customHeight="1" x14ac:dyDescent="0.2">
      <c r="A101" s="11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P101" s="44"/>
      <c r="AQ101" s="44"/>
      <c r="AR101" s="44"/>
      <c r="AS101" s="44"/>
      <c r="AT101" s="44"/>
      <c r="AU101" s="44"/>
      <c r="AV101" s="44"/>
      <c r="AW101" s="44"/>
      <c r="AY101" s="44"/>
      <c r="AZ101" s="44"/>
      <c r="BA101" s="44"/>
      <c r="BB101" s="44"/>
      <c r="BC101" s="44"/>
      <c r="BD101" s="44"/>
    </row>
    <row r="102" spans="1:56" s="40" customFormat="1" ht="11.1" customHeight="1" x14ac:dyDescent="0.2">
      <c r="A102" s="11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P102" s="44"/>
      <c r="AQ102" s="44"/>
      <c r="AR102" s="44"/>
      <c r="AS102" s="44"/>
      <c r="AT102" s="44"/>
      <c r="AU102" s="44"/>
      <c r="AV102" s="44"/>
      <c r="AW102" s="44"/>
      <c r="AY102" s="44"/>
      <c r="AZ102" s="44"/>
      <c r="BA102" s="44"/>
      <c r="BB102" s="44"/>
      <c r="BC102" s="44"/>
      <c r="BD102" s="44"/>
    </row>
    <row r="103" spans="1:56" s="40" customFormat="1" ht="11.1" customHeight="1" x14ac:dyDescent="0.2">
      <c r="A103" s="11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P103" s="44"/>
      <c r="AQ103" s="44"/>
      <c r="AR103" s="44"/>
      <c r="AS103" s="44"/>
      <c r="AT103" s="44"/>
      <c r="AU103" s="44"/>
      <c r="AV103" s="44"/>
      <c r="AW103" s="44"/>
      <c r="AY103" s="44"/>
      <c r="AZ103" s="44"/>
      <c r="BA103" s="44"/>
      <c r="BB103" s="44"/>
      <c r="BC103" s="44"/>
      <c r="BD103" s="44"/>
    </row>
    <row r="104" spans="1:56" s="40" customFormat="1" ht="11.1" customHeight="1" x14ac:dyDescent="0.2">
      <c r="A104" s="11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P104" s="44"/>
      <c r="AQ104" s="44"/>
      <c r="AR104" s="44"/>
      <c r="AS104" s="44"/>
      <c r="AT104" s="44"/>
      <c r="AU104" s="44"/>
      <c r="AV104" s="44"/>
      <c r="AW104" s="44"/>
      <c r="AY104" s="44"/>
      <c r="AZ104" s="44"/>
      <c r="BA104" s="44"/>
      <c r="BB104" s="44"/>
      <c r="BC104" s="44"/>
      <c r="BD104" s="44"/>
    </row>
    <row r="105" spans="1:56" s="40" customFormat="1" ht="11.1" customHeight="1" x14ac:dyDescent="0.2">
      <c r="A105" s="11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P105" s="44"/>
      <c r="AQ105" s="44"/>
      <c r="AR105" s="44"/>
      <c r="AS105" s="44"/>
      <c r="AT105" s="44"/>
      <c r="AU105" s="44"/>
      <c r="AV105" s="44"/>
      <c r="AW105" s="44"/>
      <c r="AY105" s="44"/>
      <c r="AZ105" s="44"/>
      <c r="BA105" s="44"/>
      <c r="BB105" s="44"/>
      <c r="BC105" s="44"/>
      <c r="BD105" s="44"/>
    </row>
    <row r="106" spans="1:56" s="40" customFormat="1" ht="11.1" customHeight="1" x14ac:dyDescent="0.2">
      <c r="A106" s="11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P106" s="44"/>
      <c r="AQ106" s="44"/>
      <c r="AR106" s="44"/>
      <c r="AS106" s="44"/>
      <c r="AT106" s="44"/>
      <c r="AU106" s="44"/>
      <c r="AV106" s="44"/>
      <c r="AW106" s="44"/>
      <c r="AY106" s="44"/>
      <c r="AZ106" s="44"/>
      <c r="BA106" s="44"/>
      <c r="BB106" s="44"/>
      <c r="BC106" s="44"/>
      <c r="BD106" s="44"/>
    </row>
    <row r="107" spans="1:56" s="40" customFormat="1" ht="11.1" customHeight="1" x14ac:dyDescent="0.2">
      <c r="A107" s="11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P107" s="44"/>
      <c r="AQ107" s="44"/>
      <c r="AR107" s="44"/>
      <c r="AS107" s="44"/>
      <c r="AT107" s="44"/>
      <c r="AU107" s="44"/>
      <c r="AV107" s="44"/>
      <c r="AW107" s="44"/>
      <c r="AY107" s="44"/>
      <c r="AZ107" s="44"/>
      <c r="BA107" s="44"/>
      <c r="BB107" s="44"/>
      <c r="BC107" s="44"/>
      <c r="BD107" s="44"/>
    </row>
    <row r="108" spans="1:56" s="40" customFormat="1" ht="11.1" customHeight="1" x14ac:dyDescent="0.2">
      <c r="A108" s="11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P108" s="44"/>
      <c r="AQ108" s="44"/>
      <c r="AR108" s="44"/>
      <c r="AS108" s="44"/>
      <c r="AT108" s="44"/>
      <c r="AU108" s="44"/>
      <c r="AV108" s="44"/>
      <c r="AW108" s="44"/>
      <c r="AY108" s="44"/>
      <c r="AZ108" s="44"/>
      <c r="BA108" s="44"/>
      <c r="BB108" s="44"/>
      <c r="BC108" s="44"/>
      <c r="BD108" s="44"/>
    </row>
    <row r="109" spans="1:56" s="40" customFormat="1" ht="11.1" customHeight="1" x14ac:dyDescent="0.2">
      <c r="A109" s="11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P109" s="44"/>
      <c r="AQ109" s="44"/>
      <c r="AR109" s="44"/>
      <c r="AS109" s="44"/>
      <c r="AT109" s="44"/>
      <c r="AU109" s="44"/>
      <c r="AV109" s="44"/>
      <c r="AW109" s="44"/>
      <c r="AY109" s="44"/>
      <c r="AZ109" s="44"/>
      <c r="BA109" s="44"/>
      <c r="BB109" s="44"/>
      <c r="BC109" s="44"/>
      <c r="BD109" s="44"/>
    </row>
    <row r="110" spans="1:56" s="40" customFormat="1" ht="11.1" customHeight="1" x14ac:dyDescent="0.2">
      <c r="A110" s="11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P110" s="44"/>
      <c r="AQ110" s="44"/>
      <c r="AR110" s="44"/>
      <c r="AS110" s="44"/>
      <c r="AT110" s="44"/>
      <c r="AU110" s="44"/>
      <c r="AV110" s="44"/>
      <c r="AW110" s="44"/>
      <c r="AY110" s="44"/>
      <c r="AZ110" s="44"/>
      <c r="BA110" s="44"/>
      <c r="BB110" s="44"/>
      <c r="BC110" s="44"/>
      <c r="BD110" s="44"/>
    </row>
    <row r="111" spans="1:56" s="40" customFormat="1" ht="11.1" customHeight="1" x14ac:dyDescent="0.2">
      <c r="A111" s="11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P111" s="44"/>
      <c r="AQ111" s="44"/>
      <c r="AR111" s="44"/>
      <c r="AS111" s="44"/>
      <c r="AT111" s="44"/>
      <c r="AU111" s="44"/>
      <c r="AV111" s="44"/>
      <c r="AW111" s="44"/>
      <c r="AY111" s="44"/>
      <c r="AZ111" s="44"/>
      <c r="BA111" s="44"/>
      <c r="BB111" s="44"/>
      <c r="BC111" s="44"/>
      <c r="BD111" s="44"/>
    </row>
    <row r="112" spans="1:56" s="40" customFormat="1" ht="11.1" customHeight="1" x14ac:dyDescent="0.2">
      <c r="A112" s="11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P112" s="44"/>
      <c r="AQ112" s="44"/>
      <c r="AR112" s="44"/>
      <c r="AS112" s="44"/>
      <c r="AT112" s="44"/>
      <c r="AU112" s="44"/>
      <c r="AV112" s="44"/>
      <c r="AW112" s="44"/>
      <c r="AY112" s="44"/>
      <c r="AZ112" s="44"/>
      <c r="BA112" s="44"/>
      <c r="BB112" s="44"/>
      <c r="BC112" s="44"/>
      <c r="BD112" s="44"/>
    </row>
    <row r="113" spans="1:56" s="40" customFormat="1" ht="11.1" customHeight="1" x14ac:dyDescent="0.2">
      <c r="A113" s="11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P113" s="44"/>
      <c r="AQ113" s="44"/>
      <c r="AR113" s="44"/>
      <c r="AS113" s="44"/>
      <c r="AT113" s="44"/>
      <c r="AU113" s="44"/>
      <c r="AV113" s="44"/>
      <c r="AW113" s="44"/>
      <c r="AY113" s="44"/>
      <c r="AZ113" s="44"/>
      <c r="BA113" s="44"/>
      <c r="BB113" s="44"/>
      <c r="BC113" s="44"/>
      <c r="BD113" s="44"/>
    </row>
    <row r="114" spans="1:56" s="40" customFormat="1" ht="11.1" customHeight="1" x14ac:dyDescent="0.2">
      <c r="A114" s="11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Y114" s="44"/>
      <c r="AZ114" s="44"/>
      <c r="BA114" s="44"/>
      <c r="BB114" s="44"/>
      <c r="BC114" s="44"/>
      <c r="BD114" s="44"/>
    </row>
    <row r="115" spans="1:56" s="40" customFormat="1" ht="11.1" customHeight="1" x14ac:dyDescent="0.2">
      <c r="A115" s="11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Y115" s="44"/>
      <c r="AZ115" s="44"/>
      <c r="BA115" s="44"/>
      <c r="BB115" s="44"/>
      <c r="BC115" s="44"/>
      <c r="BD115" s="44"/>
    </row>
    <row r="116" spans="1:56" s="40" customFormat="1" ht="11.1" customHeight="1" x14ac:dyDescent="0.2">
      <c r="A116" s="11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Y116" s="44"/>
      <c r="AZ116" s="44"/>
      <c r="BA116" s="44"/>
      <c r="BB116" s="44"/>
      <c r="BC116" s="44"/>
      <c r="BD116" s="44"/>
    </row>
    <row r="117" spans="1:56" s="40" customFormat="1" ht="11.1" customHeight="1" x14ac:dyDescent="0.2">
      <c r="A117" s="11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Y117" s="44"/>
      <c r="AZ117" s="44"/>
      <c r="BA117" s="44"/>
      <c r="BB117" s="44"/>
      <c r="BC117" s="44"/>
      <c r="BD117" s="44"/>
    </row>
    <row r="118" spans="1:56" s="40" customFormat="1" ht="11.1" customHeight="1" x14ac:dyDescent="0.2">
      <c r="A118" s="11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Y118" s="44"/>
      <c r="AZ118" s="44"/>
      <c r="BA118" s="44"/>
      <c r="BB118" s="44"/>
      <c r="BC118" s="44"/>
      <c r="BD118" s="44"/>
    </row>
    <row r="119" spans="1:56" s="40" customFormat="1" ht="11.1" customHeight="1" x14ac:dyDescent="0.2">
      <c r="A119" s="11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Y119" s="44"/>
      <c r="AZ119" s="44"/>
      <c r="BA119" s="44"/>
      <c r="BB119" s="44"/>
      <c r="BC119" s="44"/>
      <c r="BD119" s="44"/>
    </row>
    <row r="120" spans="1:56" s="40" customFormat="1" ht="11.1" customHeight="1" x14ac:dyDescent="0.2">
      <c r="A120" s="11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Y120" s="44"/>
      <c r="AZ120" s="44"/>
      <c r="BA120" s="44"/>
      <c r="BB120" s="44"/>
      <c r="BC120" s="44"/>
      <c r="BD120" s="44"/>
    </row>
    <row r="121" spans="1:56" s="40" customFormat="1" ht="11.1" customHeight="1" x14ac:dyDescent="0.2">
      <c r="A121" s="11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Y121" s="44"/>
      <c r="AZ121" s="44"/>
      <c r="BA121" s="44"/>
      <c r="BB121" s="44"/>
      <c r="BC121" s="44"/>
      <c r="BD121" s="44"/>
    </row>
    <row r="122" spans="1:56" s="40" customFormat="1" ht="11.1" customHeight="1" x14ac:dyDescent="0.2">
      <c r="A122" s="11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Y122" s="44"/>
      <c r="AZ122" s="44"/>
      <c r="BA122" s="44"/>
      <c r="BB122" s="44"/>
      <c r="BC122" s="44"/>
      <c r="BD122" s="44"/>
    </row>
    <row r="123" spans="1:56" s="40" customFormat="1" ht="11.1" customHeight="1" x14ac:dyDescent="0.2">
      <c r="A123" s="11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Y123" s="44"/>
      <c r="AZ123" s="44"/>
      <c r="BA123" s="44"/>
      <c r="BB123" s="44"/>
      <c r="BC123" s="44"/>
      <c r="BD123" s="44"/>
    </row>
    <row r="124" spans="1:56" s="40" customFormat="1" ht="11.1" customHeight="1" x14ac:dyDescent="0.2">
      <c r="A124" s="11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Y124" s="44"/>
      <c r="AZ124" s="44"/>
      <c r="BA124" s="44"/>
      <c r="BB124" s="44"/>
      <c r="BC124" s="44"/>
      <c r="BD124" s="44"/>
    </row>
    <row r="125" spans="1:56" s="40" customFormat="1" ht="11.1" customHeight="1" x14ac:dyDescent="0.2">
      <c r="A125" s="11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Y125" s="44"/>
      <c r="AZ125" s="44"/>
      <c r="BA125" s="44"/>
      <c r="BB125" s="44"/>
      <c r="BC125" s="44"/>
      <c r="BD125" s="44"/>
    </row>
    <row r="126" spans="1:56" s="40" customFormat="1" ht="11.1" customHeight="1" x14ac:dyDescent="0.2">
      <c r="A126" s="11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Y126" s="44"/>
      <c r="AZ126" s="44"/>
      <c r="BA126" s="44"/>
      <c r="BB126" s="44"/>
      <c r="BC126" s="44"/>
      <c r="BD126" s="44"/>
    </row>
    <row r="127" spans="1:56" s="40" customFormat="1" ht="11.1" customHeight="1" x14ac:dyDescent="0.2">
      <c r="A127" s="11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Y127" s="44"/>
      <c r="AZ127" s="44"/>
      <c r="BA127" s="44"/>
      <c r="BB127" s="44"/>
      <c r="BC127" s="44"/>
      <c r="BD127" s="44"/>
    </row>
    <row r="128" spans="1:56" s="40" customFormat="1" ht="11.1" customHeight="1" x14ac:dyDescent="0.2">
      <c r="A128" s="11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Y128" s="44"/>
      <c r="AZ128" s="44"/>
      <c r="BA128" s="44"/>
      <c r="BB128" s="44"/>
      <c r="BC128" s="44"/>
      <c r="BD128" s="44"/>
    </row>
    <row r="129" spans="1:56" s="40" customFormat="1" ht="11.1" customHeight="1" x14ac:dyDescent="0.2">
      <c r="A129" s="11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Y129" s="44"/>
      <c r="AZ129" s="44"/>
      <c r="BA129" s="44"/>
      <c r="BB129" s="44"/>
      <c r="BC129" s="44"/>
      <c r="BD129" s="44"/>
    </row>
    <row r="130" spans="1:56" s="40" customFormat="1" ht="11.1" customHeight="1" x14ac:dyDescent="0.2">
      <c r="A130" s="11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Y130" s="44"/>
      <c r="AZ130" s="44"/>
      <c r="BA130" s="44"/>
      <c r="BB130" s="44"/>
      <c r="BC130" s="44"/>
      <c r="BD130" s="44"/>
    </row>
    <row r="131" spans="1:56" s="40" customFormat="1" ht="11.1" customHeight="1" x14ac:dyDescent="0.2">
      <c r="A131" s="11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Y131" s="44"/>
      <c r="AZ131" s="44"/>
      <c r="BA131" s="44"/>
      <c r="BB131" s="44"/>
      <c r="BC131" s="44"/>
      <c r="BD131" s="44"/>
    </row>
    <row r="132" spans="1:56" s="40" customFormat="1" ht="11.1" customHeight="1" x14ac:dyDescent="0.2">
      <c r="A132" s="11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Y132" s="44"/>
      <c r="AZ132" s="44"/>
      <c r="BA132" s="44"/>
      <c r="BB132" s="44"/>
      <c r="BC132" s="44"/>
      <c r="BD132" s="44"/>
    </row>
    <row r="133" spans="1:56" s="40" customFormat="1" ht="11.1" customHeight="1" x14ac:dyDescent="0.2">
      <c r="A133" s="11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Y133" s="44"/>
      <c r="AZ133" s="44"/>
      <c r="BA133" s="44"/>
      <c r="BB133" s="44"/>
      <c r="BC133" s="44"/>
      <c r="BD133" s="44"/>
    </row>
    <row r="134" spans="1:56" s="40" customFormat="1" ht="11.1" customHeight="1" x14ac:dyDescent="0.2">
      <c r="A134" s="11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Y134" s="44"/>
      <c r="AZ134" s="44"/>
      <c r="BA134" s="44"/>
      <c r="BB134" s="44"/>
      <c r="BC134" s="44"/>
      <c r="BD134" s="44"/>
    </row>
    <row r="135" spans="1:56" s="40" customFormat="1" ht="11.1" customHeight="1" x14ac:dyDescent="0.2">
      <c r="A135" s="11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Y135" s="44"/>
      <c r="AZ135" s="44"/>
      <c r="BA135" s="44"/>
      <c r="BB135" s="44"/>
      <c r="BC135" s="44"/>
      <c r="BD135" s="44"/>
    </row>
    <row r="136" spans="1:56" s="40" customFormat="1" ht="11.1" customHeight="1" x14ac:dyDescent="0.2">
      <c r="A136" s="11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Y136" s="44"/>
      <c r="AZ136" s="44"/>
      <c r="BA136" s="44"/>
      <c r="BB136" s="44"/>
      <c r="BC136" s="44"/>
      <c r="BD136" s="44"/>
    </row>
    <row r="137" spans="1:56" s="40" customFormat="1" ht="11.1" customHeight="1" x14ac:dyDescent="0.2">
      <c r="A137" s="11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Y137" s="44"/>
      <c r="AZ137" s="44"/>
      <c r="BA137" s="44"/>
      <c r="BB137" s="44"/>
      <c r="BC137" s="44"/>
      <c r="BD137" s="44"/>
    </row>
    <row r="138" spans="1:56" s="40" customFormat="1" ht="11.1" customHeight="1" x14ac:dyDescent="0.2">
      <c r="A138" s="11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Y138" s="44"/>
      <c r="AZ138" s="44"/>
      <c r="BA138" s="44"/>
      <c r="BB138" s="44"/>
      <c r="BC138" s="44"/>
      <c r="BD138" s="44"/>
    </row>
    <row r="139" spans="1:56" s="40" customFormat="1" ht="11.1" customHeight="1" x14ac:dyDescent="0.2">
      <c r="A139" s="11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Y139" s="44"/>
      <c r="AZ139" s="44"/>
      <c r="BA139" s="44"/>
      <c r="BB139" s="44"/>
      <c r="BC139" s="44"/>
      <c r="BD139" s="44"/>
    </row>
    <row r="140" spans="1:56" s="40" customFormat="1" ht="11.1" customHeight="1" x14ac:dyDescent="0.2">
      <c r="A140" s="11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Y140" s="44"/>
      <c r="AZ140" s="44"/>
      <c r="BA140" s="44"/>
      <c r="BB140" s="44"/>
      <c r="BC140" s="44"/>
      <c r="BD140" s="44"/>
    </row>
    <row r="141" spans="1:56" s="40" customFormat="1" ht="11.1" customHeight="1" x14ac:dyDescent="0.2">
      <c r="A141" s="11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Y141" s="44"/>
      <c r="AZ141" s="44"/>
      <c r="BA141" s="44"/>
      <c r="BB141" s="44"/>
      <c r="BC141" s="44"/>
      <c r="BD141" s="44"/>
    </row>
    <row r="142" spans="1:56" s="41" customFormat="1" ht="11.1" customHeight="1" x14ac:dyDescent="0.2">
      <c r="A142" s="11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Y142" s="44"/>
      <c r="AZ142" s="44"/>
      <c r="BA142" s="44"/>
      <c r="BB142" s="44"/>
      <c r="BC142" s="44"/>
      <c r="BD142" s="44"/>
    </row>
    <row r="143" spans="1:56" s="40" customFormat="1" ht="11.1" customHeight="1" x14ac:dyDescent="0.2">
      <c r="A143" s="11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Y143" s="44"/>
      <c r="AZ143" s="44"/>
      <c r="BA143" s="44"/>
      <c r="BB143" s="44"/>
      <c r="BC143" s="44"/>
      <c r="BD143" s="44"/>
    </row>
    <row r="144" spans="1:56" s="40" customFormat="1" ht="11.1" customHeight="1" x14ac:dyDescent="0.2">
      <c r="A144" s="11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Y144" s="44"/>
      <c r="AZ144" s="44"/>
      <c r="BA144" s="44"/>
      <c r="BB144" s="44"/>
      <c r="BC144" s="44"/>
      <c r="BD144" s="44"/>
    </row>
    <row r="145" spans="1:56" s="40" customFormat="1" ht="11.1" customHeight="1" x14ac:dyDescent="0.2">
      <c r="A145" s="11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Y145" s="44"/>
      <c r="AZ145" s="44"/>
      <c r="BA145" s="44"/>
      <c r="BB145" s="44"/>
      <c r="BC145" s="44"/>
      <c r="BD145" s="44"/>
    </row>
    <row r="146" spans="1:56" s="40" customFormat="1" ht="11.1" customHeight="1" x14ac:dyDescent="0.2">
      <c r="A146" s="11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Y146" s="44"/>
      <c r="AZ146" s="44"/>
      <c r="BA146" s="44"/>
      <c r="BB146" s="44"/>
      <c r="BC146" s="44"/>
      <c r="BD146" s="44"/>
    </row>
    <row r="147" spans="1:56" s="41" customFormat="1" ht="11.1" customHeight="1" x14ac:dyDescent="0.2">
      <c r="A147" s="11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Y147" s="44"/>
      <c r="AZ147" s="44"/>
      <c r="BA147" s="44"/>
      <c r="BB147" s="44"/>
      <c r="BC147" s="44"/>
      <c r="BD147" s="44"/>
    </row>
    <row r="148" spans="1:56" s="41" customFormat="1" ht="11.1" customHeight="1" x14ac:dyDescent="0.2">
      <c r="A148" s="11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Y148" s="44"/>
      <c r="AZ148" s="44"/>
      <c r="BA148" s="44"/>
      <c r="BB148" s="44"/>
      <c r="BC148" s="44"/>
      <c r="BD148" s="44"/>
    </row>
    <row r="149" spans="1:56" s="41" customFormat="1" ht="11.1" customHeight="1" x14ac:dyDescent="0.2">
      <c r="A149" s="11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Y149" s="44"/>
      <c r="AZ149" s="44"/>
      <c r="BA149" s="44"/>
      <c r="BB149" s="44"/>
      <c r="BC149" s="44"/>
      <c r="BD149" s="44"/>
    </row>
    <row r="150" spans="1:56" s="41" customFormat="1" ht="11.1" customHeight="1" x14ac:dyDescent="0.2">
      <c r="A150" s="11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Y150" s="44"/>
      <c r="AZ150" s="44"/>
      <c r="BA150" s="44"/>
      <c r="BB150" s="44"/>
      <c r="BC150" s="44"/>
      <c r="BD150" s="44"/>
    </row>
    <row r="151" spans="1:56" s="41" customFormat="1" ht="11.1" customHeight="1" x14ac:dyDescent="0.25">
      <c r="A151" s="11"/>
      <c r="B151" s="44"/>
      <c r="C151" s="44"/>
      <c r="D151" s="13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Y151" s="44"/>
      <c r="AZ151" s="44"/>
      <c r="BA151" s="44"/>
      <c r="BB151" s="44"/>
      <c r="BC151" s="44"/>
      <c r="BD151" s="44"/>
    </row>
    <row r="152" spans="1:56" s="41" customFormat="1" ht="11.1" customHeight="1" x14ac:dyDescent="0.25">
      <c r="A152" s="11"/>
      <c r="B152" s="44"/>
      <c r="C152" s="44"/>
      <c r="D152" s="13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Y152" s="44"/>
      <c r="AZ152" s="44"/>
      <c r="BA152" s="44"/>
      <c r="BB152" s="44"/>
      <c r="BC152" s="44"/>
      <c r="BD152" s="44"/>
    </row>
    <row r="153" spans="1:56" s="40" customFormat="1" ht="11.1" customHeight="1" x14ac:dyDescent="0.2">
      <c r="A153" s="11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Y153" s="44"/>
      <c r="AZ153" s="44"/>
      <c r="BA153" s="44"/>
      <c r="BB153" s="44"/>
      <c r="BC153" s="44"/>
      <c r="BD153" s="44"/>
    </row>
    <row r="154" spans="1:56" s="40" customFormat="1" ht="11.1" customHeight="1" x14ac:dyDescent="0.2">
      <c r="A154" s="11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Y154" s="44"/>
      <c r="AZ154" s="44"/>
      <c r="BA154" s="44"/>
      <c r="BB154" s="44"/>
      <c r="BC154" s="44"/>
      <c r="BD154" s="44"/>
    </row>
    <row r="155" spans="1:56" s="40" customFormat="1" ht="11.1" customHeight="1" x14ac:dyDescent="0.25">
      <c r="A155" s="11"/>
      <c r="B155" s="44"/>
      <c r="C155" s="44"/>
      <c r="D155" s="13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Y155" s="44"/>
      <c r="AZ155" s="44"/>
      <c r="BA155" s="44"/>
      <c r="BB155" s="44"/>
      <c r="BC155" s="44"/>
      <c r="BD155" s="44"/>
    </row>
    <row r="156" spans="1:56" s="40" customFormat="1" ht="11.1" customHeight="1" x14ac:dyDescent="0.2">
      <c r="A156" s="11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Y156" s="44"/>
      <c r="AZ156" s="44"/>
      <c r="BA156" s="44"/>
      <c r="BB156" s="44"/>
      <c r="BC156" s="44"/>
      <c r="BD156" s="44"/>
    </row>
    <row r="157" spans="1:56" s="40" customFormat="1" ht="11.1" customHeight="1" x14ac:dyDescent="0.2">
      <c r="A157" s="11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Y157" s="44"/>
      <c r="AZ157" s="44"/>
      <c r="BA157" s="44"/>
      <c r="BB157" s="44"/>
      <c r="BC157" s="44"/>
      <c r="BD157" s="44"/>
    </row>
    <row r="158" spans="1:56" s="40" customFormat="1" ht="11.1" customHeight="1" x14ac:dyDescent="0.25">
      <c r="A158" s="11"/>
      <c r="B158" s="44"/>
      <c r="C158" s="44"/>
      <c r="D158" s="13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Y158" s="44"/>
      <c r="AZ158" s="44"/>
      <c r="BA158" s="44"/>
      <c r="BB158" s="44"/>
      <c r="BC158" s="44"/>
      <c r="BD158" s="44"/>
    </row>
    <row r="159" spans="1:56" s="40" customFormat="1" ht="11.1" customHeight="1" x14ac:dyDescent="0.2">
      <c r="A159" s="11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Y159" s="44"/>
      <c r="AZ159" s="44"/>
      <c r="BA159" s="44"/>
      <c r="BB159" s="44"/>
      <c r="BC159" s="44"/>
      <c r="BD159" s="44"/>
    </row>
    <row r="160" spans="1:56" s="40" customFormat="1" ht="11.1" customHeight="1" x14ac:dyDescent="0.2">
      <c r="A160" s="11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Y160" s="44"/>
      <c r="AZ160" s="44"/>
      <c r="BA160" s="44"/>
      <c r="BB160" s="44"/>
      <c r="BC160" s="44"/>
      <c r="BD160" s="44"/>
    </row>
    <row r="161" spans="1:56" s="40" customFormat="1" ht="11.1" customHeight="1" x14ac:dyDescent="0.2">
      <c r="A161" s="11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Y161" s="44"/>
      <c r="AZ161" s="44"/>
      <c r="BA161" s="44"/>
      <c r="BB161" s="44"/>
      <c r="BC161" s="44"/>
      <c r="BD161" s="44"/>
    </row>
    <row r="162" spans="1:56" s="40" customFormat="1" ht="11.1" customHeight="1" x14ac:dyDescent="0.2">
      <c r="A162" s="11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Y162" s="44"/>
      <c r="AZ162" s="44"/>
      <c r="BA162" s="44"/>
      <c r="BB162" s="44"/>
      <c r="BC162" s="44"/>
      <c r="BD162" s="44"/>
    </row>
    <row r="163" spans="1:56" s="40" customFormat="1" ht="11.1" customHeight="1" x14ac:dyDescent="0.2">
      <c r="A163" s="11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Y163" s="44"/>
      <c r="AZ163" s="44"/>
      <c r="BA163" s="44"/>
      <c r="BB163" s="44"/>
      <c r="BC163" s="44"/>
      <c r="BD163" s="44"/>
    </row>
    <row r="164" spans="1:56" s="40" customFormat="1" ht="11.1" customHeight="1" x14ac:dyDescent="0.2">
      <c r="A164" s="11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Y164" s="44"/>
      <c r="AZ164" s="44"/>
      <c r="BA164" s="44"/>
      <c r="BB164" s="44"/>
      <c r="BC164" s="44"/>
      <c r="BD164" s="44"/>
    </row>
    <row r="165" spans="1:56" s="40" customFormat="1" ht="11.1" customHeight="1" x14ac:dyDescent="0.2">
      <c r="A165" s="11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Y165" s="44"/>
      <c r="AZ165" s="44"/>
      <c r="BA165" s="44"/>
      <c r="BB165" s="44"/>
      <c r="BC165" s="44"/>
      <c r="BD165" s="44"/>
    </row>
    <row r="166" spans="1:56" s="40" customFormat="1" ht="11.1" customHeight="1" x14ac:dyDescent="0.2">
      <c r="A166" s="11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Y166" s="44"/>
      <c r="AZ166" s="44"/>
      <c r="BA166" s="44"/>
      <c r="BB166" s="44"/>
      <c r="BC166" s="44"/>
      <c r="BD166" s="44"/>
    </row>
    <row r="167" spans="1:56" s="40" customFormat="1" ht="11.1" customHeight="1" x14ac:dyDescent="0.2">
      <c r="A167" s="11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Y167" s="44"/>
      <c r="AZ167" s="44"/>
      <c r="BA167" s="44"/>
      <c r="BB167" s="44"/>
      <c r="BC167" s="44"/>
      <c r="BD167" s="44"/>
    </row>
    <row r="168" spans="1:56" s="40" customFormat="1" ht="11.1" customHeight="1" x14ac:dyDescent="0.2">
      <c r="A168" s="11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Y168" s="44"/>
      <c r="AZ168" s="44"/>
      <c r="BA168" s="44"/>
      <c r="BB168" s="44"/>
      <c r="BC168" s="44"/>
      <c r="BD168" s="44"/>
    </row>
    <row r="169" spans="1:56" s="40" customFormat="1" ht="11.1" customHeight="1" x14ac:dyDescent="0.2">
      <c r="A169" s="11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Y169" s="44"/>
      <c r="AZ169" s="44"/>
      <c r="BA169" s="44"/>
      <c r="BB169" s="44"/>
      <c r="BC169" s="44"/>
      <c r="BD169" s="44"/>
    </row>
    <row r="170" spans="1:56" s="40" customFormat="1" ht="11.1" customHeight="1" x14ac:dyDescent="0.2">
      <c r="A170" s="11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Y170" s="44"/>
      <c r="AZ170" s="44"/>
      <c r="BA170" s="44"/>
      <c r="BB170" s="44"/>
      <c r="BC170" s="44"/>
      <c r="BD170" s="44"/>
    </row>
    <row r="171" spans="1:56" s="40" customFormat="1" ht="11.1" customHeight="1" x14ac:dyDescent="0.2">
      <c r="A171" s="11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Y171" s="44"/>
      <c r="AZ171" s="44"/>
      <c r="BA171" s="44"/>
      <c r="BB171" s="44"/>
      <c r="BC171" s="44"/>
      <c r="BD171" s="44"/>
    </row>
    <row r="172" spans="1:56" s="40" customFormat="1" ht="11.1" customHeight="1" x14ac:dyDescent="0.2">
      <c r="A172" s="53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Y172" s="44"/>
      <c r="AZ172" s="44"/>
      <c r="BA172" s="44"/>
      <c r="BB172" s="44"/>
      <c r="BC172" s="44"/>
      <c r="BD172" s="44"/>
    </row>
    <row r="173" spans="1:56" s="40" customFormat="1" ht="11.1" customHeight="1" x14ac:dyDescent="0.2">
      <c r="A173" s="11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Y173" s="44"/>
      <c r="AZ173" s="44"/>
      <c r="BA173" s="44"/>
      <c r="BB173" s="44"/>
      <c r="BC173" s="44"/>
      <c r="BD173" s="44"/>
    </row>
    <row r="174" spans="1:56" s="40" customFormat="1" ht="11.1" customHeight="1" x14ac:dyDescent="0.2">
      <c r="A174" s="53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Y174" s="44"/>
      <c r="AZ174" s="44"/>
      <c r="BA174" s="44"/>
      <c r="BB174" s="44"/>
      <c r="BC174" s="44"/>
      <c r="BD174" s="44"/>
    </row>
    <row r="175" spans="1:56" s="40" customFormat="1" ht="11.1" customHeight="1" x14ac:dyDescent="0.2">
      <c r="A175" s="5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Y175" s="44"/>
      <c r="AZ175" s="44"/>
      <c r="BA175" s="44"/>
      <c r="BB175" s="44"/>
      <c r="BC175" s="44"/>
      <c r="BD175" s="44"/>
    </row>
    <row r="176" spans="1:56" s="40" customFormat="1" ht="11.1" customHeight="1" x14ac:dyDescent="0.2">
      <c r="A176" s="11"/>
      <c r="B176" s="44"/>
      <c r="C176" s="44"/>
      <c r="D176" s="44"/>
      <c r="E176" s="44"/>
      <c r="F176" s="44"/>
      <c r="G176" s="44"/>
      <c r="H176" s="50"/>
      <c r="I176" s="50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Y176" s="44"/>
      <c r="AZ176" s="44"/>
      <c r="BA176" s="44"/>
      <c r="BB176" s="44"/>
      <c r="BC176" s="44"/>
      <c r="BD176" s="44"/>
    </row>
    <row r="177" spans="1:56" s="40" customFormat="1" ht="11.1" customHeight="1" x14ac:dyDescent="0.2">
      <c r="A177" s="11"/>
      <c r="B177" s="44"/>
      <c r="C177" s="44"/>
      <c r="D177" s="44"/>
      <c r="E177" s="44"/>
      <c r="F177" s="44"/>
      <c r="G177" s="44"/>
      <c r="H177" s="50"/>
      <c r="I177" s="50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Y177" s="44"/>
      <c r="AZ177" s="44"/>
      <c r="BA177" s="44"/>
      <c r="BB177" s="44"/>
      <c r="BC177" s="44"/>
      <c r="BD177" s="44"/>
    </row>
    <row r="178" spans="1:56" s="40" customFormat="1" ht="11.1" customHeight="1" x14ac:dyDescent="0.2">
      <c r="A178" s="11"/>
      <c r="B178" s="44"/>
      <c r="C178" s="44"/>
      <c r="D178" s="44"/>
      <c r="E178" s="44"/>
      <c r="F178" s="44"/>
      <c r="G178" s="44"/>
      <c r="H178" s="50"/>
      <c r="I178" s="50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Y178" s="44"/>
      <c r="AZ178" s="44"/>
      <c r="BA178" s="44"/>
      <c r="BB178" s="44"/>
      <c r="BC178" s="44"/>
      <c r="BD178" s="44"/>
    </row>
    <row r="179" spans="1:56" s="40" customFormat="1" ht="11.1" customHeight="1" x14ac:dyDescent="0.2">
      <c r="A179" s="53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Y179" s="44"/>
      <c r="AZ179" s="44"/>
      <c r="BA179" s="44"/>
      <c r="BB179" s="44"/>
      <c r="BC179" s="44"/>
      <c r="BD179" s="44"/>
    </row>
    <row r="180" spans="1:56" s="40" customFormat="1" ht="11.1" customHeight="1" x14ac:dyDescent="0.2">
      <c r="A180" s="11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Y180" s="44"/>
      <c r="AZ180" s="44"/>
      <c r="BA180" s="44"/>
      <c r="BB180" s="44"/>
      <c r="BC180" s="44"/>
      <c r="BD180" s="44"/>
    </row>
    <row r="181" spans="1:56" s="40" customFormat="1" ht="11.1" customHeight="1" x14ac:dyDescent="0.2">
      <c r="A181" s="11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Y181" s="44"/>
      <c r="AZ181" s="44"/>
      <c r="BA181" s="44"/>
      <c r="BB181" s="44"/>
      <c r="BC181" s="44"/>
      <c r="BD181" s="44"/>
    </row>
    <row r="182" spans="1:56" s="40" customFormat="1" ht="11.1" customHeight="1" x14ac:dyDescent="0.2">
      <c r="A182" s="11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Y182" s="44"/>
      <c r="AZ182" s="44"/>
      <c r="BA182" s="44"/>
      <c r="BB182" s="44"/>
      <c r="BC182" s="44"/>
      <c r="BD182" s="44"/>
    </row>
    <row r="183" spans="1:56" s="41" customFormat="1" ht="11.1" customHeight="1" x14ac:dyDescent="0.2">
      <c r="A183" s="11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Y183" s="44"/>
      <c r="AZ183" s="44"/>
      <c r="BA183" s="44"/>
      <c r="BB183" s="44"/>
      <c r="BC183" s="44"/>
      <c r="BD183" s="44"/>
    </row>
    <row r="184" spans="1:56" s="40" customFormat="1" ht="11.1" customHeight="1" x14ac:dyDescent="0.2">
      <c r="A184" s="11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Y184" s="44"/>
      <c r="AZ184" s="44"/>
      <c r="BA184" s="44"/>
      <c r="BB184" s="44"/>
      <c r="BC184" s="44"/>
      <c r="BD184" s="44"/>
    </row>
    <row r="185" spans="1:56" s="40" customFormat="1" ht="11.1" customHeight="1" x14ac:dyDescent="0.2">
      <c r="A185" s="53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Y185" s="44"/>
      <c r="AZ185" s="44"/>
      <c r="BA185" s="44"/>
      <c r="BB185" s="44"/>
      <c r="BC185" s="44"/>
      <c r="BD185" s="44"/>
    </row>
    <row r="186" spans="1:56" s="40" customFormat="1" ht="11.1" customHeight="1" x14ac:dyDescent="0.2">
      <c r="A186" s="11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Y186" s="44"/>
      <c r="AZ186" s="44"/>
      <c r="BA186" s="44"/>
      <c r="BB186" s="44"/>
      <c r="BC186" s="44"/>
      <c r="BD186" s="44"/>
    </row>
    <row r="187" spans="1:56" s="40" customFormat="1" ht="11.1" customHeight="1" x14ac:dyDescent="0.2">
      <c r="A187" s="11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Y187" s="44"/>
      <c r="AZ187" s="44"/>
      <c r="BA187" s="44"/>
      <c r="BB187" s="44"/>
      <c r="BC187" s="44"/>
      <c r="BD187" s="44"/>
    </row>
    <row r="188" spans="1:56" s="40" customFormat="1" ht="11.1" customHeight="1" x14ac:dyDescent="0.2">
      <c r="A188" s="11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Y188" s="44"/>
      <c r="AZ188" s="44"/>
      <c r="BA188" s="44"/>
      <c r="BB188" s="44"/>
      <c r="BC188" s="44"/>
      <c r="BD188" s="44"/>
    </row>
    <row r="189" spans="1:56" s="40" customFormat="1" ht="11.1" customHeight="1" x14ac:dyDescent="0.2">
      <c r="A189" s="11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Y189" s="44"/>
      <c r="AZ189" s="44"/>
      <c r="BA189" s="44"/>
      <c r="BB189" s="44"/>
      <c r="BC189" s="44"/>
      <c r="BD189" s="44"/>
    </row>
    <row r="190" spans="1:56" s="40" customFormat="1" ht="11.1" customHeight="1" x14ac:dyDescent="0.2">
      <c r="A190" s="11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Y190" s="44"/>
      <c r="AZ190" s="44"/>
      <c r="BA190" s="44"/>
      <c r="BB190" s="44"/>
      <c r="BC190" s="44"/>
      <c r="BD190" s="44"/>
    </row>
    <row r="191" spans="1:56" s="40" customFormat="1" ht="11.1" customHeight="1" x14ac:dyDescent="0.2">
      <c r="A191" s="11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Y191" s="44"/>
      <c r="AZ191" s="44"/>
      <c r="BA191" s="44"/>
      <c r="BB191" s="44"/>
      <c r="BC191" s="44"/>
      <c r="BD191" s="44"/>
    </row>
    <row r="192" spans="1:56" s="40" customFormat="1" ht="11.1" customHeight="1" x14ac:dyDescent="0.2">
      <c r="A192" s="11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Y192" s="44"/>
      <c r="AZ192" s="44"/>
      <c r="BA192" s="44"/>
      <c r="BB192" s="44"/>
      <c r="BC192" s="44"/>
      <c r="BD192" s="44"/>
    </row>
    <row r="193" spans="1:56" s="41" customFormat="1" ht="11.1" customHeight="1" x14ac:dyDescent="0.2">
      <c r="A193" s="11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Y193" s="44"/>
      <c r="AZ193" s="44"/>
      <c r="BA193" s="44"/>
      <c r="BB193" s="44"/>
      <c r="BC193" s="44"/>
      <c r="BD193" s="44"/>
    </row>
    <row r="194" spans="1:56" s="41" customFormat="1" ht="11.1" customHeight="1" x14ac:dyDescent="0.2">
      <c r="A194" s="11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Y194" s="44"/>
      <c r="AZ194" s="44"/>
      <c r="BA194" s="44"/>
      <c r="BB194" s="44"/>
      <c r="BC194" s="44"/>
      <c r="BD194" s="44"/>
    </row>
    <row r="195" spans="1:56" s="41" customFormat="1" ht="11.1" customHeight="1" x14ac:dyDescent="0.2">
      <c r="A195" s="11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Y195" s="44"/>
      <c r="AZ195" s="44"/>
      <c r="BA195" s="44"/>
      <c r="BB195" s="44"/>
      <c r="BC195" s="44"/>
      <c r="BD195" s="44"/>
    </row>
    <row r="196" spans="1:56" s="40" customFormat="1" ht="11.1" customHeight="1" x14ac:dyDescent="0.2">
      <c r="A196" s="11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Y196" s="44"/>
      <c r="AZ196" s="44"/>
      <c r="BA196" s="44"/>
      <c r="BB196" s="44"/>
      <c r="BC196" s="44"/>
      <c r="BD196" s="44"/>
    </row>
    <row r="197" spans="1:56" s="40" customFormat="1" ht="11.1" customHeight="1" x14ac:dyDescent="0.2">
      <c r="A197" s="11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Y197" s="44"/>
      <c r="AZ197" s="44"/>
      <c r="BA197" s="44"/>
      <c r="BB197" s="44"/>
      <c r="BC197" s="44"/>
      <c r="BD197" s="44"/>
    </row>
    <row r="198" spans="1:56" s="40" customFormat="1" ht="11.1" customHeight="1" x14ac:dyDescent="0.2">
      <c r="A198" s="11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Y198" s="44"/>
      <c r="AZ198" s="44"/>
      <c r="BA198" s="44"/>
      <c r="BB198" s="44"/>
      <c r="BC198" s="44"/>
      <c r="BD198" s="44"/>
    </row>
    <row r="199" spans="1:56" s="40" customFormat="1" ht="11.1" customHeight="1" x14ac:dyDescent="0.2">
      <c r="A199" s="11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Y199" s="44"/>
      <c r="AZ199" s="44"/>
      <c r="BA199" s="44"/>
      <c r="BB199" s="44"/>
      <c r="BC199" s="44"/>
      <c r="BD199" s="44"/>
    </row>
    <row r="200" spans="1:56" s="40" customFormat="1" ht="11.1" customHeight="1" x14ac:dyDescent="0.2">
      <c r="A200" s="11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Y200" s="44"/>
      <c r="AZ200" s="44"/>
      <c r="BA200" s="44"/>
      <c r="BB200" s="44"/>
      <c r="BC200" s="44"/>
      <c r="BD200" s="44"/>
    </row>
    <row r="201" spans="1:56" s="40" customFormat="1" ht="11.1" customHeight="1" x14ac:dyDescent="0.2">
      <c r="A201" s="11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Y201" s="44"/>
      <c r="AZ201" s="44"/>
      <c r="BA201" s="44"/>
      <c r="BB201" s="44"/>
      <c r="BC201" s="44"/>
      <c r="BD201" s="44"/>
    </row>
    <row r="202" spans="1:56" s="40" customFormat="1" ht="11.1" customHeight="1" x14ac:dyDescent="0.2">
      <c r="A202" s="11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Y202" s="44"/>
      <c r="AZ202" s="44"/>
      <c r="BA202" s="44"/>
      <c r="BB202" s="44"/>
      <c r="BC202" s="44"/>
      <c r="BD202" s="44"/>
    </row>
    <row r="203" spans="1:56" s="41" customFormat="1" ht="11.1" customHeight="1" x14ac:dyDescent="0.2">
      <c r="A203" s="11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Y203" s="44"/>
      <c r="AZ203" s="44"/>
      <c r="BA203" s="44"/>
      <c r="BB203" s="44"/>
      <c r="BC203" s="44"/>
      <c r="BD203" s="44"/>
    </row>
    <row r="204" spans="1:56" s="40" customFormat="1" ht="11.1" customHeight="1" x14ac:dyDescent="0.2">
      <c r="A204" s="11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Y204" s="44"/>
      <c r="AZ204" s="44"/>
      <c r="BA204" s="44"/>
      <c r="BB204" s="44"/>
      <c r="BC204" s="44"/>
      <c r="BD204" s="44"/>
    </row>
    <row r="205" spans="1:56" s="40" customFormat="1" ht="11.1" customHeight="1" x14ac:dyDescent="0.2">
      <c r="A205" s="11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Y205" s="44"/>
      <c r="AZ205" s="44"/>
      <c r="BA205" s="44"/>
      <c r="BB205" s="44"/>
      <c r="BC205" s="44"/>
      <c r="BD205" s="44"/>
    </row>
    <row r="206" spans="1:56" s="40" customFormat="1" ht="11.1" customHeight="1" x14ac:dyDescent="0.2">
      <c r="A206" s="11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Y206" s="44"/>
      <c r="AZ206" s="44"/>
      <c r="BA206" s="44"/>
      <c r="BB206" s="44"/>
      <c r="BC206" s="44"/>
      <c r="BD206" s="44"/>
    </row>
    <row r="207" spans="1:56" s="40" customFormat="1" ht="11.1" customHeight="1" x14ac:dyDescent="0.2">
      <c r="A207" s="11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Y207" s="44"/>
      <c r="AZ207" s="44"/>
      <c r="BA207" s="44"/>
      <c r="BB207" s="44"/>
      <c r="BC207" s="44"/>
      <c r="BD207" s="44"/>
    </row>
    <row r="208" spans="1:56" s="40" customFormat="1" ht="11.1" customHeight="1" x14ac:dyDescent="0.2">
      <c r="A208" s="11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Y208" s="44"/>
      <c r="AZ208" s="44"/>
      <c r="BA208" s="44"/>
      <c r="BB208" s="44"/>
      <c r="BC208" s="44"/>
      <c r="BD208" s="44"/>
    </row>
    <row r="209" spans="1:56" s="40" customFormat="1" ht="11.1" customHeight="1" x14ac:dyDescent="0.2">
      <c r="A209" s="11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Y209" s="44"/>
      <c r="AZ209" s="44"/>
      <c r="BA209" s="44"/>
      <c r="BB209" s="44"/>
      <c r="BC209" s="44"/>
      <c r="BD209" s="44"/>
    </row>
    <row r="210" spans="1:56" s="40" customFormat="1" ht="11.1" customHeight="1" x14ac:dyDescent="0.2">
      <c r="A210" s="11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Y210" s="44"/>
      <c r="AZ210" s="44"/>
      <c r="BA210" s="44"/>
      <c r="BB210" s="44"/>
      <c r="BC210" s="44"/>
      <c r="BD210" s="44"/>
    </row>
    <row r="211" spans="1:56" s="40" customFormat="1" ht="11.1" customHeight="1" x14ac:dyDescent="0.2">
      <c r="A211" s="11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Y211" s="44"/>
      <c r="AZ211" s="44"/>
      <c r="BA211" s="44"/>
      <c r="BB211" s="44"/>
      <c r="BC211" s="44"/>
      <c r="BD211" s="44"/>
    </row>
    <row r="212" spans="1:56" s="40" customFormat="1" ht="11.1" customHeight="1" x14ac:dyDescent="0.2">
      <c r="A212" s="11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Y212" s="44"/>
      <c r="AZ212" s="44"/>
      <c r="BA212" s="44"/>
      <c r="BB212" s="44"/>
      <c r="BC212" s="44"/>
      <c r="BD212" s="44"/>
    </row>
    <row r="213" spans="1:56" s="40" customFormat="1" ht="11.1" customHeight="1" x14ac:dyDescent="0.2">
      <c r="A213" s="11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Y213" s="44"/>
      <c r="AZ213" s="44"/>
      <c r="BA213" s="44"/>
      <c r="BB213" s="44"/>
      <c r="BC213" s="44"/>
      <c r="BD213" s="44"/>
    </row>
    <row r="214" spans="1:56" s="40" customFormat="1" ht="11.1" customHeight="1" x14ac:dyDescent="0.2">
      <c r="A214" s="11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Y214" s="44"/>
      <c r="AZ214" s="44"/>
      <c r="BA214" s="44"/>
      <c r="BB214" s="44"/>
      <c r="BC214" s="44"/>
      <c r="BD214" s="44"/>
    </row>
    <row r="215" spans="1:56" s="41" customFormat="1" ht="11.1" customHeight="1" x14ac:dyDescent="0.2">
      <c r="A215" s="11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Y215" s="44"/>
      <c r="AZ215" s="44"/>
      <c r="BA215" s="44"/>
      <c r="BB215" s="44"/>
      <c r="BC215" s="44"/>
      <c r="BD215" s="44"/>
    </row>
    <row r="216" spans="1:56" s="40" customFormat="1" ht="11.1" customHeight="1" x14ac:dyDescent="0.2">
      <c r="A216" s="11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Y216" s="44"/>
      <c r="AZ216" s="44"/>
      <c r="BA216" s="44"/>
      <c r="BB216" s="44"/>
      <c r="BC216" s="44"/>
      <c r="BD216" s="44"/>
    </row>
    <row r="217" spans="1:56" s="40" customFormat="1" ht="11.1" customHeight="1" x14ac:dyDescent="0.2">
      <c r="A217" s="11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Y217" s="44"/>
      <c r="AZ217" s="44"/>
      <c r="BA217" s="44"/>
      <c r="BB217" s="44"/>
      <c r="BC217" s="44"/>
      <c r="BD217" s="44"/>
    </row>
    <row r="218" spans="1:56" s="40" customFormat="1" ht="11.1" customHeight="1" x14ac:dyDescent="0.2">
      <c r="A218" s="11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Y218" s="44"/>
      <c r="AZ218" s="44"/>
      <c r="BA218" s="44"/>
      <c r="BB218" s="44"/>
      <c r="BC218" s="44"/>
      <c r="BD218" s="44"/>
    </row>
    <row r="219" spans="1:56" s="40" customFormat="1" ht="11.1" customHeight="1" x14ac:dyDescent="0.2">
      <c r="A219" s="11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Y219" s="44"/>
      <c r="AZ219" s="44"/>
      <c r="BA219" s="44"/>
      <c r="BB219" s="44"/>
      <c r="BC219" s="44"/>
      <c r="BD219" s="44"/>
    </row>
    <row r="220" spans="1:56" s="40" customFormat="1" ht="11.1" customHeight="1" x14ac:dyDescent="0.2">
      <c r="A220" s="11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Y220" s="44"/>
      <c r="AZ220" s="44"/>
      <c r="BA220" s="44"/>
      <c r="BB220" s="44"/>
      <c r="BC220" s="44"/>
      <c r="BD220" s="44"/>
    </row>
    <row r="221" spans="1:56" s="26" customFormat="1" ht="11.1" customHeight="1" x14ac:dyDescent="0.25">
      <c r="A221" s="11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</row>
    <row r="222" spans="1:56" s="26" customFormat="1" ht="11.1" customHeight="1" x14ac:dyDescent="0.25">
      <c r="A222" s="11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</row>
    <row r="223" spans="1:56" s="26" customFormat="1" ht="11.1" customHeight="1" x14ac:dyDescent="0.25">
      <c r="A223" s="11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</row>
    <row r="224" spans="1:56" s="26" customFormat="1" ht="11.1" customHeight="1" x14ac:dyDescent="0.25">
      <c r="A224" s="11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</row>
    <row r="225" spans="1:49" s="26" customFormat="1" ht="11.1" customHeight="1" x14ac:dyDescent="0.25">
      <c r="A225" s="11"/>
      <c r="B225" s="13"/>
      <c r="C225" s="13"/>
      <c r="D225" s="13"/>
      <c r="E225" s="13"/>
      <c r="F225" s="13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</row>
    <row r="226" spans="1:49" s="26" customFormat="1" ht="11.1" customHeight="1" x14ac:dyDescent="0.25">
      <c r="A226" s="11"/>
      <c r="B226" s="13"/>
      <c r="C226" s="13"/>
      <c r="D226" s="13"/>
      <c r="E226" s="13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</row>
    <row r="227" spans="1:49" s="3" customFormat="1" ht="11.1" customHeight="1" x14ac:dyDescent="0.25">
      <c r="A227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</row>
    <row r="228" spans="1:49" s="26" customFormat="1" ht="11.1" customHeight="1" x14ac:dyDescent="0.25">
      <c r="A228"/>
      <c r="B228" s="13"/>
      <c r="C228" s="13"/>
      <c r="D228" s="13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"/>
      <c r="AU228" s="20"/>
      <c r="AV228" s="20"/>
      <c r="AW228" s="20"/>
    </row>
    <row r="229" spans="1:49" s="3" customFormat="1" ht="11.1" customHeight="1" x14ac:dyDescent="0.25">
      <c r="A229" s="4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</row>
    <row r="230" spans="1:49" s="26" customFormat="1" ht="11.1" customHeight="1" x14ac:dyDescent="0.25">
      <c r="A230" s="11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20"/>
      <c r="AL230" s="20"/>
      <c r="AM230" s="20"/>
      <c r="AN230" s="20"/>
      <c r="AO230" s="20"/>
      <c r="AP230" s="20"/>
      <c r="AQ230" s="20"/>
      <c r="AR230" s="20"/>
      <c r="AS230" s="20"/>
      <c r="AT230" s="2"/>
      <c r="AU230" s="20"/>
      <c r="AV230" s="20"/>
      <c r="AW230" s="20"/>
    </row>
    <row r="231" spans="1:49" s="3" customFormat="1" ht="11.1" customHeight="1" x14ac:dyDescent="0.25">
      <c r="A231" s="11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</row>
    <row r="232" spans="1:49" s="26" customFormat="1" ht="11.1" customHeight="1" x14ac:dyDescent="0.25">
      <c r="A232" s="11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"/>
      <c r="AU232" s="20"/>
      <c r="AV232" s="20"/>
      <c r="AW232" s="20"/>
    </row>
    <row r="233" spans="1:49" s="26" customFormat="1" ht="11.1" customHeight="1" x14ac:dyDescent="0.25">
      <c r="A233" s="11"/>
      <c r="B233" s="13"/>
      <c r="C233" s="13"/>
      <c r="D233" s="20"/>
      <c r="E233" s="13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13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</row>
    <row r="234" spans="1:49" s="3" customFormat="1" ht="11.1" customHeight="1" x14ac:dyDescent="0.25">
      <c r="A234" s="11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</row>
    <row r="235" spans="1:49" s="3" customFormat="1" ht="11.1" customHeight="1" x14ac:dyDescent="0.25">
      <c r="A235" s="11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</row>
    <row r="236" spans="1:49" s="26" customFormat="1" ht="11.1" customHeight="1" x14ac:dyDescent="0.25">
      <c r="A236" s="11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"/>
      <c r="AU236" s="20"/>
      <c r="AV236" s="20"/>
      <c r="AW236" s="20"/>
    </row>
    <row r="237" spans="1:49" s="3" customFormat="1" ht="11.1" customHeight="1" x14ac:dyDescent="0.25">
      <c r="A237" s="11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</row>
    <row r="238" spans="1:49" s="26" customFormat="1" ht="11.1" customHeight="1" x14ac:dyDescent="0.25">
      <c r="A238" s="11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"/>
      <c r="AU238" s="20"/>
      <c r="AV238" s="20"/>
      <c r="AW238" s="20"/>
    </row>
    <row r="239" spans="1:49" s="3" customFormat="1" ht="11.1" customHeight="1" x14ac:dyDescent="0.25">
      <c r="A239" s="11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</row>
    <row r="240" spans="1:49" s="26" customFormat="1" ht="11.1" customHeight="1" x14ac:dyDescent="0.25">
      <c r="A240" s="11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</row>
    <row r="241" spans="1:49" s="3" customFormat="1" ht="11.1" customHeight="1" x14ac:dyDescent="0.25">
      <c r="A241" s="11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</row>
    <row r="242" spans="1:49" s="3" customFormat="1" ht="11.1" customHeight="1" x14ac:dyDescent="0.25">
      <c r="A242" s="11"/>
      <c r="B242" s="13"/>
      <c r="C242" s="13"/>
      <c r="D242" s="13"/>
      <c r="E242" s="13"/>
      <c r="F242" s="13"/>
      <c r="G242" s="13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20"/>
      <c r="AM242" s="13"/>
      <c r="AN242" s="13"/>
      <c r="AO242" s="13"/>
      <c r="AP242" s="13"/>
      <c r="AQ242" s="13"/>
      <c r="AR242" s="13"/>
      <c r="AS242" s="13"/>
      <c r="AT242" s="20"/>
      <c r="AU242" s="20"/>
      <c r="AV242" s="13"/>
      <c r="AW242" s="13"/>
    </row>
    <row r="243" spans="1:49" s="3" customFormat="1" ht="11.1" customHeight="1" x14ac:dyDescent="0.25">
      <c r="A243" s="11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</row>
    <row r="244" spans="1:49" s="26" customFormat="1" ht="11.1" customHeight="1" x14ac:dyDescent="0.25">
      <c r="A244"/>
      <c r="B244" s="13"/>
      <c r="C244" s="13"/>
      <c r="D244" s="13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13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</row>
    <row r="245" spans="1:49" s="3" customFormat="1" ht="11.1" customHeight="1" x14ac:dyDescent="0.25">
      <c r="A245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</row>
    <row r="246" spans="1:49" s="26" customFormat="1" ht="11.1" customHeight="1" x14ac:dyDescent="0.25">
      <c r="A246"/>
      <c r="B246" s="13"/>
      <c r="C246" s="13"/>
      <c r="D246" s="13"/>
      <c r="E246" s="13"/>
      <c r="F246" s="13"/>
      <c r="G246" s="13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13"/>
      <c r="T246" s="13"/>
      <c r="U246" s="13"/>
      <c r="V246" s="13"/>
      <c r="W246" s="13"/>
      <c r="X246" s="13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</row>
    <row r="247" spans="1:49" s="3" customFormat="1" ht="11.1" customHeight="1" x14ac:dyDescent="0.25">
      <c r="A247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</row>
    <row r="248" spans="1:49" s="26" customFormat="1" ht="11.1" customHeight="1" x14ac:dyDescent="0.25">
      <c r="A248"/>
      <c r="B248" s="13"/>
      <c r="C248" s="13"/>
      <c r="D248" s="13"/>
      <c r="E248" s="13"/>
      <c r="F248" s="13"/>
      <c r="G248" s="13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13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"/>
      <c r="AU248" s="20"/>
      <c r="AV248" s="20"/>
      <c r="AW248" s="20"/>
    </row>
    <row r="249" spans="1:49" s="3" customFormat="1" ht="11.1" customHeight="1" x14ac:dyDescent="0.25">
      <c r="A249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</row>
    <row r="250" spans="1:49" s="3" customFormat="1" ht="11.1" customHeight="1" x14ac:dyDescent="0.25">
      <c r="A250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20"/>
    </row>
    <row r="251" spans="1:49" s="3" customFormat="1" ht="11.1" customHeight="1" x14ac:dyDescent="0.25">
      <c r="A251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</row>
    <row r="252" spans="1:49" s="26" customFormat="1" ht="11.1" customHeight="1" x14ac:dyDescent="0.25">
      <c r="A252"/>
      <c r="B252" s="13"/>
      <c r="C252" s="13"/>
      <c r="D252" s="13"/>
      <c r="E252" s="13"/>
      <c r="F252" s="13"/>
      <c r="G252" s="13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</row>
    <row r="253" spans="1:49" s="3" customFormat="1" ht="11.1" customHeight="1" x14ac:dyDescent="0.25">
      <c r="A25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</row>
    <row r="254" spans="1:49" s="26" customFormat="1" ht="11.1" customHeight="1" x14ac:dyDescent="0.25">
      <c r="A254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</row>
    <row r="255" spans="1:49" s="3" customFormat="1" ht="11.1" customHeight="1" x14ac:dyDescent="0.25">
      <c r="A255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</row>
    <row r="256" spans="1:49" s="26" customFormat="1" ht="11.1" customHeight="1" x14ac:dyDescent="0.25">
      <c r="A256"/>
      <c r="B256" s="20"/>
      <c r="C256" s="20"/>
      <c r="D256" s="20"/>
      <c r="E256" s="13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</row>
    <row r="257" spans="1:49" s="3" customFormat="1" ht="11.1" customHeight="1" x14ac:dyDescent="0.25">
      <c r="A257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</row>
    <row r="258" spans="1:49" s="3" customFormat="1" ht="11.1" customHeight="1" x14ac:dyDescent="0.25">
      <c r="A25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20"/>
    </row>
    <row r="259" spans="1:49" s="3" customFormat="1" ht="11.1" customHeight="1" x14ac:dyDescent="0.25">
      <c r="A259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</row>
    <row r="260" spans="1:49" s="26" customFormat="1" ht="11.1" customHeight="1" x14ac:dyDescent="0.25">
      <c r="A260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</row>
    <row r="261" spans="1:49" s="3" customFormat="1" ht="11.1" customHeight="1" x14ac:dyDescent="0.25">
      <c r="A261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</row>
    <row r="262" spans="1:49" s="26" customFormat="1" ht="11.1" customHeight="1" x14ac:dyDescent="0.25">
      <c r="A26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20"/>
      <c r="T262" s="20"/>
      <c r="U262" s="20"/>
      <c r="V262" s="13"/>
      <c r="W262" s="13"/>
      <c r="X262" s="13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</row>
    <row r="263" spans="1:49" s="3" customFormat="1" ht="11.1" customHeight="1" x14ac:dyDescent="0.25">
      <c r="A26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</row>
    <row r="264" spans="1:49" s="26" customFormat="1" ht="11.1" customHeight="1" x14ac:dyDescent="0.25">
      <c r="A264"/>
      <c r="B264" s="13"/>
      <c r="C264" s="13"/>
      <c r="D264" s="13"/>
      <c r="E264" s="13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"/>
      <c r="AU264" s="20"/>
      <c r="AV264" s="20"/>
      <c r="AW264" s="20"/>
    </row>
    <row r="265" spans="1:49" s="3" customFormat="1" ht="11.1" customHeight="1" x14ac:dyDescent="0.25">
      <c r="A265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</row>
    <row r="266" spans="1:49" s="5" customFormat="1" ht="11.1" customHeight="1" x14ac:dyDescent="0.25">
      <c r="A266"/>
      <c r="B266" s="2"/>
      <c r="C266" s="2"/>
      <c r="D266" s="2"/>
      <c r="E266" s="2"/>
      <c r="F266" s="13"/>
      <c r="G266" s="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"/>
      <c r="T266" s="2"/>
      <c r="U266" s="2"/>
      <c r="V266" s="13"/>
      <c r="W266" s="13"/>
      <c r="X266" s="13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0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13"/>
    </row>
    <row r="267" spans="1:49" s="6" customFormat="1" ht="11.1" customHeight="1" x14ac:dyDescent="0.25">
      <c r="A267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</row>
    <row r="268" spans="1:49" s="27" customFormat="1" ht="11.1" customHeight="1" x14ac:dyDescent="0.25">
      <c r="A268"/>
      <c r="B268" s="13"/>
      <c r="C268" s="13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13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</row>
    <row r="269" spans="1:49" s="6" customFormat="1" ht="11.1" customHeight="1" x14ac:dyDescent="0.25">
      <c r="A269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</row>
    <row r="270" spans="1:49" s="5" customFormat="1" ht="11.1" customHeight="1" x14ac:dyDescent="0.25">
      <c r="A270"/>
      <c r="B270" s="1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1:49" s="6" customFormat="1" ht="11.1" customHeight="1" x14ac:dyDescent="0.25">
      <c r="A271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</row>
    <row r="274" spans="1:48" ht="13.5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1:48" s="4" customFormat="1" ht="11.1" customHeight="1" x14ac:dyDescent="0.25">
      <c r="A275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</row>
    <row r="276" spans="1:48" s="4" customFormat="1" ht="11.1" customHeight="1" x14ac:dyDescent="0.25">
      <c r="A276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</row>
    <row r="277" spans="1:48" s="4" customFormat="1" ht="11.1" customHeight="1" x14ac:dyDescent="0.25">
      <c r="A27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</row>
    <row r="278" spans="1:48" s="4" customFormat="1" ht="11.1" customHeight="1" x14ac:dyDescent="0.25">
      <c r="A278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</row>
    <row r="279" spans="1:48" s="4" customFormat="1" ht="11.1" customHeight="1" x14ac:dyDescent="0.25">
      <c r="A279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</row>
    <row r="280" spans="1:48" s="4" customFormat="1" ht="11.1" customHeight="1" x14ac:dyDescent="0.25">
      <c r="A280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</row>
    <row r="281" spans="1:48" s="4" customFormat="1" ht="11.1" customHeight="1" x14ac:dyDescent="0.25">
      <c r="A281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</row>
    <row r="282" spans="1:48" s="4" customFormat="1" ht="11.1" customHeight="1" x14ac:dyDescent="0.25">
      <c r="A282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</row>
    <row r="283" spans="1:48" s="4" customFormat="1" ht="11.1" customHeight="1" x14ac:dyDescent="0.25">
      <c r="A283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12"/>
      <c r="T283" s="12"/>
      <c r="U283" s="12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12"/>
      <c r="AM283" s="7"/>
      <c r="AN283" s="7"/>
      <c r="AO283" s="7"/>
      <c r="AP283" s="7"/>
      <c r="AQ283" s="7"/>
      <c r="AR283" s="7"/>
      <c r="AS283" s="7"/>
      <c r="AT283" s="7"/>
      <c r="AU283" s="7"/>
      <c r="AV283" s="7"/>
    </row>
    <row r="284" spans="1:48" s="4" customFormat="1" ht="11.1" customHeight="1" x14ac:dyDescent="0.25">
      <c r="A284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12"/>
      <c r="T284" s="12"/>
      <c r="U284" s="12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8"/>
      <c r="AM284" s="7"/>
      <c r="AN284" s="7"/>
      <c r="AO284" s="7"/>
      <c r="AP284" s="7"/>
      <c r="AQ284" s="7"/>
      <c r="AR284" s="7"/>
      <c r="AS284" s="7"/>
      <c r="AT284" s="7"/>
      <c r="AU284" s="7"/>
      <c r="AV284" s="7"/>
    </row>
    <row r="285" spans="1:48" s="4" customFormat="1" ht="11.1" customHeight="1" x14ac:dyDescent="0.25">
      <c r="A285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12"/>
      <c r="T285" s="12"/>
      <c r="U285" s="12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8"/>
      <c r="AM285" s="7"/>
      <c r="AN285" s="7"/>
      <c r="AO285" s="7"/>
      <c r="AP285" s="7"/>
      <c r="AQ285" s="7"/>
      <c r="AR285" s="7"/>
      <c r="AS285" s="7"/>
      <c r="AT285" s="7"/>
      <c r="AU285" s="7"/>
      <c r="AV285" s="7"/>
    </row>
    <row r="286" spans="1:48" s="4" customFormat="1" ht="11.1" customHeight="1" x14ac:dyDescent="0.25">
      <c r="A286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12"/>
      <c r="T286" s="12"/>
      <c r="U286" s="12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8"/>
      <c r="AM286" s="7"/>
      <c r="AN286" s="7"/>
      <c r="AO286" s="7"/>
      <c r="AP286" s="7"/>
      <c r="AQ286" s="7"/>
      <c r="AR286" s="7"/>
      <c r="AS286" s="7"/>
      <c r="AT286" s="7"/>
      <c r="AU286" s="7"/>
      <c r="AV286" s="7"/>
    </row>
    <row r="287" spans="1:48" s="4" customFormat="1" ht="11.1" customHeight="1" x14ac:dyDescent="0.25">
      <c r="A28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12"/>
      <c r="T287" s="12"/>
      <c r="U287" s="12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8"/>
      <c r="AM287" s="7"/>
      <c r="AN287" s="7"/>
      <c r="AO287" s="7"/>
      <c r="AP287" s="7"/>
      <c r="AQ287" s="7"/>
      <c r="AR287" s="7"/>
      <c r="AS287" s="7"/>
      <c r="AT287" s="7"/>
      <c r="AU287" s="7"/>
      <c r="AV287" s="7"/>
    </row>
    <row r="288" spans="1:48" s="4" customFormat="1" ht="11.1" customHeight="1" x14ac:dyDescent="0.25">
      <c r="A288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</row>
    <row r="293" spans="2:2" x14ac:dyDescent="0.2">
      <c r="B293" s="31"/>
    </row>
    <row r="295" spans="2:2" x14ac:dyDescent="0.2">
      <c r="B295" s="31"/>
    </row>
    <row r="297" spans="2:2" x14ac:dyDescent="0.2">
      <c r="B297" s="31"/>
    </row>
    <row r="299" spans="2:2" x14ac:dyDescent="0.2">
      <c r="B299" s="31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0"/>
  <sheetViews>
    <sheetView zoomScale="130" zoomScaleNormal="130" workbookViewId="0">
      <selection sqref="A1:B1"/>
    </sheetView>
  </sheetViews>
  <sheetFormatPr defaultRowHeight="12.75" x14ac:dyDescent="0.2"/>
  <cols>
    <col min="1" max="1" width="16.42578125" customWidth="1"/>
    <col min="2" max="2" width="13" style="29" customWidth="1"/>
    <col min="3" max="3" width="8.42578125" style="29" customWidth="1"/>
    <col min="4" max="5" width="6.42578125" style="29" customWidth="1"/>
    <col min="6" max="6" width="6.42578125" style="73" customWidth="1"/>
    <col min="7" max="7" width="5.85546875" style="73" customWidth="1"/>
    <col min="8" max="9" width="7" style="73" customWidth="1"/>
    <col min="10" max="10" width="6.5703125" style="73" customWidth="1"/>
    <col min="11" max="11" width="6.85546875" style="73" customWidth="1"/>
    <col min="12" max="13" width="7" style="73" customWidth="1"/>
    <col min="14" max="14" width="9.28515625" style="29" customWidth="1"/>
    <col min="15" max="15" width="8" style="31" customWidth="1"/>
    <col min="16" max="16" width="4.42578125" customWidth="1"/>
    <col min="17" max="17" width="16.7109375" customWidth="1"/>
    <col min="19" max="19" width="46" customWidth="1"/>
  </cols>
  <sheetData>
    <row r="1" spans="1:19" x14ac:dyDescent="0.2">
      <c r="A1" s="214" t="s">
        <v>32</v>
      </c>
      <c r="B1" s="214"/>
      <c r="C1" s="46" t="s">
        <v>45</v>
      </c>
      <c r="D1" s="45" t="s">
        <v>47</v>
      </c>
      <c r="E1" s="215" t="s">
        <v>33</v>
      </c>
      <c r="F1" s="216"/>
      <c r="G1" s="216"/>
      <c r="H1" s="216"/>
      <c r="I1" s="216"/>
      <c r="J1" s="216"/>
      <c r="K1" s="216"/>
      <c r="L1" s="216"/>
      <c r="M1" s="216"/>
      <c r="N1" s="217"/>
      <c r="P1" s="86"/>
    </row>
    <row r="2" spans="1:19" ht="12" customHeight="1" x14ac:dyDescent="0.25">
      <c r="A2" s="39" t="s">
        <v>6</v>
      </c>
      <c r="B2" s="39" t="s">
        <v>7</v>
      </c>
      <c r="C2" s="39" t="s">
        <v>46</v>
      </c>
      <c r="D2" s="39" t="s">
        <v>48</v>
      </c>
      <c r="E2" s="39" t="s">
        <v>49</v>
      </c>
      <c r="F2" s="39" t="s">
        <v>29</v>
      </c>
      <c r="G2" s="39" t="s">
        <v>17</v>
      </c>
      <c r="H2" s="39" t="s">
        <v>96</v>
      </c>
      <c r="I2" s="39" t="s">
        <v>18</v>
      </c>
      <c r="J2" s="39" t="s">
        <v>97</v>
      </c>
      <c r="K2" s="39" t="s">
        <v>121</v>
      </c>
      <c r="L2" s="39" t="s">
        <v>57</v>
      </c>
      <c r="M2" s="39" t="s">
        <v>122</v>
      </c>
      <c r="N2" s="43" t="s">
        <v>22</v>
      </c>
      <c r="O2" s="63"/>
      <c r="Q2" s="1"/>
      <c r="R2" s="1"/>
      <c r="S2" s="1"/>
    </row>
    <row r="3" spans="1:19" ht="12" customHeight="1" x14ac:dyDescent="0.25">
      <c r="A3" s="51" t="s">
        <v>43</v>
      </c>
      <c r="B3" s="49" t="s">
        <v>34</v>
      </c>
      <c r="C3" s="48" t="s">
        <v>310</v>
      </c>
      <c r="D3" s="74" t="s">
        <v>300</v>
      </c>
      <c r="E3" s="47">
        <v>33.68</v>
      </c>
      <c r="F3" s="47"/>
      <c r="G3" s="47">
        <v>7.4</v>
      </c>
      <c r="H3" s="47"/>
      <c r="I3" s="47"/>
      <c r="J3" s="47"/>
      <c r="K3" s="47"/>
      <c r="L3" s="47"/>
      <c r="M3" s="47"/>
      <c r="N3" s="47">
        <f>SUM(E3:M3)</f>
        <v>41.08</v>
      </c>
      <c r="O3" s="124"/>
      <c r="P3" s="115"/>
      <c r="Q3" s="85"/>
      <c r="R3" s="85"/>
    </row>
    <row r="4" spans="1:19" ht="12" customHeight="1" x14ac:dyDescent="0.25">
      <c r="A4" s="52" t="s">
        <v>247</v>
      </c>
      <c r="B4" s="49" t="s">
        <v>246</v>
      </c>
      <c r="C4" s="48" t="s">
        <v>310</v>
      </c>
      <c r="D4" s="74" t="s">
        <v>300</v>
      </c>
      <c r="E4" s="47">
        <v>16.5</v>
      </c>
      <c r="F4" s="47">
        <v>3.7</v>
      </c>
      <c r="G4" s="47"/>
      <c r="H4" s="47"/>
      <c r="I4" s="47"/>
      <c r="J4" s="47"/>
      <c r="K4" s="47"/>
      <c r="L4" s="47"/>
      <c r="M4" s="47"/>
      <c r="N4" s="47">
        <f t="shared" ref="N4:N39" si="0">SUM(E4:M4)</f>
        <v>20.2</v>
      </c>
      <c r="O4" s="124"/>
      <c r="P4" s="115"/>
      <c r="Q4" s="85"/>
      <c r="R4" s="85"/>
    </row>
    <row r="5" spans="1:19" ht="12" customHeight="1" x14ac:dyDescent="0.25">
      <c r="A5" s="52" t="s">
        <v>94</v>
      </c>
      <c r="B5" s="49" t="s">
        <v>93</v>
      </c>
      <c r="C5" s="48" t="s">
        <v>310</v>
      </c>
      <c r="D5" s="74" t="s">
        <v>300</v>
      </c>
      <c r="E5" s="47">
        <v>0</v>
      </c>
      <c r="F5" s="47">
        <v>3.7</v>
      </c>
      <c r="G5" s="47"/>
      <c r="H5" s="47"/>
      <c r="I5" s="47"/>
      <c r="J5" s="47"/>
      <c r="K5" s="47"/>
      <c r="L5" s="47"/>
      <c r="M5" s="47"/>
      <c r="N5" s="47">
        <f t="shared" si="0"/>
        <v>3.7</v>
      </c>
      <c r="O5" s="124"/>
      <c r="P5" s="115"/>
      <c r="Q5" s="85"/>
      <c r="R5" s="85"/>
    </row>
    <row r="6" spans="1:19" ht="12" customHeight="1" x14ac:dyDescent="0.25">
      <c r="A6" s="52" t="s">
        <v>104</v>
      </c>
      <c r="B6" s="49" t="s">
        <v>103</v>
      </c>
      <c r="C6" s="48" t="s">
        <v>310</v>
      </c>
      <c r="D6" s="74" t="s">
        <v>300</v>
      </c>
      <c r="E6" s="47">
        <v>0.5</v>
      </c>
      <c r="F6" s="47">
        <v>3.7</v>
      </c>
      <c r="G6" s="47"/>
      <c r="H6" s="47"/>
      <c r="I6" s="47"/>
      <c r="J6" s="47"/>
      <c r="K6" s="47"/>
      <c r="L6" s="47"/>
      <c r="M6" s="47"/>
      <c r="N6" s="47">
        <f t="shared" si="0"/>
        <v>4.2</v>
      </c>
      <c r="O6" s="124"/>
      <c r="P6" s="115"/>
      <c r="Q6" s="85"/>
      <c r="R6" s="85"/>
    </row>
    <row r="7" spans="1:19" ht="12" customHeight="1" x14ac:dyDescent="0.25">
      <c r="A7" s="52" t="s">
        <v>436</v>
      </c>
      <c r="B7" s="49" t="s">
        <v>25</v>
      </c>
      <c r="C7" s="48" t="s">
        <v>310</v>
      </c>
      <c r="D7" s="74" t="s">
        <v>300</v>
      </c>
      <c r="E7" s="47">
        <v>0</v>
      </c>
      <c r="F7" s="47"/>
      <c r="G7" s="47">
        <v>7.4</v>
      </c>
      <c r="H7" s="47"/>
      <c r="I7" s="47"/>
      <c r="J7" s="47"/>
      <c r="K7" s="47"/>
      <c r="L7" s="47"/>
      <c r="M7" s="47"/>
      <c r="N7" s="47">
        <f t="shared" si="0"/>
        <v>7.4</v>
      </c>
      <c r="O7" s="124"/>
      <c r="P7" s="115"/>
      <c r="Q7" s="85"/>
      <c r="R7" s="85"/>
    </row>
    <row r="8" spans="1:19" ht="12" customHeight="1" x14ac:dyDescent="0.25">
      <c r="A8" s="51" t="s">
        <v>50</v>
      </c>
      <c r="B8" s="49" t="s">
        <v>10</v>
      </c>
      <c r="C8" s="48" t="s">
        <v>310</v>
      </c>
      <c r="D8" s="74" t="s">
        <v>300</v>
      </c>
      <c r="E8" s="47">
        <v>13.5</v>
      </c>
      <c r="F8" s="47">
        <v>3.7</v>
      </c>
      <c r="G8" s="47"/>
      <c r="H8" s="47"/>
      <c r="I8" s="47"/>
      <c r="J8" s="47"/>
      <c r="K8" s="47"/>
      <c r="L8" s="47"/>
      <c r="M8" s="47"/>
      <c r="N8" s="47">
        <f t="shared" si="0"/>
        <v>17.2</v>
      </c>
      <c r="O8" s="124"/>
      <c r="P8" s="115"/>
      <c r="Q8" s="85"/>
      <c r="R8" s="85"/>
    </row>
    <row r="9" spans="1:19" ht="12" customHeight="1" x14ac:dyDescent="0.25">
      <c r="A9" s="52" t="s">
        <v>446</v>
      </c>
      <c r="B9" s="49" t="s">
        <v>440</v>
      </c>
      <c r="C9" s="48" t="s">
        <v>310</v>
      </c>
      <c r="D9" s="74" t="s">
        <v>300</v>
      </c>
      <c r="E9" s="47">
        <v>0</v>
      </c>
      <c r="F9" s="47"/>
      <c r="G9" s="47"/>
      <c r="H9" s="47"/>
      <c r="I9" s="47"/>
      <c r="J9" s="47"/>
      <c r="K9" s="47"/>
      <c r="L9" s="47"/>
      <c r="M9" s="47"/>
      <c r="N9" s="47">
        <f t="shared" si="0"/>
        <v>0</v>
      </c>
      <c r="O9" s="124"/>
      <c r="P9" s="115"/>
      <c r="Q9" s="85"/>
      <c r="R9" s="85"/>
    </row>
    <row r="10" spans="1:19" ht="12" customHeight="1" x14ac:dyDescent="0.25">
      <c r="A10" s="51" t="s">
        <v>40</v>
      </c>
      <c r="B10" s="49" t="s">
        <v>35</v>
      </c>
      <c r="C10" s="48" t="s">
        <v>310</v>
      </c>
      <c r="D10" s="74" t="s">
        <v>300</v>
      </c>
      <c r="E10" s="47">
        <v>26.44</v>
      </c>
      <c r="F10" s="47"/>
      <c r="G10" s="47"/>
      <c r="H10" s="47"/>
      <c r="I10" s="47"/>
      <c r="J10" s="47"/>
      <c r="K10" s="47"/>
      <c r="L10" s="47"/>
      <c r="M10" s="47"/>
      <c r="N10" s="47">
        <f t="shared" si="0"/>
        <v>26.44</v>
      </c>
      <c r="O10" s="124"/>
      <c r="P10" s="115"/>
      <c r="Q10" s="85"/>
      <c r="R10" s="85"/>
    </row>
    <row r="11" spans="1:19" ht="12" customHeight="1" x14ac:dyDescent="0.25">
      <c r="A11" s="51" t="s">
        <v>52</v>
      </c>
      <c r="B11" s="49" t="s">
        <v>31</v>
      </c>
      <c r="C11" s="48" t="s">
        <v>310</v>
      </c>
      <c r="D11" s="75" t="s">
        <v>300</v>
      </c>
      <c r="E11" s="47">
        <v>130.47999999999999</v>
      </c>
      <c r="F11" s="47"/>
      <c r="G11" s="47"/>
      <c r="H11" s="47"/>
      <c r="I11" s="47"/>
      <c r="J11" s="47"/>
      <c r="K11" s="47"/>
      <c r="L11" s="47"/>
      <c r="M11" s="47"/>
      <c r="N11" s="47">
        <f t="shared" si="0"/>
        <v>130.47999999999999</v>
      </c>
      <c r="O11" s="124"/>
      <c r="P11" s="115"/>
      <c r="Q11" s="85"/>
      <c r="R11" s="85"/>
    </row>
    <row r="12" spans="1:19" ht="12" customHeight="1" x14ac:dyDescent="0.25">
      <c r="A12" s="51" t="s">
        <v>240</v>
      </c>
      <c r="B12" s="49" t="s">
        <v>239</v>
      </c>
      <c r="C12" s="48" t="s">
        <v>310</v>
      </c>
      <c r="D12" s="75" t="s">
        <v>300</v>
      </c>
      <c r="E12" s="47">
        <v>0</v>
      </c>
      <c r="F12" s="47"/>
      <c r="G12" s="47"/>
      <c r="H12" s="47"/>
      <c r="I12" s="47"/>
      <c r="J12" s="47"/>
      <c r="K12" s="47"/>
      <c r="L12" s="47"/>
      <c r="M12" s="47"/>
      <c r="N12" s="47">
        <f t="shared" si="0"/>
        <v>0</v>
      </c>
      <c r="O12" s="124"/>
      <c r="P12" s="115"/>
      <c r="Q12" s="85"/>
      <c r="R12" s="85"/>
    </row>
    <row r="13" spans="1:19" ht="12" customHeight="1" x14ac:dyDescent="0.25">
      <c r="A13" s="52" t="s">
        <v>53</v>
      </c>
      <c r="B13" s="49" t="s">
        <v>124</v>
      </c>
      <c r="C13" s="48" t="s">
        <v>310</v>
      </c>
      <c r="D13" s="75" t="s">
        <v>300</v>
      </c>
      <c r="E13" s="47">
        <v>0</v>
      </c>
      <c r="F13" s="47"/>
      <c r="G13" s="47">
        <v>7.4</v>
      </c>
      <c r="H13" s="47"/>
      <c r="I13" s="47"/>
      <c r="J13" s="47"/>
      <c r="K13" s="47"/>
      <c r="L13" s="47"/>
      <c r="M13" s="47"/>
      <c r="N13" s="47">
        <f t="shared" si="0"/>
        <v>7.4</v>
      </c>
      <c r="O13" s="124"/>
      <c r="P13" s="115"/>
      <c r="Q13" s="85"/>
      <c r="R13" s="85"/>
    </row>
    <row r="14" spans="1:19" ht="12" customHeight="1" x14ac:dyDescent="0.25">
      <c r="A14" s="52" t="s">
        <v>238</v>
      </c>
      <c r="B14" s="49" t="s">
        <v>26</v>
      </c>
      <c r="C14" s="48" t="s">
        <v>345</v>
      </c>
      <c r="D14" s="75" t="s">
        <v>300</v>
      </c>
      <c r="E14" s="47">
        <v>0</v>
      </c>
      <c r="F14" s="47"/>
      <c r="G14" s="47"/>
      <c r="H14" s="47"/>
      <c r="I14" s="47"/>
      <c r="J14" s="47"/>
      <c r="K14" s="47"/>
      <c r="L14" s="47"/>
      <c r="M14" s="47"/>
      <c r="N14" s="47">
        <f t="shared" si="0"/>
        <v>0</v>
      </c>
      <c r="O14" s="124"/>
      <c r="P14" s="115"/>
      <c r="Q14" s="85"/>
      <c r="R14" s="85"/>
    </row>
    <row r="15" spans="1:19" ht="12" customHeight="1" x14ac:dyDescent="0.25">
      <c r="A15" s="52" t="s">
        <v>244</v>
      </c>
      <c r="B15" s="49" t="s">
        <v>243</v>
      </c>
      <c r="C15" s="48" t="s">
        <v>310</v>
      </c>
      <c r="D15" s="75" t="s">
        <v>300</v>
      </c>
      <c r="E15" s="47">
        <v>0</v>
      </c>
      <c r="F15" s="47">
        <v>3.7</v>
      </c>
      <c r="G15" s="47"/>
      <c r="H15" s="47"/>
      <c r="I15" s="47"/>
      <c r="J15" s="47"/>
      <c r="K15" s="47"/>
      <c r="L15" s="47"/>
      <c r="M15" s="47"/>
      <c r="N15" s="47">
        <f t="shared" si="0"/>
        <v>3.7</v>
      </c>
      <c r="O15" s="124"/>
      <c r="P15" s="115"/>
      <c r="Q15" s="85"/>
      <c r="R15" s="85"/>
    </row>
    <row r="16" spans="1:19" ht="13.5" x14ac:dyDescent="0.25">
      <c r="A16" s="52" t="s">
        <v>65</v>
      </c>
      <c r="B16" s="49" t="s">
        <v>64</v>
      </c>
      <c r="C16" s="48" t="s">
        <v>310</v>
      </c>
      <c r="D16" s="74" t="s">
        <v>300</v>
      </c>
      <c r="E16" s="47">
        <v>54.88</v>
      </c>
      <c r="F16" s="47">
        <v>3.7</v>
      </c>
      <c r="G16" s="47"/>
      <c r="H16" s="47"/>
      <c r="I16" s="47"/>
      <c r="J16" s="47"/>
      <c r="K16" s="47"/>
      <c r="L16" s="47"/>
      <c r="M16" s="47"/>
      <c r="N16" s="47">
        <f t="shared" si="0"/>
        <v>58.580000000000005</v>
      </c>
      <c r="O16" s="124"/>
      <c r="P16" s="115"/>
      <c r="Q16" s="85"/>
      <c r="R16" s="85"/>
    </row>
    <row r="17" spans="1:18" ht="13.5" x14ac:dyDescent="0.25">
      <c r="A17" s="52" t="s">
        <v>414</v>
      </c>
      <c r="B17" s="49" t="s">
        <v>413</v>
      </c>
      <c r="C17" s="48" t="s">
        <v>310</v>
      </c>
      <c r="D17" s="74" t="s">
        <v>300</v>
      </c>
      <c r="E17" s="47">
        <v>0</v>
      </c>
      <c r="F17" s="47"/>
      <c r="G17" s="47"/>
      <c r="H17" s="47"/>
      <c r="I17" s="47"/>
      <c r="J17" s="47"/>
      <c r="K17" s="47"/>
      <c r="L17" s="47"/>
      <c r="M17" s="47"/>
      <c r="N17" s="47">
        <f t="shared" si="0"/>
        <v>0</v>
      </c>
      <c r="O17" s="124"/>
      <c r="P17" s="115"/>
      <c r="Q17" s="85"/>
      <c r="R17" s="85"/>
    </row>
    <row r="18" spans="1:18" ht="13.5" x14ac:dyDescent="0.25">
      <c r="A18" s="52" t="s">
        <v>135</v>
      </c>
      <c r="B18" s="49" t="s">
        <v>14</v>
      </c>
      <c r="C18" s="48" t="s">
        <v>310</v>
      </c>
      <c r="D18" s="74" t="s">
        <v>300</v>
      </c>
      <c r="E18" s="47">
        <v>59.42</v>
      </c>
      <c r="F18" s="47"/>
      <c r="G18" s="47"/>
      <c r="H18" s="47"/>
      <c r="I18" s="47"/>
      <c r="J18" s="47"/>
      <c r="K18" s="47"/>
      <c r="L18" s="47"/>
      <c r="M18" s="47"/>
      <c r="N18" s="47">
        <f t="shared" si="0"/>
        <v>59.42</v>
      </c>
      <c r="O18" s="124"/>
      <c r="P18" s="115"/>
      <c r="Q18" s="85"/>
      <c r="R18" s="85"/>
    </row>
    <row r="19" spans="1:18" ht="13.5" x14ac:dyDescent="0.25">
      <c r="A19" s="52" t="s">
        <v>92</v>
      </c>
      <c r="B19" s="49" t="s">
        <v>91</v>
      </c>
      <c r="C19" s="48" t="s">
        <v>310</v>
      </c>
      <c r="D19" s="74" t="s">
        <v>300</v>
      </c>
      <c r="E19" s="47">
        <v>31.04</v>
      </c>
      <c r="F19" s="47"/>
      <c r="G19" s="47"/>
      <c r="H19" s="47"/>
      <c r="I19" s="47"/>
      <c r="J19" s="47"/>
      <c r="K19" s="47"/>
      <c r="L19" s="47"/>
      <c r="M19" s="47"/>
      <c r="N19" s="47">
        <f t="shared" si="0"/>
        <v>31.04</v>
      </c>
      <c r="O19" s="124"/>
      <c r="P19" s="115"/>
      <c r="Q19" s="85"/>
      <c r="R19" s="85"/>
    </row>
    <row r="20" spans="1:18" ht="13.5" x14ac:dyDescent="0.25">
      <c r="A20" s="51" t="s">
        <v>38</v>
      </c>
      <c r="B20" s="49" t="s">
        <v>13</v>
      </c>
      <c r="C20" s="48" t="s">
        <v>310</v>
      </c>
      <c r="D20" s="75" t="s">
        <v>300</v>
      </c>
      <c r="E20" s="47">
        <v>40.5</v>
      </c>
      <c r="F20" s="47">
        <v>3.7</v>
      </c>
      <c r="G20" s="47"/>
      <c r="H20" s="47"/>
      <c r="I20" s="47"/>
      <c r="J20" s="47"/>
      <c r="K20" s="47"/>
      <c r="L20" s="47"/>
      <c r="M20" s="47"/>
      <c r="N20" s="47">
        <f t="shared" si="0"/>
        <v>44.2</v>
      </c>
      <c r="O20" s="125"/>
      <c r="P20" s="115"/>
      <c r="Q20" s="85"/>
      <c r="R20" s="85"/>
    </row>
    <row r="21" spans="1:18" ht="13.5" x14ac:dyDescent="0.25">
      <c r="A21" s="52" t="s">
        <v>69</v>
      </c>
      <c r="B21" s="49" t="s">
        <v>70</v>
      </c>
      <c r="C21" s="48" t="s">
        <v>310</v>
      </c>
      <c r="D21" s="75" t="s">
        <v>300</v>
      </c>
      <c r="E21" s="47">
        <v>234.39</v>
      </c>
      <c r="F21" s="47"/>
      <c r="G21" s="47"/>
      <c r="H21" s="47"/>
      <c r="I21" s="47"/>
      <c r="J21" s="47"/>
      <c r="K21" s="47"/>
      <c r="L21" s="47"/>
      <c r="M21" s="47"/>
      <c r="N21" s="47">
        <f t="shared" si="0"/>
        <v>234.39</v>
      </c>
      <c r="O21" s="125"/>
      <c r="P21" s="115"/>
      <c r="Q21" s="85"/>
      <c r="R21" s="85"/>
    </row>
    <row r="22" spans="1:18" ht="13.5" x14ac:dyDescent="0.25">
      <c r="A22" s="52" t="s">
        <v>134</v>
      </c>
      <c r="B22" s="49" t="s">
        <v>133</v>
      </c>
      <c r="C22" s="48" t="s">
        <v>310</v>
      </c>
      <c r="D22" s="75" t="s">
        <v>300</v>
      </c>
      <c r="E22" s="47">
        <v>82.92</v>
      </c>
      <c r="F22" s="47"/>
      <c r="G22" s="47"/>
      <c r="H22" s="47"/>
      <c r="I22" s="47"/>
      <c r="J22" s="47"/>
      <c r="K22" s="47"/>
      <c r="L22" s="47"/>
      <c r="M22" s="47"/>
      <c r="N22" s="47">
        <f t="shared" si="0"/>
        <v>82.92</v>
      </c>
      <c r="O22" s="125"/>
      <c r="P22" s="115"/>
      <c r="Q22" s="85"/>
      <c r="R22" s="85"/>
    </row>
    <row r="23" spans="1:18" ht="13.5" x14ac:dyDescent="0.25">
      <c r="A23" s="52" t="s">
        <v>241</v>
      </c>
      <c r="B23" s="49" t="s">
        <v>58</v>
      </c>
      <c r="C23" s="48" t="s">
        <v>310</v>
      </c>
      <c r="D23" s="74" t="s">
        <v>300</v>
      </c>
      <c r="E23" s="47">
        <v>127.44</v>
      </c>
      <c r="F23" s="47"/>
      <c r="G23" s="47"/>
      <c r="H23" s="47"/>
      <c r="I23" s="47"/>
      <c r="J23" s="47"/>
      <c r="K23" s="47"/>
      <c r="L23" s="47"/>
      <c r="M23" s="47"/>
      <c r="N23" s="47">
        <f t="shared" si="0"/>
        <v>127.44</v>
      </c>
      <c r="O23" s="125"/>
      <c r="P23" s="115"/>
      <c r="Q23" s="85"/>
      <c r="R23" s="85"/>
    </row>
    <row r="24" spans="1:18" ht="13.5" x14ac:dyDescent="0.25">
      <c r="A24" s="52" t="s">
        <v>67</v>
      </c>
      <c r="B24" s="49" t="s">
        <v>68</v>
      </c>
      <c r="C24" s="48" t="s">
        <v>310</v>
      </c>
      <c r="D24" s="74" t="s">
        <v>300</v>
      </c>
      <c r="E24" s="47">
        <v>298.92</v>
      </c>
      <c r="F24" s="47"/>
      <c r="G24" s="47">
        <v>7.4</v>
      </c>
      <c r="H24" s="47"/>
      <c r="I24" s="47"/>
      <c r="J24" s="47"/>
      <c r="K24" s="47"/>
      <c r="L24" s="47"/>
      <c r="M24" s="47"/>
      <c r="N24" s="47">
        <f t="shared" si="0"/>
        <v>306.32</v>
      </c>
      <c r="O24" s="125"/>
      <c r="P24" s="115"/>
      <c r="Q24" s="85"/>
      <c r="R24" s="85"/>
    </row>
    <row r="25" spans="1:18" ht="13.5" x14ac:dyDescent="0.25">
      <c r="A25" s="51" t="s">
        <v>42</v>
      </c>
      <c r="B25" s="49" t="s">
        <v>15</v>
      </c>
      <c r="C25" s="48" t="s">
        <v>310</v>
      </c>
      <c r="D25" s="74" t="s">
        <v>300</v>
      </c>
      <c r="E25" s="47">
        <v>25</v>
      </c>
      <c r="F25" s="47"/>
      <c r="G25" s="47"/>
      <c r="H25" s="47"/>
      <c r="I25" s="47"/>
      <c r="J25" s="47"/>
      <c r="K25" s="47"/>
      <c r="L25" s="47"/>
      <c r="M25" s="47"/>
      <c r="N25" s="47">
        <f t="shared" si="0"/>
        <v>25</v>
      </c>
      <c r="O25" s="125"/>
      <c r="P25" s="115"/>
      <c r="Q25" s="85"/>
      <c r="R25" s="85"/>
    </row>
    <row r="26" spans="1:18" ht="13.5" x14ac:dyDescent="0.25">
      <c r="A26" s="52" t="s">
        <v>245</v>
      </c>
      <c r="B26" s="49" t="s">
        <v>11</v>
      </c>
      <c r="C26" s="48" t="s">
        <v>310</v>
      </c>
      <c r="D26" s="74" t="s">
        <v>300</v>
      </c>
      <c r="E26" s="47">
        <v>0</v>
      </c>
      <c r="F26" s="47"/>
      <c r="G26" s="47"/>
      <c r="H26" s="47"/>
      <c r="I26" s="47"/>
      <c r="J26" s="47"/>
      <c r="K26" s="47"/>
      <c r="L26" s="47"/>
      <c r="M26" s="47"/>
      <c r="N26" s="47">
        <f t="shared" si="0"/>
        <v>0</v>
      </c>
      <c r="O26" s="125"/>
      <c r="P26" s="115"/>
      <c r="Q26" s="85"/>
      <c r="R26" s="85"/>
    </row>
    <row r="27" spans="1:18" ht="13.5" x14ac:dyDescent="0.25">
      <c r="A27" s="51" t="s">
        <v>41</v>
      </c>
      <c r="B27" s="49" t="s">
        <v>36</v>
      </c>
      <c r="C27" s="48" t="s">
        <v>310</v>
      </c>
      <c r="D27" s="74" t="s">
        <v>300</v>
      </c>
      <c r="E27" s="47">
        <v>1.75</v>
      </c>
      <c r="F27" s="47"/>
      <c r="G27" s="47"/>
      <c r="H27" s="47"/>
      <c r="I27" s="47"/>
      <c r="J27" s="47"/>
      <c r="K27" s="47"/>
      <c r="L27" s="47"/>
      <c r="M27" s="47"/>
      <c r="N27" s="47">
        <f t="shared" si="0"/>
        <v>1.75</v>
      </c>
      <c r="O27" s="125"/>
      <c r="P27" s="115"/>
      <c r="Q27" s="85"/>
      <c r="R27" s="85"/>
    </row>
    <row r="28" spans="1:18" ht="13.5" x14ac:dyDescent="0.25">
      <c r="A28" s="52" t="s">
        <v>120</v>
      </c>
      <c r="B28" s="49" t="s">
        <v>24</v>
      </c>
      <c r="C28" s="48" t="s">
        <v>310</v>
      </c>
      <c r="D28" s="74" t="s">
        <v>300</v>
      </c>
      <c r="E28" s="47">
        <v>0</v>
      </c>
      <c r="F28" s="47">
        <v>3.7</v>
      </c>
      <c r="G28" s="47"/>
      <c r="H28" s="47"/>
      <c r="I28" s="47"/>
      <c r="J28" s="47"/>
      <c r="K28" s="47"/>
      <c r="L28" s="47"/>
      <c r="M28" s="47"/>
      <c r="N28" s="47">
        <f t="shared" si="0"/>
        <v>3.7</v>
      </c>
      <c r="O28" s="125"/>
      <c r="P28" s="115"/>
      <c r="Q28" s="85"/>
      <c r="R28" s="85"/>
    </row>
    <row r="29" spans="1:18" ht="13.5" x14ac:dyDescent="0.25">
      <c r="A29" s="52" t="s">
        <v>423</v>
      </c>
      <c r="B29" s="49" t="s">
        <v>336</v>
      </c>
      <c r="C29" s="48" t="s">
        <v>310</v>
      </c>
      <c r="D29" s="74" t="s">
        <v>300</v>
      </c>
      <c r="E29" s="47">
        <v>0</v>
      </c>
      <c r="F29" s="47"/>
      <c r="G29" s="47"/>
      <c r="H29" s="47"/>
      <c r="I29" s="47"/>
      <c r="J29" s="47"/>
      <c r="K29" s="47"/>
      <c r="L29" s="47"/>
      <c r="M29" s="47"/>
      <c r="N29" s="47">
        <f t="shared" si="0"/>
        <v>0</v>
      </c>
      <c r="O29" s="125"/>
      <c r="P29" s="115"/>
      <c r="Q29" s="85"/>
      <c r="R29" s="85"/>
    </row>
    <row r="30" spans="1:18" ht="13.5" x14ac:dyDescent="0.25">
      <c r="A30" s="51" t="s">
        <v>39</v>
      </c>
      <c r="B30" s="49" t="s">
        <v>37</v>
      </c>
      <c r="C30" s="48" t="s">
        <v>310</v>
      </c>
      <c r="D30" s="74" t="s">
        <v>300</v>
      </c>
      <c r="E30" s="47">
        <v>14.25</v>
      </c>
      <c r="F30" s="47">
        <v>3.7</v>
      </c>
      <c r="G30" s="47"/>
      <c r="H30" s="47"/>
      <c r="I30" s="47"/>
      <c r="J30" s="47"/>
      <c r="K30" s="47"/>
      <c r="L30" s="47"/>
      <c r="M30" s="47"/>
      <c r="N30" s="47">
        <f t="shared" si="0"/>
        <v>17.95</v>
      </c>
      <c r="O30" s="125"/>
      <c r="P30" s="115"/>
      <c r="Q30" s="85"/>
      <c r="R30" s="85"/>
    </row>
    <row r="31" spans="1:18" ht="13.5" x14ac:dyDescent="0.25">
      <c r="A31" s="52" t="s">
        <v>403</v>
      </c>
      <c r="B31" s="49" t="s">
        <v>402</v>
      </c>
      <c r="C31" s="48" t="s">
        <v>310</v>
      </c>
      <c r="D31" s="74" t="s">
        <v>300</v>
      </c>
      <c r="E31" s="47">
        <v>0</v>
      </c>
      <c r="F31" s="47"/>
      <c r="G31" s="47"/>
      <c r="H31" s="47"/>
      <c r="I31" s="47"/>
      <c r="J31" s="47"/>
      <c r="K31" s="47"/>
      <c r="L31" s="47"/>
      <c r="M31" s="47"/>
      <c r="N31" s="47">
        <f t="shared" si="0"/>
        <v>0</v>
      </c>
      <c r="O31" s="125"/>
      <c r="P31" s="115"/>
      <c r="Q31" s="85"/>
      <c r="R31" s="85"/>
    </row>
    <row r="32" spans="1:18" ht="13.5" x14ac:dyDescent="0.25">
      <c r="A32" s="52" t="s">
        <v>118</v>
      </c>
      <c r="B32" s="49" t="s">
        <v>117</v>
      </c>
      <c r="C32" s="48" t="s">
        <v>310</v>
      </c>
      <c r="D32" s="74" t="s">
        <v>300</v>
      </c>
      <c r="E32" s="47">
        <v>81.5</v>
      </c>
      <c r="F32" s="47">
        <v>3.7</v>
      </c>
      <c r="G32" s="47"/>
      <c r="H32" s="47"/>
      <c r="I32" s="47"/>
      <c r="J32" s="47"/>
      <c r="K32" s="47"/>
      <c r="L32" s="47"/>
      <c r="M32" s="47"/>
      <c r="N32" s="47">
        <f t="shared" si="0"/>
        <v>85.2</v>
      </c>
      <c r="O32" s="125"/>
      <c r="P32" s="115"/>
      <c r="Q32" s="85"/>
      <c r="R32" s="85"/>
    </row>
    <row r="33" spans="1:18" ht="13.5" x14ac:dyDescent="0.25">
      <c r="A33" s="52" t="s">
        <v>123</v>
      </c>
      <c r="B33" s="49" t="s">
        <v>71</v>
      </c>
      <c r="C33" s="48" t="s">
        <v>310</v>
      </c>
      <c r="D33" s="74" t="s">
        <v>300</v>
      </c>
      <c r="E33" s="47">
        <v>0</v>
      </c>
      <c r="F33" s="47"/>
      <c r="G33" s="47"/>
      <c r="H33" s="47"/>
      <c r="I33" s="47"/>
      <c r="J33" s="47"/>
      <c r="K33" s="47"/>
      <c r="L33" s="47"/>
      <c r="M33" s="47"/>
      <c r="N33" s="47">
        <f t="shared" si="0"/>
        <v>0</v>
      </c>
      <c r="O33" s="125"/>
      <c r="P33" s="115"/>
      <c r="Q33" s="85"/>
      <c r="R33" s="85"/>
    </row>
    <row r="34" spans="1:18" ht="13.5" x14ac:dyDescent="0.25">
      <c r="A34" s="52" t="s">
        <v>441</v>
      </c>
      <c r="B34" s="49" t="s">
        <v>335</v>
      </c>
      <c r="C34" s="48" t="s">
        <v>310</v>
      </c>
      <c r="D34" s="74" t="s">
        <v>300</v>
      </c>
      <c r="E34" s="47">
        <v>0</v>
      </c>
      <c r="F34" s="47"/>
      <c r="G34" s="47"/>
      <c r="H34" s="47"/>
      <c r="I34" s="47"/>
      <c r="J34" s="47"/>
      <c r="K34" s="47"/>
      <c r="L34" s="47"/>
      <c r="M34" s="47"/>
      <c r="N34" s="47">
        <f t="shared" si="0"/>
        <v>0</v>
      </c>
      <c r="O34" s="125"/>
      <c r="P34" s="115"/>
      <c r="Q34" s="85"/>
      <c r="R34" s="85"/>
    </row>
    <row r="35" spans="1:18" ht="13.5" x14ac:dyDescent="0.25">
      <c r="A35" s="52" t="s">
        <v>106</v>
      </c>
      <c r="B35" s="49" t="s">
        <v>105</v>
      </c>
      <c r="C35" s="48" t="s">
        <v>310</v>
      </c>
      <c r="D35" s="74" t="s">
        <v>300</v>
      </c>
      <c r="E35" s="47">
        <v>118.76</v>
      </c>
      <c r="F35" s="47"/>
      <c r="G35" s="47"/>
      <c r="H35" s="47"/>
      <c r="I35" s="47"/>
      <c r="J35" s="47"/>
      <c r="K35" s="47"/>
      <c r="L35" s="47"/>
      <c r="M35" s="47"/>
      <c r="N35" s="47">
        <f t="shared" si="0"/>
        <v>118.76</v>
      </c>
      <c r="O35" s="125"/>
      <c r="P35" s="115"/>
      <c r="Q35" s="85"/>
      <c r="R35" s="85"/>
    </row>
    <row r="36" spans="1:18" ht="13.5" x14ac:dyDescent="0.25">
      <c r="A36" s="52" t="s">
        <v>66</v>
      </c>
      <c r="B36" s="49" t="s">
        <v>23</v>
      </c>
      <c r="C36" s="48" t="s">
        <v>310</v>
      </c>
      <c r="D36" s="74" t="s">
        <v>300</v>
      </c>
      <c r="E36" s="47">
        <v>0</v>
      </c>
      <c r="F36" s="47"/>
      <c r="G36" s="47">
        <v>7.4</v>
      </c>
      <c r="H36" s="47"/>
      <c r="I36" s="47"/>
      <c r="J36" s="47"/>
      <c r="K36" s="47"/>
      <c r="L36" s="47"/>
      <c r="M36" s="47"/>
      <c r="N36" s="47">
        <f t="shared" si="0"/>
        <v>7.4</v>
      </c>
      <c r="O36" s="125"/>
      <c r="P36" s="115"/>
      <c r="Q36" s="85"/>
      <c r="R36" s="85"/>
    </row>
    <row r="37" spans="1:18" ht="13.5" x14ac:dyDescent="0.25">
      <c r="A37" s="52" t="s">
        <v>63</v>
      </c>
      <c r="B37" s="49" t="s">
        <v>62</v>
      </c>
      <c r="C37" s="48" t="s">
        <v>310</v>
      </c>
      <c r="D37" s="74" t="s">
        <v>300</v>
      </c>
      <c r="E37" s="47">
        <v>48.45</v>
      </c>
      <c r="F37" s="47"/>
      <c r="G37" s="47"/>
      <c r="H37" s="47"/>
      <c r="I37" s="47"/>
      <c r="J37" s="47"/>
      <c r="K37" s="47"/>
      <c r="L37" s="47"/>
      <c r="M37" s="47"/>
      <c r="N37" s="47">
        <f t="shared" si="0"/>
        <v>48.45</v>
      </c>
      <c r="O37" s="125"/>
      <c r="Q37" s="85"/>
      <c r="R37" s="85"/>
    </row>
    <row r="38" spans="1:18" ht="13.5" x14ac:dyDescent="0.25">
      <c r="A38" s="52" t="s">
        <v>445</v>
      </c>
      <c r="B38" s="49" t="s">
        <v>290</v>
      </c>
      <c r="C38" s="48" t="s">
        <v>310</v>
      </c>
      <c r="D38" s="74" t="s">
        <v>300</v>
      </c>
      <c r="E38" s="47">
        <v>0</v>
      </c>
      <c r="F38" s="47"/>
      <c r="G38" s="47"/>
      <c r="H38" s="47"/>
      <c r="I38" s="47"/>
      <c r="J38" s="47"/>
      <c r="K38" s="47"/>
      <c r="L38" s="47"/>
      <c r="M38" s="47"/>
      <c r="N38" s="47">
        <f t="shared" si="0"/>
        <v>0</v>
      </c>
      <c r="O38" s="126"/>
      <c r="R38" s="85"/>
    </row>
    <row r="39" spans="1:18" ht="13.5" x14ac:dyDescent="0.25">
      <c r="A39" s="52" t="s">
        <v>132</v>
      </c>
      <c r="B39" s="49" t="s">
        <v>131</v>
      </c>
      <c r="C39" s="48" t="s">
        <v>310</v>
      </c>
      <c r="D39" s="74" t="s">
        <v>300</v>
      </c>
      <c r="E39" s="47">
        <v>0</v>
      </c>
      <c r="F39" s="47"/>
      <c r="G39" s="47"/>
      <c r="H39" s="47"/>
      <c r="I39" s="47"/>
      <c r="J39" s="47"/>
      <c r="K39" s="47"/>
      <c r="L39" s="47"/>
      <c r="M39" s="47"/>
      <c r="N39" s="47">
        <f t="shared" si="0"/>
        <v>0</v>
      </c>
    </row>
    <row r="43" spans="1:18" x14ac:dyDescent="0.2">
      <c r="B43" s="29" t="s">
        <v>12</v>
      </c>
      <c r="C43" s="127">
        <v>140.06</v>
      </c>
    </row>
    <row r="44" spans="1:18" x14ac:dyDescent="0.2">
      <c r="B44" s="29" t="s">
        <v>95</v>
      </c>
      <c r="C44" s="127">
        <v>87</v>
      </c>
    </row>
    <row r="50" spans="1:1" x14ac:dyDescent="0.2">
      <c r="A50" s="73"/>
    </row>
    <row r="51" spans="1:1" x14ac:dyDescent="0.2">
      <c r="A51" s="73"/>
    </row>
    <row r="52" spans="1:1" x14ac:dyDescent="0.2">
      <c r="A52" s="73"/>
    </row>
    <row r="53" spans="1:1" x14ac:dyDescent="0.2">
      <c r="A53" s="73"/>
    </row>
    <row r="54" spans="1:1" x14ac:dyDescent="0.2">
      <c r="A54" s="73"/>
    </row>
    <row r="55" spans="1:1" x14ac:dyDescent="0.2">
      <c r="A55" s="73"/>
    </row>
    <row r="56" spans="1:1" x14ac:dyDescent="0.2">
      <c r="A56" s="73"/>
    </row>
    <row r="57" spans="1:1" x14ac:dyDescent="0.2">
      <c r="A57" s="73"/>
    </row>
    <row r="58" spans="1:1" x14ac:dyDescent="0.2">
      <c r="A58" s="73"/>
    </row>
    <row r="59" spans="1:1" x14ac:dyDescent="0.2">
      <c r="A59" s="73"/>
    </row>
    <row r="60" spans="1:1" x14ac:dyDescent="0.2">
      <c r="A60" s="73"/>
    </row>
  </sheetData>
  <sortState xmlns:xlrd2="http://schemas.microsoft.com/office/spreadsheetml/2017/richdata2" ref="A3:N37">
    <sortCondition ref="B3:B37"/>
  </sortState>
  <mergeCells count="2">
    <mergeCell ref="A1:B1"/>
    <mergeCell ref="E1:N1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72"/>
  <sheetViews>
    <sheetView workbookViewId="0"/>
  </sheetViews>
  <sheetFormatPr defaultRowHeight="12.75" x14ac:dyDescent="0.2"/>
  <cols>
    <col min="1" max="1" width="4" customWidth="1"/>
    <col min="2" max="2" width="19.7109375" customWidth="1"/>
    <col min="3" max="3" width="14.7109375" customWidth="1"/>
    <col min="4" max="4" width="9.7109375" customWidth="1"/>
    <col min="5" max="5" width="16.7109375" customWidth="1"/>
    <col min="6" max="6" width="9.7109375" customWidth="1"/>
    <col min="7" max="7" width="16.28515625" customWidth="1"/>
    <col min="8" max="8" width="9.7109375" customWidth="1"/>
    <col min="9" max="9" width="16" customWidth="1"/>
    <col min="10" max="10" width="9.7109375" customWidth="1"/>
    <col min="11" max="11" width="18.28515625" customWidth="1"/>
    <col min="12" max="12" width="9.7109375" customWidth="1"/>
    <col min="13" max="13" width="14.7109375" customWidth="1"/>
    <col min="14" max="14" width="4" customWidth="1"/>
    <col min="15" max="15" width="8.42578125" customWidth="1"/>
    <col min="16" max="23" width="14.7109375" customWidth="1"/>
  </cols>
  <sheetData>
    <row r="1" spans="2:15" x14ac:dyDescent="0.2">
      <c r="B1" s="88" t="s">
        <v>7</v>
      </c>
      <c r="C1" s="89" t="s">
        <v>1</v>
      </c>
      <c r="D1" s="90" t="s">
        <v>101</v>
      </c>
      <c r="E1" s="89" t="s">
        <v>2</v>
      </c>
      <c r="F1" s="90" t="s">
        <v>101</v>
      </c>
      <c r="G1" s="89" t="s">
        <v>3</v>
      </c>
      <c r="H1" s="90" t="s">
        <v>101</v>
      </c>
      <c r="I1" s="89" t="s">
        <v>4</v>
      </c>
      <c r="J1" s="90" t="s">
        <v>101</v>
      </c>
      <c r="K1" s="89" t="s">
        <v>5</v>
      </c>
      <c r="L1" s="90" t="s">
        <v>101</v>
      </c>
      <c r="M1" s="91" t="s">
        <v>99</v>
      </c>
    </row>
    <row r="3" spans="2:15" x14ac:dyDescent="0.2">
      <c r="B3" s="30" t="s">
        <v>34</v>
      </c>
      <c r="C3" s="30" t="s">
        <v>163</v>
      </c>
      <c r="D3" s="92">
        <f t="shared" ref="D3:D13" si="0">VLOOKUP(C3,$B$44:$C$172,2,FALSE)</f>
        <v>5.8</v>
      </c>
      <c r="E3" s="87" t="s">
        <v>144</v>
      </c>
      <c r="F3" s="92">
        <f t="shared" ref="F3:F28" si="1">VLOOKUP(E3,$B$44:$C$172,2,FALSE)</f>
        <v>17</v>
      </c>
      <c r="G3" s="87" t="s">
        <v>183</v>
      </c>
      <c r="H3" s="92">
        <f t="shared" ref="H3:H12" si="2">VLOOKUP(G3,$B$44:$C$172,2,FALSE)</f>
        <v>1.3</v>
      </c>
      <c r="I3" s="87" t="s">
        <v>141</v>
      </c>
      <c r="J3" s="92">
        <f>VLOOKUP(I3,$B$44:$C$172,2,FALSE)</f>
        <v>3.4</v>
      </c>
      <c r="K3" s="87" t="s">
        <v>309</v>
      </c>
      <c r="L3" s="92">
        <v>0.9</v>
      </c>
      <c r="M3" s="92">
        <f>SUM(D3,F3,H3,J3,L3)</f>
        <v>28.4</v>
      </c>
      <c r="O3" t="str">
        <f>IF($M3&gt;28.4,"OVER","GOOD")</f>
        <v>GOOD</v>
      </c>
    </row>
    <row r="4" spans="2:15" x14ac:dyDescent="0.2">
      <c r="B4" s="30" t="s">
        <v>246</v>
      </c>
      <c r="C4" s="30" t="s">
        <v>145</v>
      </c>
      <c r="D4" s="92">
        <f t="shared" si="0"/>
        <v>8.3000000000000007</v>
      </c>
      <c r="E4" s="87" t="s">
        <v>149</v>
      </c>
      <c r="F4" s="92">
        <f t="shared" si="1"/>
        <v>6.7</v>
      </c>
      <c r="G4" s="87" t="s">
        <v>141</v>
      </c>
      <c r="H4" s="92">
        <f t="shared" si="2"/>
        <v>3.4</v>
      </c>
      <c r="I4" s="87" t="s">
        <v>309</v>
      </c>
      <c r="J4" s="92">
        <v>0.9</v>
      </c>
      <c r="K4" s="87" t="s">
        <v>174</v>
      </c>
      <c r="L4" s="92">
        <f t="shared" ref="L4:L13" si="3">VLOOKUP(K4,$B$44:$C$172,2,FALSE)</f>
        <v>8.6</v>
      </c>
      <c r="M4" s="92">
        <f>SUM(D4,F4,H4,J4,L4)</f>
        <v>27.9</v>
      </c>
      <c r="O4" t="str">
        <f t="shared" ref="O4:O39" si="4">IF($M4&gt;28.4,"OVER","GOOD")</f>
        <v>GOOD</v>
      </c>
    </row>
    <row r="5" spans="2:15" x14ac:dyDescent="0.2">
      <c r="B5" s="30" t="s">
        <v>93</v>
      </c>
      <c r="C5" s="30" t="s">
        <v>148</v>
      </c>
      <c r="D5" s="92">
        <f t="shared" si="0"/>
        <v>9.4</v>
      </c>
      <c r="E5" s="87" t="s">
        <v>187</v>
      </c>
      <c r="F5" s="92">
        <f t="shared" si="1"/>
        <v>2.9</v>
      </c>
      <c r="G5" s="87" t="s">
        <v>141</v>
      </c>
      <c r="H5" s="92">
        <f t="shared" si="2"/>
        <v>3.4</v>
      </c>
      <c r="I5" s="87" t="s">
        <v>196</v>
      </c>
      <c r="J5" s="92">
        <f t="shared" ref="J5:J10" si="5">VLOOKUP(I5,$B$44:$C$172,2,FALSE)</f>
        <v>3.2</v>
      </c>
      <c r="K5" s="87" t="s">
        <v>174</v>
      </c>
      <c r="L5" s="92">
        <f t="shared" si="3"/>
        <v>8.6</v>
      </c>
      <c r="M5" s="92">
        <f>SUM(D5,F5,H5,J5,L5)</f>
        <v>27.5</v>
      </c>
      <c r="O5" t="str">
        <f t="shared" si="4"/>
        <v>GOOD</v>
      </c>
    </row>
    <row r="6" spans="2:15" x14ac:dyDescent="0.2">
      <c r="B6" s="30" t="s">
        <v>103</v>
      </c>
      <c r="C6" s="30" t="s">
        <v>227</v>
      </c>
      <c r="D6" s="92">
        <f t="shared" si="0"/>
        <v>4.8</v>
      </c>
      <c r="E6" s="85" t="s">
        <v>195</v>
      </c>
      <c r="F6" s="92">
        <f t="shared" si="1"/>
        <v>10</v>
      </c>
      <c r="G6" s="85" t="s">
        <v>261</v>
      </c>
      <c r="H6" s="92">
        <f t="shared" si="2"/>
        <v>1.6</v>
      </c>
      <c r="I6" s="85" t="s">
        <v>141</v>
      </c>
      <c r="J6" s="92">
        <f t="shared" si="5"/>
        <v>3.4</v>
      </c>
      <c r="K6" s="85" t="s">
        <v>174</v>
      </c>
      <c r="L6" s="92">
        <f t="shared" si="3"/>
        <v>8.6</v>
      </c>
      <c r="M6" s="92">
        <f t="shared" ref="M6:M39" si="6">SUM(D6,F6,H6,J6,L6)</f>
        <v>28.4</v>
      </c>
      <c r="O6" t="str">
        <f t="shared" si="4"/>
        <v>GOOD</v>
      </c>
    </row>
    <row r="7" spans="2:15" x14ac:dyDescent="0.2">
      <c r="B7" t="s">
        <v>25</v>
      </c>
      <c r="C7" s="30" t="s">
        <v>143</v>
      </c>
      <c r="D7" s="92">
        <f t="shared" si="0"/>
        <v>2.9</v>
      </c>
      <c r="E7" t="s">
        <v>144</v>
      </c>
      <c r="F7" s="92">
        <f t="shared" si="1"/>
        <v>17</v>
      </c>
      <c r="G7" t="s">
        <v>164</v>
      </c>
      <c r="H7" s="92">
        <f t="shared" si="2"/>
        <v>3.3</v>
      </c>
      <c r="I7" t="s">
        <v>141</v>
      </c>
      <c r="J7" s="92">
        <f t="shared" si="5"/>
        <v>3.4</v>
      </c>
      <c r="K7" t="s">
        <v>161</v>
      </c>
      <c r="L7" s="92">
        <f t="shared" si="3"/>
        <v>1.7</v>
      </c>
      <c r="M7" s="92">
        <f t="shared" si="6"/>
        <v>28.299999999999997</v>
      </c>
      <c r="O7" t="str">
        <f t="shared" si="4"/>
        <v>GOOD</v>
      </c>
    </row>
    <row r="8" spans="2:15" x14ac:dyDescent="0.2">
      <c r="B8" t="s">
        <v>10</v>
      </c>
      <c r="C8" t="s">
        <v>251</v>
      </c>
      <c r="D8" s="92">
        <f t="shared" si="0"/>
        <v>4.0999999999999996</v>
      </c>
      <c r="E8" s="85" t="s">
        <v>250</v>
      </c>
      <c r="F8" s="92">
        <f t="shared" si="1"/>
        <v>4.4000000000000004</v>
      </c>
      <c r="G8" s="85" t="s">
        <v>146</v>
      </c>
      <c r="H8" s="92">
        <f t="shared" si="2"/>
        <v>7.8</v>
      </c>
      <c r="I8" s="85" t="s">
        <v>141</v>
      </c>
      <c r="J8" s="92">
        <f t="shared" si="5"/>
        <v>3.4</v>
      </c>
      <c r="K8" s="85" t="s">
        <v>174</v>
      </c>
      <c r="L8" s="92">
        <f t="shared" si="3"/>
        <v>8.6</v>
      </c>
      <c r="M8" s="92">
        <f t="shared" si="6"/>
        <v>28.299999999999997</v>
      </c>
      <c r="O8" t="str">
        <f t="shared" si="4"/>
        <v>GOOD</v>
      </c>
    </row>
    <row r="9" spans="2:15" x14ac:dyDescent="0.2">
      <c r="B9" t="s">
        <v>427</v>
      </c>
      <c r="C9" t="s">
        <v>145</v>
      </c>
      <c r="D9" s="92">
        <f t="shared" si="0"/>
        <v>8.3000000000000007</v>
      </c>
      <c r="E9" s="85" t="s">
        <v>149</v>
      </c>
      <c r="F9" s="92">
        <f t="shared" si="1"/>
        <v>6.7</v>
      </c>
      <c r="G9" s="85" t="s">
        <v>228</v>
      </c>
      <c r="H9" s="92">
        <f t="shared" si="2"/>
        <v>1.2</v>
      </c>
      <c r="I9" s="85" t="s">
        <v>172</v>
      </c>
      <c r="J9" s="92">
        <f t="shared" si="5"/>
        <v>1.3</v>
      </c>
      <c r="K9" s="85" t="s">
        <v>169</v>
      </c>
      <c r="L9" s="92">
        <f t="shared" si="3"/>
        <v>10.9</v>
      </c>
      <c r="M9" s="92">
        <f>SUM(D9,F9,H9,J9,L9)</f>
        <v>28.4</v>
      </c>
      <c r="O9" t="str">
        <f>IF($M9&gt;28.4,"OVER","GOOD")</f>
        <v>GOOD</v>
      </c>
    </row>
    <row r="10" spans="2:15" x14ac:dyDescent="0.2">
      <c r="B10" t="s">
        <v>35</v>
      </c>
      <c r="C10" t="s">
        <v>145</v>
      </c>
      <c r="D10" s="92">
        <f t="shared" si="0"/>
        <v>8.3000000000000007</v>
      </c>
      <c r="E10" s="85" t="s">
        <v>390</v>
      </c>
      <c r="F10" s="92">
        <f t="shared" si="1"/>
        <v>8.5</v>
      </c>
      <c r="G10" s="85" t="s">
        <v>142</v>
      </c>
      <c r="H10" s="92">
        <f t="shared" si="2"/>
        <v>6.6</v>
      </c>
      <c r="I10" s="85" t="s">
        <v>183</v>
      </c>
      <c r="J10" s="92">
        <f t="shared" si="5"/>
        <v>1.3</v>
      </c>
      <c r="K10" s="85" t="s">
        <v>141</v>
      </c>
      <c r="L10" s="92">
        <f t="shared" si="3"/>
        <v>3.4</v>
      </c>
      <c r="M10" s="92">
        <f t="shared" si="6"/>
        <v>28.099999999999998</v>
      </c>
      <c r="O10" t="str">
        <f t="shared" si="4"/>
        <v>GOOD</v>
      </c>
    </row>
    <row r="11" spans="2:15" x14ac:dyDescent="0.2">
      <c r="B11" t="s">
        <v>31</v>
      </c>
      <c r="C11" s="30" t="s">
        <v>145</v>
      </c>
      <c r="D11" s="92">
        <f t="shared" si="0"/>
        <v>8.3000000000000007</v>
      </c>
      <c r="E11" s="87" t="s">
        <v>149</v>
      </c>
      <c r="F11" s="92">
        <f t="shared" si="1"/>
        <v>6.7</v>
      </c>
      <c r="G11" s="87" t="s">
        <v>148</v>
      </c>
      <c r="H11" s="92">
        <f t="shared" si="2"/>
        <v>9.4</v>
      </c>
      <c r="I11" s="87" t="s">
        <v>398</v>
      </c>
      <c r="J11" s="92">
        <v>0.9</v>
      </c>
      <c r="K11" s="87" t="s">
        <v>182</v>
      </c>
      <c r="L11" s="92">
        <f t="shared" si="3"/>
        <v>3</v>
      </c>
      <c r="M11" s="92">
        <f t="shared" si="6"/>
        <v>28.299999999999997</v>
      </c>
      <c r="O11" t="str">
        <f t="shared" si="4"/>
        <v>GOOD</v>
      </c>
    </row>
    <row r="12" spans="2:15" x14ac:dyDescent="0.2">
      <c r="B12" t="s">
        <v>54</v>
      </c>
      <c r="C12" s="30" t="s">
        <v>172</v>
      </c>
      <c r="D12" s="92">
        <f t="shared" si="0"/>
        <v>1.3</v>
      </c>
      <c r="E12" s="87" t="s">
        <v>207</v>
      </c>
      <c r="F12" s="92">
        <f t="shared" si="1"/>
        <v>3.4</v>
      </c>
      <c r="G12" s="87" t="s">
        <v>199</v>
      </c>
      <c r="H12" s="92">
        <f t="shared" si="2"/>
        <v>3.1</v>
      </c>
      <c r="I12" s="87" t="s">
        <v>144</v>
      </c>
      <c r="J12" s="92">
        <f t="shared" ref="J12:J20" si="7">VLOOKUP(I12,$B$44:$C$172,2,FALSE)</f>
        <v>17</v>
      </c>
      <c r="K12" s="87" t="s">
        <v>141</v>
      </c>
      <c r="L12" s="92">
        <f t="shared" si="3"/>
        <v>3.4</v>
      </c>
      <c r="M12" s="92">
        <f t="shared" si="6"/>
        <v>28.2</v>
      </c>
      <c r="O12" t="str">
        <f t="shared" si="4"/>
        <v>GOOD</v>
      </c>
    </row>
    <row r="13" spans="2:15" x14ac:dyDescent="0.2">
      <c r="B13" t="s">
        <v>26</v>
      </c>
      <c r="C13" t="s">
        <v>250</v>
      </c>
      <c r="D13" s="92">
        <f t="shared" si="0"/>
        <v>4.4000000000000004</v>
      </c>
      <c r="E13" s="85" t="s">
        <v>165</v>
      </c>
      <c r="F13" s="92">
        <f t="shared" si="1"/>
        <v>18.5</v>
      </c>
      <c r="G13" s="85" t="s">
        <v>325</v>
      </c>
      <c r="H13" s="92">
        <v>0.9</v>
      </c>
      <c r="I13" s="85" t="s">
        <v>255</v>
      </c>
      <c r="J13" s="92">
        <f t="shared" si="7"/>
        <v>3</v>
      </c>
      <c r="K13" s="85" t="s">
        <v>265</v>
      </c>
      <c r="L13" s="92">
        <f t="shared" si="3"/>
        <v>1.4</v>
      </c>
      <c r="M13" s="92">
        <f t="shared" si="6"/>
        <v>28.199999999999996</v>
      </c>
      <c r="O13" t="str">
        <f t="shared" si="4"/>
        <v>GOOD</v>
      </c>
    </row>
    <row r="14" spans="2:15" x14ac:dyDescent="0.2">
      <c r="B14" t="s">
        <v>239</v>
      </c>
      <c r="C14" t="s">
        <v>346</v>
      </c>
      <c r="D14" s="92">
        <v>0.9</v>
      </c>
      <c r="E14" s="85" t="s">
        <v>194</v>
      </c>
      <c r="F14" s="92">
        <f t="shared" si="1"/>
        <v>8.8000000000000007</v>
      </c>
      <c r="G14" s="85" t="s">
        <v>141</v>
      </c>
      <c r="H14" s="92">
        <f t="shared" ref="H14:H30" si="8">VLOOKUP(G14,$B$44:$C$172,2,FALSE)</f>
        <v>3.4</v>
      </c>
      <c r="I14" s="85" t="s">
        <v>223</v>
      </c>
      <c r="J14" s="92">
        <f t="shared" si="7"/>
        <v>12.9</v>
      </c>
      <c r="K14" s="85" t="s">
        <v>309</v>
      </c>
      <c r="L14" s="92">
        <v>0.9</v>
      </c>
      <c r="M14" s="92">
        <f t="shared" si="6"/>
        <v>26.9</v>
      </c>
      <c r="O14" t="str">
        <f t="shared" si="4"/>
        <v>GOOD</v>
      </c>
    </row>
    <row r="15" spans="2:15" x14ac:dyDescent="0.2">
      <c r="B15" t="s">
        <v>242</v>
      </c>
      <c r="C15" t="s">
        <v>145</v>
      </c>
      <c r="D15" s="92">
        <f>VLOOKUP(C15,$B$44:$C$172,2,FALSE)</f>
        <v>8.3000000000000007</v>
      </c>
      <c r="E15" s="85" t="s">
        <v>156</v>
      </c>
      <c r="F15" s="92">
        <f t="shared" si="1"/>
        <v>4.7</v>
      </c>
      <c r="G15" s="85" t="s">
        <v>199</v>
      </c>
      <c r="H15" s="92">
        <f t="shared" si="8"/>
        <v>3.1</v>
      </c>
      <c r="I15" s="85" t="s">
        <v>141</v>
      </c>
      <c r="J15" s="92">
        <f t="shared" si="7"/>
        <v>3.4</v>
      </c>
      <c r="K15" s="85" t="s">
        <v>174</v>
      </c>
      <c r="L15" s="92">
        <f t="shared" ref="L15:L39" si="9">VLOOKUP(K15,$B$44:$C$172,2,FALSE)</f>
        <v>8.6</v>
      </c>
      <c r="M15" s="92">
        <f t="shared" ref="M15:M16" si="10">SUM(D15,F15,H15,J15,L15)</f>
        <v>28.1</v>
      </c>
      <c r="O15" t="str">
        <f t="shared" si="4"/>
        <v>GOOD</v>
      </c>
    </row>
    <row r="16" spans="2:15" x14ac:dyDescent="0.2">
      <c r="B16" t="s">
        <v>288</v>
      </c>
      <c r="C16" t="s">
        <v>195</v>
      </c>
      <c r="D16" s="92">
        <f>VLOOKUP(C16,$B$44:$C$172,2,FALSE)</f>
        <v>10</v>
      </c>
      <c r="E16" s="85" t="s">
        <v>229</v>
      </c>
      <c r="F16" s="92">
        <f t="shared" si="1"/>
        <v>1.1000000000000001</v>
      </c>
      <c r="G16" s="85" t="s">
        <v>267</v>
      </c>
      <c r="H16" s="92">
        <f t="shared" si="8"/>
        <v>1.3</v>
      </c>
      <c r="I16" s="85" t="s">
        <v>141</v>
      </c>
      <c r="J16" s="92">
        <f t="shared" si="7"/>
        <v>3.4</v>
      </c>
      <c r="K16" s="85" t="s">
        <v>169</v>
      </c>
      <c r="L16" s="92">
        <f t="shared" si="9"/>
        <v>10.9</v>
      </c>
      <c r="M16" s="92">
        <f t="shared" si="10"/>
        <v>26.700000000000003</v>
      </c>
      <c r="O16" t="str">
        <f t="shared" si="4"/>
        <v>GOOD</v>
      </c>
    </row>
    <row r="17" spans="2:15" x14ac:dyDescent="0.2">
      <c r="B17" t="s">
        <v>64</v>
      </c>
      <c r="C17" t="s">
        <v>145</v>
      </c>
      <c r="D17" s="92">
        <f>VLOOKUP(C17,$B$44:$C$172,2,FALSE)</f>
        <v>8.3000000000000007</v>
      </c>
      <c r="E17" s="85" t="s">
        <v>156</v>
      </c>
      <c r="F17" s="92">
        <f t="shared" si="1"/>
        <v>4.7</v>
      </c>
      <c r="G17" s="85" t="s">
        <v>141</v>
      </c>
      <c r="H17" s="92">
        <f t="shared" si="8"/>
        <v>3.4</v>
      </c>
      <c r="I17" s="85" t="s">
        <v>196</v>
      </c>
      <c r="J17" s="92">
        <f t="shared" si="7"/>
        <v>3.2</v>
      </c>
      <c r="K17" s="85" t="s">
        <v>174</v>
      </c>
      <c r="L17" s="92">
        <f t="shared" si="9"/>
        <v>8.6</v>
      </c>
      <c r="M17" s="92">
        <f t="shared" si="6"/>
        <v>28.199999999999996</v>
      </c>
      <c r="O17" t="str">
        <f t="shared" si="4"/>
        <v>GOOD</v>
      </c>
    </row>
    <row r="18" spans="2:15" x14ac:dyDescent="0.2">
      <c r="B18" t="s">
        <v>413</v>
      </c>
      <c r="C18" t="s">
        <v>145</v>
      </c>
      <c r="D18" s="92">
        <f>VLOOKUP(C18,$B$44:$C$172,2,FALSE)</f>
        <v>8.3000000000000007</v>
      </c>
      <c r="E18" s="85" t="s">
        <v>156</v>
      </c>
      <c r="F18" s="92">
        <f t="shared" si="1"/>
        <v>4.7</v>
      </c>
      <c r="G18" s="85" t="s">
        <v>149</v>
      </c>
      <c r="H18" s="92">
        <f t="shared" si="8"/>
        <v>6.7</v>
      </c>
      <c r="I18" s="85" t="s">
        <v>163</v>
      </c>
      <c r="J18" s="92">
        <f t="shared" si="7"/>
        <v>5.8</v>
      </c>
      <c r="K18" s="85" t="s">
        <v>172</v>
      </c>
      <c r="L18" s="92">
        <f t="shared" si="9"/>
        <v>1.3</v>
      </c>
      <c r="M18" s="92">
        <f t="shared" ref="M18" si="11">SUM(D18,F18,H18,J18,L18)</f>
        <v>26.8</v>
      </c>
      <c r="O18" t="str">
        <f t="shared" si="4"/>
        <v>GOOD</v>
      </c>
    </row>
    <row r="19" spans="2:15" x14ac:dyDescent="0.2">
      <c r="B19" t="s">
        <v>91</v>
      </c>
      <c r="C19" t="s">
        <v>378</v>
      </c>
      <c r="D19" s="92">
        <v>0.9</v>
      </c>
      <c r="E19" s="85" t="s">
        <v>172</v>
      </c>
      <c r="F19" s="92">
        <f t="shared" si="1"/>
        <v>1.3</v>
      </c>
      <c r="G19" s="85" t="s">
        <v>190</v>
      </c>
      <c r="H19" s="92">
        <f t="shared" si="8"/>
        <v>8.9</v>
      </c>
      <c r="I19" s="85" t="s">
        <v>141</v>
      </c>
      <c r="J19" s="92">
        <f t="shared" si="7"/>
        <v>3.4</v>
      </c>
      <c r="K19" s="85" t="s">
        <v>223</v>
      </c>
      <c r="L19" s="92">
        <f t="shared" si="9"/>
        <v>12.9</v>
      </c>
      <c r="M19" s="92">
        <f t="shared" si="6"/>
        <v>27.400000000000002</v>
      </c>
      <c r="O19" t="str">
        <f t="shared" si="4"/>
        <v>GOOD</v>
      </c>
    </row>
    <row r="20" spans="2:15" x14ac:dyDescent="0.2">
      <c r="B20" t="s">
        <v>14</v>
      </c>
      <c r="C20" s="30" t="s">
        <v>145</v>
      </c>
      <c r="D20" s="92">
        <f>VLOOKUP(C20,$B$44:$C$172,2,FALSE)</f>
        <v>8.3000000000000007</v>
      </c>
      <c r="E20" s="87" t="s">
        <v>227</v>
      </c>
      <c r="F20" s="92">
        <f t="shared" si="1"/>
        <v>4.8</v>
      </c>
      <c r="G20" s="87" t="s">
        <v>195</v>
      </c>
      <c r="H20" s="92">
        <f t="shared" si="8"/>
        <v>10</v>
      </c>
      <c r="I20" s="87" t="s">
        <v>172</v>
      </c>
      <c r="J20" s="92">
        <f t="shared" si="7"/>
        <v>1.3</v>
      </c>
      <c r="K20" s="87" t="s">
        <v>141</v>
      </c>
      <c r="L20" s="92">
        <f t="shared" si="9"/>
        <v>3.4</v>
      </c>
      <c r="M20" s="92">
        <f>SUM(D20,F20,H20,J20,L20)</f>
        <v>27.8</v>
      </c>
      <c r="O20" t="str">
        <f t="shared" si="4"/>
        <v>GOOD</v>
      </c>
    </row>
    <row r="21" spans="2:15" x14ac:dyDescent="0.2">
      <c r="B21" t="s">
        <v>13</v>
      </c>
      <c r="C21" s="30" t="s">
        <v>143</v>
      </c>
      <c r="D21" s="92">
        <f>VLOOKUP(C21,$B$44:$C$172,2,FALSE)</f>
        <v>2.9</v>
      </c>
      <c r="E21" s="87" t="s">
        <v>195</v>
      </c>
      <c r="F21" s="92">
        <f t="shared" si="1"/>
        <v>10</v>
      </c>
      <c r="G21" s="87" t="s">
        <v>141</v>
      </c>
      <c r="H21" s="92">
        <f t="shared" si="8"/>
        <v>3.4</v>
      </c>
      <c r="I21" s="87" t="s">
        <v>309</v>
      </c>
      <c r="J21" s="92">
        <v>0.9</v>
      </c>
      <c r="K21" s="87" t="s">
        <v>174</v>
      </c>
      <c r="L21" s="92">
        <f t="shared" si="9"/>
        <v>8.6</v>
      </c>
      <c r="M21" s="92">
        <f t="shared" si="6"/>
        <v>25.799999999999997</v>
      </c>
      <c r="O21" t="str">
        <f t="shared" si="4"/>
        <v>GOOD</v>
      </c>
    </row>
    <row r="22" spans="2:15" x14ac:dyDescent="0.2">
      <c r="B22" t="s">
        <v>70</v>
      </c>
      <c r="C22" s="30" t="s">
        <v>194</v>
      </c>
      <c r="D22" s="92">
        <f>VLOOKUP(C22,$B$44:$C$172,2,FALSE)</f>
        <v>8.8000000000000007</v>
      </c>
      <c r="E22" s="87" t="s">
        <v>181</v>
      </c>
      <c r="F22" s="92">
        <f t="shared" si="1"/>
        <v>3.8</v>
      </c>
      <c r="G22" s="87" t="s">
        <v>159</v>
      </c>
      <c r="H22" s="92">
        <f t="shared" si="8"/>
        <v>1.3</v>
      </c>
      <c r="I22" s="87" t="s">
        <v>141</v>
      </c>
      <c r="J22" s="92">
        <f>VLOOKUP(I22,$B$44:$C$172,2,FALSE)</f>
        <v>3.4</v>
      </c>
      <c r="K22" s="87" t="s">
        <v>169</v>
      </c>
      <c r="L22" s="92">
        <f t="shared" si="9"/>
        <v>10.9</v>
      </c>
      <c r="M22" s="92">
        <f t="shared" si="6"/>
        <v>28.200000000000003</v>
      </c>
      <c r="O22" t="str">
        <f t="shared" si="4"/>
        <v>GOOD</v>
      </c>
    </row>
    <row r="23" spans="2:15" x14ac:dyDescent="0.2">
      <c r="B23" t="s">
        <v>133</v>
      </c>
      <c r="C23" t="s">
        <v>275</v>
      </c>
      <c r="D23" s="92">
        <f>VLOOKUP(C23,$B$44:$C$172,2,FALSE)</f>
        <v>0.9</v>
      </c>
      <c r="E23" s="85" t="s">
        <v>158</v>
      </c>
      <c r="F23" s="92">
        <f t="shared" si="1"/>
        <v>14.6</v>
      </c>
      <c r="G23" s="85" t="s">
        <v>216</v>
      </c>
      <c r="H23" s="92">
        <f t="shared" si="8"/>
        <v>1.7</v>
      </c>
      <c r="I23" s="85" t="s">
        <v>234</v>
      </c>
      <c r="J23" s="92">
        <f>VLOOKUP(I23,$B$44:$C$172,2,FALSE)</f>
        <v>4.0999999999999996</v>
      </c>
      <c r="K23" s="85" t="s">
        <v>151</v>
      </c>
      <c r="L23" s="92">
        <f t="shared" si="9"/>
        <v>7.1</v>
      </c>
      <c r="M23" s="92">
        <f>SUM(D23,F23,H23,J23,L23)</f>
        <v>28.4</v>
      </c>
      <c r="O23" t="str">
        <f t="shared" si="4"/>
        <v>GOOD</v>
      </c>
    </row>
    <row r="24" spans="2:15" x14ac:dyDescent="0.2">
      <c r="B24" t="s">
        <v>58</v>
      </c>
      <c r="C24" s="30" t="s">
        <v>389</v>
      </c>
      <c r="D24" s="92">
        <v>0.9</v>
      </c>
      <c r="E24" s="87" t="s">
        <v>390</v>
      </c>
      <c r="F24" s="92">
        <f t="shared" si="1"/>
        <v>8.5</v>
      </c>
      <c r="G24" s="108" t="s">
        <v>142</v>
      </c>
      <c r="H24" s="92">
        <f t="shared" si="8"/>
        <v>6.6</v>
      </c>
      <c r="I24" s="87" t="s">
        <v>146</v>
      </c>
      <c r="J24" s="92">
        <f>VLOOKUP(I24,$B$44:$C$172,2,FALSE)</f>
        <v>7.8</v>
      </c>
      <c r="K24" s="108" t="s">
        <v>141</v>
      </c>
      <c r="L24" s="92">
        <f t="shared" si="9"/>
        <v>3.4</v>
      </c>
      <c r="M24" s="92">
        <f t="shared" si="6"/>
        <v>27.2</v>
      </c>
      <c r="O24" t="str">
        <f t="shared" si="4"/>
        <v>GOOD</v>
      </c>
    </row>
    <row r="25" spans="2:15" x14ac:dyDescent="0.2">
      <c r="B25" t="s">
        <v>68</v>
      </c>
      <c r="C25" s="30" t="s">
        <v>224</v>
      </c>
      <c r="D25" s="92">
        <f t="shared" ref="D25:D35" si="12">VLOOKUP(C25,$B$44:$C$172,2,FALSE)</f>
        <v>3.4</v>
      </c>
      <c r="E25" s="85" t="s">
        <v>207</v>
      </c>
      <c r="F25" s="92">
        <f t="shared" si="1"/>
        <v>3.4</v>
      </c>
      <c r="G25" s="85" t="s">
        <v>144</v>
      </c>
      <c r="H25" s="92">
        <f t="shared" si="8"/>
        <v>17</v>
      </c>
      <c r="I25" s="87" t="s">
        <v>435</v>
      </c>
      <c r="J25" s="92">
        <v>0.9</v>
      </c>
      <c r="K25" s="87" t="s">
        <v>196</v>
      </c>
      <c r="L25" s="92">
        <f t="shared" si="9"/>
        <v>3.2</v>
      </c>
      <c r="M25" s="92">
        <f t="shared" si="6"/>
        <v>27.9</v>
      </c>
      <c r="O25" t="str">
        <f t="shared" si="4"/>
        <v>GOOD</v>
      </c>
    </row>
    <row r="26" spans="2:15" x14ac:dyDescent="0.2">
      <c r="B26" t="s">
        <v>15</v>
      </c>
      <c r="C26" s="30" t="s">
        <v>156</v>
      </c>
      <c r="D26" s="92">
        <f t="shared" si="12"/>
        <v>4.7</v>
      </c>
      <c r="E26" s="85" t="s">
        <v>146</v>
      </c>
      <c r="F26" s="92">
        <f t="shared" si="1"/>
        <v>7.8</v>
      </c>
      <c r="G26" s="85" t="s">
        <v>141</v>
      </c>
      <c r="H26" s="92">
        <f t="shared" si="8"/>
        <v>3.4</v>
      </c>
      <c r="I26" s="85" t="s">
        <v>161</v>
      </c>
      <c r="J26" s="92">
        <f t="shared" ref="J26:J39" si="13">VLOOKUP(I26,$B$44:$C$172,2,FALSE)</f>
        <v>1.7</v>
      </c>
      <c r="K26" s="85" t="s">
        <v>166</v>
      </c>
      <c r="L26" s="92">
        <f t="shared" si="9"/>
        <v>10.7</v>
      </c>
      <c r="M26" s="92">
        <f t="shared" si="6"/>
        <v>28.3</v>
      </c>
      <c r="O26" t="str">
        <f t="shared" si="4"/>
        <v>GOOD</v>
      </c>
    </row>
    <row r="27" spans="2:15" x14ac:dyDescent="0.2">
      <c r="B27" t="s">
        <v>11</v>
      </c>
      <c r="C27" s="30" t="s">
        <v>145</v>
      </c>
      <c r="D27" s="92">
        <f t="shared" si="12"/>
        <v>8.3000000000000007</v>
      </c>
      <c r="E27" t="s">
        <v>156</v>
      </c>
      <c r="F27" s="92">
        <f t="shared" si="1"/>
        <v>4.7</v>
      </c>
      <c r="G27" t="s">
        <v>149</v>
      </c>
      <c r="H27" s="92">
        <f t="shared" si="8"/>
        <v>6.7</v>
      </c>
      <c r="I27" t="s">
        <v>181</v>
      </c>
      <c r="J27" s="92">
        <f t="shared" si="13"/>
        <v>3.8</v>
      </c>
      <c r="K27" t="s">
        <v>227</v>
      </c>
      <c r="L27" s="92">
        <f t="shared" si="9"/>
        <v>4.8</v>
      </c>
      <c r="M27" s="92">
        <f t="shared" si="6"/>
        <v>28.3</v>
      </c>
      <c r="O27" t="str">
        <f t="shared" si="4"/>
        <v>GOOD</v>
      </c>
    </row>
    <row r="28" spans="2:15" x14ac:dyDescent="0.2">
      <c r="B28" t="s">
        <v>36</v>
      </c>
      <c r="C28" s="30" t="s">
        <v>195</v>
      </c>
      <c r="D28" s="92">
        <f t="shared" si="12"/>
        <v>10</v>
      </c>
      <c r="E28" s="85" t="s">
        <v>176</v>
      </c>
      <c r="F28" s="92">
        <f t="shared" si="1"/>
        <v>0.9</v>
      </c>
      <c r="G28" s="85" t="s">
        <v>158</v>
      </c>
      <c r="H28" s="92">
        <f t="shared" si="8"/>
        <v>14.6</v>
      </c>
      <c r="I28" s="85" t="s">
        <v>201</v>
      </c>
      <c r="J28" s="92">
        <f t="shared" si="13"/>
        <v>0.9</v>
      </c>
      <c r="K28" s="85" t="s">
        <v>168</v>
      </c>
      <c r="L28" s="92">
        <f t="shared" si="9"/>
        <v>1</v>
      </c>
      <c r="M28" s="92">
        <f t="shared" si="6"/>
        <v>27.4</v>
      </c>
      <c r="O28" t="str">
        <f t="shared" si="4"/>
        <v>GOOD</v>
      </c>
    </row>
    <row r="29" spans="2:15" x14ac:dyDescent="0.2">
      <c r="B29" t="s">
        <v>24</v>
      </c>
      <c r="C29" s="30" t="s">
        <v>145</v>
      </c>
      <c r="D29" s="92">
        <f t="shared" si="12"/>
        <v>8.3000000000000007</v>
      </c>
      <c r="E29" s="87" t="s">
        <v>353</v>
      </c>
      <c r="F29" s="92">
        <v>0.9</v>
      </c>
      <c r="G29" s="87" t="s">
        <v>227</v>
      </c>
      <c r="H29" s="92">
        <f t="shared" si="8"/>
        <v>4.8</v>
      </c>
      <c r="I29" s="87" t="s">
        <v>141</v>
      </c>
      <c r="J29" s="92">
        <f t="shared" si="13"/>
        <v>3.4</v>
      </c>
      <c r="K29" s="87" t="s">
        <v>174</v>
      </c>
      <c r="L29" s="92">
        <f t="shared" si="9"/>
        <v>8.6</v>
      </c>
      <c r="M29" s="92">
        <f t="shared" si="6"/>
        <v>26</v>
      </c>
      <c r="O29" t="str">
        <f t="shared" si="4"/>
        <v>GOOD</v>
      </c>
    </row>
    <row r="30" spans="2:15" x14ac:dyDescent="0.2">
      <c r="B30" t="s">
        <v>336</v>
      </c>
      <c r="C30" s="30" t="s">
        <v>154</v>
      </c>
      <c r="D30" s="92">
        <f t="shared" si="12"/>
        <v>2.6</v>
      </c>
      <c r="E30" s="87" t="s">
        <v>422</v>
      </c>
      <c r="F30" s="92">
        <v>0.9</v>
      </c>
      <c r="G30" s="87" t="s">
        <v>163</v>
      </c>
      <c r="H30" s="92">
        <f t="shared" si="8"/>
        <v>5.8</v>
      </c>
      <c r="I30" s="87" t="s">
        <v>151</v>
      </c>
      <c r="J30" s="92">
        <f t="shared" si="13"/>
        <v>7.1</v>
      </c>
      <c r="K30" s="87" t="s">
        <v>146</v>
      </c>
      <c r="L30" s="92">
        <f t="shared" si="9"/>
        <v>7.8</v>
      </c>
      <c r="M30" s="92">
        <f t="shared" ref="M30" si="14">SUM(D30,F30,H30,J30,L30)</f>
        <v>24.2</v>
      </c>
      <c r="O30" t="str">
        <f t="shared" si="4"/>
        <v>GOOD</v>
      </c>
    </row>
    <row r="31" spans="2:15" x14ac:dyDescent="0.2">
      <c r="B31" t="s">
        <v>37</v>
      </c>
      <c r="C31" t="s">
        <v>145</v>
      </c>
      <c r="D31" s="92">
        <f t="shared" si="12"/>
        <v>8.3000000000000007</v>
      </c>
      <c r="E31" s="85" t="s">
        <v>142</v>
      </c>
      <c r="F31" s="92">
        <f t="shared" ref="F31:F39" si="15">VLOOKUP(E31,$B$44:$C$172,2,FALSE)</f>
        <v>6.6</v>
      </c>
      <c r="G31" s="85" t="s">
        <v>398</v>
      </c>
      <c r="H31" s="92">
        <v>0.9</v>
      </c>
      <c r="I31" s="85" t="s">
        <v>141</v>
      </c>
      <c r="J31" s="92">
        <f t="shared" si="13"/>
        <v>3.4</v>
      </c>
      <c r="K31" s="85" t="s">
        <v>174</v>
      </c>
      <c r="L31" s="92">
        <f t="shared" si="9"/>
        <v>8.6</v>
      </c>
      <c r="M31" s="92">
        <f t="shared" si="6"/>
        <v>27.799999999999997</v>
      </c>
      <c r="O31" t="str">
        <f t="shared" si="4"/>
        <v>GOOD</v>
      </c>
    </row>
    <row r="32" spans="2:15" x14ac:dyDescent="0.2">
      <c r="B32" t="s">
        <v>401</v>
      </c>
      <c r="C32" t="s">
        <v>145</v>
      </c>
      <c r="D32" s="92">
        <f t="shared" si="12"/>
        <v>8.3000000000000007</v>
      </c>
      <c r="E32" s="85" t="s">
        <v>149</v>
      </c>
      <c r="F32" s="92">
        <f t="shared" si="15"/>
        <v>6.7</v>
      </c>
      <c r="G32" s="85" t="s">
        <v>187</v>
      </c>
      <c r="H32" s="92">
        <f>VLOOKUP(G32,$B$44:$C$172,2,FALSE)</f>
        <v>2.9</v>
      </c>
      <c r="I32" s="85" t="s">
        <v>142</v>
      </c>
      <c r="J32" s="92">
        <f t="shared" si="13"/>
        <v>6.6</v>
      </c>
      <c r="K32" s="85" t="s">
        <v>141</v>
      </c>
      <c r="L32" s="92">
        <f t="shared" si="9"/>
        <v>3.4</v>
      </c>
      <c r="M32" s="92">
        <f t="shared" ref="M32" si="16">SUM(D32,F32,H32,J32,L32)</f>
        <v>27.9</v>
      </c>
      <c r="O32" t="str">
        <f t="shared" si="4"/>
        <v>GOOD</v>
      </c>
    </row>
    <row r="33" spans="2:15" x14ac:dyDescent="0.2">
      <c r="B33" t="s">
        <v>289</v>
      </c>
      <c r="C33" t="s">
        <v>156</v>
      </c>
      <c r="D33" s="92">
        <f t="shared" si="12"/>
        <v>4.7</v>
      </c>
      <c r="E33" s="85" t="s">
        <v>181</v>
      </c>
      <c r="F33" s="92">
        <f t="shared" si="15"/>
        <v>3.8</v>
      </c>
      <c r="G33" s="85" t="s">
        <v>146</v>
      </c>
      <c r="H33" s="92">
        <v>0.9</v>
      </c>
      <c r="I33" s="85" t="s">
        <v>141</v>
      </c>
      <c r="J33" s="92">
        <f t="shared" si="13"/>
        <v>3.4</v>
      </c>
      <c r="K33" s="85" t="s">
        <v>174</v>
      </c>
      <c r="L33" s="92">
        <f t="shared" si="9"/>
        <v>8.6</v>
      </c>
      <c r="M33" s="92">
        <f t="shared" ref="M33" si="17">SUM(D33,F33,H33,J33,L33)</f>
        <v>21.4</v>
      </c>
      <c r="O33" t="str">
        <f t="shared" si="4"/>
        <v>GOOD</v>
      </c>
    </row>
    <row r="34" spans="2:15" x14ac:dyDescent="0.2">
      <c r="B34" t="s">
        <v>335</v>
      </c>
      <c r="C34" t="s">
        <v>225</v>
      </c>
      <c r="D34" s="92">
        <f t="shared" si="12"/>
        <v>0.9</v>
      </c>
      <c r="E34" s="85" t="s">
        <v>142</v>
      </c>
      <c r="F34" s="92">
        <f t="shared" si="15"/>
        <v>6.6</v>
      </c>
      <c r="G34" s="85" t="s">
        <v>190</v>
      </c>
      <c r="H34" s="92">
        <f t="shared" ref="H34:H39" si="18">VLOOKUP(G34,$B$44:$C$172,2,FALSE)</f>
        <v>8.9</v>
      </c>
      <c r="I34" s="85" t="s">
        <v>277</v>
      </c>
      <c r="J34" s="92">
        <f t="shared" si="13"/>
        <v>0.9</v>
      </c>
      <c r="K34" s="85" t="s">
        <v>169</v>
      </c>
      <c r="L34" s="92">
        <f t="shared" si="9"/>
        <v>10.9</v>
      </c>
      <c r="M34" s="92">
        <f t="shared" ref="M34" si="19">SUM(D34,F34,H34,J34,L34)</f>
        <v>28.199999999999996</v>
      </c>
      <c r="O34" t="str">
        <f t="shared" si="4"/>
        <v>GOOD</v>
      </c>
    </row>
    <row r="35" spans="2:15" x14ac:dyDescent="0.2">
      <c r="B35" t="s">
        <v>71</v>
      </c>
      <c r="C35" t="s">
        <v>156</v>
      </c>
      <c r="D35" s="92">
        <f t="shared" si="12"/>
        <v>4.7</v>
      </c>
      <c r="E35" s="85" t="s">
        <v>143</v>
      </c>
      <c r="F35" s="92">
        <f t="shared" si="15"/>
        <v>2.9</v>
      </c>
      <c r="G35" s="85" t="s">
        <v>194</v>
      </c>
      <c r="H35" s="92">
        <f t="shared" si="18"/>
        <v>8.8000000000000007</v>
      </c>
      <c r="I35" s="85" t="s">
        <v>155</v>
      </c>
      <c r="J35" s="92">
        <f t="shared" si="13"/>
        <v>8.5</v>
      </c>
      <c r="K35" s="85" t="s">
        <v>196</v>
      </c>
      <c r="L35" s="92">
        <f t="shared" si="9"/>
        <v>3.2</v>
      </c>
      <c r="M35" s="92">
        <f t="shared" si="6"/>
        <v>28.099999999999998</v>
      </c>
      <c r="O35" t="str">
        <f t="shared" si="4"/>
        <v>GOOD</v>
      </c>
    </row>
    <row r="36" spans="2:15" x14ac:dyDescent="0.2">
      <c r="B36" t="s">
        <v>23</v>
      </c>
      <c r="C36" t="s">
        <v>356</v>
      </c>
      <c r="D36" s="92">
        <v>0.9</v>
      </c>
      <c r="E36" s="85" t="s">
        <v>143</v>
      </c>
      <c r="F36" s="92">
        <f t="shared" si="15"/>
        <v>2.9</v>
      </c>
      <c r="G36" s="85" t="s">
        <v>144</v>
      </c>
      <c r="H36" s="92">
        <f t="shared" si="18"/>
        <v>17</v>
      </c>
      <c r="I36" s="85" t="s">
        <v>141</v>
      </c>
      <c r="J36" s="92">
        <f t="shared" si="13"/>
        <v>3.4</v>
      </c>
      <c r="K36" s="85" t="s">
        <v>196</v>
      </c>
      <c r="L36" s="92">
        <f t="shared" si="9"/>
        <v>3.2</v>
      </c>
      <c r="M36" s="92">
        <f t="shared" si="6"/>
        <v>27.4</v>
      </c>
      <c r="O36" t="str">
        <f t="shared" si="4"/>
        <v>GOOD</v>
      </c>
    </row>
    <row r="37" spans="2:15" x14ac:dyDescent="0.2">
      <c r="B37" t="s">
        <v>62</v>
      </c>
      <c r="C37" t="s">
        <v>145</v>
      </c>
      <c r="D37" s="92">
        <f>VLOOKUP(C37,$B$44:$C$172,2,FALSE)</f>
        <v>8.3000000000000007</v>
      </c>
      <c r="E37" s="85" t="s">
        <v>149</v>
      </c>
      <c r="F37" s="92">
        <f t="shared" si="15"/>
        <v>6.7</v>
      </c>
      <c r="G37" s="85" t="s">
        <v>181</v>
      </c>
      <c r="H37" s="92">
        <f t="shared" si="18"/>
        <v>3.8</v>
      </c>
      <c r="I37" s="85" t="s">
        <v>163</v>
      </c>
      <c r="J37" s="92">
        <f t="shared" si="13"/>
        <v>5.8</v>
      </c>
      <c r="K37" s="85" t="s">
        <v>141</v>
      </c>
      <c r="L37" s="92">
        <f t="shared" si="9"/>
        <v>3.4</v>
      </c>
      <c r="M37" s="92">
        <f t="shared" si="6"/>
        <v>28</v>
      </c>
      <c r="O37" t="str">
        <f t="shared" si="4"/>
        <v>GOOD</v>
      </c>
    </row>
    <row r="38" spans="2:15" x14ac:dyDescent="0.2">
      <c r="B38" t="s">
        <v>290</v>
      </c>
      <c r="C38" t="s">
        <v>227</v>
      </c>
      <c r="D38" s="92">
        <f>VLOOKUP(C38,$B$44:$C$172,2,FALSE)</f>
        <v>4.8</v>
      </c>
      <c r="E38" s="85" t="s">
        <v>189</v>
      </c>
      <c r="F38" s="92">
        <f t="shared" si="15"/>
        <v>3</v>
      </c>
      <c r="G38" s="85" t="s">
        <v>151</v>
      </c>
      <c r="H38" s="92">
        <f t="shared" si="18"/>
        <v>7.1</v>
      </c>
      <c r="I38" s="85" t="s">
        <v>155</v>
      </c>
      <c r="J38" s="92">
        <f t="shared" si="13"/>
        <v>8.5</v>
      </c>
      <c r="K38" s="85" t="s">
        <v>141</v>
      </c>
      <c r="L38" s="92">
        <f t="shared" si="9"/>
        <v>3.4</v>
      </c>
      <c r="M38" s="92">
        <f t="shared" ref="M38" si="20">SUM(D38,F38,H38,J38,L38)</f>
        <v>26.799999999999997</v>
      </c>
      <c r="O38" t="str">
        <f t="shared" si="4"/>
        <v>GOOD</v>
      </c>
    </row>
    <row r="39" spans="2:15" x14ac:dyDescent="0.2">
      <c r="B39" t="s">
        <v>105</v>
      </c>
      <c r="C39" s="30" t="s">
        <v>148</v>
      </c>
      <c r="D39" s="92">
        <f>VLOOKUP(C39,$B$44:$C$172,2,FALSE)</f>
        <v>9.4</v>
      </c>
      <c r="E39" s="87" t="s">
        <v>159</v>
      </c>
      <c r="F39" s="92">
        <f t="shared" si="15"/>
        <v>1.3</v>
      </c>
      <c r="G39" s="87" t="s">
        <v>163</v>
      </c>
      <c r="H39" s="92">
        <f t="shared" si="18"/>
        <v>5.8</v>
      </c>
      <c r="I39" s="87" t="s">
        <v>155</v>
      </c>
      <c r="J39" s="92">
        <f t="shared" si="13"/>
        <v>8.5</v>
      </c>
      <c r="K39" s="87" t="s">
        <v>141</v>
      </c>
      <c r="L39" s="92">
        <f t="shared" si="9"/>
        <v>3.4</v>
      </c>
      <c r="M39" s="92">
        <f t="shared" si="6"/>
        <v>28.4</v>
      </c>
      <c r="O39" t="str">
        <f t="shared" si="4"/>
        <v>GOOD</v>
      </c>
    </row>
    <row r="41" spans="2:15" x14ac:dyDescent="0.2">
      <c r="D41" s="85"/>
      <c r="F41" s="85"/>
      <c r="H41" s="85"/>
      <c r="J41" s="85"/>
      <c r="L41" s="85"/>
    </row>
    <row r="42" spans="2:15" ht="13.5" customHeight="1" x14ac:dyDescent="0.2">
      <c r="B42" s="86" t="s">
        <v>100</v>
      </c>
      <c r="C42" s="86" t="s">
        <v>98</v>
      </c>
      <c r="D42" s="85"/>
      <c r="F42" s="85"/>
      <c r="H42" s="85"/>
      <c r="J42" s="85"/>
      <c r="L42" s="85"/>
    </row>
    <row r="43" spans="2:15" x14ac:dyDescent="0.2">
      <c r="D43" s="85"/>
      <c r="F43" s="85"/>
      <c r="H43" s="85"/>
      <c r="J43" s="85"/>
      <c r="L43" s="85"/>
    </row>
    <row r="44" spans="2:15" x14ac:dyDescent="0.2">
      <c r="B44" s="95" t="s">
        <v>140</v>
      </c>
      <c r="C44" s="96">
        <v>26.6</v>
      </c>
    </row>
    <row r="45" spans="2:15" x14ac:dyDescent="0.2">
      <c r="B45" s="95" t="s">
        <v>165</v>
      </c>
      <c r="C45" s="96">
        <v>18.5</v>
      </c>
    </row>
    <row r="46" spans="2:15" x14ac:dyDescent="0.2">
      <c r="B46" s="95" t="s">
        <v>144</v>
      </c>
      <c r="C46" s="96">
        <v>17</v>
      </c>
    </row>
    <row r="47" spans="2:15" x14ac:dyDescent="0.2">
      <c r="B47" s="95" t="s">
        <v>158</v>
      </c>
      <c r="C47" s="96">
        <v>14.6</v>
      </c>
    </row>
    <row r="48" spans="2:15" x14ac:dyDescent="0.2">
      <c r="B48" s="95" t="s">
        <v>223</v>
      </c>
      <c r="C48" s="96">
        <v>12.9</v>
      </c>
    </row>
    <row r="49" spans="2:4" x14ac:dyDescent="0.2">
      <c r="B49" s="95" t="s">
        <v>169</v>
      </c>
      <c r="C49" s="96">
        <v>10.9</v>
      </c>
    </row>
    <row r="50" spans="2:4" x14ac:dyDescent="0.2">
      <c r="B50" s="95" t="s">
        <v>166</v>
      </c>
      <c r="C50" s="96">
        <v>10.7</v>
      </c>
    </row>
    <row r="51" spans="2:4" x14ac:dyDescent="0.2">
      <c r="B51" s="95" t="s">
        <v>195</v>
      </c>
      <c r="C51" s="96">
        <v>10</v>
      </c>
    </row>
    <row r="52" spans="2:4" x14ac:dyDescent="0.2">
      <c r="B52" s="95" t="s">
        <v>148</v>
      </c>
      <c r="C52" s="96">
        <v>9.4</v>
      </c>
    </row>
    <row r="53" spans="2:4" x14ac:dyDescent="0.2">
      <c r="B53" s="95" t="s">
        <v>190</v>
      </c>
      <c r="C53" s="96">
        <v>8.9</v>
      </c>
    </row>
    <row r="54" spans="2:4" x14ac:dyDescent="0.2">
      <c r="B54" s="95" t="s">
        <v>194</v>
      </c>
      <c r="C54" s="96">
        <v>8.8000000000000007</v>
      </c>
    </row>
    <row r="55" spans="2:4" x14ac:dyDescent="0.2">
      <c r="B55" s="95" t="s">
        <v>147</v>
      </c>
      <c r="C55" s="96">
        <v>8.6999999999999993</v>
      </c>
      <c r="D55" s="30"/>
    </row>
    <row r="56" spans="2:4" x14ac:dyDescent="0.2">
      <c r="B56" s="95" t="s">
        <v>174</v>
      </c>
      <c r="C56" s="96">
        <v>8.6</v>
      </c>
    </row>
    <row r="57" spans="2:4" x14ac:dyDescent="0.2">
      <c r="B57" s="95" t="s">
        <v>155</v>
      </c>
      <c r="C57" s="96">
        <v>8.5</v>
      </c>
    </row>
    <row r="58" spans="2:4" x14ac:dyDescent="0.2">
      <c r="B58" s="95" t="s">
        <v>145</v>
      </c>
      <c r="C58" s="96">
        <v>8.3000000000000007</v>
      </c>
    </row>
    <row r="59" spans="2:4" x14ac:dyDescent="0.2">
      <c r="B59" s="95" t="s">
        <v>192</v>
      </c>
      <c r="C59" s="96">
        <v>8.1999999999999993</v>
      </c>
    </row>
    <row r="60" spans="2:4" x14ac:dyDescent="0.2">
      <c r="B60" s="95" t="s">
        <v>178</v>
      </c>
      <c r="C60" s="96">
        <v>8.1999999999999993</v>
      </c>
    </row>
    <row r="61" spans="2:4" x14ac:dyDescent="0.2">
      <c r="B61" s="95" t="s">
        <v>146</v>
      </c>
      <c r="C61" s="96">
        <v>7.8</v>
      </c>
    </row>
    <row r="62" spans="2:4" x14ac:dyDescent="0.2">
      <c r="B62" s="95" t="s">
        <v>214</v>
      </c>
      <c r="C62" s="96">
        <v>7.6</v>
      </c>
    </row>
    <row r="63" spans="2:4" x14ac:dyDescent="0.2">
      <c r="B63" s="95" t="s">
        <v>151</v>
      </c>
      <c r="C63" s="96">
        <v>7.1</v>
      </c>
    </row>
    <row r="64" spans="2:4" x14ac:dyDescent="0.2">
      <c r="B64" s="95" t="s">
        <v>149</v>
      </c>
      <c r="C64" s="96">
        <v>6.7</v>
      </c>
    </row>
    <row r="65" spans="2:4" x14ac:dyDescent="0.2">
      <c r="B65" s="95" t="s">
        <v>142</v>
      </c>
      <c r="C65" s="96">
        <v>6.6</v>
      </c>
    </row>
    <row r="66" spans="2:4" x14ac:dyDescent="0.2">
      <c r="B66" s="95" t="s">
        <v>163</v>
      </c>
      <c r="C66" s="96">
        <v>5.8</v>
      </c>
    </row>
    <row r="67" spans="2:4" x14ac:dyDescent="0.2">
      <c r="B67" s="95" t="s">
        <v>157</v>
      </c>
      <c r="C67" s="96">
        <v>5.5</v>
      </c>
    </row>
    <row r="68" spans="2:4" x14ac:dyDescent="0.2">
      <c r="B68" s="95" t="s">
        <v>188</v>
      </c>
      <c r="C68" s="96">
        <v>5.4</v>
      </c>
    </row>
    <row r="69" spans="2:4" x14ac:dyDescent="0.2">
      <c r="B69" s="95" t="s">
        <v>150</v>
      </c>
      <c r="C69" s="96">
        <v>5</v>
      </c>
    </row>
    <row r="70" spans="2:4" x14ac:dyDescent="0.2">
      <c r="B70" s="95" t="s">
        <v>227</v>
      </c>
      <c r="C70" s="96">
        <v>4.8</v>
      </c>
      <c r="D70" s="30"/>
    </row>
    <row r="71" spans="2:4" x14ac:dyDescent="0.2">
      <c r="B71" s="95" t="s">
        <v>156</v>
      </c>
      <c r="C71" s="96">
        <v>4.7</v>
      </c>
    </row>
    <row r="72" spans="2:4" x14ac:dyDescent="0.2">
      <c r="B72" s="95" t="s">
        <v>250</v>
      </c>
      <c r="C72" s="96">
        <v>4.4000000000000004</v>
      </c>
    </row>
    <row r="73" spans="2:4" x14ac:dyDescent="0.2">
      <c r="B73" s="95" t="s">
        <v>210</v>
      </c>
      <c r="C73" s="96">
        <v>4.4000000000000004</v>
      </c>
    </row>
    <row r="74" spans="2:4" x14ac:dyDescent="0.2">
      <c r="B74" s="95" t="s">
        <v>219</v>
      </c>
      <c r="C74" s="96">
        <v>4.3</v>
      </c>
      <c r="D74" s="30"/>
    </row>
    <row r="75" spans="2:4" x14ac:dyDescent="0.2">
      <c r="B75" s="95" t="s">
        <v>222</v>
      </c>
      <c r="C75" s="96">
        <v>4.2</v>
      </c>
    </row>
    <row r="76" spans="2:4" x14ac:dyDescent="0.2">
      <c r="B76" s="95" t="s">
        <v>162</v>
      </c>
      <c r="C76" s="96">
        <v>4.0999999999999996</v>
      </c>
    </row>
    <row r="77" spans="2:4" x14ac:dyDescent="0.2">
      <c r="B77" s="95" t="s">
        <v>251</v>
      </c>
      <c r="C77" s="96">
        <v>4.0999999999999996</v>
      </c>
    </row>
    <row r="78" spans="2:4" x14ac:dyDescent="0.2">
      <c r="B78" s="95" t="s">
        <v>234</v>
      </c>
      <c r="C78" s="96">
        <v>4.0999999999999996</v>
      </c>
      <c r="D78" s="30"/>
    </row>
    <row r="79" spans="2:4" x14ac:dyDescent="0.2">
      <c r="B79" s="95" t="s">
        <v>226</v>
      </c>
      <c r="C79" s="96">
        <v>4</v>
      </c>
    </row>
    <row r="80" spans="2:4" x14ac:dyDescent="0.2">
      <c r="B80" s="95" t="s">
        <v>167</v>
      </c>
      <c r="C80" s="96">
        <v>4</v>
      </c>
    </row>
    <row r="81" spans="2:4" x14ac:dyDescent="0.2">
      <c r="B81" s="95" t="s">
        <v>177</v>
      </c>
      <c r="C81" s="96">
        <v>3.9</v>
      </c>
    </row>
    <row r="82" spans="2:4" x14ac:dyDescent="0.2">
      <c r="B82" s="95" t="s">
        <v>181</v>
      </c>
      <c r="C82" s="96">
        <v>3.8</v>
      </c>
    </row>
    <row r="83" spans="2:4" x14ac:dyDescent="0.2">
      <c r="B83" s="95" t="s">
        <v>170</v>
      </c>
      <c r="C83" s="96">
        <v>3.8</v>
      </c>
    </row>
    <row r="84" spans="2:4" x14ac:dyDescent="0.2">
      <c r="B84" s="95" t="s">
        <v>252</v>
      </c>
      <c r="C84" s="96">
        <v>3.8</v>
      </c>
    </row>
    <row r="85" spans="2:4" x14ac:dyDescent="0.2">
      <c r="B85" s="95" t="s">
        <v>173</v>
      </c>
      <c r="C85" s="96">
        <v>3.7</v>
      </c>
    </row>
    <row r="86" spans="2:4" x14ac:dyDescent="0.2">
      <c r="B86" s="95" t="s">
        <v>185</v>
      </c>
      <c r="C86" s="96">
        <v>3.7</v>
      </c>
    </row>
    <row r="87" spans="2:4" x14ac:dyDescent="0.2">
      <c r="B87" s="95" t="s">
        <v>224</v>
      </c>
      <c r="C87" s="96">
        <v>3.4</v>
      </c>
    </row>
    <row r="88" spans="2:4" x14ac:dyDescent="0.2">
      <c r="B88" s="95" t="s">
        <v>141</v>
      </c>
      <c r="C88" s="96">
        <v>3.4</v>
      </c>
    </row>
    <row r="89" spans="2:4" x14ac:dyDescent="0.2">
      <c r="B89" s="95" t="s">
        <v>207</v>
      </c>
      <c r="C89" s="96">
        <v>3.4</v>
      </c>
    </row>
    <row r="90" spans="2:4" x14ac:dyDescent="0.2">
      <c r="B90" s="95" t="s">
        <v>253</v>
      </c>
      <c r="C90" s="96">
        <v>3.3</v>
      </c>
    </row>
    <row r="91" spans="2:4" x14ac:dyDescent="0.2">
      <c r="B91" s="95" t="s">
        <v>254</v>
      </c>
      <c r="C91" s="96">
        <v>3.3</v>
      </c>
    </row>
    <row r="92" spans="2:4" x14ac:dyDescent="0.2">
      <c r="B92" s="95" t="s">
        <v>164</v>
      </c>
      <c r="C92" s="96">
        <v>3.3</v>
      </c>
    </row>
    <row r="93" spans="2:4" x14ac:dyDescent="0.2">
      <c r="B93" s="95" t="s">
        <v>196</v>
      </c>
      <c r="C93" s="96">
        <v>3.2</v>
      </c>
    </row>
    <row r="94" spans="2:4" x14ac:dyDescent="0.2">
      <c r="B94" s="95" t="s">
        <v>199</v>
      </c>
      <c r="C94" s="96">
        <v>3.1</v>
      </c>
    </row>
    <row r="95" spans="2:4" x14ac:dyDescent="0.2">
      <c r="B95" s="95" t="s">
        <v>182</v>
      </c>
      <c r="C95" s="96">
        <v>3</v>
      </c>
      <c r="D95" s="30"/>
    </row>
    <row r="96" spans="2:4" x14ac:dyDescent="0.2">
      <c r="B96" s="95" t="s">
        <v>189</v>
      </c>
      <c r="C96" s="96">
        <v>3</v>
      </c>
    </row>
    <row r="97" spans="2:4" x14ac:dyDescent="0.2">
      <c r="B97" s="95" t="s">
        <v>255</v>
      </c>
      <c r="C97" s="96">
        <v>3</v>
      </c>
    </row>
    <row r="98" spans="2:4" x14ac:dyDescent="0.2">
      <c r="B98" s="95" t="s">
        <v>152</v>
      </c>
      <c r="C98" s="96">
        <v>2.9</v>
      </c>
    </row>
    <row r="99" spans="2:4" x14ac:dyDescent="0.2">
      <c r="B99" s="95" t="s">
        <v>187</v>
      </c>
      <c r="C99" s="96">
        <v>2.9</v>
      </c>
    </row>
    <row r="100" spans="2:4" x14ac:dyDescent="0.2">
      <c r="B100" s="95" t="s">
        <v>143</v>
      </c>
      <c r="C100" s="96">
        <v>2.9</v>
      </c>
    </row>
    <row r="101" spans="2:4" x14ac:dyDescent="0.2">
      <c r="B101" s="95" t="s">
        <v>256</v>
      </c>
      <c r="C101" s="96">
        <v>2.8</v>
      </c>
    </row>
    <row r="102" spans="2:4" x14ac:dyDescent="0.2">
      <c r="B102" s="95" t="s">
        <v>206</v>
      </c>
      <c r="C102" s="96">
        <v>2.8</v>
      </c>
    </row>
    <row r="103" spans="2:4" x14ac:dyDescent="0.2">
      <c r="B103" s="95" t="s">
        <v>154</v>
      </c>
      <c r="C103" s="96">
        <v>2.6</v>
      </c>
    </row>
    <row r="104" spans="2:4" x14ac:dyDescent="0.2">
      <c r="B104" s="95" t="s">
        <v>179</v>
      </c>
      <c r="C104" s="96">
        <v>2.5</v>
      </c>
    </row>
    <row r="105" spans="2:4" x14ac:dyDescent="0.2">
      <c r="B105" s="95" t="s">
        <v>204</v>
      </c>
      <c r="C105" s="96">
        <v>2.5</v>
      </c>
    </row>
    <row r="106" spans="2:4" x14ac:dyDescent="0.2">
      <c r="B106" s="95" t="s">
        <v>197</v>
      </c>
      <c r="C106" s="96">
        <v>2.4</v>
      </c>
      <c r="D106" s="30"/>
    </row>
    <row r="107" spans="2:4" x14ac:dyDescent="0.2">
      <c r="B107" s="95" t="s">
        <v>191</v>
      </c>
      <c r="C107" s="96">
        <v>2.2999999999999998</v>
      </c>
    </row>
    <row r="108" spans="2:4" x14ac:dyDescent="0.2">
      <c r="B108" s="95" t="s">
        <v>171</v>
      </c>
      <c r="C108" s="96">
        <v>2.2999999999999998</v>
      </c>
    </row>
    <row r="109" spans="2:4" x14ac:dyDescent="0.2">
      <c r="B109" s="95" t="s">
        <v>153</v>
      </c>
      <c r="C109" s="96">
        <v>2.2999999999999998</v>
      </c>
    </row>
    <row r="110" spans="2:4" x14ac:dyDescent="0.2">
      <c r="B110" s="95" t="s">
        <v>232</v>
      </c>
      <c r="C110" s="96">
        <v>2.2000000000000002</v>
      </c>
    </row>
    <row r="111" spans="2:4" x14ac:dyDescent="0.2">
      <c r="B111" s="95" t="s">
        <v>213</v>
      </c>
      <c r="C111" s="96">
        <v>2.2000000000000002</v>
      </c>
    </row>
    <row r="112" spans="2:4" x14ac:dyDescent="0.2">
      <c r="B112" s="95" t="s">
        <v>200</v>
      </c>
      <c r="C112" s="96">
        <v>2.1</v>
      </c>
    </row>
    <row r="113" spans="2:3" x14ac:dyDescent="0.2">
      <c r="B113" s="95" t="s">
        <v>175</v>
      </c>
      <c r="C113" s="96">
        <v>2.1</v>
      </c>
    </row>
    <row r="114" spans="2:3" x14ac:dyDescent="0.2">
      <c r="B114" s="95" t="s">
        <v>160</v>
      </c>
      <c r="C114" s="96">
        <v>2</v>
      </c>
    </row>
    <row r="115" spans="2:3" x14ac:dyDescent="0.2">
      <c r="B115" s="95" t="s">
        <v>257</v>
      </c>
      <c r="C115" s="96">
        <v>2</v>
      </c>
    </row>
    <row r="116" spans="2:3" x14ac:dyDescent="0.2">
      <c r="B116" s="95" t="s">
        <v>258</v>
      </c>
      <c r="C116" s="96">
        <v>2</v>
      </c>
    </row>
    <row r="117" spans="2:3" x14ac:dyDescent="0.2">
      <c r="B117" s="95" t="s">
        <v>202</v>
      </c>
      <c r="C117" s="96">
        <v>2</v>
      </c>
    </row>
    <row r="118" spans="2:3" x14ac:dyDescent="0.2">
      <c r="B118" s="95" t="s">
        <v>186</v>
      </c>
      <c r="C118" s="96">
        <v>1.9</v>
      </c>
    </row>
    <row r="119" spans="2:3" x14ac:dyDescent="0.2">
      <c r="B119" s="95" t="s">
        <v>259</v>
      </c>
      <c r="C119" s="96">
        <v>1.9</v>
      </c>
    </row>
    <row r="120" spans="2:3" x14ac:dyDescent="0.2">
      <c r="B120" s="95" t="s">
        <v>212</v>
      </c>
      <c r="C120" s="96">
        <v>1.8</v>
      </c>
    </row>
    <row r="121" spans="2:3" x14ac:dyDescent="0.2">
      <c r="B121" s="95" t="s">
        <v>161</v>
      </c>
      <c r="C121" s="96">
        <v>1.7</v>
      </c>
    </row>
    <row r="122" spans="2:3" x14ac:dyDescent="0.2">
      <c r="B122" s="95" t="s">
        <v>260</v>
      </c>
      <c r="C122" s="96">
        <v>1.7</v>
      </c>
    </row>
    <row r="123" spans="2:3" x14ac:dyDescent="0.2">
      <c r="B123" s="95" t="s">
        <v>211</v>
      </c>
      <c r="C123" s="96">
        <v>1.7</v>
      </c>
    </row>
    <row r="124" spans="2:3" x14ac:dyDescent="0.2">
      <c r="B124" s="95" t="s">
        <v>203</v>
      </c>
      <c r="C124" s="96">
        <v>1.7</v>
      </c>
    </row>
    <row r="125" spans="2:3" x14ac:dyDescent="0.2">
      <c r="B125" s="95" t="s">
        <v>216</v>
      </c>
      <c r="C125" s="96">
        <v>1.7</v>
      </c>
    </row>
    <row r="126" spans="2:3" x14ac:dyDescent="0.2">
      <c r="B126" s="95" t="s">
        <v>261</v>
      </c>
      <c r="C126" s="96">
        <v>1.6</v>
      </c>
    </row>
    <row r="127" spans="2:3" x14ac:dyDescent="0.2">
      <c r="B127" s="95" t="s">
        <v>262</v>
      </c>
      <c r="C127" s="96">
        <v>1.6</v>
      </c>
    </row>
    <row r="128" spans="2:3" x14ac:dyDescent="0.2">
      <c r="B128" s="95" t="s">
        <v>221</v>
      </c>
      <c r="C128" s="96">
        <v>1.5</v>
      </c>
    </row>
    <row r="129" spans="2:3" x14ac:dyDescent="0.2">
      <c r="B129" s="95" t="s">
        <v>184</v>
      </c>
      <c r="C129" s="96">
        <v>1.5</v>
      </c>
    </row>
    <row r="130" spans="2:3" x14ac:dyDescent="0.2">
      <c r="B130" s="95" t="s">
        <v>217</v>
      </c>
      <c r="C130" s="96">
        <v>1.4</v>
      </c>
    </row>
    <row r="131" spans="2:3" x14ac:dyDescent="0.2">
      <c r="B131" s="95" t="s">
        <v>263</v>
      </c>
      <c r="C131" s="96">
        <v>1.4</v>
      </c>
    </row>
    <row r="132" spans="2:3" x14ac:dyDescent="0.2">
      <c r="B132" s="95" t="s">
        <v>264</v>
      </c>
      <c r="C132" s="96">
        <v>1.4</v>
      </c>
    </row>
    <row r="133" spans="2:3" x14ac:dyDescent="0.2">
      <c r="B133" s="95" t="s">
        <v>215</v>
      </c>
      <c r="C133" s="96">
        <v>1.4</v>
      </c>
    </row>
    <row r="134" spans="2:3" x14ac:dyDescent="0.2">
      <c r="B134" s="95" t="s">
        <v>265</v>
      </c>
      <c r="C134" s="96">
        <v>1.4</v>
      </c>
    </row>
    <row r="135" spans="2:3" x14ac:dyDescent="0.2">
      <c r="B135" s="95" t="s">
        <v>198</v>
      </c>
      <c r="C135" s="96">
        <v>1.3</v>
      </c>
    </row>
    <row r="136" spans="2:3" x14ac:dyDescent="0.2">
      <c r="B136" s="95" t="s">
        <v>159</v>
      </c>
      <c r="C136" s="96">
        <v>1.3</v>
      </c>
    </row>
    <row r="137" spans="2:3" x14ac:dyDescent="0.2">
      <c r="B137" s="95" t="s">
        <v>231</v>
      </c>
      <c r="C137" s="96">
        <v>1.3</v>
      </c>
    </row>
    <row r="138" spans="2:3" x14ac:dyDescent="0.2">
      <c r="B138" s="95" t="s">
        <v>172</v>
      </c>
      <c r="C138" s="96">
        <v>1.3</v>
      </c>
    </row>
    <row r="139" spans="2:3" x14ac:dyDescent="0.2">
      <c r="B139" s="95" t="s">
        <v>266</v>
      </c>
      <c r="C139" s="96">
        <v>1.3</v>
      </c>
    </row>
    <row r="140" spans="2:3" x14ac:dyDescent="0.2">
      <c r="B140" s="95" t="s">
        <v>267</v>
      </c>
      <c r="C140" s="96">
        <v>1.3</v>
      </c>
    </row>
    <row r="141" spans="2:3" x14ac:dyDescent="0.2">
      <c r="B141" s="95" t="s">
        <v>183</v>
      </c>
      <c r="C141" s="96">
        <v>1.3</v>
      </c>
    </row>
    <row r="142" spans="2:3" x14ac:dyDescent="0.2">
      <c r="B142" s="95" t="s">
        <v>180</v>
      </c>
      <c r="C142" s="96">
        <v>1.3</v>
      </c>
    </row>
    <row r="143" spans="2:3" x14ac:dyDescent="0.2">
      <c r="B143" s="95" t="s">
        <v>230</v>
      </c>
      <c r="C143" s="96">
        <v>1.3</v>
      </c>
    </row>
    <row r="144" spans="2:3" x14ac:dyDescent="0.2">
      <c r="B144" s="95" t="s">
        <v>208</v>
      </c>
      <c r="C144" s="96">
        <v>1.3</v>
      </c>
    </row>
    <row r="145" spans="2:3" x14ac:dyDescent="0.2">
      <c r="B145" s="95" t="s">
        <v>209</v>
      </c>
      <c r="C145" s="96">
        <v>1.2</v>
      </c>
    </row>
    <row r="146" spans="2:3" x14ac:dyDescent="0.2">
      <c r="B146" s="95" t="s">
        <v>268</v>
      </c>
      <c r="C146" s="96">
        <v>1.2</v>
      </c>
    </row>
    <row r="147" spans="2:3" x14ac:dyDescent="0.2">
      <c r="B147" s="95" t="s">
        <v>228</v>
      </c>
      <c r="C147" s="96">
        <v>1.2</v>
      </c>
    </row>
    <row r="148" spans="2:3" x14ac:dyDescent="0.2">
      <c r="B148" s="95" t="s">
        <v>125</v>
      </c>
      <c r="C148" s="96">
        <v>1.2</v>
      </c>
    </row>
    <row r="149" spans="2:3" x14ac:dyDescent="0.2">
      <c r="B149" s="95" t="s">
        <v>205</v>
      </c>
      <c r="C149" s="96">
        <v>1.1000000000000001</v>
      </c>
    </row>
    <row r="150" spans="2:3" x14ac:dyDescent="0.2">
      <c r="B150" s="95" t="s">
        <v>269</v>
      </c>
      <c r="C150" s="96">
        <v>1.1000000000000001</v>
      </c>
    </row>
    <row r="151" spans="2:3" x14ac:dyDescent="0.2">
      <c r="B151" s="95" t="s">
        <v>229</v>
      </c>
      <c r="C151" s="96">
        <v>1.1000000000000001</v>
      </c>
    </row>
    <row r="152" spans="2:3" x14ac:dyDescent="0.2">
      <c r="B152" s="95" t="s">
        <v>270</v>
      </c>
      <c r="C152" s="96">
        <v>1.1000000000000001</v>
      </c>
    </row>
    <row r="153" spans="2:3" x14ac:dyDescent="0.2">
      <c r="B153" s="95" t="s">
        <v>271</v>
      </c>
      <c r="C153" s="96">
        <v>1.1000000000000001</v>
      </c>
    </row>
    <row r="154" spans="2:3" x14ac:dyDescent="0.2">
      <c r="B154" s="95" t="s">
        <v>272</v>
      </c>
      <c r="C154" s="96">
        <v>1</v>
      </c>
    </row>
    <row r="155" spans="2:3" x14ac:dyDescent="0.2">
      <c r="B155" s="95" t="s">
        <v>233</v>
      </c>
      <c r="C155" s="96">
        <v>1</v>
      </c>
    </row>
    <row r="156" spans="2:3" x14ac:dyDescent="0.2">
      <c r="B156" s="95" t="s">
        <v>220</v>
      </c>
      <c r="C156" s="96">
        <v>1</v>
      </c>
    </row>
    <row r="157" spans="2:3" x14ac:dyDescent="0.2">
      <c r="B157" s="95" t="s">
        <v>273</v>
      </c>
      <c r="C157" s="96">
        <v>1</v>
      </c>
    </row>
    <row r="158" spans="2:3" x14ac:dyDescent="0.2">
      <c r="B158" s="95" t="s">
        <v>168</v>
      </c>
      <c r="C158" s="96">
        <v>1</v>
      </c>
    </row>
    <row r="159" spans="2:3" x14ac:dyDescent="0.2">
      <c r="B159" s="95" t="s">
        <v>193</v>
      </c>
      <c r="C159" s="96">
        <v>1</v>
      </c>
    </row>
    <row r="160" spans="2:3" x14ac:dyDescent="0.2">
      <c r="B160" s="95" t="s">
        <v>274</v>
      </c>
      <c r="C160" s="96">
        <v>1</v>
      </c>
    </row>
    <row r="161" spans="2:3" x14ac:dyDescent="0.2">
      <c r="B161" s="95" t="s">
        <v>225</v>
      </c>
      <c r="C161" s="96">
        <v>0.9</v>
      </c>
    </row>
    <row r="162" spans="2:3" x14ac:dyDescent="0.2">
      <c r="B162" s="95" t="s">
        <v>275</v>
      </c>
      <c r="C162" s="96">
        <v>0.9</v>
      </c>
    </row>
    <row r="163" spans="2:3" x14ac:dyDescent="0.2">
      <c r="B163" s="95" t="s">
        <v>276</v>
      </c>
      <c r="C163" s="96">
        <v>0.9</v>
      </c>
    </row>
    <row r="164" spans="2:3" x14ac:dyDescent="0.2">
      <c r="B164" s="95" t="s">
        <v>201</v>
      </c>
      <c r="C164" s="96">
        <v>0.9</v>
      </c>
    </row>
    <row r="165" spans="2:3" x14ac:dyDescent="0.2">
      <c r="B165" s="95" t="s">
        <v>218</v>
      </c>
      <c r="C165" s="96">
        <v>0.9</v>
      </c>
    </row>
    <row r="166" spans="2:3" x14ac:dyDescent="0.2">
      <c r="B166" s="95" t="s">
        <v>277</v>
      </c>
      <c r="C166" s="96">
        <v>0.9</v>
      </c>
    </row>
    <row r="167" spans="2:3" x14ac:dyDescent="0.2">
      <c r="B167" s="95" t="s">
        <v>176</v>
      </c>
      <c r="C167" s="96">
        <v>0.9</v>
      </c>
    </row>
    <row r="168" spans="2:3" x14ac:dyDescent="0.2">
      <c r="B168" s="95" t="s">
        <v>235</v>
      </c>
      <c r="C168" s="96">
        <v>0.9</v>
      </c>
    </row>
    <row r="169" spans="2:3" x14ac:dyDescent="0.2">
      <c r="B169" s="95"/>
      <c r="C169" s="96"/>
    </row>
    <row r="170" spans="2:3" x14ac:dyDescent="0.2">
      <c r="B170" s="95"/>
      <c r="C170" s="96"/>
    </row>
    <row r="171" spans="2:3" x14ac:dyDescent="0.2">
      <c r="B171" s="95"/>
      <c r="C171" s="96"/>
    </row>
    <row r="172" spans="2:3" x14ac:dyDescent="0.2">
      <c r="B172" s="95"/>
      <c r="C172" s="9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5FC2-E84C-49B4-B994-C2C68EB781BE}">
  <dimension ref="A2:R147"/>
  <sheetViews>
    <sheetView topLeftCell="F1" zoomScale="115" zoomScaleNormal="115" workbookViewId="0">
      <selection activeCell="R2" sqref="R2:R14"/>
    </sheetView>
  </sheetViews>
  <sheetFormatPr defaultRowHeight="12.75" x14ac:dyDescent="0.2"/>
  <cols>
    <col min="1" max="1" width="9.140625" style="1"/>
    <col min="2" max="2" width="24.5703125" customWidth="1"/>
    <col min="3" max="3" width="14.42578125" style="85" customWidth="1"/>
    <col min="4" max="4" width="14.85546875" customWidth="1"/>
    <col min="5" max="5" width="9.140625" customWidth="1"/>
    <col min="8" max="8" width="19" customWidth="1"/>
    <col min="9" max="9" width="7.42578125" style="1" customWidth="1"/>
    <col min="10" max="10" width="4.140625" customWidth="1"/>
    <col min="11" max="11" width="22.28515625" customWidth="1"/>
    <col min="12" max="12" width="6" style="1" customWidth="1"/>
    <col min="13" max="13" width="4.42578125" customWidth="1"/>
    <col min="14" max="14" width="18.140625" customWidth="1"/>
    <col min="15" max="15" width="5.5703125" style="1" customWidth="1"/>
    <col min="18" max="18" width="9" customWidth="1"/>
  </cols>
  <sheetData>
    <row r="2" spans="1:18" x14ac:dyDescent="0.2">
      <c r="B2" s="30" t="s">
        <v>284</v>
      </c>
      <c r="H2" s="123" t="s">
        <v>236</v>
      </c>
      <c r="I2" s="123" t="s">
        <v>279</v>
      </c>
      <c r="J2" s="120"/>
      <c r="K2" s="122" t="s">
        <v>236</v>
      </c>
      <c r="L2" s="122" t="s">
        <v>279</v>
      </c>
      <c r="M2" s="120"/>
      <c r="N2" s="122" t="s">
        <v>236</v>
      </c>
      <c r="O2" s="122" t="s">
        <v>279</v>
      </c>
      <c r="Q2">
        <v>1</v>
      </c>
      <c r="R2" s="85">
        <v>200</v>
      </c>
    </row>
    <row r="3" spans="1:18" x14ac:dyDescent="0.2">
      <c r="A3" s="122" t="s">
        <v>248</v>
      </c>
      <c r="B3" s="120" t="s">
        <v>236</v>
      </c>
      <c r="C3" s="133" t="s">
        <v>249</v>
      </c>
      <c r="D3" s="120"/>
      <c r="E3" s="123" t="s">
        <v>278</v>
      </c>
      <c r="H3" s="120" t="s">
        <v>140</v>
      </c>
      <c r="I3" s="121">
        <v>26.6</v>
      </c>
      <c r="J3" s="120"/>
      <c r="K3" s="120" t="s">
        <v>185</v>
      </c>
      <c r="L3" s="121">
        <v>3.7</v>
      </c>
      <c r="M3" s="120"/>
      <c r="N3" s="120" t="s">
        <v>262</v>
      </c>
      <c r="O3" s="121">
        <v>1.6</v>
      </c>
      <c r="Q3">
        <v>2</v>
      </c>
      <c r="R3" s="85">
        <v>150</v>
      </c>
    </row>
    <row r="4" spans="1:18" x14ac:dyDescent="0.2">
      <c r="A4" s="122">
        <v>1</v>
      </c>
      <c r="B4" s="120" t="s">
        <v>140</v>
      </c>
      <c r="C4" s="134">
        <v>26579550</v>
      </c>
      <c r="D4" s="134">
        <f>ROUND(C4,-5)</f>
        <v>26600000</v>
      </c>
      <c r="E4" s="135">
        <v>26.6</v>
      </c>
      <c r="H4" s="120" t="s">
        <v>165</v>
      </c>
      <c r="I4" s="121">
        <v>18.5</v>
      </c>
      <c r="J4" s="120"/>
      <c r="K4" s="120" t="s">
        <v>224</v>
      </c>
      <c r="L4" s="121">
        <v>3.7</v>
      </c>
      <c r="M4" s="120"/>
      <c r="N4" s="120" t="s">
        <v>221</v>
      </c>
      <c r="O4" s="121">
        <v>1.5</v>
      </c>
      <c r="Q4" s="30">
        <v>3</v>
      </c>
      <c r="R4" s="85">
        <v>120</v>
      </c>
    </row>
    <row r="5" spans="1:18" x14ac:dyDescent="0.2">
      <c r="A5" s="122">
        <v>2</v>
      </c>
      <c r="B5" s="120" t="s">
        <v>165</v>
      </c>
      <c r="C5" s="134">
        <v>18496238</v>
      </c>
      <c r="D5" s="134">
        <f t="shared" ref="D5:D68" si="0">ROUND(C5,-5)</f>
        <v>18500000</v>
      </c>
      <c r="E5" s="135">
        <v>18.5</v>
      </c>
      <c r="H5" s="120" t="s">
        <v>144</v>
      </c>
      <c r="I5" s="121">
        <v>17</v>
      </c>
      <c r="J5" s="120"/>
      <c r="K5" s="120" t="s">
        <v>141</v>
      </c>
      <c r="L5" s="121">
        <v>3.4</v>
      </c>
      <c r="M5" s="120"/>
      <c r="N5" s="120" t="s">
        <v>184</v>
      </c>
      <c r="O5" s="121">
        <v>1.5</v>
      </c>
      <c r="Q5" s="30">
        <v>4</v>
      </c>
      <c r="R5" s="85">
        <v>95</v>
      </c>
    </row>
    <row r="6" spans="1:18" x14ac:dyDescent="0.2">
      <c r="A6" s="122">
        <v>3</v>
      </c>
      <c r="B6" s="120" t="s">
        <v>144</v>
      </c>
      <c r="C6" s="134">
        <v>16992418</v>
      </c>
      <c r="D6" s="134">
        <f t="shared" si="0"/>
        <v>17000000</v>
      </c>
      <c r="E6" s="135">
        <v>17</v>
      </c>
      <c r="H6" s="120" t="s">
        <v>158</v>
      </c>
      <c r="I6" s="121">
        <v>14.6</v>
      </c>
      <c r="J6" s="120"/>
      <c r="K6" s="120" t="s">
        <v>207</v>
      </c>
      <c r="L6" s="121">
        <v>3.4</v>
      </c>
      <c r="M6" s="120"/>
      <c r="N6" s="120" t="s">
        <v>217</v>
      </c>
      <c r="O6" s="121">
        <v>1.4</v>
      </c>
      <c r="Q6" s="30">
        <v>5</v>
      </c>
      <c r="R6" s="85">
        <v>80</v>
      </c>
    </row>
    <row r="7" spans="1:18" x14ac:dyDescent="0.2">
      <c r="A7" s="122">
        <v>4</v>
      </c>
      <c r="B7" s="120" t="s">
        <v>158</v>
      </c>
      <c r="C7" s="134">
        <v>14633556</v>
      </c>
      <c r="D7" s="134">
        <f t="shared" si="0"/>
        <v>14600000</v>
      </c>
      <c r="E7" s="135">
        <v>14.6</v>
      </c>
      <c r="H7" s="120" t="s">
        <v>223</v>
      </c>
      <c r="I7" s="121">
        <v>12.9</v>
      </c>
      <c r="J7" s="120"/>
      <c r="K7" s="120" t="s">
        <v>253</v>
      </c>
      <c r="L7" s="121">
        <v>3.4</v>
      </c>
      <c r="M7" s="120"/>
      <c r="N7" s="120" t="s">
        <v>263</v>
      </c>
      <c r="O7" s="121">
        <v>1.4</v>
      </c>
      <c r="Q7" s="30">
        <v>6</v>
      </c>
      <c r="R7" s="85">
        <v>67</v>
      </c>
    </row>
    <row r="8" spans="1:18" x14ac:dyDescent="0.2">
      <c r="A8" s="122">
        <v>5</v>
      </c>
      <c r="B8" s="120" t="s">
        <v>223</v>
      </c>
      <c r="C8" s="134">
        <v>12892722</v>
      </c>
      <c r="D8" s="134">
        <f t="shared" si="0"/>
        <v>12900000</v>
      </c>
      <c r="E8" s="135">
        <v>12.9</v>
      </c>
      <c r="H8" s="120" t="s">
        <v>169</v>
      </c>
      <c r="I8" s="121">
        <v>10.9</v>
      </c>
      <c r="J8" s="120"/>
      <c r="K8" s="120" t="s">
        <v>254</v>
      </c>
      <c r="L8" s="121">
        <v>3.3</v>
      </c>
      <c r="M8" s="120"/>
      <c r="N8" s="120" t="s">
        <v>264</v>
      </c>
      <c r="O8" s="121">
        <v>1.4</v>
      </c>
      <c r="Q8" s="30">
        <v>7</v>
      </c>
      <c r="R8" s="85">
        <v>55</v>
      </c>
    </row>
    <row r="9" spans="1:18" x14ac:dyDescent="0.2">
      <c r="A9" s="122">
        <v>6</v>
      </c>
      <c r="B9" s="120" t="s">
        <v>169</v>
      </c>
      <c r="C9" s="134">
        <v>10883495</v>
      </c>
      <c r="D9" s="134">
        <f t="shared" si="0"/>
        <v>10900000</v>
      </c>
      <c r="E9" s="135">
        <v>10.9</v>
      </c>
      <c r="H9" s="120" t="s">
        <v>166</v>
      </c>
      <c r="I9" s="121">
        <v>10.7</v>
      </c>
      <c r="J9" s="120"/>
      <c r="K9" s="120" t="s">
        <v>164</v>
      </c>
      <c r="L9" s="121">
        <v>3.3</v>
      </c>
      <c r="M9" s="120"/>
      <c r="N9" s="120" t="s">
        <v>215</v>
      </c>
      <c r="O9" s="121">
        <v>1.4</v>
      </c>
      <c r="Q9" s="30">
        <v>8</v>
      </c>
      <c r="R9" s="85">
        <v>43</v>
      </c>
    </row>
    <row r="10" spans="1:18" x14ac:dyDescent="0.2">
      <c r="A10" s="122">
        <v>7</v>
      </c>
      <c r="B10" s="120" t="s">
        <v>166</v>
      </c>
      <c r="C10" s="134">
        <v>10650894</v>
      </c>
      <c r="D10" s="134">
        <f t="shared" si="0"/>
        <v>10700000</v>
      </c>
      <c r="E10" s="135">
        <v>10.7</v>
      </c>
      <c r="H10" s="120" t="s">
        <v>195</v>
      </c>
      <c r="I10" s="121">
        <v>10</v>
      </c>
      <c r="J10" s="120"/>
      <c r="K10" s="120" t="s">
        <v>196</v>
      </c>
      <c r="L10" s="121">
        <v>3.3</v>
      </c>
      <c r="M10" s="120"/>
      <c r="N10" s="120" t="s">
        <v>265</v>
      </c>
      <c r="O10" s="121">
        <v>1.4</v>
      </c>
      <c r="Q10" s="30">
        <v>9</v>
      </c>
      <c r="R10" s="85">
        <v>37</v>
      </c>
    </row>
    <row r="11" spans="1:18" x14ac:dyDescent="0.2">
      <c r="A11" s="122">
        <v>8</v>
      </c>
      <c r="B11" s="120" t="s">
        <v>195</v>
      </c>
      <c r="C11" s="134">
        <v>9990352</v>
      </c>
      <c r="D11" s="134">
        <f t="shared" si="0"/>
        <v>10000000</v>
      </c>
      <c r="E11" s="135">
        <v>10</v>
      </c>
      <c r="H11" s="120" t="s">
        <v>148</v>
      </c>
      <c r="I11" s="121">
        <v>9.4</v>
      </c>
      <c r="J11" s="120"/>
      <c r="K11" s="120" t="s">
        <v>199</v>
      </c>
      <c r="L11" s="121">
        <v>3.2</v>
      </c>
      <c r="M11" s="120"/>
      <c r="N11" s="120" t="s">
        <v>198</v>
      </c>
      <c r="O11" s="121">
        <v>1.3</v>
      </c>
      <c r="Q11" s="30">
        <v>10</v>
      </c>
      <c r="R11" s="85">
        <v>32</v>
      </c>
    </row>
    <row r="12" spans="1:18" x14ac:dyDescent="0.2">
      <c r="A12" s="122">
        <v>9</v>
      </c>
      <c r="B12" s="120" t="s">
        <v>148</v>
      </c>
      <c r="C12" s="134">
        <v>9405106</v>
      </c>
      <c r="D12" s="134">
        <f t="shared" si="0"/>
        <v>9400000</v>
      </c>
      <c r="E12" s="135">
        <v>9.4</v>
      </c>
      <c r="H12" s="120" t="s">
        <v>190</v>
      </c>
      <c r="I12" s="121">
        <v>8.9</v>
      </c>
      <c r="J12" s="120"/>
      <c r="K12" s="120" t="s">
        <v>182</v>
      </c>
      <c r="L12" s="121">
        <v>3.1</v>
      </c>
      <c r="M12" s="120"/>
      <c r="N12" s="120" t="s">
        <v>159</v>
      </c>
      <c r="O12" s="121">
        <v>1.3</v>
      </c>
      <c r="Q12" s="30">
        <v>11</v>
      </c>
      <c r="R12" s="85">
        <v>27</v>
      </c>
    </row>
    <row r="13" spans="1:18" x14ac:dyDescent="0.2">
      <c r="A13" s="122">
        <v>10</v>
      </c>
      <c r="B13" s="120" t="s">
        <v>190</v>
      </c>
      <c r="C13" s="134">
        <v>8857976</v>
      </c>
      <c r="D13" s="134">
        <f t="shared" si="0"/>
        <v>8900000</v>
      </c>
      <c r="E13" s="135">
        <v>8.9</v>
      </c>
      <c r="H13" s="120" t="s">
        <v>194</v>
      </c>
      <c r="I13" s="121">
        <v>8.8000000000000007</v>
      </c>
      <c r="J13" s="120"/>
      <c r="K13" s="120" t="s">
        <v>189</v>
      </c>
      <c r="L13" s="121">
        <v>3</v>
      </c>
      <c r="M13" s="120"/>
      <c r="N13" s="120" t="s">
        <v>231</v>
      </c>
      <c r="O13" s="121">
        <v>1.3</v>
      </c>
      <c r="Q13" s="30">
        <v>12</v>
      </c>
      <c r="R13" s="85">
        <v>25</v>
      </c>
    </row>
    <row r="14" spans="1:18" x14ac:dyDescent="0.2">
      <c r="A14" s="122">
        <v>11</v>
      </c>
      <c r="B14" s="120" t="s">
        <v>194</v>
      </c>
      <c r="C14" s="134">
        <v>8799052</v>
      </c>
      <c r="D14" s="134">
        <f t="shared" si="0"/>
        <v>8800000</v>
      </c>
      <c r="E14" s="135">
        <v>8.8000000000000007</v>
      </c>
      <c r="H14" s="120" t="s">
        <v>147</v>
      </c>
      <c r="I14" s="121">
        <v>8.6999999999999993</v>
      </c>
      <c r="J14" s="120"/>
      <c r="K14" s="120" t="s">
        <v>255</v>
      </c>
      <c r="L14" s="121">
        <v>3</v>
      </c>
      <c r="M14" s="120"/>
      <c r="N14" s="120" t="s">
        <v>172</v>
      </c>
      <c r="O14" s="121">
        <v>1.3</v>
      </c>
      <c r="Q14" s="30">
        <v>13</v>
      </c>
      <c r="R14" s="85">
        <v>23</v>
      </c>
    </row>
    <row r="15" spans="1:18" x14ac:dyDescent="0.2">
      <c r="A15" s="122">
        <v>12</v>
      </c>
      <c r="B15" s="120" t="s">
        <v>147</v>
      </c>
      <c r="C15" s="134">
        <v>8702812</v>
      </c>
      <c r="D15" s="134">
        <f t="shared" si="0"/>
        <v>8700000</v>
      </c>
      <c r="E15" s="135">
        <v>8.6999999999999993</v>
      </c>
      <c r="H15" s="120" t="s">
        <v>174</v>
      </c>
      <c r="I15" s="121">
        <v>8.6</v>
      </c>
      <c r="J15" s="120"/>
      <c r="K15" s="120" t="s">
        <v>152</v>
      </c>
      <c r="L15" s="121">
        <v>3</v>
      </c>
      <c r="M15" s="120"/>
      <c r="N15" s="120" t="s">
        <v>266</v>
      </c>
      <c r="O15" s="121">
        <v>1.3</v>
      </c>
      <c r="R15" s="85">
        <f>SUM(R2:R14)</f>
        <v>954</v>
      </c>
    </row>
    <row r="16" spans="1:18" x14ac:dyDescent="0.2">
      <c r="A16" s="122">
        <v>13</v>
      </c>
      <c r="B16" s="120" t="s">
        <v>174</v>
      </c>
      <c r="C16" s="134">
        <v>8608313</v>
      </c>
      <c r="D16" s="134">
        <f t="shared" si="0"/>
        <v>8600000</v>
      </c>
      <c r="E16" s="135">
        <v>8.6</v>
      </c>
      <c r="H16" s="120" t="s">
        <v>155</v>
      </c>
      <c r="I16" s="121">
        <v>8.5</v>
      </c>
      <c r="J16" s="120"/>
      <c r="K16" s="120" t="s">
        <v>187</v>
      </c>
      <c r="L16" s="121">
        <v>2.9</v>
      </c>
      <c r="M16" s="120"/>
      <c r="N16" s="120" t="s">
        <v>267</v>
      </c>
      <c r="O16" s="121">
        <v>1.3</v>
      </c>
      <c r="Q16" s="30"/>
    </row>
    <row r="17" spans="1:17" x14ac:dyDescent="0.2">
      <c r="A17" s="122">
        <v>14</v>
      </c>
      <c r="B17" s="120" t="s">
        <v>155</v>
      </c>
      <c r="C17" s="134">
        <v>8467191</v>
      </c>
      <c r="D17" s="134">
        <f t="shared" si="0"/>
        <v>8500000</v>
      </c>
      <c r="E17" s="135">
        <v>8.5</v>
      </c>
      <c r="H17" s="120" t="s">
        <v>145</v>
      </c>
      <c r="I17" s="121">
        <v>8.3000000000000007</v>
      </c>
      <c r="J17" s="120"/>
      <c r="K17" s="120" t="s">
        <v>143</v>
      </c>
      <c r="L17" s="121">
        <v>2.9</v>
      </c>
      <c r="M17" s="120"/>
      <c r="N17" s="120" t="s">
        <v>183</v>
      </c>
      <c r="O17" s="121">
        <v>1.3</v>
      </c>
      <c r="Q17" s="30"/>
    </row>
    <row r="18" spans="1:17" x14ac:dyDescent="0.2">
      <c r="A18" s="122">
        <v>15</v>
      </c>
      <c r="B18" s="120" t="s">
        <v>145</v>
      </c>
      <c r="C18" s="134">
        <v>8276973</v>
      </c>
      <c r="D18" s="134">
        <f t="shared" si="0"/>
        <v>8300000</v>
      </c>
      <c r="E18" s="135">
        <v>8.3000000000000007</v>
      </c>
      <c r="H18" s="120" t="s">
        <v>192</v>
      </c>
      <c r="I18" s="121">
        <v>8.1999999999999993</v>
      </c>
      <c r="J18" s="120"/>
      <c r="K18" s="120" t="s">
        <v>256</v>
      </c>
      <c r="L18" s="121">
        <v>2.9</v>
      </c>
      <c r="M18" s="120"/>
      <c r="N18" s="120" t="s">
        <v>180</v>
      </c>
      <c r="O18" s="121">
        <v>1.3</v>
      </c>
    </row>
    <row r="19" spans="1:17" x14ac:dyDescent="0.2">
      <c r="A19" s="122">
        <v>16</v>
      </c>
      <c r="B19" s="120" t="s">
        <v>192</v>
      </c>
      <c r="C19" s="134">
        <v>8207075</v>
      </c>
      <c r="D19" s="134">
        <f t="shared" si="0"/>
        <v>8200000</v>
      </c>
      <c r="E19" s="135">
        <v>8.1999999999999993</v>
      </c>
      <c r="H19" s="120" t="s">
        <v>178</v>
      </c>
      <c r="I19" s="121">
        <v>8.1999999999999993</v>
      </c>
      <c r="J19" s="120"/>
      <c r="K19" s="120" t="s">
        <v>206</v>
      </c>
      <c r="L19" s="121">
        <v>2.8</v>
      </c>
      <c r="M19" s="120"/>
      <c r="N19" s="120" t="s">
        <v>230</v>
      </c>
      <c r="O19" s="121">
        <v>1.3</v>
      </c>
    </row>
    <row r="20" spans="1:17" x14ac:dyDescent="0.2">
      <c r="A20" s="122">
        <v>17</v>
      </c>
      <c r="B20" s="120" t="s">
        <v>178</v>
      </c>
      <c r="C20" s="134">
        <v>8167903</v>
      </c>
      <c r="D20" s="134">
        <f t="shared" si="0"/>
        <v>8200000</v>
      </c>
      <c r="E20" s="135">
        <v>8.1999999999999993</v>
      </c>
      <c r="H20" s="120" t="s">
        <v>146</v>
      </c>
      <c r="I20" s="121">
        <v>7.8</v>
      </c>
      <c r="J20" s="120"/>
      <c r="K20" s="120" t="s">
        <v>154</v>
      </c>
      <c r="L20" s="121">
        <v>2.8</v>
      </c>
      <c r="M20" s="120"/>
      <c r="N20" s="120" t="s">
        <v>208</v>
      </c>
      <c r="O20" s="121">
        <v>1.3</v>
      </c>
    </row>
    <row r="21" spans="1:17" x14ac:dyDescent="0.2">
      <c r="A21" s="122">
        <v>18</v>
      </c>
      <c r="B21" s="120" t="s">
        <v>146</v>
      </c>
      <c r="C21" s="134">
        <v>7754727</v>
      </c>
      <c r="D21" s="134">
        <f t="shared" si="0"/>
        <v>7800000</v>
      </c>
      <c r="E21" s="135">
        <v>7.8</v>
      </c>
      <c r="H21" s="120" t="s">
        <v>214</v>
      </c>
      <c r="I21" s="121">
        <v>7.6</v>
      </c>
      <c r="J21" s="120"/>
      <c r="K21" s="120" t="s">
        <v>179</v>
      </c>
      <c r="L21" s="121">
        <v>2.6</v>
      </c>
      <c r="M21" s="120"/>
      <c r="N21" s="120" t="s">
        <v>209</v>
      </c>
      <c r="O21" s="121">
        <v>1.2</v>
      </c>
    </row>
    <row r="22" spans="1:17" x14ac:dyDescent="0.2">
      <c r="A22" s="122">
        <v>19</v>
      </c>
      <c r="B22" s="120" t="s">
        <v>214</v>
      </c>
      <c r="C22" s="134">
        <v>7621332</v>
      </c>
      <c r="D22" s="134">
        <f t="shared" si="0"/>
        <v>7600000</v>
      </c>
      <c r="E22" s="135">
        <v>7.6</v>
      </c>
      <c r="H22" s="120" t="s">
        <v>151</v>
      </c>
      <c r="I22" s="121">
        <v>7.1</v>
      </c>
      <c r="J22" s="120"/>
      <c r="K22" s="120" t="s">
        <v>204</v>
      </c>
      <c r="L22" s="121">
        <v>2.5</v>
      </c>
      <c r="M22" s="120"/>
      <c r="N22" s="120" t="s">
        <v>268</v>
      </c>
      <c r="O22" s="121">
        <v>1.2</v>
      </c>
    </row>
    <row r="23" spans="1:17" x14ac:dyDescent="0.2">
      <c r="A23" s="122">
        <v>20</v>
      </c>
      <c r="B23" s="120" t="s">
        <v>151</v>
      </c>
      <c r="C23" s="134">
        <v>7082794</v>
      </c>
      <c r="D23" s="134">
        <f t="shared" si="0"/>
        <v>7100000</v>
      </c>
      <c r="E23" s="135">
        <v>7.1</v>
      </c>
      <c r="H23" s="120" t="s">
        <v>149</v>
      </c>
      <c r="I23" s="121">
        <v>6.7</v>
      </c>
      <c r="J23" s="120"/>
      <c r="K23" s="120" t="s">
        <v>197</v>
      </c>
      <c r="L23" s="121">
        <v>2.5</v>
      </c>
      <c r="M23" s="120"/>
      <c r="N23" s="120" t="s">
        <v>228</v>
      </c>
      <c r="O23" s="121">
        <v>1.2</v>
      </c>
    </row>
    <row r="24" spans="1:17" x14ac:dyDescent="0.2">
      <c r="A24" s="122">
        <v>21</v>
      </c>
      <c r="B24" s="120" t="s">
        <v>149</v>
      </c>
      <c r="C24" s="134">
        <v>6686482</v>
      </c>
      <c r="D24" s="134">
        <f t="shared" si="0"/>
        <v>6700000</v>
      </c>
      <c r="E24" s="135">
        <v>6.7</v>
      </c>
      <c r="H24" s="120" t="s">
        <v>142</v>
      </c>
      <c r="I24" s="121">
        <v>6.6</v>
      </c>
      <c r="J24" s="120"/>
      <c r="K24" s="120" t="s">
        <v>191</v>
      </c>
      <c r="L24" s="121">
        <v>2.4</v>
      </c>
      <c r="M24" s="120"/>
      <c r="N24" s="120" t="s">
        <v>125</v>
      </c>
      <c r="O24" s="121">
        <v>1.2</v>
      </c>
    </row>
    <row r="25" spans="1:17" x14ac:dyDescent="0.2">
      <c r="A25" s="122">
        <v>22</v>
      </c>
      <c r="B25" s="120" t="s">
        <v>142</v>
      </c>
      <c r="C25" s="134">
        <v>6568644</v>
      </c>
      <c r="D25" s="134">
        <f t="shared" si="0"/>
        <v>6600000</v>
      </c>
      <c r="E25" s="135">
        <v>6.6</v>
      </c>
      <c r="H25" s="120" t="s">
        <v>163</v>
      </c>
      <c r="I25" s="121">
        <v>5.8</v>
      </c>
      <c r="J25" s="120"/>
      <c r="K25" s="120" t="s">
        <v>171</v>
      </c>
      <c r="L25" s="121">
        <v>2.2999999999999998</v>
      </c>
      <c r="M25" s="120"/>
      <c r="N25" s="120" t="s">
        <v>205</v>
      </c>
      <c r="O25" s="121">
        <v>1.1000000000000001</v>
      </c>
    </row>
    <row r="26" spans="1:17" x14ac:dyDescent="0.2">
      <c r="A26" s="122">
        <v>23</v>
      </c>
      <c r="B26" s="120" t="s">
        <v>163</v>
      </c>
      <c r="C26" s="134">
        <v>5824239</v>
      </c>
      <c r="D26" s="134">
        <f t="shared" si="0"/>
        <v>5800000</v>
      </c>
      <c r="E26" s="135">
        <v>5.8</v>
      </c>
      <c r="H26" s="120" t="s">
        <v>157</v>
      </c>
      <c r="I26" s="121">
        <v>5.5</v>
      </c>
      <c r="J26" s="120"/>
      <c r="K26" s="120" t="s">
        <v>153</v>
      </c>
      <c r="L26" s="121">
        <v>2.2999999999999998</v>
      </c>
      <c r="M26" s="120"/>
      <c r="N26" s="120" t="s">
        <v>269</v>
      </c>
      <c r="O26" s="121">
        <v>1.1000000000000001</v>
      </c>
    </row>
    <row r="27" spans="1:17" x14ac:dyDescent="0.2">
      <c r="A27" s="122">
        <v>24</v>
      </c>
      <c r="B27" s="120" t="s">
        <v>157</v>
      </c>
      <c r="C27" s="134">
        <v>5547660</v>
      </c>
      <c r="D27" s="134">
        <f t="shared" si="0"/>
        <v>5500000</v>
      </c>
      <c r="E27" s="135">
        <v>5.5</v>
      </c>
      <c r="H27" s="120" t="s">
        <v>188</v>
      </c>
      <c r="I27" s="121">
        <v>5.4</v>
      </c>
      <c r="J27" s="120"/>
      <c r="K27" s="120" t="s">
        <v>232</v>
      </c>
      <c r="L27" s="121">
        <v>2.2999999999999998</v>
      </c>
      <c r="M27" s="120"/>
      <c r="N27" s="120" t="s">
        <v>229</v>
      </c>
      <c r="O27" s="121">
        <v>1.1000000000000001</v>
      </c>
    </row>
    <row r="28" spans="1:17" x14ac:dyDescent="0.2">
      <c r="A28" s="122">
        <v>25</v>
      </c>
      <c r="B28" s="120" t="s">
        <v>188</v>
      </c>
      <c r="C28" s="134">
        <v>5431209</v>
      </c>
      <c r="D28" s="134">
        <f t="shared" si="0"/>
        <v>5400000</v>
      </c>
      <c r="E28" s="135">
        <v>5.4</v>
      </c>
      <c r="H28" s="120" t="s">
        <v>150</v>
      </c>
      <c r="I28" s="121">
        <v>5</v>
      </c>
      <c r="J28" s="120"/>
      <c r="K28" s="120" t="s">
        <v>213</v>
      </c>
      <c r="L28" s="121">
        <v>2.2000000000000002</v>
      </c>
      <c r="M28" s="120"/>
      <c r="N28" s="120" t="s">
        <v>270</v>
      </c>
      <c r="O28" s="121">
        <v>1.1000000000000001</v>
      </c>
    </row>
    <row r="29" spans="1:17" x14ac:dyDescent="0.2">
      <c r="A29" s="122">
        <v>26</v>
      </c>
      <c r="B29" s="120" t="s">
        <v>150</v>
      </c>
      <c r="C29" s="134">
        <v>5001387</v>
      </c>
      <c r="D29" s="134">
        <f t="shared" si="0"/>
        <v>5000000</v>
      </c>
      <c r="E29" s="135">
        <v>5</v>
      </c>
      <c r="H29" s="120" t="s">
        <v>227</v>
      </c>
      <c r="I29" s="121">
        <v>4.8</v>
      </c>
      <c r="J29" s="120"/>
      <c r="K29" s="120" t="s">
        <v>200</v>
      </c>
      <c r="L29" s="121">
        <v>2.2000000000000002</v>
      </c>
      <c r="M29" s="120"/>
      <c r="N29" s="120" t="s">
        <v>271</v>
      </c>
      <c r="O29" s="121">
        <v>1.1000000000000001</v>
      </c>
    </row>
    <row r="30" spans="1:17" x14ac:dyDescent="0.2">
      <c r="A30" s="122">
        <v>27</v>
      </c>
      <c r="B30" s="120" t="s">
        <v>227</v>
      </c>
      <c r="C30" s="134">
        <v>4816304</v>
      </c>
      <c r="D30" s="134">
        <f t="shared" si="0"/>
        <v>4800000</v>
      </c>
      <c r="E30" s="135">
        <v>4.8</v>
      </c>
      <c r="H30" s="120" t="s">
        <v>156</v>
      </c>
      <c r="I30" s="121">
        <v>4.7</v>
      </c>
      <c r="J30" s="120"/>
      <c r="K30" s="120" t="s">
        <v>175</v>
      </c>
      <c r="L30" s="121">
        <v>2.1</v>
      </c>
      <c r="M30" s="120"/>
      <c r="N30" s="120" t="s">
        <v>272</v>
      </c>
      <c r="O30" s="121">
        <v>1</v>
      </c>
    </row>
    <row r="31" spans="1:17" x14ac:dyDescent="0.2">
      <c r="A31" s="122">
        <v>28</v>
      </c>
      <c r="B31" s="120" t="s">
        <v>156</v>
      </c>
      <c r="C31" s="134">
        <v>4724687</v>
      </c>
      <c r="D31" s="134">
        <f t="shared" si="0"/>
        <v>4700000</v>
      </c>
      <c r="E31" s="135">
        <v>4.7</v>
      </c>
      <c r="H31" s="120" t="s">
        <v>250</v>
      </c>
      <c r="I31" s="121">
        <v>4.4000000000000004</v>
      </c>
      <c r="J31" s="120"/>
      <c r="K31" s="120" t="s">
        <v>160</v>
      </c>
      <c r="L31" s="121">
        <v>2.1</v>
      </c>
      <c r="M31" s="120"/>
      <c r="N31" s="120" t="s">
        <v>233</v>
      </c>
      <c r="O31" s="121">
        <v>1</v>
      </c>
    </row>
    <row r="32" spans="1:17" x14ac:dyDescent="0.2">
      <c r="A32" s="122">
        <v>29</v>
      </c>
      <c r="B32" s="120" t="s">
        <v>250</v>
      </c>
      <c r="C32" s="134">
        <v>4420923</v>
      </c>
      <c r="D32" s="134">
        <f t="shared" si="0"/>
        <v>4400000</v>
      </c>
      <c r="E32" s="135">
        <v>4.4000000000000004</v>
      </c>
      <c r="H32" s="120" t="s">
        <v>210</v>
      </c>
      <c r="I32" s="121">
        <v>4.4000000000000004</v>
      </c>
      <c r="J32" s="120"/>
      <c r="K32" s="120" t="s">
        <v>257</v>
      </c>
      <c r="L32" s="121">
        <v>2</v>
      </c>
      <c r="M32" s="120"/>
      <c r="N32" s="120" t="s">
        <v>220</v>
      </c>
      <c r="O32" s="121">
        <v>1</v>
      </c>
    </row>
    <row r="33" spans="1:15" x14ac:dyDescent="0.2">
      <c r="A33" s="122">
        <v>30</v>
      </c>
      <c r="B33" s="120" t="s">
        <v>210</v>
      </c>
      <c r="C33" s="134">
        <v>4397743</v>
      </c>
      <c r="D33" s="134">
        <f t="shared" si="0"/>
        <v>4400000</v>
      </c>
      <c r="E33" s="135">
        <v>4.4000000000000004</v>
      </c>
      <c r="H33" s="120" t="s">
        <v>219</v>
      </c>
      <c r="I33" s="121">
        <v>4.3</v>
      </c>
      <c r="J33" s="120"/>
      <c r="K33" s="120" t="s">
        <v>258</v>
      </c>
      <c r="L33" s="121">
        <v>2</v>
      </c>
      <c r="M33" s="120"/>
      <c r="N33" s="120" t="s">
        <v>273</v>
      </c>
      <c r="O33" s="121">
        <v>1</v>
      </c>
    </row>
    <row r="34" spans="1:15" x14ac:dyDescent="0.2">
      <c r="A34" s="122">
        <v>31</v>
      </c>
      <c r="B34" s="120" t="s">
        <v>219</v>
      </c>
      <c r="C34" s="134">
        <v>4309601</v>
      </c>
      <c r="D34" s="134">
        <f t="shared" si="0"/>
        <v>4300000</v>
      </c>
      <c r="E34" s="135">
        <v>4.3</v>
      </c>
      <c r="H34" s="120" t="s">
        <v>222</v>
      </c>
      <c r="I34" s="121">
        <v>4.2</v>
      </c>
      <c r="J34" s="120"/>
      <c r="K34" s="120" t="s">
        <v>202</v>
      </c>
      <c r="L34" s="121">
        <v>2</v>
      </c>
      <c r="M34" s="120"/>
      <c r="N34" s="120" t="s">
        <v>168</v>
      </c>
      <c r="O34" s="121">
        <v>1</v>
      </c>
    </row>
    <row r="35" spans="1:15" x14ac:dyDescent="0.2">
      <c r="A35" s="122">
        <v>32</v>
      </c>
      <c r="B35" s="120" t="s">
        <v>222</v>
      </c>
      <c r="C35" s="134">
        <v>4189286</v>
      </c>
      <c r="D35" s="134">
        <f t="shared" si="0"/>
        <v>4200000</v>
      </c>
      <c r="E35" s="135">
        <v>4.2</v>
      </c>
      <c r="H35" s="120" t="s">
        <v>162</v>
      </c>
      <c r="I35" s="121">
        <v>4.0999999999999996</v>
      </c>
      <c r="J35" s="120"/>
      <c r="K35" s="120" t="s">
        <v>186</v>
      </c>
      <c r="L35" s="121">
        <v>2</v>
      </c>
      <c r="M35" s="120"/>
      <c r="N35" s="120" t="s">
        <v>193</v>
      </c>
      <c r="O35" s="121">
        <v>1</v>
      </c>
    </row>
    <row r="36" spans="1:15" x14ac:dyDescent="0.2">
      <c r="A36" s="122">
        <v>33</v>
      </c>
      <c r="B36" s="120" t="s">
        <v>162</v>
      </c>
      <c r="C36" s="134">
        <v>4119800</v>
      </c>
      <c r="D36" s="134">
        <f t="shared" si="0"/>
        <v>4100000</v>
      </c>
      <c r="E36" s="135">
        <v>4.0999999999999996</v>
      </c>
      <c r="H36" s="120" t="s">
        <v>251</v>
      </c>
      <c r="I36" s="121">
        <v>4.0999999999999996</v>
      </c>
      <c r="J36" s="120"/>
      <c r="K36" s="120" t="s">
        <v>259</v>
      </c>
      <c r="L36" s="121">
        <v>1.9</v>
      </c>
      <c r="M36" s="120"/>
      <c r="N36" s="120" t="s">
        <v>274</v>
      </c>
      <c r="O36" s="121">
        <v>1</v>
      </c>
    </row>
    <row r="37" spans="1:15" x14ac:dyDescent="0.2">
      <c r="A37" s="122">
        <v>34</v>
      </c>
      <c r="B37" s="120" t="s">
        <v>251</v>
      </c>
      <c r="C37" s="134">
        <v>4099049</v>
      </c>
      <c r="D37" s="134">
        <f t="shared" si="0"/>
        <v>4100000</v>
      </c>
      <c r="E37" s="135">
        <v>4.0999999999999996</v>
      </c>
      <c r="H37" s="120" t="s">
        <v>234</v>
      </c>
      <c r="I37" s="121">
        <v>4.0999999999999996</v>
      </c>
      <c r="J37" s="120"/>
      <c r="K37" s="120" t="s">
        <v>212</v>
      </c>
      <c r="L37" s="121">
        <v>1.9</v>
      </c>
      <c r="M37" s="120"/>
      <c r="N37" s="120" t="s">
        <v>225</v>
      </c>
      <c r="O37" s="121">
        <v>0.9</v>
      </c>
    </row>
    <row r="38" spans="1:15" x14ac:dyDescent="0.2">
      <c r="A38" s="122">
        <v>35</v>
      </c>
      <c r="B38" s="120" t="s">
        <v>234</v>
      </c>
      <c r="C38" s="134">
        <v>4089131</v>
      </c>
      <c r="D38" s="134">
        <f t="shared" si="0"/>
        <v>4100000</v>
      </c>
      <c r="E38" s="135">
        <v>4.0999999999999996</v>
      </c>
      <c r="H38" s="120" t="s">
        <v>226</v>
      </c>
      <c r="I38" s="121">
        <v>4</v>
      </c>
      <c r="J38" s="120"/>
      <c r="K38" s="120" t="s">
        <v>161</v>
      </c>
      <c r="L38" s="121">
        <v>1.8</v>
      </c>
      <c r="M38" s="120"/>
      <c r="N38" s="120" t="s">
        <v>275</v>
      </c>
      <c r="O38" s="121">
        <v>0.9</v>
      </c>
    </row>
    <row r="39" spans="1:15" x14ac:dyDescent="0.2">
      <c r="A39" s="122">
        <v>36</v>
      </c>
      <c r="B39" s="120" t="s">
        <v>226</v>
      </c>
      <c r="C39" s="134">
        <v>3981947</v>
      </c>
      <c r="D39" s="134">
        <f t="shared" si="0"/>
        <v>4000000</v>
      </c>
      <c r="E39" s="135">
        <v>4</v>
      </c>
      <c r="H39" s="120" t="s">
        <v>167</v>
      </c>
      <c r="I39" s="121">
        <v>4</v>
      </c>
      <c r="J39" s="120"/>
      <c r="K39" s="120" t="s">
        <v>260</v>
      </c>
      <c r="L39" s="121">
        <v>1.7</v>
      </c>
      <c r="M39" s="120"/>
      <c r="N39" s="120" t="s">
        <v>276</v>
      </c>
      <c r="O39" s="121">
        <v>0.9</v>
      </c>
    </row>
    <row r="40" spans="1:15" x14ac:dyDescent="0.2">
      <c r="A40" s="122">
        <v>37</v>
      </c>
      <c r="B40" s="120" t="s">
        <v>167</v>
      </c>
      <c r="C40" s="134">
        <v>3978452</v>
      </c>
      <c r="D40" s="134">
        <f t="shared" si="0"/>
        <v>4000000</v>
      </c>
      <c r="E40" s="135">
        <v>4</v>
      </c>
      <c r="H40" s="120" t="s">
        <v>177</v>
      </c>
      <c r="I40" s="121">
        <v>3.9</v>
      </c>
      <c r="J40" s="120"/>
      <c r="K40" s="120" t="s">
        <v>211</v>
      </c>
      <c r="L40" s="121">
        <v>1.7</v>
      </c>
      <c r="M40" s="120"/>
      <c r="N40" s="120" t="s">
        <v>201</v>
      </c>
      <c r="O40" s="121">
        <v>0.9</v>
      </c>
    </row>
    <row r="41" spans="1:15" x14ac:dyDescent="0.2">
      <c r="A41" s="122">
        <v>38</v>
      </c>
      <c r="B41" s="120" t="s">
        <v>177</v>
      </c>
      <c r="C41" s="134">
        <v>3854852</v>
      </c>
      <c r="D41" s="134">
        <f t="shared" si="0"/>
        <v>3900000</v>
      </c>
      <c r="E41" s="135">
        <v>3.9</v>
      </c>
      <c r="H41" s="120" t="s">
        <v>181</v>
      </c>
      <c r="I41" s="121">
        <v>3.8</v>
      </c>
      <c r="J41" s="120"/>
      <c r="K41" s="120" t="s">
        <v>203</v>
      </c>
      <c r="L41" s="121">
        <v>1.7</v>
      </c>
      <c r="M41" s="120"/>
      <c r="N41" s="120" t="s">
        <v>218</v>
      </c>
      <c r="O41" s="121">
        <v>0.9</v>
      </c>
    </row>
    <row r="42" spans="1:15" x14ac:dyDescent="0.2">
      <c r="A42" s="122">
        <v>39</v>
      </c>
      <c r="B42" s="120" t="s">
        <v>181</v>
      </c>
      <c r="C42" s="134">
        <v>3831413</v>
      </c>
      <c r="D42" s="134">
        <f t="shared" si="0"/>
        <v>3800000</v>
      </c>
      <c r="E42" s="135">
        <v>3.8</v>
      </c>
      <c r="H42" s="120" t="s">
        <v>170</v>
      </c>
      <c r="I42" s="121">
        <v>3.8</v>
      </c>
      <c r="J42" s="120"/>
      <c r="K42" s="120" t="s">
        <v>216</v>
      </c>
      <c r="L42" s="121">
        <v>1.7</v>
      </c>
      <c r="M42" s="120"/>
      <c r="N42" s="120" t="s">
        <v>277</v>
      </c>
      <c r="O42" s="121">
        <v>0.9</v>
      </c>
    </row>
    <row r="43" spans="1:15" x14ac:dyDescent="0.2">
      <c r="A43" s="122">
        <v>40</v>
      </c>
      <c r="B43" s="120" t="s">
        <v>170</v>
      </c>
      <c r="C43" s="134">
        <v>3808594</v>
      </c>
      <c r="D43" s="134">
        <f t="shared" si="0"/>
        <v>3800000</v>
      </c>
      <c r="E43" s="135">
        <v>3.8</v>
      </c>
      <c r="H43" s="120" t="s">
        <v>252</v>
      </c>
      <c r="I43" s="121">
        <v>3.8</v>
      </c>
      <c r="J43" s="120"/>
      <c r="K43" s="120" t="s">
        <v>261</v>
      </c>
      <c r="L43" s="121">
        <v>1.6</v>
      </c>
      <c r="M43" s="120"/>
      <c r="N43" s="120" t="s">
        <v>176</v>
      </c>
      <c r="O43" s="121">
        <v>0.9</v>
      </c>
    </row>
    <row r="44" spans="1:15" x14ac:dyDescent="0.2">
      <c r="A44" s="122">
        <v>41</v>
      </c>
      <c r="B44" s="120" t="s">
        <v>252</v>
      </c>
      <c r="C44" s="134">
        <v>3756022</v>
      </c>
      <c r="D44" s="134">
        <f t="shared" si="0"/>
        <v>3800000</v>
      </c>
      <c r="E44" s="135">
        <v>3.8</v>
      </c>
      <c r="H44" s="120" t="s">
        <v>173</v>
      </c>
      <c r="I44" s="121">
        <v>3.7</v>
      </c>
      <c r="J44" s="120"/>
      <c r="M44" s="120"/>
      <c r="N44" s="120" t="s">
        <v>235</v>
      </c>
      <c r="O44" s="121">
        <v>0.9</v>
      </c>
    </row>
    <row r="45" spans="1:15" x14ac:dyDescent="0.2">
      <c r="A45" s="122">
        <v>42</v>
      </c>
      <c r="B45" s="120" t="s">
        <v>173</v>
      </c>
      <c r="C45" s="134">
        <v>3677161</v>
      </c>
      <c r="D45" s="134">
        <f t="shared" si="0"/>
        <v>3700000</v>
      </c>
      <c r="E45" s="135">
        <v>3.7</v>
      </c>
    </row>
    <row r="46" spans="1:15" x14ac:dyDescent="0.2">
      <c r="A46" s="122">
        <v>43</v>
      </c>
      <c r="B46" s="120" t="s">
        <v>185</v>
      </c>
      <c r="C46" s="134">
        <v>3651876</v>
      </c>
      <c r="D46" s="134">
        <f t="shared" si="0"/>
        <v>3700000</v>
      </c>
      <c r="E46" s="135">
        <v>3.7</v>
      </c>
    </row>
    <row r="47" spans="1:15" x14ac:dyDescent="0.2">
      <c r="A47" s="122">
        <v>44</v>
      </c>
      <c r="B47" s="120" t="s">
        <v>224</v>
      </c>
      <c r="C47" s="134">
        <v>3441954</v>
      </c>
      <c r="D47" s="134">
        <f t="shared" si="0"/>
        <v>3400000</v>
      </c>
      <c r="E47" s="135">
        <v>3.4</v>
      </c>
    </row>
    <row r="48" spans="1:15" x14ac:dyDescent="0.2">
      <c r="A48" s="122">
        <v>45</v>
      </c>
      <c r="B48" s="120" t="s">
        <v>141</v>
      </c>
      <c r="C48" s="134">
        <v>3399866</v>
      </c>
      <c r="D48" s="134">
        <f t="shared" si="0"/>
        <v>3400000</v>
      </c>
      <c r="E48" s="135">
        <v>3.4</v>
      </c>
    </row>
    <row r="49" spans="1:5" x14ac:dyDescent="0.2">
      <c r="A49" s="122">
        <v>46</v>
      </c>
      <c r="B49" s="120" t="s">
        <v>207</v>
      </c>
      <c r="C49" s="134">
        <v>3360156</v>
      </c>
      <c r="D49" s="134">
        <f t="shared" si="0"/>
        <v>3400000</v>
      </c>
      <c r="E49" s="135">
        <v>3.4</v>
      </c>
    </row>
    <row r="50" spans="1:5" x14ac:dyDescent="0.2">
      <c r="A50" s="122">
        <v>47</v>
      </c>
      <c r="B50" s="120" t="s">
        <v>253</v>
      </c>
      <c r="C50" s="134">
        <v>3289259</v>
      </c>
      <c r="D50" s="134">
        <f t="shared" si="0"/>
        <v>3300000</v>
      </c>
      <c r="E50" s="135">
        <v>3.3</v>
      </c>
    </row>
    <row r="51" spans="1:5" x14ac:dyDescent="0.2">
      <c r="A51" s="122">
        <v>48</v>
      </c>
      <c r="B51" s="120" t="s">
        <v>254</v>
      </c>
      <c r="C51" s="134">
        <v>3284510</v>
      </c>
      <c r="D51" s="134">
        <f t="shared" si="0"/>
        <v>3300000</v>
      </c>
      <c r="E51" s="135">
        <v>3.3</v>
      </c>
    </row>
    <row r="52" spans="1:5" x14ac:dyDescent="0.2">
      <c r="A52" s="122">
        <v>49</v>
      </c>
      <c r="B52" s="120" t="s">
        <v>164</v>
      </c>
      <c r="C52" s="134">
        <v>3274601</v>
      </c>
      <c r="D52" s="134">
        <f t="shared" si="0"/>
        <v>3300000</v>
      </c>
      <c r="E52" s="135">
        <v>3.3</v>
      </c>
    </row>
    <row r="53" spans="1:5" x14ac:dyDescent="0.2">
      <c r="A53" s="122">
        <v>50</v>
      </c>
      <c r="B53" s="120" t="s">
        <v>196</v>
      </c>
      <c r="C53" s="134">
        <v>3159660</v>
      </c>
      <c r="D53" s="134">
        <f t="shared" si="0"/>
        <v>3200000</v>
      </c>
      <c r="E53" s="135">
        <v>3.2</v>
      </c>
    </row>
    <row r="54" spans="1:5" x14ac:dyDescent="0.2">
      <c r="A54" s="122">
        <v>51</v>
      </c>
      <c r="B54" s="120" t="s">
        <v>199</v>
      </c>
      <c r="C54" s="134">
        <v>3109286</v>
      </c>
      <c r="D54" s="134">
        <f t="shared" si="0"/>
        <v>3100000</v>
      </c>
      <c r="E54" s="135">
        <v>3.1</v>
      </c>
    </row>
    <row r="55" spans="1:5" x14ac:dyDescent="0.2">
      <c r="A55" s="122">
        <v>52</v>
      </c>
      <c r="B55" s="120" t="s">
        <v>182</v>
      </c>
      <c r="C55" s="134">
        <v>3030583</v>
      </c>
      <c r="D55" s="134">
        <f t="shared" si="0"/>
        <v>3000000</v>
      </c>
      <c r="E55" s="135">
        <v>3</v>
      </c>
    </row>
    <row r="56" spans="1:5" x14ac:dyDescent="0.2">
      <c r="A56" s="122">
        <v>53</v>
      </c>
      <c r="B56" s="120" t="s">
        <v>189</v>
      </c>
      <c r="C56" s="134">
        <v>3012401</v>
      </c>
      <c r="D56" s="134">
        <f t="shared" si="0"/>
        <v>3000000</v>
      </c>
      <c r="E56" s="135">
        <v>3</v>
      </c>
    </row>
    <row r="57" spans="1:5" x14ac:dyDescent="0.2">
      <c r="A57" s="122">
        <v>54</v>
      </c>
      <c r="B57" s="120" t="s">
        <v>255</v>
      </c>
      <c r="C57" s="134">
        <v>2994866</v>
      </c>
      <c r="D57" s="134">
        <f t="shared" si="0"/>
        <v>3000000</v>
      </c>
      <c r="E57" s="135">
        <v>3</v>
      </c>
    </row>
    <row r="58" spans="1:5" x14ac:dyDescent="0.2">
      <c r="A58" s="122">
        <v>55</v>
      </c>
      <c r="B58" s="120" t="s">
        <v>152</v>
      </c>
      <c r="C58" s="134">
        <v>2939050</v>
      </c>
      <c r="D58" s="134">
        <f t="shared" si="0"/>
        <v>2900000</v>
      </c>
      <c r="E58" s="135">
        <v>2.9</v>
      </c>
    </row>
    <row r="59" spans="1:5" x14ac:dyDescent="0.2">
      <c r="A59" s="122">
        <v>56</v>
      </c>
      <c r="B59" s="120" t="s">
        <v>187</v>
      </c>
      <c r="C59" s="134">
        <v>2920925</v>
      </c>
      <c r="D59" s="134">
        <f t="shared" si="0"/>
        <v>2900000</v>
      </c>
      <c r="E59" s="135">
        <v>2.9</v>
      </c>
    </row>
    <row r="60" spans="1:5" x14ac:dyDescent="0.2">
      <c r="A60" s="122">
        <v>57</v>
      </c>
      <c r="B60" s="120" t="s">
        <v>143</v>
      </c>
      <c r="C60" s="134">
        <v>2864392</v>
      </c>
      <c r="D60" s="134">
        <f t="shared" si="0"/>
        <v>2900000</v>
      </c>
      <c r="E60" s="135">
        <v>2.9</v>
      </c>
    </row>
    <row r="61" spans="1:5" x14ac:dyDescent="0.2">
      <c r="A61" s="122">
        <v>58</v>
      </c>
      <c r="B61" s="120" t="s">
        <v>256</v>
      </c>
      <c r="C61" s="134">
        <v>2806619</v>
      </c>
      <c r="D61" s="134">
        <f t="shared" si="0"/>
        <v>2800000</v>
      </c>
      <c r="E61" s="135">
        <v>2.8</v>
      </c>
    </row>
    <row r="62" spans="1:5" x14ac:dyDescent="0.2">
      <c r="A62" s="122">
        <v>59</v>
      </c>
      <c r="B62" s="120" t="s">
        <v>206</v>
      </c>
      <c r="C62" s="134">
        <v>2795198</v>
      </c>
      <c r="D62" s="134">
        <f t="shared" si="0"/>
        <v>2800000</v>
      </c>
      <c r="E62" s="135">
        <v>2.8</v>
      </c>
    </row>
    <row r="63" spans="1:5" x14ac:dyDescent="0.2">
      <c r="A63" s="122">
        <v>60</v>
      </c>
      <c r="B63" s="120" t="s">
        <v>154</v>
      </c>
      <c r="C63" s="134">
        <v>2551493</v>
      </c>
      <c r="D63" s="134">
        <f t="shared" si="0"/>
        <v>2600000</v>
      </c>
      <c r="E63" s="135">
        <v>2.6</v>
      </c>
    </row>
    <row r="64" spans="1:5" x14ac:dyDescent="0.2">
      <c r="A64" s="122">
        <v>61</v>
      </c>
      <c r="B64" s="120" t="s">
        <v>179</v>
      </c>
      <c r="C64" s="134">
        <v>2531801</v>
      </c>
      <c r="D64" s="134">
        <f t="shared" si="0"/>
        <v>2500000</v>
      </c>
      <c r="E64" s="135">
        <v>2.5</v>
      </c>
    </row>
    <row r="65" spans="1:5" x14ac:dyDescent="0.2">
      <c r="A65" s="122">
        <v>62</v>
      </c>
      <c r="B65" s="120" t="s">
        <v>204</v>
      </c>
      <c r="C65" s="134">
        <v>2468858</v>
      </c>
      <c r="D65" s="134">
        <f t="shared" si="0"/>
        <v>2500000</v>
      </c>
      <c r="E65" s="135">
        <v>2.5</v>
      </c>
    </row>
    <row r="66" spans="1:5" x14ac:dyDescent="0.2">
      <c r="A66" s="122">
        <v>63</v>
      </c>
      <c r="B66" s="120" t="s">
        <v>197</v>
      </c>
      <c r="C66" s="134">
        <v>2359002</v>
      </c>
      <c r="D66" s="134">
        <f t="shared" si="0"/>
        <v>2400000</v>
      </c>
      <c r="E66" s="135">
        <v>2.4</v>
      </c>
    </row>
    <row r="67" spans="1:5" x14ac:dyDescent="0.2">
      <c r="A67" s="122">
        <v>64</v>
      </c>
      <c r="B67" s="120" t="s">
        <v>191</v>
      </c>
      <c r="C67" s="134">
        <v>2271576</v>
      </c>
      <c r="D67" s="134">
        <f t="shared" si="0"/>
        <v>2300000</v>
      </c>
      <c r="E67" s="135">
        <v>2.2999999999999998</v>
      </c>
    </row>
    <row r="68" spans="1:5" x14ac:dyDescent="0.2">
      <c r="A68" s="122">
        <v>65</v>
      </c>
      <c r="B68" s="120" t="s">
        <v>171</v>
      </c>
      <c r="C68" s="134">
        <v>2258359</v>
      </c>
      <c r="D68" s="134">
        <f t="shared" si="0"/>
        <v>2300000</v>
      </c>
      <c r="E68" s="135">
        <v>2.2999999999999998</v>
      </c>
    </row>
    <row r="69" spans="1:5" x14ac:dyDescent="0.2">
      <c r="A69" s="122">
        <v>66</v>
      </c>
      <c r="B69" s="120" t="s">
        <v>153</v>
      </c>
      <c r="C69" s="134">
        <v>2250267</v>
      </c>
      <c r="D69" s="134">
        <f t="shared" ref="D69:D128" si="1">ROUND(C69,-5)</f>
        <v>2300000</v>
      </c>
      <c r="E69" s="135">
        <v>2.2999999999999998</v>
      </c>
    </row>
    <row r="70" spans="1:5" x14ac:dyDescent="0.2">
      <c r="A70" s="122">
        <v>67</v>
      </c>
      <c r="B70" s="120" t="s">
        <v>232</v>
      </c>
      <c r="C70" s="134">
        <v>2235640</v>
      </c>
      <c r="D70" s="134">
        <f t="shared" si="1"/>
        <v>2200000</v>
      </c>
      <c r="E70" s="135">
        <v>2.2000000000000002</v>
      </c>
    </row>
    <row r="71" spans="1:5" x14ac:dyDescent="0.2">
      <c r="A71" s="122">
        <v>68</v>
      </c>
      <c r="B71" s="120" t="s">
        <v>213</v>
      </c>
      <c r="C71" s="134">
        <v>2218301</v>
      </c>
      <c r="D71" s="134">
        <f t="shared" si="1"/>
        <v>2200000</v>
      </c>
      <c r="E71" s="135">
        <v>2.2000000000000002</v>
      </c>
    </row>
    <row r="72" spans="1:5" x14ac:dyDescent="0.2">
      <c r="A72" s="122">
        <v>69</v>
      </c>
      <c r="B72" s="120" t="s">
        <v>200</v>
      </c>
      <c r="C72" s="134">
        <v>2129416</v>
      </c>
      <c r="D72" s="134">
        <f t="shared" si="1"/>
        <v>2100000</v>
      </c>
      <c r="E72" s="135">
        <v>2.1</v>
      </c>
    </row>
    <row r="73" spans="1:5" x14ac:dyDescent="0.2">
      <c r="A73" s="122">
        <v>70</v>
      </c>
      <c r="B73" s="120" t="s">
        <v>175</v>
      </c>
      <c r="C73" s="134">
        <v>2093245</v>
      </c>
      <c r="D73" s="134">
        <f t="shared" si="1"/>
        <v>2100000</v>
      </c>
      <c r="E73" s="135">
        <v>2.1</v>
      </c>
    </row>
    <row r="74" spans="1:5" x14ac:dyDescent="0.2">
      <c r="A74" s="122">
        <v>71</v>
      </c>
      <c r="B74" s="120" t="s">
        <v>160</v>
      </c>
      <c r="C74" s="134">
        <v>2018690</v>
      </c>
      <c r="D74" s="134">
        <f t="shared" si="1"/>
        <v>2000000</v>
      </c>
      <c r="E74" s="135">
        <v>2</v>
      </c>
    </row>
    <row r="75" spans="1:5" x14ac:dyDescent="0.2">
      <c r="A75" s="122">
        <v>72</v>
      </c>
      <c r="B75" s="120" t="s">
        <v>257</v>
      </c>
      <c r="C75" s="134">
        <v>1963817</v>
      </c>
      <c r="D75" s="134">
        <f t="shared" si="1"/>
        <v>2000000</v>
      </c>
      <c r="E75" s="135">
        <v>2</v>
      </c>
    </row>
    <row r="76" spans="1:5" x14ac:dyDescent="0.2">
      <c r="A76" s="122">
        <v>73</v>
      </c>
      <c r="B76" s="120" t="s">
        <v>258</v>
      </c>
      <c r="C76" s="134">
        <v>1957021</v>
      </c>
      <c r="D76" s="134">
        <f t="shared" si="1"/>
        <v>2000000</v>
      </c>
      <c r="E76" s="135">
        <v>2</v>
      </c>
    </row>
    <row r="77" spans="1:5" x14ac:dyDescent="0.2">
      <c r="A77" s="122">
        <v>74</v>
      </c>
      <c r="B77" s="120" t="s">
        <v>202</v>
      </c>
      <c r="C77" s="134">
        <v>1954443</v>
      </c>
      <c r="D77" s="134">
        <f t="shared" si="1"/>
        <v>2000000</v>
      </c>
      <c r="E77" s="135">
        <v>2</v>
      </c>
    </row>
    <row r="78" spans="1:5" x14ac:dyDescent="0.2">
      <c r="A78" s="122">
        <v>75</v>
      </c>
      <c r="B78" s="120" t="s">
        <v>186</v>
      </c>
      <c r="C78" s="134">
        <v>1919782</v>
      </c>
      <c r="D78" s="134">
        <f t="shared" si="1"/>
        <v>1900000</v>
      </c>
      <c r="E78" s="135">
        <v>1.9</v>
      </c>
    </row>
    <row r="79" spans="1:5" x14ac:dyDescent="0.2">
      <c r="A79" s="122">
        <v>76</v>
      </c>
      <c r="B79" s="120" t="s">
        <v>259</v>
      </c>
      <c r="C79" s="134">
        <v>1887582</v>
      </c>
      <c r="D79" s="134">
        <f t="shared" si="1"/>
        <v>1900000</v>
      </c>
      <c r="E79" s="135">
        <v>1.9</v>
      </c>
    </row>
    <row r="80" spans="1:5" x14ac:dyDescent="0.2">
      <c r="A80" s="122">
        <v>77</v>
      </c>
      <c r="B80" s="120" t="s">
        <v>212</v>
      </c>
      <c r="C80" s="134">
        <v>1758757</v>
      </c>
      <c r="D80" s="134">
        <f t="shared" si="1"/>
        <v>1800000</v>
      </c>
      <c r="E80" s="135">
        <v>1.8</v>
      </c>
    </row>
    <row r="81" spans="1:5" x14ac:dyDescent="0.2">
      <c r="A81" s="122">
        <v>78</v>
      </c>
      <c r="B81" s="120" t="s">
        <v>161</v>
      </c>
      <c r="C81" s="134">
        <v>1749484</v>
      </c>
      <c r="D81" s="134">
        <f t="shared" si="1"/>
        <v>1700000</v>
      </c>
      <c r="E81" s="135">
        <v>1.7</v>
      </c>
    </row>
    <row r="82" spans="1:5" x14ac:dyDescent="0.2">
      <c r="A82" s="122">
        <v>79</v>
      </c>
      <c r="B82" s="120" t="s">
        <v>260</v>
      </c>
      <c r="C82" s="134">
        <v>1745773</v>
      </c>
      <c r="D82" s="134">
        <f t="shared" si="1"/>
        <v>1700000</v>
      </c>
      <c r="E82" s="135">
        <v>1.7</v>
      </c>
    </row>
    <row r="83" spans="1:5" x14ac:dyDescent="0.2">
      <c r="A83" s="122">
        <v>80</v>
      </c>
      <c r="B83" s="120" t="s">
        <v>211</v>
      </c>
      <c r="C83" s="134">
        <v>1695785</v>
      </c>
      <c r="D83" s="134">
        <f t="shared" si="1"/>
        <v>1700000</v>
      </c>
      <c r="E83" s="135">
        <v>1.7</v>
      </c>
    </row>
    <row r="84" spans="1:5" x14ac:dyDescent="0.2">
      <c r="A84" s="122">
        <v>81</v>
      </c>
      <c r="B84" s="120" t="s">
        <v>203</v>
      </c>
      <c r="C84" s="134">
        <v>1657081</v>
      </c>
      <c r="D84" s="134">
        <f t="shared" si="1"/>
        <v>1700000</v>
      </c>
      <c r="E84" s="135">
        <v>1.7</v>
      </c>
    </row>
    <row r="85" spans="1:5" x14ac:dyDescent="0.2">
      <c r="A85" s="122">
        <v>82</v>
      </c>
      <c r="B85" s="120" t="s">
        <v>216</v>
      </c>
      <c r="C85" s="134">
        <v>1653102</v>
      </c>
      <c r="D85" s="134">
        <f t="shared" si="1"/>
        <v>1700000</v>
      </c>
      <c r="E85" s="135">
        <v>1.7</v>
      </c>
    </row>
    <row r="86" spans="1:5" x14ac:dyDescent="0.2">
      <c r="A86" s="122">
        <v>83</v>
      </c>
      <c r="B86" s="120" t="s">
        <v>261</v>
      </c>
      <c r="C86" s="134">
        <v>1646723</v>
      </c>
      <c r="D86" s="134">
        <f t="shared" si="1"/>
        <v>1600000</v>
      </c>
      <c r="E86" s="135">
        <v>1.6</v>
      </c>
    </row>
    <row r="87" spans="1:5" x14ac:dyDescent="0.2">
      <c r="A87" s="122">
        <v>84</v>
      </c>
      <c r="B87" s="120" t="s">
        <v>262</v>
      </c>
      <c r="C87" s="134">
        <v>1577334</v>
      </c>
      <c r="D87" s="134">
        <f t="shared" si="1"/>
        <v>1600000</v>
      </c>
      <c r="E87" s="135">
        <v>1.6</v>
      </c>
    </row>
    <row r="88" spans="1:5" x14ac:dyDescent="0.2">
      <c r="A88" s="122">
        <v>85</v>
      </c>
      <c r="B88" s="120" t="s">
        <v>221</v>
      </c>
      <c r="C88" s="134">
        <v>1498501</v>
      </c>
      <c r="D88" s="134">
        <f t="shared" si="1"/>
        <v>1500000</v>
      </c>
      <c r="E88" s="135">
        <v>1.5</v>
      </c>
    </row>
    <row r="89" spans="1:5" x14ac:dyDescent="0.2">
      <c r="A89" s="122">
        <v>86</v>
      </c>
      <c r="B89" s="120" t="s">
        <v>184</v>
      </c>
      <c r="C89" s="134">
        <v>1463075</v>
      </c>
      <c r="D89" s="134">
        <f t="shared" si="1"/>
        <v>1500000</v>
      </c>
      <c r="E89" s="135">
        <v>1.5</v>
      </c>
    </row>
    <row r="90" spans="1:5" x14ac:dyDescent="0.2">
      <c r="A90" s="122">
        <v>87</v>
      </c>
      <c r="B90" s="120" t="s">
        <v>217</v>
      </c>
      <c r="C90" s="134">
        <v>1444313</v>
      </c>
      <c r="D90" s="134">
        <f t="shared" si="1"/>
        <v>1400000</v>
      </c>
      <c r="E90" s="135">
        <v>1.4</v>
      </c>
    </row>
    <row r="91" spans="1:5" x14ac:dyDescent="0.2">
      <c r="A91" s="122">
        <v>88</v>
      </c>
      <c r="B91" s="120" t="s">
        <v>263</v>
      </c>
      <c r="C91" s="134">
        <v>1404749</v>
      </c>
      <c r="D91" s="134">
        <f t="shared" si="1"/>
        <v>1400000</v>
      </c>
      <c r="E91" s="135">
        <v>1.4</v>
      </c>
    </row>
    <row r="92" spans="1:5" x14ac:dyDescent="0.2">
      <c r="A92" s="122">
        <v>89</v>
      </c>
      <c r="B92" s="120" t="s">
        <v>264</v>
      </c>
      <c r="C92" s="134">
        <v>1383834</v>
      </c>
      <c r="D92" s="134">
        <f t="shared" si="1"/>
        <v>1400000</v>
      </c>
      <c r="E92" s="135">
        <v>1.4</v>
      </c>
    </row>
    <row r="93" spans="1:5" x14ac:dyDescent="0.2">
      <c r="A93" s="122">
        <v>90</v>
      </c>
      <c r="B93" s="120" t="s">
        <v>215</v>
      </c>
      <c r="C93" s="134">
        <v>1376862</v>
      </c>
      <c r="D93" s="134">
        <f t="shared" si="1"/>
        <v>1400000</v>
      </c>
      <c r="E93" s="135">
        <v>1.4</v>
      </c>
    </row>
    <row r="94" spans="1:5" x14ac:dyDescent="0.2">
      <c r="A94" s="122">
        <v>91</v>
      </c>
      <c r="B94" s="120" t="s">
        <v>265</v>
      </c>
      <c r="C94" s="134">
        <v>1364039</v>
      </c>
      <c r="D94" s="134">
        <f t="shared" si="1"/>
        <v>1400000</v>
      </c>
      <c r="E94" s="135">
        <v>1.4</v>
      </c>
    </row>
    <row r="95" spans="1:5" x14ac:dyDescent="0.2">
      <c r="A95" s="122">
        <v>92</v>
      </c>
      <c r="B95" s="120" t="s">
        <v>198</v>
      </c>
      <c r="C95" s="134">
        <v>1334344</v>
      </c>
      <c r="D95" s="134">
        <f t="shared" si="1"/>
        <v>1300000</v>
      </c>
      <c r="E95" s="135">
        <v>1.3</v>
      </c>
    </row>
    <row r="96" spans="1:5" x14ac:dyDescent="0.2">
      <c r="A96" s="122">
        <v>93</v>
      </c>
      <c r="B96" s="120" t="s">
        <v>159</v>
      </c>
      <c r="C96" s="134">
        <v>1333554</v>
      </c>
      <c r="D96" s="134">
        <f t="shared" si="1"/>
        <v>1300000</v>
      </c>
      <c r="E96" s="135">
        <v>1.3</v>
      </c>
    </row>
    <row r="97" spans="1:5" x14ac:dyDescent="0.2">
      <c r="A97" s="122">
        <v>94</v>
      </c>
      <c r="B97" s="120" t="s">
        <v>231</v>
      </c>
      <c r="C97" s="134">
        <v>1329160</v>
      </c>
      <c r="D97" s="134">
        <f t="shared" si="1"/>
        <v>1300000</v>
      </c>
      <c r="E97" s="135">
        <v>1.3</v>
      </c>
    </row>
    <row r="98" spans="1:5" x14ac:dyDescent="0.2">
      <c r="A98" s="122">
        <v>95</v>
      </c>
      <c r="B98" s="120" t="s">
        <v>172</v>
      </c>
      <c r="C98" s="134">
        <v>1329009</v>
      </c>
      <c r="D98" s="134">
        <f t="shared" si="1"/>
        <v>1300000</v>
      </c>
      <c r="E98" s="135">
        <v>1.3</v>
      </c>
    </row>
    <row r="99" spans="1:5" x14ac:dyDescent="0.2">
      <c r="A99" s="122">
        <v>96</v>
      </c>
      <c r="B99" s="120" t="s">
        <v>266</v>
      </c>
      <c r="C99" s="134">
        <v>1312409</v>
      </c>
      <c r="D99" s="134">
        <f t="shared" si="1"/>
        <v>1300000</v>
      </c>
      <c r="E99" s="135">
        <v>1.3</v>
      </c>
    </row>
    <row r="100" spans="1:5" x14ac:dyDescent="0.2">
      <c r="A100" s="122">
        <v>97</v>
      </c>
      <c r="B100" s="120" t="s">
        <v>267</v>
      </c>
      <c r="C100" s="134">
        <v>1294281</v>
      </c>
      <c r="D100" s="134">
        <f t="shared" si="1"/>
        <v>1300000</v>
      </c>
      <c r="E100" s="135">
        <v>1.3</v>
      </c>
    </row>
    <row r="101" spans="1:5" x14ac:dyDescent="0.2">
      <c r="A101" s="122">
        <v>98</v>
      </c>
      <c r="B101" s="120" t="s">
        <v>183</v>
      </c>
      <c r="C101" s="134">
        <v>1293000</v>
      </c>
      <c r="D101" s="134">
        <f t="shared" si="1"/>
        <v>1300000</v>
      </c>
      <c r="E101" s="135">
        <v>1.3</v>
      </c>
    </row>
    <row r="102" spans="1:5" x14ac:dyDescent="0.2">
      <c r="A102" s="122">
        <v>99</v>
      </c>
      <c r="B102" s="120" t="s">
        <v>180</v>
      </c>
      <c r="C102" s="134">
        <v>1279333</v>
      </c>
      <c r="D102" s="134">
        <f t="shared" si="1"/>
        <v>1300000</v>
      </c>
      <c r="E102" s="135">
        <v>1.3</v>
      </c>
    </row>
    <row r="103" spans="1:5" x14ac:dyDescent="0.2">
      <c r="A103" s="122">
        <v>100</v>
      </c>
      <c r="B103" s="120" t="s">
        <v>230</v>
      </c>
      <c r="C103" s="134">
        <v>1275844</v>
      </c>
      <c r="D103" s="134">
        <f t="shared" si="1"/>
        <v>1300000</v>
      </c>
      <c r="E103" s="135">
        <v>1.3</v>
      </c>
    </row>
    <row r="104" spans="1:5" x14ac:dyDescent="0.2">
      <c r="A104" s="122">
        <v>101</v>
      </c>
      <c r="B104" s="120" t="s">
        <v>208</v>
      </c>
      <c r="C104" s="134">
        <v>1270618</v>
      </c>
      <c r="D104" s="134">
        <f t="shared" si="1"/>
        <v>1300000</v>
      </c>
      <c r="E104" s="135">
        <v>1.3</v>
      </c>
    </row>
    <row r="105" spans="1:5" x14ac:dyDescent="0.2">
      <c r="A105" s="122">
        <v>102</v>
      </c>
      <c r="B105" s="120" t="s">
        <v>209</v>
      </c>
      <c r="C105" s="134">
        <v>1232339</v>
      </c>
      <c r="D105" s="134">
        <f t="shared" si="1"/>
        <v>1200000</v>
      </c>
      <c r="E105" s="135">
        <v>1.2</v>
      </c>
    </row>
    <row r="106" spans="1:5" x14ac:dyDescent="0.2">
      <c r="A106" s="122">
        <v>103</v>
      </c>
      <c r="B106" s="120" t="s">
        <v>268</v>
      </c>
      <c r="C106" s="134">
        <v>1217158</v>
      </c>
      <c r="D106" s="134">
        <f t="shared" si="1"/>
        <v>1200000</v>
      </c>
      <c r="E106" s="135">
        <v>1.2</v>
      </c>
    </row>
    <row r="107" spans="1:5" x14ac:dyDescent="0.2">
      <c r="A107" s="122">
        <v>104</v>
      </c>
      <c r="B107" s="120" t="s">
        <v>228</v>
      </c>
      <c r="C107" s="134">
        <v>1194612</v>
      </c>
      <c r="D107" s="134">
        <f t="shared" si="1"/>
        <v>1200000</v>
      </c>
      <c r="E107" s="135">
        <v>1.2</v>
      </c>
    </row>
    <row r="108" spans="1:5" x14ac:dyDescent="0.2">
      <c r="A108" s="122">
        <v>105</v>
      </c>
      <c r="B108" s="120" t="s">
        <v>125</v>
      </c>
      <c r="C108" s="134">
        <v>1162805</v>
      </c>
      <c r="D108" s="134">
        <f t="shared" si="1"/>
        <v>1200000</v>
      </c>
      <c r="E108" s="135">
        <v>1.2</v>
      </c>
    </row>
    <row r="109" spans="1:5" x14ac:dyDescent="0.2">
      <c r="A109" s="122">
        <v>106</v>
      </c>
      <c r="B109" s="120" t="s">
        <v>205</v>
      </c>
      <c r="C109" s="134">
        <v>1125301</v>
      </c>
      <c r="D109" s="134">
        <f t="shared" si="1"/>
        <v>1100000</v>
      </c>
      <c r="E109" s="135">
        <v>1.1000000000000001</v>
      </c>
    </row>
    <row r="110" spans="1:5" x14ac:dyDescent="0.2">
      <c r="A110" s="122">
        <v>107</v>
      </c>
      <c r="B110" s="120" t="s">
        <v>269</v>
      </c>
      <c r="C110" s="134">
        <v>1121942</v>
      </c>
      <c r="D110" s="134">
        <f t="shared" si="1"/>
        <v>1100000</v>
      </c>
      <c r="E110" s="135">
        <v>1.1000000000000001</v>
      </c>
    </row>
    <row r="111" spans="1:5" x14ac:dyDescent="0.2">
      <c r="A111" s="122">
        <v>108</v>
      </c>
      <c r="B111" s="120" t="s">
        <v>229</v>
      </c>
      <c r="C111" s="134">
        <v>1117200</v>
      </c>
      <c r="D111" s="134">
        <f t="shared" si="1"/>
        <v>1100000</v>
      </c>
      <c r="E111" s="135">
        <v>1.1000000000000001</v>
      </c>
    </row>
    <row r="112" spans="1:5" x14ac:dyDescent="0.2">
      <c r="A112" s="122">
        <v>109</v>
      </c>
      <c r="B112" s="120" t="s">
        <v>270</v>
      </c>
      <c r="C112" s="134">
        <v>1082997</v>
      </c>
      <c r="D112" s="134">
        <f t="shared" si="1"/>
        <v>1100000</v>
      </c>
      <c r="E112" s="135">
        <v>1.1000000000000001</v>
      </c>
    </row>
    <row r="113" spans="1:5" x14ac:dyDescent="0.2">
      <c r="A113" s="122">
        <v>110</v>
      </c>
      <c r="B113" s="120" t="s">
        <v>271</v>
      </c>
      <c r="C113" s="134">
        <v>1057213</v>
      </c>
      <c r="D113" s="134">
        <f t="shared" si="1"/>
        <v>1100000</v>
      </c>
      <c r="E113" s="135">
        <v>1.1000000000000001</v>
      </c>
    </row>
    <row r="114" spans="1:5" x14ac:dyDescent="0.2">
      <c r="A114" s="122">
        <v>111</v>
      </c>
      <c r="B114" s="120" t="s">
        <v>272</v>
      </c>
      <c r="C114" s="134">
        <v>1012783</v>
      </c>
      <c r="D114" s="134">
        <f t="shared" si="1"/>
        <v>1000000</v>
      </c>
      <c r="E114" s="135">
        <v>1</v>
      </c>
    </row>
    <row r="115" spans="1:5" x14ac:dyDescent="0.2">
      <c r="A115" s="122">
        <v>112</v>
      </c>
      <c r="B115" s="120" t="s">
        <v>233</v>
      </c>
      <c r="C115" s="134">
        <v>1010144</v>
      </c>
      <c r="D115" s="134">
        <f t="shared" si="1"/>
        <v>1000000</v>
      </c>
      <c r="E115" s="135">
        <v>1</v>
      </c>
    </row>
    <row r="116" spans="1:5" x14ac:dyDescent="0.2">
      <c r="A116" s="122">
        <v>113</v>
      </c>
      <c r="B116" s="120" t="s">
        <v>220</v>
      </c>
      <c r="C116" s="134">
        <v>1006375</v>
      </c>
      <c r="D116" s="134">
        <f t="shared" si="1"/>
        <v>1000000</v>
      </c>
      <c r="E116" s="135">
        <v>1</v>
      </c>
    </row>
    <row r="117" spans="1:5" x14ac:dyDescent="0.2">
      <c r="A117" s="122">
        <v>114</v>
      </c>
      <c r="B117" s="120" t="s">
        <v>273</v>
      </c>
      <c r="C117" s="134">
        <v>1001087</v>
      </c>
      <c r="D117" s="134">
        <f t="shared" si="1"/>
        <v>1000000</v>
      </c>
      <c r="E117" s="135">
        <v>1</v>
      </c>
    </row>
    <row r="118" spans="1:5" x14ac:dyDescent="0.2">
      <c r="A118" s="122">
        <v>115</v>
      </c>
      <c r="B118" s="120" t="s">
        <v>168</v>
      </c>
      <c r="C118" s="134">
        <v>1001003</v>
      </c>
      <c r="D118" s="134">
        <f t="shared" si="1"/>
        <v>1000000</v>
      </c>
      <c r="E118" s="135">
        <v>1</v>
      </c>
    </row>
    <row r="119" spans="1:5" x14ac:dyDescent="0.2">
      <c r="A119" s="122">
        <v>116</v>
      </c>
      <c r="B119" s="120" t="s">
        <v>193</v>
      </c>
      <c r="C119" s="134">
        <v>969325</v>
      </c>
      <c r="D119" s="134">
        <f t="shared" si="1"/>
        <v>1000000</v>
      </c>
      <c r="E119" s="135">
        <v>1</v>
      </c>
    </row>
    <row r="120" spans="1:5" x14ac:dyDescent="0.2">
      <c r="A120" s="122">
        <v>117</v>
      </c>
      <c r="B120" s="120" t="s">
        <v>274</v>
      </c>
      <c r="C120" s="134">
        <v>965040</v>
      </c>
      <c r="D120" s="134">
        <f t="shared" si="1"/>
        <v>1000000</v>
      </c>
      <c r="E120" s="135">
        <v>1</v>
      </c>
    </row>
    <row r="121" spans="1:5" x14ac:dyDescent="0.2">
      <c r="A121" s="122">
        <v>118</v>
      </c>
      <c r="B121" s="120" t="s">
        <v>225</v>
      </c>
      <c r="C121" s="134">
        <v>938630</v>
      </c>
      <c r="D121" s="134">
        <f t="shared" si="1"/>
        <v>900000</v>
      </c>
      <c r="E121" s="135">
        <v>0.9</v>
      </c>
    </row>
    <row r="122" spans="1:5" x14ac:dyDescent="0.2">
      <c r="A122" s="122">
        <v>119</v>
      </c>
      <c r="B122" s="120" t="s">
        <v>275</v>
      </c>
      <c r="C122" s="134">
        <v>924630</v>
      </c>
      <c r="D122" s="134">
        <f t="shared" si="1"/>
        <v>900000</v>
      </c>
      <c r="E122" s="135">
        <v>0.9</v>
      </c>
    </row>
    <row r="123" spans="1:5" x14ac:dyDescent="0.2">
      <c r="A123" s="122">
        <v>120</v>
      </c>
      <c r="B123" s="120" t="s">
        <v>276</v>
      </c>
      <c r="C123" s="134">
        <v>920375</v>
      </c>
      <c r="D123" s="134">
        <f t="shared" si="1"/>
        <v>900000</v>
      </c>
      <c r="E123" s="135">
        <v>0.9</v>
      </c>
    </row>
    <row r="124" spans="1:5" x14ac:dyDescent="0.2">
      <c r="A124" s="122">
        <v>121</v>
      </c>
      <c r="B124" s="120" t="s">
        <v>201</v>
      </c>
      <c r="C124" s="134">
        <v>917065</v>
      </c>
      <c r="D124" s="134">
        <f t="shared" si="1"/>
        <v>900000</v>
      </c>
      <c r="E124" s="135">
        <v>0.9</v>
      </c>
    </row>
    <row r="125" spans="1:5" x14ac:dyDescent="0.2">
      <c r="A125" s="122">
        <v>122</v>
      </c>
      <c r="B125" s="120" t="s">
        <v>218</v>
      </c>
      <c r="C125" s="134">
        <v>913918</v>
      </c>
      <c r="D125" s="134">
        <f t="shared" si="1"/>
        <v>900000</v>
      </c>
      <c r="E125" s="135">
        <v>0.9</v>
      </c>
    </row>
    <row r="126" spans="1:5" x14ac:dyDescent="0.2">
      <c r="A126" s="122">
        <v>123</v>
      </c>
      <c r="B126" s="120" t="s">
        <v>277</v>
      </c>
      <c r="C126" s="134">
        <v>912476</v>
      </c>
      <c r="D126" s="134">
        <f t="shared" si="1"/>
        <v>900000</v>
      </c>
      <c r="E126" s="135">
        <v>0.9</v>
      </c>
    </row>
    <row r="127" spans="1:5" x14ac:dyDescent="0.2">
      <c r="A127" s="122">
        <v>124</v>
      </c>
      <c r="B127" s="120" t="s">
        <v>176</v>
      </c>
      <c r="C127" s="134">
        <v>905836</v>
      </c>
      <c r="D127" s="134">
        <f t="shared" si="1"/>
        <v>900000</v>
      </c>
      <c r="E127" s="135">
        <v>0.9</v>
      </c>
    </row>
    <row r="128" spans="1:5" x14ac:dyDescent="0.2">
      <c r="A128" s="122">
        <v>125</v>
      </c>
      <c r="B128" s="120" t="s">
        <v>235</v>
      </c>
      <c r="C128" s="134">
        <v>900506</v>
      </c>
      <c r="D128" s="134">
        <f t="shared" si="1"/>
        <v>900000</v>
      </c>
      <c r="E128" s="135">
        <v>0.9</v>
      </c>
    </row>
    <row r="129" spans="2:6" x14ac:dyDescent="0.2">
      <c r="C129" s="136"/>
      <c r="D129" s="136"/>
      <c r="E129" s="137"/>
    </row>
    <row r="130" spans="2:6" x14ac:dyDescent="0.2">
      <c r="C130" s="138" t="s">
        <v>99</v>
      </c>
      <c r="D130" s="136">
        <f>SUM(D4:D128)</f>
        <v>474100000</v>
      </c>
      <c r="E130" s="137">
        <f>SUM(E4:E128)</f>
        <v>474.09999999999985</v>
      </c>
    </row>
    <row r="131" spans="2:6" x14ac:dyDescent="0.2">
      <c r="C131" s="138" t="s">
        <v>280</v>
      </c>
      <c r="D131" s="136">
        <f>D130/125</f>
        <v>3792800</v>
      </c>
      <c r="E131" s="137">
        <f>E130/125</f>
        <v>3.7927999999999988</v>
      </c>
    </row>
    <row r="132" spans="2:6" x14ac:dyDescent="0.2">
      <c r="C132" s="138" t="s">
        <v>281</v>
      </c>
      <c r="D132" s="136">
        <f>SUM(D131+(D131*0.5))</f>
        <v>5689200</v>
      </c>
      <c r="E132" s="137">
        <f>SUM(E131+(E131*0.5))</f>
        <v>5.6891999999999978</v>
      </c>
    </row>
    <row r="133" spans="2:6" x14ac:dyDescent="0.2">
      <c r="B133" s="30" t="s">
        <v>283</v>
      </c>
      <c r="C133" s="138" t="s">
        <v>282</v>
      </c>
      <c r="D133" s="136">
        <f>D132*5</f>
        <v>28446000</v>
      </c>
      <c r="E133" s="137">
        <v>28.4</v>
      </c>
    </row>
    <row r="134" spans="2:6" x14ac:dyDescent="0.2">
      <c r="C134" s="136"/>
      <c r="D134" s="136"/>
      <c r="E134" s="137"/>
    </row>
    <row r="135" spans="2:6" x14ac:dyDescent="0.2">
      <c r="C135" s="136"/>
      <c r="D135" s="136"/>
      <c r="E135" s="137"/>
    </row>
    <row r="136" spans="2:6" x14ac:dyDescent="0.2">
      <c r="C136" s="137"/>
      <c r="F136" s="1"/>
    </row>
    <row r="137" spans="2:6" x14ac:dyDescent="0.2">
      <c r="C137" s="137"/>
      <c r="F137" s="1"/>
    </row>
    <row r="138" spans="2:6" x14ac:dyDescent="0.2">
      <c r="C138" s="137"/>
      <c r="F138" s="1"/>
    </row>
    <row r="139" spans="2:6" x14ac:dyDescent="0.2">
      <c r="C139" s="137"/>
      <c r="F139" s="1"/>
    </row>
    <row r="140" spans="2:6" x14ac:dyDescent="0.2">
      <c r="C140" s="136"/>
      <c r="D140" s="136"/>
      <c r="E140" s="137"/>
    </row>
    <row r="141" spans="2:6" x14ac:dyDescent="0.2">
      <c r="C141" s="136"/>
      <c r="D141" s="136"/>
      <c r="E141" s="137"/>
    </row>
    <row r="142" spans="2:6" x14ac:dyDescent="0.2">
      <c r="C142" s="136"/>
      <c r="D142" s="136"/>
      <c r="E142" s="137"/>
    </row>
    <row r="143" spans="2:6" x14ac:dyDescent="0.2">
      <c r="C143" s="136"/>
      <c r="D143" s="136"/>
      <c r="E143" s="137"/>
    </row>
    <row r="144" spans="2:6" x14ac:dyDescent="0.2">
      <c r="C144" s="136"/>
      <c r="D144" s="136"/>
      <c r="E144" s="137"/>
    </row>
    <row r="145" spans="3:5" x14ac:dyDescent="0.2">
      <c r="C145" s="136"/>
      <c r="D145" s="136"/>
      <c r="E145" s="137"/>
    </row>
    <row r="146" spans="3:5" x14ac:dyDescent="0.2">
      <c r="C146" s="136"/>
      <c r="D146" s="136"/>
      <c r="E146" s="137"/>
    </row>
    <row r="147" spans="3:5" x14ac:dyDescent="0.2">
      <c r="C147" s="136"/>
      <c r="D147" s="136"/>
      <c r="E147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LB Matrix</vt:lpstr>
      <vt:lpstr>Pts</vt:lpstr>
      <vt:lpstr>Owners</vt:lpstr>
      <vt:lpstr>Team Value</vt:lpstr>
      <vt:lpstr>Players 2025</vt:lpstr>
    </vt:vector>
  </TitlesOfParts>
  <Company>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Jeff Langley</cp:lastModifiedBy>
  <cp:lastPrinted>2021-12-03T01:39:31Z</cp:lastPrinted>
  <dcterms:created xsi:type="dcterms:W3CDTF">2002-01-11T14:31:58Z</dcterms:created>
  <dcterms:modified xsi:type="dcterms:W3CDTF">2026-04-13T00:35:21Z</dcterms:modified>
</cp:coreProperties>
</file>