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24ecd6da0d00138/Documents/Fantasy League/2025 Info/"/>
    </mc:Choice>
  </mc:AlternateContent>
  <xr:revisionPtr revIDLastSave="38" documentId="8_{EFCC0723-7544-46D9-B95E-9490FD03CD7B}" xr6:coauthVersionLast="47" xr6:coauthVersionMax="47" xr10:uidLastSave="{524DD5B9-B769-41C5-9594-FD53DE02281E}"/>
  <bookViews>
    <workbookView xWindow="-120" yWindow="-120" windowWidth="29040" windowHeight="15720" tabRatio="684" xr2:uid="{00000000-000D-0000-FFFF-FFFF00000000}"/>
  </bookViews>
  <sheets>
    <sheet name="LB Matrix" sheetId="14" r:id="rId1"/>
    <sheet name="Pts" sheetId="13" r:id="rId2"/>
    <sheet name="Owners" sheetId="11" r:id="rId3"/>
    <sheet name="Team Value" sheetId="12" r:id="rId4"/>
    <sheet name="Player 2024" sheetId="16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4" l="1"/>
  <c r="AO52" i="13"/>
  <c r="D53" i="14" s="1"/>
  <c r="M25" i="14"/>
  <c r="AO19" i="13"/>
  <c r="D20" i="14" s="1"/>
  <c r="M14" i="14"/>
  <c r="AO50" i="13"/>
  <c r="D51" i="14" s="1"/>
  <c r="AO51" i="13"/>
  <c r="M11" i="14"/>
  <c r="AO26" i="13"/>
  <c r="D27" i="14" s="1"/>
  <c r="M12" i="14"/>
  <c r="AO8" i="13"/>
  <c r="D9" i="14" s="1"/>
  <c r="M26" i="14"/>
  <c r="AO21" i="13"/>
  <c r="D22" i="14" s="1"/>
  <c r="M23" i="14"/>
  <c r="AO47" i="13"/>
  <c r="D48" i="14" s="1"/>
  <c r="M6" i="14"/>
  <c r="M30" i="14"/>
  <c r="AO37" i="13"/>
  <c r="D38" i="14" s="1"/>
  <c r="M10" i="14"/>
  <c r="M5" i="14"/>
  <c r="AO24" i="13"/>
  <c r="D25" i="14" s="1"/>
  <c r="M28" i="14"/>
  <c r="AO15" i="13"/>
  <c r="D16" i="14" s="1"/>
  <c r="AO42" i="13"/>
  <c r="D43" i="14" s="1"/>
  <c r="M24" i="14"/>
  <c r="AO17" i="13"/>
  <c r="D18" i="14" s="1"/>
  <c r="M22" i="14"/>
  <c r="AO54" i="13"/>
  <c r="D55" i="14" s="1"/>
  <c r="AO34" i="13"/>
  <c r="D35" i="14" s="1"/>
  <c r="F17" i="12"/>
  <c r="AO22" i="13"/>
  <c r="D23" i="14" s="1"/>
  <c r="AO23" i="13"/>
  <c r="D24" i="14" s="1"/>
  <c r="AO25" i="13"/>
  <c r="D26" i="14" s="1"/>
  <c r="AO27" i="13"/>
  <c r="D28" i="14" s="1"/>
  <c r="AO28" i="13"/>
  <c r="D29" i="14" s="1"/>
  <c r="AO29" i="13"/>
  <c r="D30" i="14" s="1"/>
  <c r="AO30" i="13"/>
  <c r="D31" i="14" s="1"/>
  <c r="AO31" i="13"/>
  <c r="D32" i="14" s="1"/>
  <c r="AO32" i="13"/>
  <c r="D33" i="14" s="1"/>
  <c r="AO33" i="13"/>
  <c r="D34" i="14" s="1"/>
  <c r="AO35" i="13"/>
  <c r="D36" i="14" s="1"/>
  <c r="AO36" i="13"/>
  <c r="D37" i="14" s="1"/>
  <c r="AO38" i="13"/>
  <c r="D39" i="14" s="1"/>
  <c r="AO39" i="13"/>
  <c r="D40" i="14" s="1"/>
  <c r="AO40" i="13"/>
  <c r="D41" i="14" s="1"/>
  <c r="AO41" i="13"/>
  <c r="D42" i="14" s="1"/>
  <c r="AO43" i="13"/>
  <c r="D44" i="14" s="1"/>
  <c r="AO44" i="13"/>
  <c r="D45" i="14" s="1"/>
  <c r="AO45" i="13"/>
  <c r="D46" i="14" s="1"/>
  <c r="AO46" i="13"/>
  <c r="D47" i="14" s="1"/>
  <c r="AO48" i="13"/>
  <c r="D49" i="14" s="1"/>
  <c r="AO49" i="13"/>
  <c r="D50" i="14" s="1"/>
  <c r="D52" i="14"/>
  <c r="AO53" i="13"/>
  <c r="D54" i="14" s="1"/>
  <c r="AO55" i="13"/>
  <c r="D56" i="14" s="1"/>
  <c r="AO56" i="13"/>
  <c r="D57" i="14" s="1"/>
  <c r="AO57" i="13"/>
  <c r="D58" i="14" s="1"/>
  <c r="AO58" i="13"/>
  <c r="D59" i="14" s="1"/>
  <c r="AO59" i="13"/>
  <c r="D60" i="14" s="1"/>
  <c r="AO60" i="13"/>
  <c r="D61" i="14" s="1"/>
  <c r="M16" i="14"/>
  <c r="M32" i="14"/>
  <c r="M8" i="14"/>
  <c r="M18" i="14"/>
  <c r="M31" i="14"/>
  <c r="M3" i="14"/>
  <c r="M15" i="14"/>
  <c r="M7" i="14"/>
  <c r="M33" i="14"/>
  <c r="M27" i="14"/>
  <c r="N5" i="14" l="1"/>
  <c r="N9" i="14"/>
  <c r="M19" i="14"/>
  <c r="M9" i="14"/>
  <c r="M34" i="14"/>
  <c r="M35" i="14"/>
  <c r="M21" i="14"/>
  <c r="M17" i="14"/>
  <c r="M20" i="14"/>
  <c r="M4" i="14"/>
  <c r="M13" i="14"/>
  <c r="N4" i="11" l="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" i="11"/>
  <c r="J4" i="12"/>
  <c r="D4" i="12"/>
  <c r="F4" i="12"/>
  <c r="H4" i="12"/>
  <c r="L4" i="12"/>
  <c r="H17" i="12"/>
  <c r="L14" i="12"/>
  <c r="J14" i="12"/>
  <c r="H14" i="12"/>
  <c r="F14" i="12"/>
  <c r="D14" i="12"/>
  <c r="D3" i="12"/>
  <c r="J17" i="12"/>
  <c r="H10" i="12"/>
  <c r="F18" i="12"/>
  <c r="D17" i="12"/>
  <c r="D22" i="12"/>
  <c r="D23" i="12"/>
  <c r="D24" i="12"/>
  <c r="D25" i="12"/>
  <c r="D26" i="12"/>
  <c r="D27" i="12"/>
  <c r="D28" i="12"/>
  <c r="D31" i="12"/>
  <c r="D32" i="12"/>
  <c r="D33" i="12"/>
  <c r="D34" i="12"/>
  <c r="D35" i="12"/>
  <c r="J32" i="12"/>
  <c r="J33" i="12"/>
  <c r="C129" i="16"/>
  <c r="C132" i="16" s="1"/>
  <c r="B129" i="16"/>
  <c r="B132" i="16" s="1"/>
  <c r="AO6" i="13"/>
  <c r="D7" i="14" s="1"/>
  <c r="N22" i="14" s="1"/>
  <c r="AO7" i="13"/>
  <c r="D8" i="14" s="1"/>
  <c r="AO4" i="13"/>
  <c r="D5" i="14" s="1"/>
  <c r="AO14" i="13"/>
  <c r="D15" i="14" s="1"/>
  <c r="N28" i="14" s="1"/>
  <c r="AO3" i="13"/>
  <c r="D4" i="14" s="1"/>
  <c r="AO5" i="13"/>
  <c r="D6" i="14" s="1"/>
  <c r="N29" i="14" s="1"/>
  <c r="AO9" i="13"/>
  <c r="D10" i="14" s="1"/>
  <c r="N26" i="14" s="1"/>
  <c r="AO10" i="13"/>
  <c r="D11" i="14" s="1"/>
  <c r="N14" i="14" s="1"/>
  <c r="AO11" i="13"/>
  <c r="D12" i="14" s="1"/>
  <c r="N25" i="14" s="1"/>
  <c r="AO12" i="13"/>
  <c r="D13" i="14" s="1"/>
  <c r="AO13" i="13"/>
  <c r="D14" i="14" s="1"/>
  <c r="N19" i="14" s="1"/>
  <c r="AO16" i="13"/>
  <c r="D17" i="14" s="1"/>
  <c r="N12" i="14" s="1"/>
  <c r="AO18" i="13"/>
  <c r="D19" i="14" s="1"/>
  <c r="AO20" i="13"/>
  <c r="D21" i="14" s="1"/>
  <c r="N3" i="14" s="1"/>
  <c r="AO2" i="13"/>
  <c r="D3" i="14" s="1"/>
  <c r="D6" i="12"/>
  <c r="F6" i="12"/>
  <c r="H6" i="12"/>
  <c r="J6" i="12"/>
  <c r="L6" i="12"/>
  <c r="L20" i="12"/>
  <c r="J20" i="12"/>
  <c r="H20" i="12"/>
  <c r="F20" i="12"/>
  <c r="D20" i="12"/>
  <c r="D36" i="12"/>
  <c r="D37" i="12"/>
  <c r="D38" i="12"/>
  <c r="F35" i="12"/>
  <c r="H35" i="12"/>
  <c r="J35" i="12"/>
  <c r="L35" i="12"/>
  <c r="F36" i="12"/>
  <c r="H36" i="12"/>
  <c r="J36" i="12"/>
  <c r="L36" i="12"/>
  <c r="F37" i="12"/>
  <c r="H37" i="12"/>
  <c r="J37" i="12"/>
  <c r="L37" i="12"/>
  <c r="F38" i="12"/>
  <c r="H38" i="12"/>
  <c r="J38" i="12"/>
  <c r="L38" i="12"/>
  <c r="D16" i="12"/>
  <c r="F11" i="12"/>
  <c r="D11" i="12"/>
  <c r="J11" i="12"/>
  <c r="L3" i="12"/>
  <c r="L33" i="12"/>
  <c r="L34" i="12"/>
  <c r="L12" i="12"/>
  <c r="L13" i="12"/>
  <c r="L15" i="12"/>
  <c r="L16" i="12"/>
  <c r="L17" i="12"/>
  <c r="L18" i="12"/>
  <c r="L19" i="12"/>
  <c r="L21" i="12"/>
  <c r="L22" i="12"/>
  <c r="L23" i="12"/>
  <c r="L24" i="12"/>
  <c r="L25" i="12"/>
  <c r="L26" i="12"/>
  <c r="L10" i="12"/>
  <c r="L5" i="12"/>
  <c r="J16" i="12"/>
  <c r="H5" i="12"/>
  <c r="L7" i="12"/>
  <c r="L8" i="12"/>
  <c r="L9" i="12"/>
  <c r="L11" i="12"/>
  <c r="L27" i="12"/>
  <c r="L28" i="12"/>
  <c r="L29" i="12"/>
  <c r="L30" i="12"/>
  <c r="L31" i="12"/>
  <c r="L32" i="12"/>
  <c r="J5" i="12"/>
  <c r="J7" i="12"/>
  <c r="J8" i="12"/>
  <c r="J9" i="12"/>
  <c r="J10" i="12"/>
  <c r="J13" i="12"/>
  <c r="J15" i="12"/>
  <c r="J19" i="12"/>
  <c r="J21" i="12"/>
  <c r="J22" i="12"/>
  <c r="J23" i="12"/>
  <c r="J24" i="12"/>
  <c r="J25" i="12"/>
  <c r="J26" i="12"/>
  <c r="J27" i="12"/>
  <c r="J28" i="12"/>
  <c r="J29" i="12"/>
  <c r="J30" i="12"/>
  <c r="J31" i="12"/>
  <c r="J34" i="12"/>
  <c r="H7" i="12"/>
  <c r="H8" i="12"/>
  <c r="H9" i="12"/>
  <c r="H11" i="12"/>
  <c r="H12" i="12"/>
  <c r="H13" i="12"/>
  <c r="H15" i="12"/>
  <c r="H16" i="12"/>
  <c r="H18" i="12"/>
  <c r="H19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F5" i="12"/>
  <c r="F7" i="12"/>
  <c r="F8" i="12"/>
  <c r="F9" i="12"/>
  <c r="F10" i="12"/>
  <c r="F12" i="12"/>
  <c r="F13" i="12"/>
  <c r="F15" i="12"/>
  <c r="F16" i="12"/>
  <c r="F19" i="12"/>
  <c r="F22" i="12"/>
  <c r="F23" i="12"/>
  <c r="F24" i="12"/>
  <c r="F26" i="12"/>
  <c r="F27" i="12"/>
  <c r="F28" i="12"/>
  <c r="F29" i="12"/>
  <c r="F30" i="12"/>
  <c r="F31" i="12"/>
  <c r="F32" i="12"/>
  <c r="F33" i="12"/>
  <c r="F34" i="12"/>
  <c r="D5" i="12"/>
  <c r="D7" i="12"/>
  <c r="D8" i="12"/>
  <c r="D9" i="12"/>
  <c r="D10" i="12"/>
  <c r="D12" i="12"/>
  <c r="D13" i="12"/>
  <c r="D15" i="12"/>
  <c r="D18" i="12"/>
  <c r="D19" i="12"/>
  <c r="D29" i="12"/>
  <c r="D30" i="12"/>
  <c r="M30" i="12" s="1"/>
  <c r="O30" i="12" s="1"/>
  <c r="F3" i="12"/>
  <c r="N6" i="14" l="1"/>
  <c r="N11" i="14"/>
  <c r="N30" i="14"/>
  <c r="N23" i="14"/>
  <c r="N10" i="14"/>
  <c r="N24" i="14"/>
  <c r="N16" i="14"/>
  <c r="N15" i="14"/>
  <c r="N32" i="14"/>
  <c r="N35" i="14"/>
  <c r="N21" i="14"/>
  <c r="N33" i="14"/>
  <c r="N20" i="14"/>
  <c r="N8" i="14"/>
  <c r="N4" i="14"/>
  <c r="N18" i="14"/>
  <c r="N13" i="14"/>
  <c r="N34" i="14"/>
  <c r="N31" i="14"/>
  <c r="N27" i="14"/>
  <c r="M4" i="12"/>
  <c r="O4" i="12" s="1"/>
  <c r="M14" i="12"/>
  <c r="O14" i="12" s="1"/>
  <c r="M10" i="12"/>
  <c r="O10" i="12" s="1"/>
  <c r="M17" i="12"/>
  <c r="O17" i="12" s="1"/>
  <c r="M27" i="12"/>
  <c r="O27" i="12" s="1"/>
  <c r="M19" i="12"/>
  <c r="O19" i="12" s="1"/>
  <c r="M22" i="12"/>
  <c r="O22" i="12" s="1"/>
  <c r="M33" i="12"/>
  <c r="O33" i="12" s="1"/>
  <c r="M29" i="12"/>
  <c r="O29" i="12" s="1"/>
  <c r="M24" i="12"/>
  <c r="O24" i="12" s="1"/>
  <c r="M8" i="12"/>
  <c r="O8" i="12" s="1"/>
  <c r="M6" i="12"/>
  <c r="O6" i="12" s="1"/>
  <c r="M23" i="12"/>
  <c r="O23" i="12" s="1"/>
  <c r="M3" i="12"/>
  <c r="O3" i="12" s="1"/>
  <c r="M28" i="12"/>
  <c r="O28" i="12" s="1"/>
  <c r="M21" i="12"/>
  <c r="O21" i="12" s="1"/>
  <c r="M13" i="12"/>
  <c r="O13" i="12" s="1"/>
  <c r="M32" i="12"/>
  <c r="O32" i="12" s="1"/>
  <c r="M25" i="12"/>
  <c r="O25" i="12" s="1"/>
  <c r="M18" i="12"/>
  <c r="O18" i="12" s="1"/>
  <c r="M20" i="12"/>
  <c r="O20" i="12" s="1"/>
  <c r="M36" i="12"/>
  <c r="O36" i="12" s="1"/>
  <c r="M38" i="12"/>
  <c r="O38" i="12" s="1"/>
  <c r="M35" i="12"/>
  <c r="O35" i="12" s="1"/>
  <c r="M37" i="12"/>
  <c r="O37" i="12" s="1"/>
  <c r="M16" i="12"/>
  <c r="O16" i="12" s="1"/>
  <c r="M5" i="12"/>
  <c r="O5" i="12" s="1"/>
  <c r="M26" i="12"/>
  <c r="O26" i="12" s="1"/>
  <c r="M31" i="12"/>
  <c r="O31" i="12" s="1"/>
  <c r="M15" i="12"/>
  <c r="O15" i="12" s="1"/>
  <c r="M7" i="12"/>
  <c r="O7" i="12" s="1"/>
  <c r="M9" i="12"/>
  <c r="O9" i="12" s="1"/>
  <c r="M34" i="12"/>
  <c r="O34" i="12" s="1"/>
  <c r="M11" i="12"/>
  <c r="O11" i="12" s="1"/>
  <c r="M12" i="12"/>
  <c r="O12" i="12" s="1"/>
  <c r="N7" i="14" l="1"/>
  <c r="N17" i="14"/>
  <c r="O30" i="14" l="1"/>
  <c r="O26" i="14"/>
  <c r="O34" i="14"/>
  <c r="O28" i="14"/>
  <c r="O22" i="14"/>
  <c r="O24" i="14"/>
  <c r="O21" i="14"/>
  <c r="O25" i="14"/>
  <c r="O16" i="14"/>
  <c r="O10" i="14"/>
  <c r="O11" i="14"/>
  <c r="O35" i="14"/>
  <c r="O33" i="14"/>
  <c r="O5" i="14"/>
  <c r="O31" i="14"/>
  <c r="O12" i="14"/>
  <c r="O20" i="14"/>
  <c r="O8" i="14"/>
  <c r="O13" i="14"/>
  <c r="O3" i="14"/>
  <c r="O15" i="14"/>
  <c r="O18" i="14"/>
  <c r="O27" i="14"/>
  <c r="O17" i="14"/>
  <c r="O19" i="14"/>
  <c r="O9" i="14"/>
  <c r="O7" i="14"/>
  <c r="O4" i="14"/>
  <c r="O6" i="14"/>
  <c r="O14" i="14"/>
  <c r="O23" i="14"/>
  <c r="O29" i="14"/>
  <c r="O32" i="14"/>
</calcChain>
</file>

<file path=xl/sharedStrings.xml><?xml version="1.0" encoding="utf-8"?>
<sst xmlns="http://schemas.openxmlformats.org/spreadsheetml/2006/main" count="1204" uniqueCount="560">
  <si>
    <t>Place</t>
  </si>
  <si>
    <t>Player A</t>
  </si>
  <si>
    <t>Player B</t>
  </si>
  <si>
    <t>Player C</t>
  </si>
  <si>
    <t>Player D</t>
  </si>
  <si>
    <t>Player E</t>
  </si>
  <si>
    <t>Team Name</t>
  </si>
  <si>
    <t>Owner</t>
  </si>
  <si>
    <t>Team Names</t>
  </si>
  <si>
    <t>Champions Pool</t>
  </si>
  <si>
    <t>Carl Galloway</t>
  </si>
  <si>
    <t>Larry Vasholz</t>
  </si>
  <si>
    <t>Ron Craddolph</t>
  </si>
  <si>
    <t>John Ludwig</t>
  </si>
  <si>
    <t>Jeff Langley</t>
  </si>
  <si>
    <t>June Langley</t>
  </si>
  <si>
    <t>Prize</t>
  </si>
  <si>
    <t>Masters</t>
  </si>
  <si>
    <t>US Open</t>
  </si>
  <si>
    <t>Traded Points</t>
  </si>
  <si>
    <t>Traded Player</t>
  </si>
  <si>
    <t>Points YTD</t>
  </si>
  <si>
    <t>Overall</t>
  </si>
  <si>
    <t>Terry Schad</t>
  </si>
  <si>
    <t>Lisa Schad</t>
  </si>
  <si>
    <t>Bob Vint</t>
  </si>
  <si>
    <t>Dave Bright</t>
  </si>
  <si>
    <t>YTD Pts</t>
  </si>
  <si>
    <t>Player Costs</t>
  </si>
  <si>
    <t>Players</t>
  </si>
  <si>
    <t>Wkly Points</t>
  </si>
  <si>
    <t>Craig Sinclair</t>
  </si>
  <si>
    <t>Team Info</t>
  </si>
  <si>
    <t>Winnings Totals</t>
  </si>
  <si>
    <t>Adam Stiles</t>
  </si>
  <si>
    <t>Court Sinclair</t>
  </si>
  <si>
    <t>Lee Anderson</t>
  </si>
  <si>
    <t>Mark Stiles</t>
  </si>
  <si>
    <t>Happy Scramblers</t>
  </si>
  <si>
    <t>Marathon Key Fanatics</t>
  </si>
  <si>
    <t>3 Jackin'</t>
  </si>
  <si>
    <t>Mulligans</t>
  </si>
  <si>
    <t>PPBs</t>
  </si>
  <si>
    <t>Stosh</t>
  </si>
  <si>
    <t>PGA Tour Players</t>
  </si>
  <si>
    <t>Team</t>
  </si>
  <si>
    <t>Selection</t>
  </si>
  <si>
    <t>Entry</t>
  </si>
  <si>
    <t>Fee</t>
  </si>
  <si>
    <t>Carryover</t>
  </si>
  <si>
    <t>Peco's Posse</t>
  </si>
  <si>
    <t>Team Owner</t>
  </si>
  <si>
    <t>Bushwood Gophers</t>
  </si>
  <si>
    <t>Tin Cup</t>
  </si>
  <si>
    <t>Cristie John</t>
  </si>
  <si>
    <t>Best Pl.</t>
  </si>
  <si>
    <t>Last Wk</t>
  </si>
  <si>
    <t>Shank</t>
  </si>
  <si>
    <t>John Norman Miles</t>
  </si>
  <si>
    <t>PGA Championship</t>
  </si>
  <si>
    <t>Season Points Total</t>
  </si>
  <si>
    <t>U.S. Open</t>
  </si>
  <si>
    <t>Tom Blau</t>
  </si>
  <si>
    <t>Bushwackers</t>
  </si>
  <si>
    <t>Jacob Sullivan</t>
  </si>
  <si>
    <t>Missouri Hawkeye</t>
  </si>
  <si>
    <t>Young and Long</t>
  </si>
  <si>
    <t>Humpy Who</t>
  </si>
  <si>
    <t>Whitey</t>
  </si>
  <si>
    <t>John White</t>
  </si>
  <si>
    <t>Slim Jim</t>
  </si>
  <si>
    <t>John Mathews</t>
  </si>
  <si>
    <t>Rich Yergovich</t>
  </si>
  <si>
    <t>Sony Open</t>
  </si>
  <si>
    <t>Farmers Insurance Open</t>
  </si>
  <si>
    <t>Waste Management Phoenix Open</t>
  </si>
  <si>
    <t>AT&amp;T Pebble Beach Pro-Am</t>
  </si>
  <si>
    <t>Puerto Rico Open</t>
  </si>
  <si>
    <t>Valspar Championship</t>
  </si>
  <si>
    <t>Valero Texas Open</t>
  </si>
  <si>
    <t>RBC Heritage</t>
  </si>
  <si>
    <t>Zurich Classic of New Orleans</t>
  </si>
  <si>
    <t>Charles Schwab Challenge</t>
  </si>
  <si>
    <t>RBC Canadian Open</t>
  </si>
  <si>
    <t>Travelers Championship</t>
  </si>
  <si>
    <t>3M Open</t>
  </si>
  <si>
    <t>John Deere Classic</t>
  </si>
  <si>
    <t>The Open Championship</t>
  </si>
  <si>
    <t>Wyndham Championship</t>
  </si>
  <si>
    <t>Tour Championship Playoffs Final</t>
  </si>
  <si>
    <t>BMW Championship</t>
  </si>
  <si>
    <t>Arnold Palmer Invitational</t>
  </si>
  <si>
    <t>Jim Moore</t>
  </si>
  <si>
    <t>Wild Guesses</t>
  </si>
  <si>
    <t>Barb Moore</t>
  </si>
  <si>
    <t>The Beach Boys</t>
  </si>
  <si>
    <t>Mac Horn</t>
  </si>
  <si>
    <t>Smacky Mac</t>
  </si>
  <si>
    <t>PGA Ch.</t>
  </si>
  <si>
    <t>Brit. Open</t>
  </si>
  <si>
    <t>Cost</t>
  </si>
  <si>
    <t>Total</t>
  </si>
  <si>
    <t xml:space="preserve">Player </t>
  </si>
  <si>
    <t>$</t>
  </si>
  <si>
    <t>Genesis Invitational</t>
  </si>
  <si>
    <t>Bob Mietz</t>
  </si>
  <si>
    <t>Spotted Heifer</t>
  </si>
  <si>
    <t>Shad Swanson</t>
  </si>
  <si>
    <t>Lumpy</t>
  </si>
  <si>
    <t>American Express</t>
  </si>
  <si>
    <t>Players Championship</t>
  </si>
  <si>
    <t>Majors Pool</t>
  </si>
  <si>
    <t>Leag. Winner</t>
  </si>
  <si>
    <t>Team(s)</t>
  </si>
  <si>
    <t>Payout</t>
  </si>
  <si>
    <t>Player's Championship</t>
  </si>
  <si>
    <t>U.S.Open Championship</t>
  </si>
  <si>
    <t>Open Championship</t>
  </si>
  <si>
    <t>Shank Award</t>
  </si>
  <si>
    <t>Tour Championship</t>
  </si>
  <si>
    <t>Genesis Scottish Open</t>
  </si>
  <si>
    <t>Rocket Mortgage Classic</t>
  </si>
  <si>
    <t>FedEX St. Jude Championship</t>
  </si>
  <si>
    <t>Hovland</t>
  </si>
  <si>
    <t>Hughes</t>
  </si>
  <si>
    <t>Schauffele</t>
  </si>
  <si>
    <t>Scheffler</t>
  </si>
  <si>
    <t>Pat Whelihan</t>
  </si>
  <si>
    <t>Utility Club</t>
  </si>
  <si>
    <t>Conners</t>
  </si>
  <si>
    <t>Zalatoris</t>
  </si>
  <si>
    <t>Spieth</t>
  </si>
  <si>
    <t>Morikawa</t>
  </si>
  <si>
    <t>Cantlay</t>
  </si>
  <si>
    <t>Fleetwood</t>
  </si>
  <si>
    <t>Im</t>
  </si>
  <si>
    <t>Burns</t>
  </si>
  <si>
    <t>Finau</t>
  </si>
  <si>
    <t>Fowler</t>
  </si>
  <si>
    <t>Thomas</t>
  </si>
  <si>
    <t>List</t>
  </si>
  <si>
    <t>Mitchell</t>
  </si>
  <si>
    <t>Henley</t>
  </si>
  <si>
    <t>McIlroy</t>
  </si>
  <si>
    <t>Scott</t>
  </si>
  <si>
    <t>Dogleg Right</t>
  </si>
  <si>
    <t>Todd</t>
  </si>
  <si>
    <t>Harman</t>
  </si>
  <si>
    <t>Matsuyama</t>
  </si>
  <si>
    <t>Glover</t>
  </si>
  <si>
    <t>Kuchar</t>
  </si>
  <si>
    <t>Clark</t>
  </si>
  <si>
    <t>Hoge</t>
  </si>
  <si>
    <t>Lowry</t>
  </si>
  <si>
    <t>Straka</t>
  </si>
  <si>
    <t>Fitzpatrick</t>
  </si>
  <si>
    <t>Day</t>
  </si>
  <si>
    <t>Horschel</t>
  </si>
  <si>
    <t>Homa</t>
  </si>
  <si>
    <t>Hadwin</t>
  </si>
  <si>
    <t>T Champ</t>
  </si>
  <si>
    <t>Champ</t>
  </si>
  <si>
    <t>Young</t>
  </si>
  <si>
    <t>Davis</t>
  </si>
  <si>
    <t>Bradley</t>
  </si>
  <si>
    <t>Lee</t>
  </si>
  <si>
    <t>Poston</t>
  </si>
  <si>
    <t>Theegala</t>
  </si>
  <si>
    <t>Power</t>
  </si>
  <si>
    <t>Spaun</t>
  </si>
  <si>
    <t>McCarthy</t>
  </si>
  <si>
    <t>Hatton</t>
  </si>
  <si>
    <t>McNealy</t>
  </si>
  <si>
    <t>Kitayama</t>
  </si>
  <si>
    <t>Kirk</t>
  </si>
  <si>
    <t>Pendrith</t>
  </si>
  <si>
    <t>Bezuidenhout</t>
  </si>
  <si>
    <t>Grillo</t>
  </si>
  <si>
    <t>Noren</t>
  </si>
  <si>
    <t>Putnam</t>
  </si>
  <si>
    <t>Moore</t>
  </si>
  <si>
    <t>Griffin</t>
  </si>
  <si>
    <t>Hossler</t>
  </si>
  <si>
    <t>Dahmen</t>
  </si>
  <si>
    <t>NeSmith</t>
  </si>
  <si>
    <t>Wu</t>
  </si>
  <si>
    <t>Hodges</t>
  </si>
  <si>
    <t>Ghim</t>
  </si>
  <si>
    <t>Rai</t>
  </si>
  <si>
    <t>Schenk</t>
  </si>
  <si>
    <t>Rodgers</t>
  </si>
  <si>
    <t>Jaeger</t>
  </si>
  <si>
    <t>Malnati</t>
  </si>
  <si>
    <t>Ramey</t>
  </si>
  <si>
    <t>Svensson</t>
  </si>
  <si>
    <t>Hubbard</t>
  </si>
  <si>
    <t>Thompson</t>
  </si>
  <si>
    <t>Lashley</t>
  </si>
  <si>
    <t>Wallace</t>
  </si>
  <si>
    <t>Choked on 18</t>
  </si>
  <si>
    <t>Cristie Johns</t>
  </si>
  <si>
    <t>Mexico Open</t>
  </si>
  <si>
    <t>Sam Ryder</t>
  </si>
  <si>
    <t>Texas Childrens Houston Open</t>
  </si>
  <si>
    <t>Corales Puntacana Championship</t>
  </si>
  <si>
    <t>CJ Cup Byron Nelson</t>
  </si>
  <si>
    <t>Myrtle Beach Classic</t>
  </si>
  <si>
    <t>The Memorial</t>
  </si>
  <si>
    <t>English</t>
  </si>
  <si>
    <t>Cole</t>
  </si>
  <si>
    <t>An</t>
  </si>
  <si>
    <t>Montgomery</t>
  </si>
  <si>
    <t>Blair</t>
  </si>
  <si>
    <t>Detry</t>
  </si>
  <si>
    <t>Stevens</t>
  </si>
  <si>
    <t>Eckroat</t>
  </si>
  <si>
    <t>Bhatia</t>
  </si>
  <si>
    <t>Hall</t>
  </si>
  <si>
    <t>Lower</t>
  </si>
  <si>
    <t>Yu</t>
  </si>
  <si>
    <t>Novak</t>
  </si>
  <si>
    <t>Aberg</t>
  </si>
  <si>
    <t>Woody Held</t>
  </si>
  <si>
    <t>Bearly Bogey</t>
  </si>
  <si>
    <t>John Moore</t>
  </si>
  <si>
    <t>Elvis Train</t>
  </si>
  <si>
    <t>Bob Derks</t>
  </si>
  <si>
    <t>Commodores</t>
  </si>
  <si>
    <t>The Sentry</t>
  </si>
  <si>
    <t>The Cognizant Classic in the Palm Beaches</t>
  </si>
  <si>
    <t>Pts Wkly</t>
  </si>
  <si>
    <t>Pavon</t>
  </si>
  <si>
    <t>ISCO  Championship</t>
  </si>
  <si>
    <t>The Barracuda Championship</t>
  </si>
  <si>
    <t>Scottie Scheffler</t>
  </si>
  <si>
    <t>Xander Schauffele</t>
  </si>
  <si>
    <t>Hideki Matsuyama</t>
  </si>
  <si>
    <t>Wyndham Clark</t>
  </si>
  <si>
    <t>Rory McIlroy</t>
  </si>
  <si>
    <t>Ludvig Åberg</t>
  </si>
  <si>
    <t>Collin Morikawa</t>
  </si>
  <si>
    <t>Sahith Theegala</t>
  </si>
  <si>
    <t>Keegan Bradley</t>
  </si>
  <si>
    <t>Patrick Cantlay</t>
  </si>
  <si>
    <t>Sam Burns</t>
  </si>
  <si>
    <t>Sungjae Im</t>
  </si>
  <si>
    <t>Shane Lowry</t>
  </si>
  <si>
    <t>Chris Kirk</t>
  </si>
  <si>
    <t>Byeong Hun An</t>
  </si>
  <si>
    <t>Tony Finau</t>
  </si>
  <si>
    <t>Robert MacIntyre</t>
  </si>
  <si>
    <t>Akshay Bhatia</t>
  </si>
  <si>
    <t>Matthieu Pavon</t>
  </si>
  <si>
    <t>Brian Harman</t>
  </si>
  <si>
    <t>Russell Henley</t>
  </si>
  <si>
    <t>Billy Horschel</t>
  </si>
  <si>
    <t>Christiaan Bezuidenhout</t>
  </si>
  <si>
    <t>Adam Scott</t>
  </si>
  <si>
    <t>Tom Hoge</t>
  </si>
  <si>
    <t>Viktor Hovland</t>
  </si>
  <si>
    <t>Aaron Rai</t>
  </si>
  <si>
    <t>Tommy Fleetwood</t>
  </si>
  <si>
    <t>Sepp Straka</t>
  </si>
  <si>
    <t>Taylor Pendrith</t>
  </si>
  <si>
    <t>Will Zalatoris</t>
  </si>
  <si>
    <t>Justin Thomas</t>
  </si>
  <si>
    <t>Si Woo Kim</t>
  </si>
  <si>
    <t>Davis Thompson</t>
  </si>
  <si>
    <t>Tom Kim</t>
  </si>
  <si>
    <t>Jason Day</t>
  </si>
  <si>
    <t>Cameron Young</t>
  </si>
  <si>
    <t>Cam Davis</t>
  </si>
  <si>
    <t>Adam Hadwin</t>
  </si>
  <si>
    <t>Denny McCarthy</t>
  </si>
  <si>
    <t>Corey Conners</t>
  </si>
  <si>
    <t>Stephan Jaeger</t>
  </si>
  <si>
    <t>Max Homa</t>
  </si>
  <si>
    <t>Matt Fitzpatrick</t>
  </si>
  <si>
    <t>J.T. Poston</t>
  </si>
  <si>
    <t>Alex Noren</t>
  </si>
  <si>
    <t>Austin Eckroat</t>
  </si>
  <si>
    <t>Thomas Detry</t>
  </si>
  <si>
    <t>Eric Cole</t>
  </si>
  <si>
    <t>Max Greyserman</t>
  </si>
  <si>
    <t>Nick Taylor</t>
  </si>
  <si>
    <t>Jake Knapp</t>
  </si>
  <si>
    <t>Justin Rose</t>
  </si>
  <si>
    <t>Mackenzie Hughes</t>
  </si>
  <si>
    <t>Maverick McNealy</t>
  </si>
  <si>
    <t>Nick Dunlap</t>
  </si>
  <si>
    <t>Harris English</t>
  </si>
  <si>
    <t>Ben Griffin</t>
  </si>
  <si>
    <t>Jordan Spieth</t>
  </si>
  <si>
    <t>Patrick Rodgers</t>
  </si>
  <si>
    <t>Taylor Moore</t>
  </si>
  <si>
    <t>Peter Malnati</t>
  </si>
  <si>
    <t>Min Woo Lee</t>
  </si>
  <si>
    <t>Erik van Rooyen</t>
  </si>
  <si>
    <t>Seamus Power</t>
  </si>
  <si>
    <t>Grayson Murray</t>
  </si>
  <si>
    <t>Luke List</t>
  </si>
  <si>
    <t>Brendon Todd</t>
  </si>
  <si>
    <t>Emiliano Grillo</t>
  </si>
  <si>
    <t>Mark Hubbard</t>
  </si>
  <si>
    <t>Davis Riley</t>
  </si>
  <si>
    <t>Victor Perez</t>
  </si>
  <si>
    <t>Jhonattan Vegas</t>
  </si>
  <si>
    <t>Kurt Kitayama</t>
  </si>
  <si>
    <t>Andrew Putnam</t>
  </si>
  <si>
    <t>Adam Schenk</t>
  </si>
  <si>
    <t>Adam Svensson</t>
  </si>
  <si>
    <t>Lee Hodges</t>
  </si>
  <si>
    <t>Lucas Glover</t>
  </si>
  <si>
    <t>Keith Mitchell</t>
  </si>
  <si>
    <t>Nicolai Højgaard</t>
  </si>
  <si>
    <t>Ben Kohles</t>
  </si>
  <si>
    <t>Charley Hoffman</t>
  </si>
  <si>
    <t>Kevin Yu</t>
  </si>
  <si>
    <t>Andrew Novak</t>
  </si>
  <si>
    <t>Beau Hossler</t>
  </si>
  <si>
    <t>C.T. Pan</t>
  </si>
  <si>
    <t>Ryo Hisatsune</t>
  </si>
  <si>
    <t>Doug Ghim</t>
  </si>
  <si>
    <t>Brice Garnett</t>
  </si>
  <si>
    <t>Mac Meissner</t>
  </si>
  <si>
    <t>Chan Kim</t>
  </si>
  <si>
    <t>Harry Hall</t>
  </si>
  <si>
    <t>Justin Lower</t>
  </si>
  <si>
    <t>Chandler Phillips</t>
  </si>
  <si>
    <t>Nate Lashley</t>
  </si>
  <si>
    <t>Sami Valimaki</t>
  </si>
  <si>
    <t>Sam Stevens</t>
  </si>
  <si>
    <t>J.J. Spaun</t>
  </si>
  <si>
    <t>Tyrrell Hatton</t>
  </si>
  <si>
    <t>Rickie Fowler</t>
  </si>
  <si>
    <t>Matt Kuchar</t>
  </si>
  <si>
    <t>K.H. Lee</t>
  </si>
  <si>
    <t>Ryan Fox</t>
  </si>
  <si>
    <t>Chris Gotterup</t>
  </si>
  <si>
    <t>Taylor Montgomery</t>
  </si>
  <si>
    <t>Joel Dahmen</t>
  </si>
  <si>
    <t>David Skinns</t>
  </si>
  <si>
    <t>Rico Hoey</t>
  </si>
  <si>
    <t>Carson Young</t>
  </si>
  <si>
    <t>S.H. Kim</t>
  </si>
  <si>
    <t>Chad Ramey</t>
  </si>
  <si>
    <t>Patrick Fishburn</t>
  </si>
  <si>
    <t>Matt Wallace</t>
  </si>
  <si>
    <t>Zac Blair</t>
  </si>
  <si>
    <t>Nico Echavarria</t>
  </si>
  <si>
    <t>Ben Silverman</t>
  </si>
  <si>
    <t>Alejandro Tosti</t>
  </si>
  <si>
    <t>Dylan Wu</t>
  </si>
  <si>
    <t>Pierceson Coody</t>
  </si>
  <si>
    <t>Michael Kim</t>
  </si>
  <si>
    <t>Matt NeSmith</t>
  </si>
  <si>
    <t>Carl Yuan</t>
  </si>
  <si>
    <t>Hayden Springer</t>
  </si>
  <si>
    <t>Avg.</t>
  </si>
  <si>
    <t>Name</t>
  </si>
  <si>
    <t>Earnings</t>
  </si>
  <si>
    <t>Rounded 100K</t>
  </si>
  <si>
    <t>Salary cap</t>
  </si>
  <si>
    <t>Player</t>
  </si>
  <si>
    <t>Cost $M</t>
  </si>
  <si>
    <t>$M</t>
  </si>
  <si>
    <t>MacIntyre</t>
  </si>
  <si>
    <t>Kim</t>
  </si>
  <si>
    <t>Greyserman</t>
  </si>
  <si>
    <t>Taylor</t>
  </si>
  <si>
    <t>Knapp</t>
  </si>
  <si>
    <t>Dunlap</t>
  </si>
  <si>
    <t>van Rooyen</t>
  </si>
  <si>
    <t>Murray</t>
  </si>
  <si>
    <t>Perez</t>
  </si>
  <si>
    <t>Vegas</t>
  </si>
  <si>
    <t>Højgaard</t>
  </si>
  <si>
    <t>Kohles</t>
  </si>
  <si>
    <t>Hoffman</t>
  </si>
  <si>
    <t xml:space="preserve"> Pan</t>
  </si>
  <si>
    <t>Hisatsune</t>
  </si>
  <si>
    <t>Garnett</t>
  </si>
  <si>
    <t>Meissner</t>
  </si>
  <si>
    <t>Phillips</t>
  </si>
  <si>
    <t>Valimaki</t>
  </si>
  <si>
    <t>Fox</t>
  </si>
  <si>
    <t>Gotterup</t>
  </si>
  <si>
    <t>Skinns</t>
  </si>
  <si>
    <t>Hoey</t>
  </si>
  <si>
    <t>Fishburn</t>
  </si>
  <si>
    <t>Echavarria</t>
  </si>
  <si>
    <t>Silverman</t>
  </si>
  <si>
    <t>Tosti</t>
  </si>
  <si>
    <t>Coody</t>
  </si>
  <si>
    <t>Yuan</t>
  </si>
  <si>
    <t>Springer</t>
  </si>
  <si>
    <t>Ryder</t>
  </si>
  <si>
    <t>Truist Championship</t>
  </si>
  <si>
    <t>Aberg, Ludvig</t>
  </si>
  <si>
    <t>Morikawa, Collin</t>
  </si>
  <si>
    <t>Young, Cameron</t>
  </si>
  <si>
    <t>Hossler, Beau</t>
  </si>
  <si>
    <t>Hubbard, Mark</t>
  </si>
  <si>
    <t>Paid</t>
  </si>
  <si>
    <t>SiFan</t>
  </si>
  <si>
    <t>Cantlay, Patrick</t>
  </si>
  <si>
    <t>Dunlap, Nick</t>
  </si>
  <si>
    <t>Hovland, Viktor</t>
  </si>
  <si>
    <t>Thomas, Justin</t>
  </si>
  <si>
    <t>Allen, Dave</t>
  </si>
  <si>
    <t>Dave"s Duffers</t>
  </si>
  <si>
    <t>Dave Allen</t>
  </si>
  <si>
    <t>Theegala, Sihith</t>
  </si>
  <si>
    <t>Zalitoris, Will</t>
  </si>
  <si>
    <t>Dave's Duffers</t>
  </si>
  <si>
    <t>McCarty</t>
  </si>
  <si>
    <t>Burns, Sam</t>
  </si>
  <si>
    <t>Homa, Max</t>
  </si>
  <si>
    <t>Im, Sungjae</t>
  </si>
  <si>
    <t>McCarty, Matt</t>
  </si>
  <si>
    <t>Fighting Johnny Overby's</t>
  </si>
  <si>
    <t>McIlroy, Rory</t>
  </si>
  <si>
    <t>John-Norman Miles</t>
  </si>
  <si>
    <t>Young &amp; Long</t>
  </si>
  <si>
    <t>Greyserman, Max</t>
  </si>
  <si>
    <t>Lower, Justin</t>
  </si>
  <si>
    <t>Matsuyama, Hideki</t>
  </si>
  <si>
    <t>Pat Welihan</t>
  </si>
  <si>
    <t>Fitzpatrick, Matt</t>
  </si>
  <si>
    <t>Rai, Aaron</t>
  </si>
  <si>
    <t>Beach Boys</t>
  </si>
  <si>
    <t>Lowry, Shane</t>
  </si>
  <si>
    <t>Echavarria, Nico</t>
  </si>
  <si>
    <t>McNealy, Maverick</t>
  </si>
  <si>
    <t>Kim, Chan</t>
  </si>
  <si>
    <t>Kim, C.</t>
  </si>
  <si>
    <t>Hall, Harry</t>
  </si>
  <si>
    <t>Wallace, Matt</t>
  </si>
  <si>
    <t>Kim, Tom</t>
  </si>
  <si>
    <t>Kim, Si Woo</t>
  </si>
  <si>
    <t>Pie's Par Busters</t>
  </si>
  <si>
    <t>Horschel, Billy</t>
  </si>
  <si>
    <t>Henley, Russell</t>
  </si>
  <si>
    <t>Berger</t>
  </si>
  <si>
    <t>Fowler, Rickie</t>
  </si>
  <si>
    <t>Power, Seamus</t>
  </si>
  <si>
    <t>Eckroat, Austin</t>
  </si>
  <si>
    <t>MacIntyre, Robert</t>
  </si>
  <si>
    <t>English, Harris</t>
  </si>
  <si>
    <t>Glenn Murphy</t>
  </si>
  <si>
    <t>Glenn Murphy, Jr.</t>
  </si>
  <si>
    <t>Finau, Tony</t>
  </si>
  <si>
    <t>GMJ</t>
  </si>
  <si>
    <t>Bogus Five</t>
  </si>
  <si>
    <t>Kirk, Chris</t>
  </si>
  <si>
    <t>Kim, T.</t>
  </si>
  <si>
    <t>Hope</t>
  </si>
  <si>
    <t>Rose</t>
  </si>
  <si>
    <t>Justin</t>
  </si>
  <si>
    <t>Rose, Justin</t>
  </si>
  <si>
    <t>Andrew Leonard</t>
  </si>
  <si>
    <t>Nard's Golf Guys</t>
  </si>
  <si>
    <t>Thompson, Davis</t>
  </si>
  <si>
    <t>Bezuidenhout, Christiaan</t>
  </si>
  <si>
    <t>Berger, Daniel</t>
  </si>
  <si>
    <t>Bhatia, Akshay</t>
  </si>
  <si>
    <t>Aberg, Ludvig (7)</t>
  </si>
  <si>
    <t>Berger, Daniel (1)</t>
  </si>
  <si>
    <t>Bezuidenhout, Christiaan (1)</t>
  </si>
  <si>
    <t>Bhatia, Akshay (7)</t>
  </si>
  <si>
    <t>Burns, Sam (6)</t>
  </si>
  <si>
    <t>Cantlay, Patrick (5)</t>
  </si>
  <si>
    <t>Dunlap, Nick (5)</t>
  </si>
  <si>
    <t>Echavarria, Nico (4)</t>
  </si>
  <si>
    <t>Eckroat, Austin (2)</t>
  </si>
  <si>
    <t>English, Harris (3)</t>
  </si>
  <si>
    <t>Finau, Tony (1)</t>
  </si>
  <si>
    <t>Fitzpatrick, Matt (1)</t>
  </si>
  <si>
    <t>Fowler, Rickie (5)</t>
  </si>
  <si>
    <t>Greyserman, Max (3)</t>
  </si>
  <si>
    <t>Hall, Harry (1)</t>
  </si>
  <si>
    <t>Hatton, Tyrell (1)</t>
  </si>
  <si>
    <t>Henley, Russell (3)</t>
  </si>
  <si>
    <t>Homa, Max (4)</t>
  </si>
  <si>
    <t>Horschel, Billy (2)</t>
  </si>
  <si>
    <t>Hossler, Beau (1)</t>
  </si>
  <si>
    <t>Hubbard, Mark (1)</t>
  </si>
  <si>
    <t>Im, Sungjae (5)</t>
  </si>
  <si>
    <t>Kim, Chan (1)</t>
  </si>
  <si>
    <t>Kirk, Chris (2)</t>
  </si>
  <si>
    <t>Lower, Justin (1)</t>
  </si>
  <si>
    <t>Lowry, Shane (4)</t>
  </si>
  <si>
    <t>MacIntyre, Robert (1)</t>
  </si>
  <si>
    <t>Matsuyama, Hideki (2)</t>
  </si>
  <si>
    <t>McIlroy, Rory (7)</t>
  </si>
  <si>
    <t>McNealy, Maverick (2)</t>
  </si>
  <si>
    <t>Morikawa, Collin (13)</t>
  </si>
  <si>
    <t>Power, Seamus (1)</t>
  </si>
  <si>
    <t>Rai, Aaron (3)</t>
  </si>
  <si>
    <t>Rose, Justin (1)</t>
  </si>
  <si>
    <t>Theegala, Sihith (8)</t>
  </si>
  <si>
    <t>Thomas, Justin (14)</t>
  </si>
  <si>
    <t>Thompson, Davis (1)</t>
  </si>
  <si>
    <t>Wallace, Matt (1)</t>
  </si>
  <si>
    <t>Young, Cameron (2)</t>
  </si>
  <si>
    <t>Zalitoris, Will (4)</t>
  </si>
  <si>
    <t>$33 ea.</t>
  </si>
  <si>
    <t>Højgaard, Nicolai (1)</t>
  </si>
  <si>
    <t>Højgaard, Nicolai</t>
  </si>
  <si>
    <t>Kim, Michael</t>
  </si>
  <si>
    <t>Kim,M.</t>
  </si>
  <si>
    <t>Straka, Sepp</t>
  </si>
  <si>
    <t>Glover, Lucas (T)</t>
  </si>
  <si>
    <t>Glover. Lucas</t>
  </si>
  <si>
    <t>McCarthy, Denny</t>
  </si>
  <si>
    <t>McCarthy, Denny (T)</t>
  </si>
  <si>
    <t>Kim, Michael (T)</t>
  </si>
  <si>
    <t>$4.71 ea.</t>
  </si>
  <si>
    <t>Elvis Train, Commodores, Young &amp; Long, Overby's, Stosh, Bushwackers, Whitey</t>
  </si>
  <si>
    <t>McCarty, Matt (4)</t>
  </si>
  <si>
    <t>Kim, Tom (3)</t>
  </si>
  <si>
    <t>Fleetwood, Tommy</t>
  </si>
  <si>
    <t>Fleetwood, Tommy (T)</t>
  </si>
  <si>
    <t>Highsmith, Joe</t>
  </si>
  <si>
    <t>Highsmith</t>
  </si>
  <si>
    <t>Highsmith, Joe (T)</t>
  </si>
  <si>
    <t>Hovland, Viktor (5)</t>
  </si>
  <si>
    <t>Lee, M.W.</t>
  </si>
  <si>
    <t>Min Woo</t>
  </si>
  <si>
    <t>Lee, Min Woo</t>
  </si>
  <si>
    <t>Lee, M.W. (T)</t>
  </si>
  <si>
    <t>Spieth, Jordan</t>
  </si>
  <si>
    <t>Spieth, Jordan (9)</t>
  </si>
  <si>
    <t>McILroy</t>
  </si>
  <si>
    <t>Novak, Andrew (T)</t>
  </si>
  <si>
    <t>Novak, Andrew</t>
  </si>
  <si>
    <t>Zalitoris</t>
  </si>
  <si>
    <t>Harman, Brian</t>
  </si>
  <si>
    <t>Harman, Brian (T)</t>
  </si>
  <si>
    <t>Horshel</t>
  </si>
  <si>
    <t>Conners, Corey (T)</t>
  </si>
  <si>
    <t>Conners, Corey</t>
  </si>
  <si>
    <t>Højgaard, Rasmus (T)</t>
  </si>
  <si>
    <t>Højgaard, Rasmus</t>
  </si>
  <si>
    <t>Hojgaard, N.</t>
  </si>
  <si>
    <t>Hojgaard, R.</t>
  </si>
  <si>
    <t>Dunlao</t>
  </si>
  <si>
    <t>Whitey, Wild Guesses, Dogleg Right</t>
  </si>
  <si>
    <t>$11.00 ea.</t>
  </si>
  <si>
    <t>Riley, Davis (T)</t>
  </si>
  <si>
    <t>Riley</t>
  </si>
  <si>
    <t>Riley, Davis</t>
  </si>
  <si>
    <t>Theegela</t>
  </si>
  <si>
    <t>Griffin, Ben</t>
  </si>
  <si>
    <t>Griffin, Ben (T)</t>
  </si>
  <si>
    <t>Scott, Adam (T)</t>
  </si>
  <si>
    <t>Scott, Adam</t>
  </si>
  <si>
    <t>Højgaard, N.</t>
  </si>
  <si>
    <t>Straka, Sepp (T)</t>
  </si>
  <si>
    <t>Leaderboard Following The Rocket Classic, June 29,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</si>
</sst>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"/>
    <numFmt numFmtId="166" formatCode="_(&quot;$&quot;* #,##0.0_);_(&quot;$&quot;* \(#,##0.0\);_(&quot;$&quot;* &quot;-&quot;?_);_(@_)"/>
    <numFmt numFmtId="167" formatCode="&quot;$&quot;#,##0.0_);[Red]\(&quot;$&quot;#,##0.0\)"/>
  </numFmts>
  <fonts count="23" x14ac:knownFonts="1">
    <font>
      <sz val="10"/>
      <name val="Arial"/>
    </font>
    <font>
      <sz val="8"/>
      <name val="Arial Narrow"/>
      <family val="2"/>
    </font>
    <font>
      <b/>
      <sz val="8"/>
      <name val="Arial Narrow"/>
      <family val="2"/>
    </font>
    <font>
      <sz val="8"/>
      <color indexed="10"/>
      <name val="Arial Narrow"/>
      <family val="2"/>
    </font>
    <font>
      <sz val="8"/>
      <color indexed="12"/>
      <name val="Arial Narrow"/>
      <family val="2"/>
    </font>
    <font>
      <sz val="8"/>
      <color indexed="48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trike/>
      <sz val="8"/>
      <name val="Arial Narrow"/>
      <family val="2"/>
    </font>
    <font>
      <sz val="8"/>
      <color indexed="10"/>
      <name val="Arial Narrow"/>
      <family val="2"/>
    </font>
    <font>
      <sz val="10"/>
      <color indexed="10"/>
      <name val="Arial"/>
      <family val="2"/>
    </font>
    <font>
      <b/>
      <sz val="12"/>
      <name val="Comic Sans MS"/>
      <family val="4"/>
    </font>
    <font>
      <b/>
      <sz val="10"/>
      <color theme="0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sz val="8"/>
      <color rgb="FF0000FF"/>
      <name val="Arial Narrow"/>
      <family val="2"/>
    </font>
    <font>
      <b/>
      <sz val="8"/>
      <color rgb="FFEE0000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99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 wrapText="1"/>
    </xf>
    <xf numFmtId="0" fontId="1" fillId="0" borderId="0" xfId="0" applyFont="1"/>
    <xf numFmtId="0" fontId="1" fillId="0" borderId="0" xfId="0" applyFont="1" applyAlignment="1">
      <alignment horizontal="center" textRotation="255"/>
    </xf>
    <xf numFmtId="2" fontId="1" fillId="0" borderId="0" xfId="0" applyNumberFormat="1" applyFont="1" applyAlignment="1">
      <alignment horizontal="center" textRotation="255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" fontId="1" fillId="0" borderId="0" xfId="0" applyNumberFormat="1" applyFont="1" applyAlignment="1">
      <alignment horizontal="center" textRotation="90" wrapText="1"/>
    </xf>
    <xf numFmtId="1" fontId="1" fillId="0" borderId="0" xfId="0" applyNumberFormat="1" applyFont="1" applyAlignment="1">
      <alignment horizontal="center" textRotation="255"/>
    </xf>
    <xf numFmtId="49" fontId="1" fillId="5" borderId="1" xfId="0" applyNumberFormat="1" applyFont="1" applyFill="1" applyBorder="1" applyAlignment="1">
      <alignment horizontal="left" vertical="center"/>
    </xf>
    <xf numFmtId="0" fontId="8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" fontId="1" fillId="2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 wrapText="1"/>
    </xf>
    <xf numFmtId="39" fontId="1" fillId="0" borderId="0" xfId="0" applyNumberFormat="1" applyFont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vertical="center"/>
    </xf>
    <xf numFmtId="0" fontId="2" fillId="8" borderId="3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/>
    <xf numFmtId="2" fontId="1" fillId="0" borderId="0" xfId="0" applyNumberFormat="1" applyFont="1" applyAlignment="1">
      <alignment horizontal="center" vertical="center" wrapText="1"/>
    </xf>
    <xf numFmtId="0" fontId="12" fillId="2" borderId="1" xfId="0" applyFont="1" applyFill="1" applyBorder="1"/>
    <xf numFmtId="0" fontId="3" fillId="2" borderId="1" xfId="0" applyFont="1" applyFill="1" applyBorder="1"/>
    <xf numFmtId="0" fontId="1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4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/>
    </xf>
    <xf numFmtId="0" fontId="13" fillId="0" borderId="0" xfId="0" applyFont="1"/>
    <xf numFmtId="2" fontId="1" fillId="3" borderId="3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/>
    <xf numFmtId="2" fontId="1" fillId="14" borderId="1" xfId="0" applyNumberFormat="1" applyFont="1" applyFill="1" applyBorder="1" applyAlignment="1">
      <alignment horizontal="left" vertical="center"/>
    </xf>
    <xf numFmtId="49" fontId="1" fillId="14" borderId="1" xfId="0" applyNumberFormat="1" applyFont="1" applyFill="1" applyBorder="1" applyAlignment="1">
      <alignment vertical="center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/>
    </xf>
    <xf numFmtId="2" fontId="1" fillId="13" borderId="1" xfId="0" applyNumberFormat="1" applyFont="1" applyFill="1" applyBorder="1" applyAlignment="1">
      <alignment horizontal="left" vertical="center"/>
    </xf>
    <xf numFmtId="2" fontId="1" fillId="1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164" fontId="1" fillId="17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166" fontId="1" fillId="0" borderId="0" xfId="0" applyNumberFormat="1" applyFont="1" applyAlignment="1">
      <alignment horizontal="center" vertical="center" wrapText="1"/>
    </xf>
    <xf numFmtId="164" fontId="1" fillId="6" borderId="3" xfId="0" applyNumberFormat="1" applyFont="1" applyFill="1" applyBorder="1" applyAlignment="1">
      <alignment horizontal="center" vertical="center" wrapText="1"/>
    </xf>
    <xf numFmtId="164" fontId="1" fillId="6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164" fontId="0" fillId="0" borderId="0" xfId="0" applyNumberForma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0" fillId="13" borderId="1" xfId="0" applyFill="1" applyBorder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horizontal="center"/>
    </xf>
    <xf numFmtId="0" fontId="15" fillId="21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1" fontId="1" fillId="0" borderId="0" xfId="0" applyNumberFormat="1" applyFont="1" applyAlignment="1">
      <alignment horizontal="center" vertical="center"/>
    </xf>
    <xf numFmtId="0" fontId="18" fillId="0" borderId="1" xfId="0" applyFont="1" applyBorder="1"/>
    <xf numFmtId="165" fontId="18" fillId="0" borderId="1" xfId="0" applyNumberFormat="1" applyFont="1" applyBorder="1"/>
    <xf numFmtId="0" fontId="1" fillId="2" borderId="12" xfId="0" applyFont="1" applyFill="1" applyBorder="1" applyAlignment="1">
      <alignment horizontal="center" textRotation="90" wrapText="1"/>
    </xf>
    <xf numFmtId="0" fontId="6" fillId="0" borderId="0" xfId="0" applyFont="1" applyAlignment="1">
      <alignment vertical="center"/>
    </xf>
    <xf numFmtId="2" fontId="1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5" borderId="12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vertical="center"/>
    </xf>
    <xf numFmtId="0" fontId="1" fillId="15" borderId="12" xfId="0" applyFont="1" applyFill="1" applyBorder="1" applyAlignment="1">
      <alignment horizontal="center" textRotation="90" wrapText="1"/>
    </xf>
    <xf numFmtId="0" fontId="1" fillId="18" borderId="12" xfId="0" applyFont="1" applyFill="1" applyBorder="1" applyAlignment="1">
      <alignment horizontal="center" textRotation="90" wrapText="1"/>
    </xf>
    <xf numFmtId="0" fontId="1" fillId="13" borderId="12" xfId="0" applyFont="1" applyFill="1" applyBorder="1" applyAlignment="1">
      <alignment horizontal="center" textRotation="90" wrapText="1"/>
    </xf>
    <xf numFmtId="0" fontId="1" fillId="10" borderId="12" xfId="0" applyFont="1" applyFill="1" applyBorder="1" applyAlignment="1">
      <alignment horizontal="center" textRotation="90" wrapText="1"/>
    </xf>
    <xf numFmtId="0" fontId="1" fillId="16" borderId="12" xfId="0" applyFont="1" applyFill="1" applyBorder="1" applyAlignment="1">
      <alignment horizontal="center" textRotation="90" wrapText="1"/>
    </xf>
    <xf numFmtId="0" fontId="18" fillId="0" borderId="0" xfId="0" applyFont="1"/>
    <xf numFmtId="49" fontId="1" fillId="5" borderId="12" xfId="0" applyNumberFormat="1" applyFont="1" applyFill="1" applyBorder="1" applyAlignment="1">
      <alignment horizontal="left" vertical="center"/>
    </xf>
    <xf numFmtId="2" fontId="1" fillId="5" borderId="12" xfId="0" applyNumberFormat="1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16" fillId="0" borderId="0" xfId="0" applyFont="1"/>
    <xf numFmtId="164" fontId="1" fillId="6" borderId="1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5" borderId="3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2" fontId="1" fillId="5" borderId="3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/>
    <xf numFmtId="6" fontId="0" fillId="0" borderId="0" xfId="0" applyNumberFormat="1"/>
    <xf numFmtId="8" fontId="0" fillId="0" borderId="0" xfId="0" applyNumberFormat="1"/>
    <xf numFmtId="165" fontId="0" fillId="0" borderId="0" xfId="0" applyNumberFormat="1"/>
    <xf numFmtId="167" fontId="0" fillId="0" borderId="0" xfId="0" applyNumberFormat="1"/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44" fontId="1" fillId="0" borderId="14" xfId="0" applyNumberFormat="1" applyFont="1" applyBorder="1" applyAlignment="1">
      <alignment horizontal="center"/>
    </xf>
    <xf numFmtId="44" fontId="7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left"/>
    </xf>
    <xf numFmtId="164" fontId="8" fillId="0" borderId="0" xfId="0" applyNumberFormat="1" applyFont="1"/>
    <xf numFmtId="49" fontId="21" fillId="14" borderId="1" xfId="0" applyNumberFormat="1" applyFont="1" applyFill="1" applyBorder="1" applyAlignment="1">
      <alignment vertical="center"/>
    </xf>
    <xf numFmtId="2" fontId="21" fillId="14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center"/>
    </xf>
    <xf numFmtId="49" fontId="21" fillId="14" borderId="3" xfId="0" applyNumberFormat="1" applyFont="1" applyFill="1" applyBorder="1" applyAlignment="1">
      <alignment vertical="center"/>
    </xf>
    <xf numFmtId="2" fontId="1" fillId="22" borderId="1" xfId="0" applyNumberFormat="1" applyFont="1" applyFill="1" applyBorder="1" applyAlignment="1">
      <alignment horizontal="center" vertical="center"/>
    </xf>
    <xf numFmtId="2" fontId="1" fillId="22" borderId="1" xfId="0" applyNumberFormat="1" applyFont="1" applyFill="1" applyBorder="1" applyAlignment="1">
      <alignment horizontal="center"/>
    </xf>
    <xf numFmtId="49" fontId="1" fillId="14" borderId="3" xfId="0" applyNumberFormat="1" applyFont="1" applyFill="1" applyBorder="1" applyAlignment="1">
      <alignment vertical="center"/>
    </xf>
    <xf numFmtId="2" fontId="1" fillId="13" borderId="3" xfId="0" applyNumberFormat="1" applyFont="1" applyFill="1" applyBorder="1" applyAlignment="1">
      <alignment horizontal="left" vertical="center"/>
    </xf>
    <xf numFmtId="2" fontId="20" fillId="0" borderId="1" xfId="0" applyNumberFormat="1" applyFont="1" applyBorder="1" applyAlignment="1">
      <alignment horizontal="center"/>
    </xf>
    <xf numFmtId="0" fontId="21" fillId="4" borderId="1" xfId="0" applyFont="1" applyFill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center" vertical="center"/>
    </xf>
    <xf numFmtId="2" fontId="1" fillId="14" borderId="12" xfId="0" applyNumberFormat="1" applyFont="1" applyFill="1" applyBorder="1" applyAlignment="1">
      <alignment horizontal="left" vertical="center"/>
    </xf>
    <xf numFmtId="0" fontId="1" fillId="4" borderId="3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1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49" fontId="21" fillId="14" borderId="10" xfId="0" applyNumberFormat="1" applyFont="1" applyFill="1" applyBorder="1" applyAlignment="1">
      <alignment vertical="center"/>
    </xf>
    <xf numFmtId="2" fontId="21" fillId="14" borderId="12" xfId="0" applyNumberFormat="1" applyFont="1" applyFill="1" applyBorder="1" applyAlignment="1">
      <alignment horizontal="left" vertical="center"/>
    </xf>
    <xf numFmtId="49" fontId="22" fillId="4" borderId="3" xfId="0" applyNumberFormat="1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vertical="center"/>
    </xf>
    <xf numFmtId="2" fontId="1" fillId="7" borderId="6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2" fontId="1" fillId="13" borderId="6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7" fontId="1" fillId="7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2" fontId="1" fillId="7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2" fontId="1" fillId="13" borderId="2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/>
    </xf>
    <xf numFmtId="0" fontId="0" fillId="0" borderId="1" xfId="0" applyBorder="1"/>
    <xf numFmtId="2" fontId="1" fillId="4" borderId="2" xfId="0" applyNumberFormat="1" applyFont="1" applyFill="1" applyBorder="1" applyAlignment="1">
      <alignment horizontal="center" vertical="center"/>
    </xf>
    <xf numFmtId="2" fontId="19" fillId="4" borderId="2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10" borderId="2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2" fontId="1" fillId="3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1" fillId="13" borderId="2" xfId="0" applyNumberFormat="1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" fillId="4" borderId="10" xfId="0" applyFont="1" applyFill="1" applyBorder="1" applyAlignment="1">
      <alignment horizontal="left" vertical="center" wrapText="1"/>
    </xf>
    <xf numFmtId="0" fontId="1" fillId="13" borderId="12" xfId="0" applyFont="1" applyFill="1" applyBorder="1"/>
    <xf numFmtId="49" fontId="1" fillId="14" borderId="12" xfId="0" applyNumberFormat="1" applyFont="1" applyFill="1" applyBorder="1" applyAlignment="1">
      <alignment vertical="center"/>
    </xf>
    <xf numFmtId="2" fontId="1" fillId="14" borderId="10" xfId="0" applyNumberFormat="1" applyFont="1" applyFill="1" applyBorder="1" applyAlignment="1">
      <alignment horizontal="left" vertical="center"/>
    </xf>
    <xf numFmtId="49" fontId="1" fillId="3" borderId="12" xfId="0" applyNumberFormat="1" applyFont="1" applyFill="1" applyBorder="1" applyAlignment="1">
      <alignment horizontal="left" vertical="center"/>
    </xf>
    <xf numFmtId="2" fontId="21" fillId="14" borderId="3" xfId="0" applyNumberFormat="1" applyFont="1" applyFill="1" applyBorder="1" applyAlignment="1">
      <alignment horizontal="left" vertical="center"/>
    </xf>
    <xf numFmtId="0" fontId="21" fillId="14" borderId="1" xfId="0" applyFont="1" applyFill="1" applyBorder="1" applyAlignment="1">
      <alignment vertical="center"/>
    </xf>
    <xf numFmtId="49" fontId="21" fillId="14" borderId="1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FFFF"/>
      <color rgb="FFFF9999"/>
      <color rgb="FF669900"/>
      <color rgb="FF009900"/>
      <color rgb="FFFFFF99"/>
      <color rgb="FFFF7C80"/>
      <color rgb="FF99CC0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DA05-2C1B-42D0-B7D2-0C46C19C4E98}">
  <dimension ref="A1:Z276"/>
  <sheetViews>
    <sheetView tabSelected="1" zoomScale="130" zoomScaleNormal="130" workbookViewId="0">
      <selection activeCell="A2" sqref="A2"/>
    </sheetView>
  </sheetViews>
  <sheetFormatPr defaultRowHeight="12.75" x14ac:dyDescent="0.2"/>
  <cols>
    <col min="1" max="1" width="17.42578125" customWidth="1"/>
    <col min="2" max="2" width="4.85546875" customWidth="1"/>
    <col min="3" max="3" width="4.5703125" customWidth="1"/>
    <col min="4" max="4" width="5" customWidth="1"/>
    <col min="5" max="5" width="14.7109375" customWidth="1"/>
    <col min="6" max="6" width="9.140625" customWidth="1"/>
    <col min="7" max="7" width="9" customWidth="1"/>
    <col min="8" max="8" width="8.42578125" customWidth="1"/>
    <col min="9" max="9" width="7.28515625" customWidth="1"/>
    <col min="10" max="10" width="7.42578125" customWidth="1"/>
    <col min="11" max="11" width="8" customWidth="1"/>
    <col min="12" max="12" width="5.42578125" customWidth="1"/>
    <col min="13" max="13" width="5.85546875" customWidth="1"/>
    <col min="14" max="14" width="5.42578125" customWidth="1"/>
    <col min="15" max="17" width="4" customWidth="1"/>
    <col min="18" max="18" width="13" customWidth="1"/>
    <col min="21" max="21" width="10" customWidth="1"/>
    <col min="23" max="24" width="7.5703125" customWidth="1"/>
  </cols>
  <sheetData>
    <row r="1" spans="1:26" ht="15" customHeight="1" x14ac:dyDescent="0.2">
      <c r="A1" s="187" t="s">
        <v>559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9"/>
    </row>
    <row r="2" spans="1:26" ht="24" customHeight="1" x14ac:dyDescent="0.2">
      <c r="A2" s="56" t="s">
        <v>44</v>
      </c>
      <c r="B2" s="57" t="s">
        <v>28</v>
      </c>
      <c r="C2" s="58" t="s">
        <v>230</v>
      </c>
      <c r="D2" s="59" t="s">
        <v>27</v>
      </c>
      <c r="E2" s="59" t="s">
        <v>8</v>
      </c>
      <c r="F2" s="61" t="s">
        <v>1</v>
      </c>
      <c r="G2" s="61" t="s">
        <v>2</v>
      </c>
      <c r="H2" s="61" t="s">
        <v>3</v>
      </c>
      <c r="I2" s="61" t="s">
        <v>4</v>
      </c>
      <c r="J2" s="61" t="s">
        <v>5</v>
      </c>
      <c r="K2" s="62" t="s">
        <v>20</v>
      </c>
      <c r="L2" s="62" t="s">
        <v>19</v>
      </c>
      <c r="M2" s="58" t="s">
        <v>30</v>
      </c>
      <c r="N2" s="59" t="s">
        <v>21</v>
      </c>
      <c r="O2" s="86" t="s">
        <v>0</v>
      </c>
      <c r="P2" s="60" t="s">
        <v>56</v>
      </c>
      <c r="Q2" s="60" t="s">
        <v>55</v>
      </c>
      <c r="R2" s="58" t="s">
        <v>51</v>
      </c>
    </row>
    <row r="3" spans="1:26" ht="12" customHeight="1" x14ac:dyDescent="0.2">
      <c r="A3" s="88" t="s">
        <v>466</v>
      </c>
      <c r="B3" s="81">
        <v>9.6999999999999993</v>
      </c>
      <c r="C3" s="66"/>
      <c r="D3" s="83">
        <f>Pts!AO2</f>
        <v>51.13</v>
      </c>
      <c r="E3" s="161" t="s">
        <v>225</v>
      </c>
      <c r="F3" s="157" t="s">
        <v>217</v>
      </c>
      <c r="G3" s="223" t="s">
        <v>435</v>
      </c>
      <c r="H3" s="157" t="s">
        <v>148</v>
      </c>
      <c r="I3" s="160" t="s">
        <v>143</v>
      </c>
      <c r="J3" s="157" t="s">
        <v>198</v>
      </c>
      <c r="K3" s="130"/>
      <c r="L3" s="132"/>
      <c r="M3" s="21">
        <f>SUM(C$21,C$34,C$42,C$45,C$59)</f>
        <v>7</v>
      </c>
      <c r="N3" s="73">
        <f>SUM(D$21,D$34,D$42,D$45,D$59)</f>
        <v>323.14999999999998</v>
      </c>
      <c r="O3" s="87">
        <f>RANK(N3,N$3:N$35,0)</f>
        <v>1</v>
      </c>
      <c r="P3" s="134">
        <v>1</v>
      </c>
      <c r="Q3" s="134">
        <v>1</v>
      </c>
      <c r="R3" s="137" t="s">
        <v>224</v>
      </c>
      <c r="Y3" s="89"/>
    </row>
    <row r="4" spans="1:26" ht="12" customHeight="1" x14ac:dyDescent="0.25">
      <c r="A4" s="88" t="s">
        <v>467</v>
      </c>
      <c r="B4" s="81">
        <v>0.8</v>
      </c>
      <c r="C4" s="66"/>
      <c r="D4" s="83">
        <f>Pts!AO3</f>
        <v>44.129999999999995</v>
      </c>
      <c r="E4" s="67" t="s">
        <v>68</v>
      </c>
      <c r="F4" s="68" t="s">
        <v>208</v>
      </c>
      <c r="G4" s="68" t="s">
        <v>138</v>
      </c>
      <c r="H4" s="68" t="s">
        <v>123</v>
      </c>
      <c r="I4" s="68" t="s">
        <v>153</v>
      </c>
      <c r="J4" s="68" t="s">
        <v>143</v>
      </c>
      <c r="K4" s="28"/>
      <c r="L4" s="15"/>
      <c r="M4" s="21">
        <f>SUM(C$13,C$17,C$31,C$40,C$45)</f>
        <v>0</v>
      </c>
      <c r="N4" s="73">
        <f>SUM(D$13,D$17,D$31,D$40,D$45)</f>
        <v>314.26</v>
      </c>
      <c r="O4" s="87">
        <f>RANK(N4,N$3:N$35,0)</f>
        <v>2</v>
      </c>
      <c r="P4" s="38">
        <v>2</v>
      </c>
      <c r="Q4" s="38">
        <v>2</v>
      </c>
      <c r="R4" s="25" t="s">
        <v>69</v>
      </c>
      <c r="Y4" s="89"/>
    </row>
    <row r="5" spans="1:26" ht="12" customHeight="1" x14ac:dyDescent="0.2">
      <c r="A5" s="173" t="s">
        <v>468</v>
      </c>
      <c r="B5" s="81">
        <v>5</v>
      </c>
      <c r="C5" s="66"/>
      <c r="D5" s="83">
        <f>Pts!AO4</f>
        <v>24</v>
      </c>
      <c r="E5" s="72" t="s">
        <v>420</v>
      </c>
      <c r="F5" s="154" t="s">
        <v>524</v>
      </c>
      <c r="G5" s="155" t="s">
        <v>415</v>
      </c>
      <c r="H5" s="69" t="s">
        <v>143</v>
      </c>
      <c r="I5" s="69" t="s">
        <v>131</v>
      </c>
      <c r="J5" s="69" t="s">
        <v>139</v>
      </c>
      <c r="K5" s="28" t="s">
        <v>136</v>
      </c>
      <c r="L5" s="15">
        <v>7</v>
      </c>
      <c r="M5" s="21">
        <f>SUM(C$25,C$44,C$45,C$54,C$57)</f>
        <v>1</v>
      </c>
      <c r="N5" s="73">
        <f>SUM(D$25,D$44,D$45,D$54,D$57)+7</f>
        <v>293.72000000000003</v>
      </c>
      <c r="O5" s="87">
        <f>RANK(N5,N$3:N$35,0)</f>
        <v>3</v>
      </c>
      <c r="P5" s="38">
        <v>3</v>
      </c>
      <c r="Q5" s="38">
        <v>2</v>
      </c>
      <c r="R5" s="24" t="s">
        <v>422</v>
      </c>
      <c r="Y5" s="89"/>
    </row>
    <row r="6" spans="1:26" ht="12" customHeight="1" x14ac:dyDescent="0.2">
      <c r="A6" s="88" t="s">
        <v>469</v>
      </c>
      <c r="B6" s="81">
        <v>5.3</v>
      </c>
      <c r="C6" s="66">
        <v>0.5</v>
      </c>
      <c r="D6" s="83">
        <f>Pts!AO5</f>
        <v>41.260000000000005</v>
      </c>
      <c r="E6" s="72" t="s">
        <v>227</v>
      </c>
      <c r="F6" s="154" t="s">
        <v>390</v>
      </c>
      <c r="G6" s="155" t="s">
        <v>510</v>
      </c>
      <c r="H6" s="69" t="s">
        <v>143</v>
      </c>
      <c r="I6" s="154" t="s">
        <v>132</v>
      </c>
      <c r="J6" s="69" t="s">
        <v>139</v>
      </c>
      <c r="K6" s="28" t="s">
        <v>415</v>
      </c>
      <c r="L6" s="15">
        <v>8.5</v>
      </c>
      <c r="M6" s="21">
        <f>SUM(C$11,C$35,C$45,C$47,C$57)</f>
        <v>15</v>
      </c>
      <c r="N6" s="73">
        <f>SUM(D$11,D$35,D$45,D$47,D$57)+8.5</f>
        <v>292.93</v>
      </c>
      <c r="O6" s="87">
        <f>RANK(N6,N$3:N$35,0)</f>
        <v>4</v>
      </c>
      <c r="P6" s="38">
        <v>4</v>
      </c>
      <c r="Q6" s="38">
        <v>1</v>
      </c>
      <c r="R6" s="24" t="s">
        <v>14</v>
      </c>
      <c r="Y6" s="89"/>
    </row>
    <row r="7" spans="1:26" ht="12" customHeight="1" x14ac:dyDescent="0.25">
      <c r="A7" s="166" t="s">
        <v>470</v>
      </c>
      <c r="B7" s="82">
        <v>6.2</v>
      </c>
      <c r="C7" s="66"/>
      <c r="D7" s="83">
        <f>Pts!AO6</f>
        <v>52.67</v>
      </c>
      <c r="E7" s="67" t="s">
        <v>423</v>
      </c>
      <c r="F7" s="155" t="s">
        <v>368</v>
      </c>
      <c r="G7" s="68" t="s">
        <v>158</v>
      </c>
      <c r="H7" s="68" t="s">
        <v>143</v>
      </c>
      <c r="I7" s="68" t="s">
        <v>131</v>
      </c>
      <c r="J7" s="68" t="s">
        <v>139</v>
      </c>
      <c r="K7" s="28"/>
      <c r="L7" s="15"/>
      <c r="M7" s="21">
        <f>SUM(C$19,C$28,C$45,C$54,C$57)</f>
        <v>12</v>
      </c>
      <c r="N7" s="73">
        <f>SUM(D$19,D$28,D$45,D$54,D$57)</f>
        <v>288.93</v>
      </c>
      <c r="O7" s="87">
        <f>RANK(N7,N$3:N$35,0)</f>
        <v>5</v>
      </c>
      <c r="P7" s="38">
        <v>5</v>
      </c>
      <c r="Q7" s="38">
        <v>3</v>
      </c>
      <c r="R7" s="25" t="s">
        <v>23</v>
      </c>
      <c r="Y7" s="89"/>
    </row>
    <row r="8" spans="1:26" ht="12" customHeight="1" x14ac:dyDescent="0.25">
      <c r="A8" s="88" t="s">
        <v>471</v>
      </c>
      <c r="B8" s="81">
        <v>6.3</v>
      </c>
      <c r="C8" s="66">
        <v>0.5</v>
      </c>
      <c r="D8" s="83">
        <f>Pts!AO7</f>
        <v>42.4</v>
      </c>
      <c r="E8" s="67" t="s">
        <v>63</v>
      </c>
      <c r="F8" s="69" t="s">
        <v>221</v>
      </c>
      <c r="G8" s="69" t="s">
        <v>138</v>
      </c>
      <c r="H8" s="69" t="s">
        <v>171</v>
      </c>
      <c r="I8" s="69" t="s">
        <v>143</v>
      </c>
      <c r="J8" s="69" t="s">
        <v>131</v>
      </c>
      <c r="K8" s="28"/>
      <c r="L8" s="15"/>
      <c r="M8" s="21">
        <f>SUM(C$3,C$17,C$23,C$45,C$54)</f>
        <v>0</v>
      </c>
      <c r="N8" s="73">
        <f>SUM(D$3,D$17,D$23,D$45,D$54)</f>
        <v>264.56</v>
      </c>
      <c r="O8" s="87">
        <f>RANK(N8,N$3:N$35,0)</f>
        <v>6</v>
      </c>
      <c r="P8" s="38">
        <v>6</v>
      </c>
      <c r="Q8" s="38">
        <v>6</v>
      </c>
      <c r="R8" s="24" t="s">
        <v>62</v>
      </c>
      <c r="Y8" s="89"/>
    </row>
    <row r="9" spans="1:26" ht="12" customHeight="1" x14ac:dyDescent="0.25">
      <c r="A9" s="88" t="s">
        <v>540</v>
      </c>
      <c r="B9" s="81">
        <v>4</v>
      </c>
      <c r="C9" s="66"/>
      <c r="D9" s="83">
        <f>Pts!AO8</f>
        <v>9.67</v>
      </c>
      <c r="E9" s="67" t="s">
        <v>65</v>
      </c>
      <c r="F9" s="69" t="s">
        <v>123</v>
      </c>
      <c r="G9" s="154" t="s">
        <v>132</v>
      </c>
      <c r="H9" s="69" t="s">
        <v>131</v>
      </c>
      <c r="I9" s="69" t="s">
        <v>139</v>
      </c>
      <c r="J9" s="154" t="s">
        <v>162</v>
      </c>
      <c r="K9" s="28"/>
      <c r="L9" s="15"/>
      <c r="M9" s="21">
        <f>SUM(C$31,C$47,C$54,C$57,C$60)</f>
        <v>7</v>
      </c>
      <c r="N9" s="73">
        <f>SUM(D$31,D$47,D$54,D$57,D$60)</f>
        <v>262.8</v>
      </c>
      <c r="O9" s="87">
        <f>RANK(N9,N$3:N$35,0)</f>
        <v>7</v>
      </c>
      <c r="P9" s="38">
        <v>8</v>
      </c>
      <c r="Q9" s="38">
        <v>7</v>
      </c>
      <c r="R9" s="24" t="s">
        <v>64</v>
      </c>
      <c r="Y9" s="89"/>
    </row>
    <row r="10" spans="1:26" ht="12" customHeight="1" x14ac:dyDescent="0.2">
      <c r="A10" s="173" t="s">
        <v>472</v>
      </c>
      <c r="B10" s="81">
        <v>2.9</v>
      </c>
      <c r="C10" s="66"/>
      <c r="D10" s="83">
        <f>Pts!AO9</f>
        <v>12.97</v>
      </c>
      <c r="E10" s="72" t="s">
        <v>93</v>
      </c>
      <c r="F10" s="155" t="s">
        <v>216</v>
      </c>
      <c r="G10" s="68" t="s">
        <v>136</v>
      </c>
      <c r="H10" s="68" t="s">
        <v>208</v>
      </c>
      <c r="I10" s="68" t="s">
        <v>153</v>
      </c>
      <c r="J10" s="68" t="s">
        <v>170</v>
      </c>
      <c r="K10" s="28" t="s">
        <v>123</v>
      </c>
      <c r="L10" s="15">
        <v>1</v>
      </c>
      <c r="M10" s="21">
        <f>SUM(C$6,C$7,C$13,C$40,C$43)</f>
        <v>0.5</v>
      </c>
      <c r="N10" s="73">
        <f>SUM(D$6,D$7,D$13,D$40,D$43)+1</f>
        <v>259.10000000000002</v>
      </c>
      <c r="O10" s="87">
        <f>RANK(N10,N$3:N$35,0)</f>
        <v>8</v>
      </c>
      <c r="P10" s="38">
        <v>7</v>
      </c>
      <c r="Q10" s="38">
        <v>8</v>
      </c>
      <c r="R10" s="25" t="s">
        <v>92</v>
      </c>
      <c r="Y10" s="89"/>
    </row>
    <row r="11" spans="1:26" ht="12" customHeight="1" x14ac:dyDescent="0.2">
      <c r="A11" s="174" t="s">
        <v>473</v>
      </c>
      <c r="B11" s="82">
        <v>1</v>
      </c>
      <c r="C11" s="66">
        <v>8</v>
      </c>
      <c r="D11" s="83">
        <f>Pts!AO10</f>
        <v>40.5</v>
      </c>
      <c r="E11" s="129" t="s">
        <v>43</v>
      </c>
      <c r="F11" s="218" t="s">
        <v>221</v>
      </c>
      <c r="G11" s="163" t="s">
        <v>390</v>
      </c>
      <c r="H11" s="139" t="s">
        <v>545</v>
      </c>
      <c r="I11" s="163" t="s">
        <v>415</v>
      </c>
      <c r="J11" s="139" t="s">
        <v>143</v>
      </c>
      <c r="K11" s="131" t="s">
        <v>546</v>
      </c>
      <c r="L11" s="133">
        <v>11.97</v>
      </c>
      <c r="M11" s="21">
        <f>SUM(C$3,C$11,C$27,C$44,C$45)</f>
        <v>8.5</v>
      </c>
      <c r="N11" s="73">
        <f>SUM(D$3,D$11,D$27,D$44,D$45)+11.97</f>
        <v>253.48</v>
      </c>
      <c r="O11" s="87">
        <f>RANK(N11,N$3:N$35,0)</f>
        <v>9</v>
      </c>
      <c r="P11" s="135">
        <v>9</v>
      </c>
      <c r="Q11" s="135">
        <v>4</v>
      </c>
      <c r="R11" s="136" t="s">
        <v>34</v>
      </c>
      <c r="V11" s="30"/>
      <c r="W11" s="30"/>
      <c r="Y11" s="89"/>
      <c r="Z11" s="30"/>
    </row>
    <row r="12" spans="1:26" ht="12" customHeight="1" x14ac:dyDescent="0.2">
      <c r="A12" s="173" t="s">
        <v>474</v>
      </c>
      <c r="B12" s="81">
        <v>3.6</v>
      </c>
      <c r="C12" s="66">
        <v>0.5</v>
      </c>
      <c r="D12" s="83">
        <f>Pts!AO11</f>
        <v>9.9</v>
      </c>
      <c r="E12" s="72" t="s">
        <v>108</v>
      </c>
      <c r="F12" s="68" t="s">
        <v>129</v>
      </c>
      <c r="G12" s="68" t="s">
        <v>138</v>
      </c>
      <c r="H12" s="68" t="s">
        <v>142</v>
      </c>
      <c r="I12" s="221" t="s">
        <v>153</v>
      </c>
      <c r="J12" s="155" t="s">
        <v>132</v>
      </c>
      <c r="K12" s="28" t="s">
        <v>157</v>
      </c>
      <c r="L12" s="15">
        <v>20.213000000000001</v>
      </c>
      <c r="M12" s="21">
        <f>SUM(C$9,C$17,C$24,C$40,C$47)</f>
        <v>6.5</v>
      </c>
      <c r="N12" s="73">
        <f>SUM(D$9,D$17,D$24,D$40,D$47)+20.3</f>
        <v>242.57</v>
      </c>
      <c r="O12" s="87">
        <f>RANK(N12,N$3:N$35,0)</f>
        <v>10</v>
      </c>
      <c r="P12" s="38">
        <v>11</v>
      </c>
      <c r="Q12" s="38">
        <v>2</v>
      </c>
      <c r="R12" s="25" t="s">
        <v>107</v>
      </c>
      <c r="V12" s="30"/>
      <c r="W12" s="30"/>
      <c r="Y12" s="89"/>
      <c r="Z12" s="30"/>
    </row>
    <row r="13" spans="1:26" ht="12" customHeight="1" x14ac:dyDescent="0.25">
      <c r="A13" s="166" t="s">
        <v>475</v>
      </c>
      <c r="B13" s="82">
        <v>2.8</v>
      </c>
      <c r="C13" s="66"/>
      <c r="D13" s="83">
        <f>Pts!AO12</f>
        <v>77</v>
      </c>
      <c r="E13" s="71" t="s">
        <v>70</v>
      </c>
      <c r="F13" s="154" t="s">
        <v>216</v>
      </c>
      <c r="G13" s="154" t="s">
        <v>133</v>
      </c>
      <c r="H13" s="154" t="s">
        <v>215</v>
      </c>
      <c r="I13" s="69" t="s">
        <v>142</v>
      </c>
      <c r="J13" s="69" t="s">
        <v>366</v>
      </c>
      <c r="K13" s="28"/>
      <c r="L13" s="15"/>
      <c r="M13" s="21">
        <f>SUM(C$6,C$8,C$12,C$24,C$41)</f>
        <v>1.5</v>
      </c>
      <c r="N13" s="73">
        <f>SUM(D$6,D$8,D$12,D$24,D$41)</f>
        <v>242.05</v>
      </c>
      <c r="O13" s="87">
        <f>RANK(N13,N$3:N$35,0)</f>
        <v>11</v>
      </c>
      <c r="P13" s="38">
        <v>10</v>
      </c>
      <c r="Q13" s="38">
        <v>1</v>
      </c>
      <c r="R13" s="24" t="s">
        <v>71</v>
      </c>
      <c r="Y13" s="89"/>
    </row>
    <row r="14" spans="1:26" ht="12" customHeight="1" x14ac:dyDescent="0.2">
      <c r="A14" s="88" t="s">
        <v>476</v>
      </c>
      <c r="B14" s="81">
        <v>5.7</v>
      </c>
      <c r="C14" s="66"/>
      <c r="D14" s="83">
        <f>Pts!AO13</f>
        <v>25.82</v>
      </c>
      <c r="E14" s="72" t="s">
        <v>223</v>
      </c>
      <c r="F14" s="154" t="s">
        <v>390</v>
      </c>
      <c r="G14" s="155" t="s">
        <v>172</v>
      </c>
      <c r="H14" s="154" t="s">
        <v>132</v>
      </c>
      <c r="I14" s="154" t="s">
        <v>550</v>
      </c>
      <c r="J14" s="69" t="s">
        <v>139</v>
      </c>
      <c r="K14" s="28" t="s">
        <v>552</v>
      </c>
      <c r="L14" s="15">
        <v>17.63</v>
      </c>
      <c r="M14" s="21">
        <f>SUM(C$11,C$46,C$47,C$51,C$57)</f>
        <v>15</v>
      </c>
      <c r="N14" s="73">
        <f>SUM(D$11,D$46,D$47,D$51,D$57)+17.63</f>
        <v>237.76</v>
      </c>
      <c r="O14" s="87">
        <f>RANK(N14,N$3:N$35,0)</f>
        <v>12</v>
      </c>
      <c r="P14" s="38">
        <v>12</v>
      </c>
      <c r="Q14" s="38">
        <v>2</v>
      </c>
      <c r="R14" s="24" t="s">
        <v>222</v>
      </c>
      <c r="Y14" s="89"/>
    </row>
    <row r="15" spans="1:26" ht="12" customHeight="1" x14ac:dyDescent="0.25">
      <c r="A15" s="88" t="s">
        <v>477</v>
      </c>
      <c r="B15" s="81">
        <v>3.7</v>
      </c>
      <c r="C15" s="66">
        <v>6.5</v>
      </c>
      <c r="D15" s="83">
        <f>Pts!AO14</f>
        <v>29.17</v>
      </c>
      <c r="E15" s="67" t="s">
        <v>145</v>
      </c>
      <c r="F15" s="154" t="s">
        <v>133</v>
      </c>
      <c r="G15" s="69" t="s">
        <v>208</v>
      </c>
      <c r="H15" s="171" t="s">
        <v>368</v>
      </c>
      <c r="I15" s="154" t="s">
        <v>218</v>
      </c>
      <c r="J15" s="154" t="s">
        <v>148</v>
      </c>
      <c r="K15" s="28"/>
      <c r="L15" s="15"/>
      <c r="M15" s="21">
        <f>SUM(C$8,C$13,C$19,C$39,C$42)</f>
        <v>16</v>
      </c>
      <c r="N15" s="73">
        <f>SUM(D$8,D$13,D$19,D$39,D$42)</f>
        <v>235.03</v>
      </c>
      <c r="O15" s="87">
        <f>RANK(N15,N$3:N$35,0)</f>
        <v>13</v>
      </c>
      <c r="P15" s="38">
        <v>13</v>
      </c>
      <c r="Q15" s="38">
        <v>1</v>
      </c>
      <c r="R15" s="24" t="s">
        <v>24</v>
      </c>
    </row>
    <row r="16" spans="1:26" ht="12" customHeight="1" x14ac:dyDescent="0.25">
      <c r="A16" s="88" t="s">
        <v>522</v>
      </c>
      <c r="B16" s="81">
        <v>4.5999999999999996</v>
      </c>
      <c r="C16" s="66"/>
      <c r="D16" s="83">
        <f>Pts!AO15</f>
        <v>41.629999999999995</v>
      </c>
      <c r="E16" s="67" t="s">
        <v>50</v>
      </c>
      <c r="F16" s="69" t="s">
        <v>221</v>
      </c>
      <c r="G16" s="154" t="s">
        <v>182</v>
      </c>
      <c r="H16" s="155" t="s">
        <v>195</v>
      </c>
      <c r="I16" s="154" t="s">
        <v>132</v>
      </c>
      <c r="J16" s="154" t="s">
        <v>162</v>
      </c>
      <c r="K16" s="28"/>
      <c r="L16" s="15"/>
      <c r="M16" s="21">
        <f>SUM(C$3,C$30,C$32,C$47,C$60)</f>
        <v>10.5</v>
      </c>
      <c r="N16" s="73">
        <f>SUM(D$3,D$30,D$32,D$47,D$60)</f>
        <v>225.43</v>
      </c>
      <c r="O16" s="87">
        <f>RANK(N16,N$3:N$35,0)</f>
        <v>14</v>
      </c>
      <c r="P16" s="38">
        <v>14</v>
      </c>
      <c r="Q16" s="38">
        <v>1</v>
      </c>
      <c r="R16" s="24" t="s">
        <v>10</v>
      </c>
      <c r="Y16" s="89"/>
    </row>
    <row r="17" spans="1:25" ht="12" customHeight="1" x14ac:dyDescent="0.2">
      <c r="A17" s="173" t="s">
        <v>478</v>
      </c>
      <c r="B17" s="81">
        <v>1.2</v>
      </c>
      <c r="C17" s="66"/>
      <c r="D17" s="83">
        <f>Pts!AO16</f>
        <v>24.63</v>
      </c>
      <c r="E17" s="72" t="s">
        <v>199</v>
      </c>
      <c r="F17" s="69" t="s">
        <v>221</v>
      </c>
      <c r="G17" s="68" t="s">
        <v>138</v>
      </c>
      <c r="H17" s="154" t="s">
        <v>368</v>
      </c>
      <c r="I17" s="154" t="s">
        <v>132</v>
      </c>
      <c r="J17" s="69" t="s">
        <v>131</v>
      </c>
      <c r="K17" s="28"/>
      <c r="L17" s="15"/>
      <c r="M17" s="21">
        <f>SUM(C$3,C$17,C$19,C$47,C$54)</f>
        <v>18.5</v>
      </c>
      <c r="N17" s="73">
        <f>SUM(D$3,D$17,D$19,D$47,D$54)</f>
        <v>222.69</v>
      </c>
      <c r="O17" s="87">
        <f>RANK(N17,N$3:N$35,0)</f>
        <v>15</v>
      </c>
      <c r="P17" s="38">
        <v>19</v>
      </c>
      <c r="Q17" s="38">
        <v>2</v>
      </c>
      <c r="R17" s="24" t="s">
        <v>72</v>
      </c>
      <c r="Y17" s="89"/>
    </row>
    <row r="18" spans="1:25" ht="12" customHeight="1" x14ac:dyDescent="0.25">
      <c r="A18" s="173" t="s">
        <v>512</v>
      </c>
      <c r="B18" s="81">
        <v>1.8</v>
      </c>
      <c r="C18" s="66"/>
      <c r="D18" s="83">
        <f>Pts!AO17</f>
        <v>13.629999999999999</v>
      </c>
      <c r="E18" s="67" t="s">
        <v>39</v>
      </c>
      <c r="F18" s="154" t="s">
        <v>133</v>
      </c>
      <c r="G18" s="69" t="s">
        <v>123</v>
      </c>
      <c r="H18" s="69" t="s">
        <v>135</v>
      </c>
      <c r="I18" s="69" t="s">
        <v>455</v>
      </c>
      <c r="J18" s="68" t="s">
        <v>139</v>
      </c>
      <c r="K18" s="28"/>
      <c r="L18" s="15"/>
      <c r="M18" s="21">
        <f>SUM(C$8,C$31,C$33,C$36,C$57)</f>
        <v>0.5</v>
      </c>
      <c r="N18" s="73">
        <f>SUM(D$8,D$31,D$33,D$36,D$57)</f>
        <v>212.53</v>
      </c>
      <c r="O18" s="87">
        <f>RANK(N18,N$3:N$35,0)</f>
        <v>16</v>
      </c>
      <c r="P18" s="38">
        <v>15</v>
      </c>
      <c r="Q18" s="38">
        <v>6</v>
      </c>
      <c r="R18" s="25" t="s">
        <v>37</v>
      </c>
      <c r="Y18" s="89"/>
    </row>
    <row r="19" spans="1:25" ht="12" customHeight="1" x14ac:dyDescent="0.2">
      <c r="A19" s="88" t="s">
        <v>479</v>
      </c>
      <c r="B19" s="81">
        <v>3.2</v>
      </c>
      <c r="C19" s="66">
        <v>12</v>
      </c>
      <c r="D19" s="83">
        <f>Pts!AO18</f>
        <v>42.129999999999995</v>
      </c>
      <c r="E19" s="72" t="s">
        <v>452</v>
      </c>
      <c r="F19" s="69" t="s">
        <v>137</v>
      </c>
      <c r="G19" s="68" t="s">
        <v>158</v>
      </c>
      <c r="H19" s="154" t="s">
        <v>132</v>
      </c>
      <c r="I19" s="69" t="s">
        <v>131</v>
      </c>
      <c r="J19" s="69" t="s">
        <v>139</v>
      </c>
      <c r="K19" s="28"/>
      <c r="L19" s="15"/>
      <c r="M19" s="21">
        <f>SUM(C$14,C$28,C$47,C$54,C$57)</f>
        <v>6.5</v>
      </c>
      <c r="N19" s="73">
        <f>SUM(D$14,D$28,D$47,D$54,D$57)</f>
        <v>211.62</v>
      </c>
      <c r="O19" s="87">
        <f>RANK(N19,N$3:N$35,0)</f>
        <v>17</v>
      </c>
      <c r="P19" s="38">
        <v>17</v>
      </c>
      <c r="Q19" s="38">
        <v>11</v>
      </c>
      <c r="R19" s="24" t="s">
        <v>450</v>
      </c>
      <c r="Y19" s="89"/>
    </row>
    <row r="20" spans="1:25" ht="12" customHeight="1" x14ac:dyDescent="0.2">
      <c r="A20" s="173" t="s">
        <v>554</v>
      </c>
      <c r="B20" s="81">
        <v>2.8</v>
      </c>
      <c r="C20" s="66">
        <v>3</v>
      </c>
      <c r="D20" s="83">
        <f>Pts!AO19</f>
        <v>24.5</v>
      </c>
      <c r="E20" s="72" t="s">
        <v>453</v>
      </c>
      <c r="F20" s="69" t="s">
        <v>136</v>
      </c>
      <c r="G20" s="68" t="s">
        <v>138</v>
      </c>
      <c r="H20" s="69" t="s">
        <v>135</v>
      </c>
      <c r="I20" s="154" t="s">
        <v>174</v>
      </c>
      <c r="J20" s="69" t="s">
        <v>153</v>
      </c>
      <c r="K20" s="28"/>
      <c r="L20" s="15"/>
      <c r="M20" s="21">
        <f>SUM(C$7,C$17,C$33,C$37,C$40)</f>
        <v>10</v>
      </c>
      <c r="N20" s="73">
        <f>SUM(D$7,D$17,D$33,D$37,D$40)</f>
        <v>210.93</v>
      </c>
      <c r="O20" s="87">
        <f>RANK(N20,N$3:N$35,0)</f>
        <v>18</v>
      </c>
      <c r="P20" s="38">
        <v>21</v>
      </c>
      <c r="Q20" s="38">
        <v>11</v>
      </c>
      <c r="R20" s="24" t="s">
        <v>226</v>
      </c>
      <c r="Y20" s="89"/>
    </row>
    <row r="21" spans="1:25" ht="12" customHeight="1" x14ac:dyDescent="0.25">
      <c r="A21" s="88" t="s">
        <v>480</v>
      </c>
      <c r="B21" s="81">
        <v>1.3</v>
      </c>
      <c r="C21" s="66">
        <v>3</v>
      </c>
      <c r="D21" s="83">
        <f>Pts!AO20</f>
        <v>80.64</v>
      </c>
      <c r="E21" s="67" t="s">
        <v>97</v>
      </c>
      <c r="F21" s="69" t="s">
        <v>221</v>
      </c>
      <c r="G21" s="69" t="s">
        <v>158</v>
      </c>
      <c r="H21" s="69" t="s">
        <v>135</v>
      </c>
      <c r="I21" s="69" t="s">
        <v>457</v>
      </c>
      <c r="J21" s="69" t="s">
        <v>131</v>
      </c>
      <c r="K21" s="28"/>
      <c r="L21" s="15"/>
      <c r="M21" s="21">
        <f>SUM(C$3,C$28,C$33,C$52,C$54)</f>
        <v>0</v>
      </c>
      <c r="N21" s="73">
        <f>SUM(D$3,D$28,D$33,D$52,D$54)</f>
        <v>207.43</v>
      </c>
      <c r="O21" s="87">
        <f>RANK(N21,N$3:N$35,0)</f>
        <v>19</v>
      </c>
      <c r="P21" s="38">
        <v>16</v>
      </c>
      <c r="Q21" s="38">
        <v>8</v>
      </c>
      <c r="R21" s="24" t="s">
        <v>96</v>
      </c>
      <c r="Y21" s="89"/>
    </row>
    <row r="22" spans="1:25" ht="12" customHeight="1" x14ac:dyDescent="0.2">
      <c r="A22" s="88" t="s">
        <v>538</v>
      </c>
      <c r="B22" s="81">
        <v>5.0999999999999996</v>
      </c>
      <c r="C22" s="66"/>
      <c r="D22" s="83">
        <f>Pts!AO21</f>
        <v>9</v>
      </c>
      <c r="E22" s="138" t="s">
        <v>52</v>
      </c>
      <c r="F22" s="69" t="s">
        <v>136</v>
      </c>
      <c r="G22" s="154" t="s">
        <v>174</v>
      </c>
      <c r="H22" s="69" t="s">
        <v>154</v>
      </c>
      <c r="I22" s="69" t="s">
        <v>139</v>
      </c>
      <c r="J22" s="154" t="s">
        <v>196</v>
      </c>
      <c r="K22" s="28" t="s">
        <v>123</v>
      </c>
      <c r="L22" s="15">
        <v>1</v>
      </c>
      <c r="M22" s="21">
        <f>SUM(C$7,C$37,C$55,C$57,C$58)</f>
        <v>10.5</v>
      </c>
      <c r="N22" s="73">
        <f>SUM(D$7,D$37,D$55,D$57,D$58)+1</f>
        <v>206.84</v>
      </c>
      <c r="O22" s="87">
        <f>RANK(N22,N$3:N$35,0)</f>
        <v>20</v>
      </c>
      <c r="P22" s="38">
        <v>23</v>
      </c>
      <c r="Q22" s="38">
        <v>20</v>
      </c>
      <c r="R22" s="24" t="s">
        <v>31</v>
      </c>
      <c r="Y22" s="89"/>
    </row>
    <row r="23" spans="1:25" ht="12" customHeight="1" x14ac:dyDescent="0.25">
      <c r="A23" s="88" t="s">
        <v>481</v>
      </c>
      <c r="B23" s="81">
        <v>1.2</v>
      </c>
      <c r="C23" s="66"/>
      <c r="D23" s="83">
        <f>Pts!AO22</f>
        <v>23</v>
      </c>
      <c r="E23" s="71" t="s">
        <v>40</v>
      </c>
      <c r="F23" s="155" t="s">
        <v>216</v>
      </c>
      <c r="G23" s="68" t="s">
        <v>172</v>
      </c>
      <c r="H23" s="68" t="s">
        <v>220</v>
      </c>
      <c r="I23" s="68" t="s">
        <v>167</v>
      </c>
      <c r="J23" s="68" t="s">
        <v>139</v>
      </c>
      <c r="K23" s="28" t="s">
        <v>536</v>
      </c>
      <c r="L23" s="15">
        <v>9</v>
      </c>
      <c r="M23" s="21">
        <f>SUM(C$6,C$46,C$48,C$56,C$57)</f>
        <v>0.5</v>
      </c>
      <c r="N23" s="73">
        <f>SUM(D$6,D$46,D$48,D$56,D$57)+9</f>
        <v>204.89000000000001</v>
      </c>
      <c r="O23" s="87">
        <f>RANK(N23,N$3:N$35,0)</f>
        <v>21</v>
      </c>
      <c r="P23" s="38">
        <v>18</v>
      </c>
      <c r="Q23" s="38">
        <v>4</v>
      </c>
      <c r="R23" s="25" t="s">
        <v>35</v>
      </c>
      <c r="Y23" s="89"/>
    </row>
    <row r="24" spans="1:25" ht="12" customHeight="1" x14ac:dyDescent="0.25">
      <c r="A24" s="88" t="s">
        <v>482</v>
      </c>
      <c r="B24" s="81">
        <v>5.0999999999999996</v>
      </c>
      <c r="C24" s="66"/>
      <c r="D24" s="83">
        <f>Pts!AO23</f>
        <v>78.34</v>
      </c>
      <c r="E24" s="67" t="s">
        <v>67</v>
      </c>
      <c r="F24" s="69" t="s">
        <v>221</v>
      </c>
      <c r="G24" s="69" t="s">
        <v>149</v>
      </c>
      <c r="H24" s="69" t="s">
        <v>131</v>
      </c>
      <c r="I24" s="69" t="s">
        <v>139</v>
      </c>
      <c r="J24" s="69" t="s">
        <v>130</v>
      </c>
      <c r="K24" s="28" t="s">
        <v>455</v>
      </c>
      <c r="L24" s="15">
        <v>8.5</v>
      </c>
      <c r="M24" s="21">
        <f>SUM(C$3,C$18,C$54,C$57,C$61)</f>
        <v>0</v>
      </c>
      <c r="N24" s="73">
        <f>SUM(D$3,D$18,D$54,D$57,D$61)+8.5</f>
        <v>202.93</v>
      </c>
      <c r="O24" s="87">
        <f>RANK(N24,N$3:N$35,0)</f>
        <v>22</v>
      </c>
      <c r="P24" s="38">
        <v>20</v>
      </c>
      <c r="Q24" s="38">
        <v>3</v>
      </c>
      <c r="R24" s="24" t="s">
        <v>25</v>
      </c>
      <c r="Y24" s="89"/>
    </row>
    <row r="25" spans="1:25" ht="12" customHeight="1" x14ac:dyDescent="0.25">
      <c r="A25" s="173" t="s">
        <v>525</v>
      </c>
      <c r="B25" s="81">
        <v>0.8</v>
      </c>
      <c r="C25" s="66">
        <v>0.5</v>
      </c>
      <c r="D25" s="83">
        <f>Pts!AO24</f>
        <v>20.67</v>
      </c>
      <c r="E25" s="67" t="s">
        <v>456</v>
      </c>
      <c r="F25" s="155" t="s">
        <v>215</v>
      </c>
      <c r="G25" s="68" t="s">
        <v>181</v>
      </c>
      <c r="H25" s="68" t="s">
        <v>123</v>
      </c>
      <c r="I25" s="68" t="s">
        <v>188</v>
      </c>
      <c r="J25" s="68" t="s">
        <v>139</v>
      </c>
      <c r="K25" s="28" t="s">
        <v>167</v>
      </c>
      <c r="L25" s="15">
        <v>17.63</v>
      </c>
      <c r="M25" s="21">
        <f>SUM(C$12,C$20,C$31,C$50,C$57)</f>
        <v>3.5</v>
      </c>
      <c r="N25" s="73">
        <f>SUM(D$12,D$20,D$31,D$50,D$57)+17.63</f>
        <v>201.6</v>
      </c>
      <c r="O25" s="87">
        <f>RANK(N25,N$3:N$35,0)</f>
        <v>23</v>
      </c>
      <c r="P25" s="38">
        <v>22</v>
      </c>
      <c r="Q25" s="38">
        <v>22</v>
      </c>
      <c r="R25" s="24" t="s">
        <v>11</v>
      </c>
      <c r="Y25" s="89"/>
    </row>
    <row r="26" spans="1:25" ht="12" customHeight="1" x14ac:dyDescent="0.2">
      <c r="A26" s="166" t="s">
        <v>507</v>
      </c>
      <c r="B26" s="82">
        <v>1.7</v>
      </c>
      <c r="C26" s="66">
        <v>0.5</v>
      </c>
      <c r="D26" s="83">
        <f>Pts!AO25</f>
        <v>32.5</v>
      </c>
      <c r="E26" s="72" t="s">
        <v>440</v>
      </c>
      <c r="F26" s="69" t="s">
        <v>371</v>
      </c>
      <c r="G26" s="68" t="s">
        <v>147</v>
      </c>
      <c r="H26" s="154" t="s">
        <v>132</v>
      </c>
      <c r="I26" s="69" t="s">
        <v>188</v>
      </c>
      <c r="J26" s="69" t="s">
        <v>139</v>
      </c>
      <c r="K26" s="28" t="s">
        <v>539</v>
      </c>
      <c r="L26" s="15">
        <v>20.13</v>
      </c>
      <c r="M26" s="21">
        <f>SUM(C$10,C$22,C$47,C$50,C$57)</f>
        <v>6.5</v>
      </c>
      <c r="N26" s="73">
        <f>SUM(D$10,D$22,D$47,D$50,D$57)+20.13</f>
        <v>200.29999999999998</v>
      </c>
      <c r="O26" s="87">
        <f>RANK(N26,N$3:N$35,0)</f>
        <v>24</v>
      </c>
      <c r="P26" s="38">
        <v>24</v>
      </c>
      <c r="Q26" s="38">
        <v>5</v>
      </c>
      <c r="R26" s="24" t="s">
        <v>15</v>
      </c>
      <c r="Y26" s="89"/>
    </row>
    <row r="27" spans="1:25" ht="12" customHeight="1" x14ac:dyDescent="0.2">
      <c r="A27" s="166" t="s">
        <v>542</v>
      </c>
      <c r="B27" s="82">
        <v>0.8</v>
      </c>
      <c r="C27" s="66"/>
      <c r="D27" s="83">
        <f>Pts!AO26</f>
        <v>4</v>
      </c>
      <c r="E27" s="70" t="s">
        <v>404</v>
      </c>
      <c r="F27" s="69" t="s">
        <v>371</v>
      </c>
      <c r="G27" s="224" t="s">
        <v>390</v>
      </c>
      <c r="H27" s="69" t="s">
        <v>142</v>
      </c>
      <c r="I27" s="154" t="s">
        <v>132</v>
      </c>
      <c r="J27" s="69" t="s">
        <v>167</v>
      </c>
      <c r="K27" s="28"/>
      <c r="L27" s="15"/>
      <c r="M27" s="21">
        <f>SUM(C$10,C$11,C$24,C$47,C$56)</f>
        <v>14.5</v>
      </c>
      <c r="N27" s="73">
        <f>SUM(D$10,D$11,D$24,D$47,D$56)</f>
        <v>200.07</v>
      </c>
      <c r="O27" s="87">
        <f>RANK(N27,N$3:N$35,0)</f>
        <v>25</v>
      </c>
      <c r="P27" s="38">
        <v>26</v>
      </c>
      <c r="Q27" s="38">
        <v>1</v>
      </c>
      <c r="R27" s="24" t="s">
        <v>26</v>
      </c>
    </row>
    <row r="28" spans="1:25" ht="12" customHeight="1" x14ac:dyDescent="0.25">
      <c r="A28" s="173" t="s">
        <v>483</v>
      </c>
      <c r="B28" s="81">
        <v>3.8</v>
      </c>
      <c r="C28" s="66"/>
      <c r="D28" s="83">
        <f>Pts!AO27</f>
        <v>15</v>
      </c>
      <c r="E28" s="67" t="s">
        <v>128</v>
      </c>
      <c r="F28" s="155" t="s">
        <v>155</v>
      </c>
      <c r="G28" s="68" t="s">
        <v>134</v>
      </c>
      <c r="H28" s="155" t="s">
        <v>132</v>
      </c>
      <c r="I28" s="68" t="s">
        <v>139</v>
      </c>
      <c r="J28" s="68" t="s">
        <v>130</v>
      </c>
      <c r="K28" s="28" t="s">
        <v>123</v>
      </c>
      <c r="L28" s="15">
        <v>1</v>
      </c>
      <c r="M28" s="21">
        <f>SUM(C$15,C$16,C$47,C$57,C$61)</f>
        <v>13</v>
      </c>
      <c r="N28" s="73">
        <f>SUM(D$15,D$16,D$47,D$57,D$61)+1</f>
        <v>197.93</v>
      </c>
      <c r="O28" s="87">
        <f>RANK(N28,N$3:N$35,0)</f>
        <v>26</v>
      </c>
      <c r="P28" s="38">
        <v>27</v>
      </c>
      <c r="Q28" s="38">
        <v>11</v>
      </c>
      <c r="R28" s="25" t="s">
        <v>427</v>
      </c>
    </row>
    <row r="29" spans="1:25" ht="12" customHeight="1" x14ac:dyDescent="0.25">
      <c r="A29" s="88" t="s">
        <v>484</v>
      </c>
      <c r="B29" s="81">
        <v>5</v>
      </c>
      <c r="C29" s="66"/>
      <c r="D29" s="83">
        <f>Pts!AO28</f>
        <v>20.13</v>
      </c>
      <c r="E29" s="67" t="s">
        <v>410</v>
      </c>
      <c r="F29" s="155" t="s">
        <v>216</v>
      </c>
      <c r="G29" s="68" t="s">
        <v>144</v>
      </c>
      <c r="H29" s="68" t="s">
        <v>131</v>
      </c>
      <c r="I29" s="68" t="s">
        <v>167</v>
      </c>
      <c r="J29" s="68" t="s">
        <v>139</v>
      </c>
      <c r="K29" s="28" t="s">
        <v>536</v>
      </c>
      <c r="L29" s="15">
        <v>9.5</v>
      </c>
      <c r="M29" s="21">
        <f>SUM(C$6,C$53,C$54,C$56,C$57)</f>
        <v>0.5</v>
      </c>
      <c r="N29" s="73">
        <f>SUM(D$6,D$53,D$54,D$56,D$57)+9.5</f>
        <v>193.56</v>
      </c>
      <c r="O29" s="87">
        <f>RANK(N29,N$3:N$35,0)</f>
        <v>27</v>
      </c>
      <c r="P29" s="38">
        <v>25</v>
      </c>
      <c r="Q29" s="38">
        <v>11</v>
      </c>
      <c r="R29" s="24" t="s">
        <v>411</v>
      </c>
    </row>
    <row r="30" spans="1:25" ht="12" customHeight="1" x14ac:dyDescent="0.2">
      <c r="A30" s="173" t="s">
        <v>485</v>
      </c>
      <c r="B30" s="81">
        <v>1.5</v>
      </c>
      <c r="C30" s="66">
        <v>0.5</v>
      </c>
      <c r="D30" s="83">
        <f>Pts!AO29</f>
        <v>27.17</v>
      </c>
      <c r="E30" s="72" t="s">
        <v>430</v>
      </c>
      <c r="F30" s="155" t="s">
        <v>216</v>
      </c>
      <c r="G30" s="68" t="s">
        <v>123</v>
      </c>
      <c r="H30" s="155" t="s">
        <v>527</v>
      </c>
      <c r="I30" s="155" t="s">
        <v>132</v>
      </c>
      <c r="J30" s="68" t="s">
        <v>188</v>
      </c>
      <c r="K30" s="28" t="s">
        <v>371</v>
      </c>
      <c r="L30" s="15">
        <v>10.97</v>
      </c>
      <c r="M30" s="21">
        <f>SUM(C$6,C$31,C$38,C$47,C$50)</f>
        <v>10</v>
      </c>
      <c r="N30" s="73">
        <f>SUM(D$6,D$31,D$38,D$47,D$50)+10.97</f>
        <v>192.43</v>
      </c>
      <c r="O30" s="87">
        <f>RANK(N30,N$3:N$35,0)</f>
        <v>28</v>
      </c>
      <c r="P30" s="38">
        <v>29</v>
      </c>
      <c r="Q30" s="38">
        <v>9</v>
      </c>
      <c r="R30" s="25" t="s">
        <v>94</v>
      </c>
    </row>
    <row r="31" spans="1:25" ht="12" customHeight="1" x14ac:dyDescent="0.25">
      <c r="A31" s="166" t="s">
        <v>526</v>
      </c>
      <c r="B31" s="82">
        <v>4.5999999999999996</v>
      </c>
      <c r="C31" s="66"/>
      <c r="D31" s="83">
        <f>Pts!AO30</f>
        <v>42</v>
      </c>
      <c r="E31" s="219" t="s">
        <v>106</v>
      </c>
      <c r="F31" s="220" t="s">
        <v>136</v>
      </c>
      <c r="G31" s="225" t="s">
        <v>133</v>
      </c>
      <c r="H31" s="165" t="s">
        <v>371</v>
      </c>
      <c r="I31" s="225" t="s">
        <v>544</v>
      </c>
      <c r="J31" s="225" t="s">
        <v>132</v>
      </c>
      <c r="K31" s="119"/>
      <c r="L31" s="120"/>
      <c r="M31" s="21">
        <f>SUM(C$7,C$8,C$10,C$26,C$47)</f>
        <v>7.5</v>
      </c>
      <c r="N31" s="73">
        <f>SUM(D$7,D$8,D$10,D$26,D$47)</f>
        <v>191.17</v>
      </c>
      <c r="O31" s="87">
        <f>RANK(N31,N$3:N$35,0)</f>
        <v>29</v>
      </c>
      <c r="P31" s="121">
        <v>28</v>
      </c>
      <c r="Q31" s="121">
        <v>7</v>
      </c>
      <c r="R31" s="222" t="s">
        <v>105</v>
      </c>
      <c r="V31" s="65"/>
      <c r="W31" s="65"/>
    </row>
    <row r="32" spans="1:25" ht="12" customHeight="1" x14ac:dyDescent="0.2">
      <c r="A32" s="173" t="s">
        <v>486</v>
      </c>
      <c r="B32" s="81">
        <v>2.1</v>
      </c>
      <c r="C32" s="66">
        <v>3</v>
      </c>
      <c r="D32" s="83">
        <f>Pts!AO31</f>
        <v>46.5</v>
      </c>
      <c r="E32" s="169" t="s">
        <v>41</v>
      </c>
      <c r="F32" s="165" t="s">
        <v>221</v>
      </c>
      <c r="G32" s="165" t="s">
        <v>443</v>
      </c>
      <c r="H32" s="165" t="s">
        <v>455</v>
      </c>
      <c r="I32" s="172" t="s">
        <v>132</v>
      </c>
      <c r="J32" s="165" t="s">
        <v>168</v>
      </c>
      <c r="K32" s="119"/>
      <c r="L32" s="120"/>
      <c r="M32" s="21">
        <f>SUM(C$3,C$4,C$36,C$47,C$49)</f>
        <v>6.5</v>
      </c>
      <c r="N32" s="73">
        <f>SUM(D$3,D$4,D$36,D$47,D$49)</f>
        <v>181.89</v>
      </c>
      <c r="O32" s="87">
        <f>RANK(N32,N$3:N$35,0)</f>
        <v>30</v>
      </c>
      <c r="P32" s="121">
        <v>30</v>
      </c>
      <c r="Q32" s="121">
        <v>4</v>
      </c>
      <c r="R32" s="170" t="s">
        <v>36</v>
      </c>
    </row>
    <row r="33" spans="1:18" ht="12" customHeight="1" x14ac:dyDescent="0.2">
      <c r="A33" s="173" t="s">
        <v>487</v>
      </c>
      <c r="B33" s="81">
        <v>6.1</v>
      </c>
      <c r="C33" s="66"/>
      <c r="D33" s="83">
        <f>Pts!AO32</f>
        <v>50.13</v>
      </c>
      <c r="E33" s="70" t="s">
        <v>38</v>
      </c>
      <c r="F33" s="69" t="s">
        <v>136</v>
      </c>
      <c r="G33" s="69" t="s">
        <v>158</v>
      </c>
      <c r="H33" s="69" t="s">
        <v>135</v>
      </c>
      <c r="I33" s="154" t="s">
        <v>415</v>
      </c>
      <c r="J33" s="69" t="s">
        <v>167</v>
      </c>
      <c r="K33" s="28"/>
      <c r="L33" s="15"/>
      <c r="M33" s="21">
        <f>SUM(C$7,C$28,C$33,C$44,C$56)</f>
        <v>0.5</v>
      </c>
      <c r="N33" s="73">
        <f>SUM(D$7,D$28,D$33,D$44,D$56)</f>
        <v>169.68</v>
      </c>
      <c r="O33" s="87">
        <f>RANK(N33,N$3:N$35,0)</f>
        <v>31</v>
      </c>
      <c r="P33" s="38">
        <v>31</v>
      </c>
      <c r="Q33" s="38">
        <v>10</v>
      </c>
      <c r="R33" s="24" t="s">
        <v>13</v>
      </c>
    </row>
    <row r="34" spans="1:18" ht="12" customHeight="1" x14ac:dyDescent="0.2">
      <c r="A34" s="173" t="s">
        <v>488</v>
      </c>
      <c r="B34" s="81">
        <v>1.3</v>
      </c>
      <c r="C34" s="66">
        <v>0.5</v>
      </c>
      <c r="D34" s="83">
        <f>Pts!AO33</f>
        <v>51.25</v>
      </c>
      <c r="E34" s="138" t="s">
        <v>53</v>
      </c>
      <c r="F34" s="69" t="s">
        <v>176</v>
      </c>
      <c r="G34" s="154" t="s">
        <v>216</v>
      </c>
      <c r="H34" s="154" t="s">
        <v>133</v>
      </c>
      <c r="I34" s="154" t="s">
        <v>415</v>
      </c>
      <c r="J34" s="69" t="s">
        <v>167</v>
      </c>
      <c r="K34" s="28"/>
      <c r="L34" s="15"/>
      <c r="M34" s="21">
        <f>SUM(C$5,C$6,C$8,C$44,C$56)</f>
        <v>1.5</v>
      </c>
      <c r="N34" s="73">
        <f>SUM(D$5,D$6,D$8,D$44,D$56)</f>
        <v>159.54</v>
      </c>
      <c r="O34" s="87">
        <f>RANK(N34,N$3:N$35,0)</f>
        <v>32</v>
      </c>
      <c r="P34" s="38">
        <v>32</v>
      </c>
      <c r="Q34" s="38">
        <v>21</v>
      </c>
      <c r="R34" s="24" t="s">
        <v>200</v>
      </c>
    </row>
    <row r="35" spans="1:18" ht="12" customHeight="1" x14ac:dyDescent="0.2">
      <c r="A35" s="173" t="s">
        <v>516</v>
      </c>
      <c r="B35" s="81">
        <v>0.9</v>
      </c>
      <c r="C35" s="66">
        <v>0.5</v>
      </c>
      <c r="D35" s="83">
        <f>Pts!AO34</f>
        <v>15.67</v>
      </c>
      <c r="E35" s="138" t="s">
        <v>461</v>
      </c>
      <c r="F35" s="154" t="s">
        <v>216</v>
      </c>
      <c r="G35" s="154" t="s">
        <v>557</v>
      </c>
      <c r="H35" s="69" t="s">
        <v>135</v>
      </c>
      <c r="I35" s="69" t="s">
        <v>455</v>
      </c>
      <c r="J35" s="69" t="s">
        <v>167</v>
      </c>
      <c r="K35" s="28"/>
      <c r="L35" s="15"/>
      <c r="M35" s="21">
        <f>SUM(C$6,C$26,C$33,C$36,C$56)</f>
        <v>1</v>
      </c>
      <c r="N35" s="73">
        <f>SUM(D$6,D$26,D$33,D$36,D$56)</f>
        <v>153.52000000000001</v>
      </c>
      <c r="O35" s="87">
        <f>RANK(N35,N$3:N$35,0)</f>
        <v>33</v>
      </c>
      <c r="P35" s="38">
        <v>33</v>
      </c>
      <c r="Q35" s="38">
        <v>17</v>
      </c>
      <c r="R35" s="24" t="s">
        <v>460</v>
      </c>
    </row>
    <row r="36" spans="1:18" ht="12" customHeight="1" x14ac:dyDescent="0.2">
      <c r="A36" s="174" t="s">
        <v>520</v>
      </c>
      <c r="B36" s="82">
        <v>4.0999999999999996</v>
      </c>
      <c r="C36" s="66"/>
      <c r="D36" s="83">
        <f>Pts!AO35</f>
        <v>12</v>
      </c>
      <c r="E36" s="138"/>
      <c r="F36" s="69"/>
      <c r="G36" s="69"/>
      <c r="H36" s="69"/>
      <c r="I36" s="69"/>
      <c r="J36" s="69"/>
      <c r="K36" s="28"/>
      <c r="L36" s="15"/>
      <c r="M36" s="21"/>
      <c r="N36" s="73"/>
      <c r="O36" s="87"/>
      <c r="P36" s="38"/>
      <c r="Q36" s="38"/>
      <c r="R36" s="24"/>
    </row>
    <row r="37" spans="1:18" ht="12" customHeight="1" x14ac:dyDescent="0.25">
      <c r="A37" s="173" t="s">
        <v>489</v>
      </c>
      <c r="B37" s="81">
        <v>6.1</v>
      </c>
      <c r="C37" s="66">
        <v>10</v>
      </c>
      <c r="D37" s="83">
        <f>Pts!AO36</f>
        <v>24.5</v>
      </c>
      <c r="E37" s="4"/>
      <c r="F37" s="122"/>
      <c r="G37" s="123"/>
      <c r="H37" s="123"/>
      <c r="I37" s="123"/>
      <c r="J37" s="123"/>
      <c r="K37" s="55"/>
      <c r="L37" s="45"/>
      <c r="M37" s="45"/>
      <c r="N37" s="45"/>
      <c r="O37" s="7"/>
      <c r="P37" s="7"/>
      <c r="Q37" s="7"/>
      <c r="R37" s="124"/>
    </row>
    <row r="38" spans="1:18" ht="12" customHeight="1" x14ac:dyDescent="0.2">
      <c r="A38" s="88" t="s">
        <v>530</v>
      </c>
      <c r="B38" s="81">
        <v>2.5</v>
      </c>
      <c r="C38" s="66">
        <v>3</v>
      </c>
      <c r="D38" s="83">
        <f>Pts!AO37</f>
        <v>6</v>
      </c>
      <c r="E38" s="198" t="s">
        <v>111</v>
      </c>
      <c r="F38" s="189"/>
      <c r="G38" s="103" t="s">
        <v>112</v>
      </c>
      <c r="H38" s="197" t="s">
        <v>113</v>
      </c>
      <c r="I38" s="188"/>
      <c r="J38" s="188"/>
      <c r="K38" s="188"/>
      <c r="L38" s="188"/>
      <c r="M38" s="188"/>
      <c r="N38" s="188"/>
      <c r="O38" s="189"/>
      <c r="P38" s="195" t="s">
        <v>114</v>
      </c>
      <c r="Q38" s="196"/>
      <c r="R38" s="124"/>
    </row>
    <row r="39" spans="1:18" ht="12" customHeight="1" x14ac:dyDescent="0.2">
      <c r="A39" s="174" t="s">
        <v>490</v>
      </c>
      <c r="B39" s="82">
        <v>1.3</v>
      </c>
      <c r="C39" s="66">
        <v>0.5</v>
      </c>
      <c r="D39" s="83">
        <f>Pts!AO38</f>
        <v>33</v>
      </c>
      <c r="E39" s="190" t="s">
        <v>115</v>
      </c>
      <c r="F39" s="191"/>
      <c r="G39" s="106" t="s">
        <v>143</v>
      </c>
      <c r="H39" s="192" t="s">
        <v>518</v>
      </c>
      <c r="I39" s="193"/>
      <c r="J39" s="193"/>
      <c r="K39" s="193"/>
      <c r="L39" s="193"/>
      <c r="M39" s="193"/>
      <c r="N39" s="193"/>
      <c r="O39" s="194"/>
      <c r="P39" s="180" t="s">
        <v>517</v>
      </c>
      <c r="Q39" s="181"/>
      <c r="R39" s="55"/>
    </row>
    <row r="40" spans="1:18" ht="12" customHeight="1" x14ac:dyDescent="0.2">
      <c r="A40" s="88" t="s">
        <v>491</v>
      </c>
      <c r="B40" s="81">
        <v>6.1</v>
      </c>
      <c r="C40" s="66"/>
      <c r="D40" s="83">
        <f>Pts!AO39</f>
        <v>59</v>
      </c>
      <c r="E40" s="175" t="s">
        <v>17</v>
      </c>
      <c r="F40" s="176"/>
      <c r="G40" s="107" t="s">
        <v>533</v>
      </c>
      <c r="H40" s="177" t="s">
        <v>518</v>
      </c>
      <c r="I40" s="178"/>
      <c r="J40" s="178"/>
      <c r="K40" s="178"/>
      <c r="L40" s="178"/>
      <c r="M40" s="178"/>
      <c r="N40" s="178"/>
      <c r="O40" s="179"/>
      <c r="P40" s="180" t="s">
        <v>517</v>
      </c>
      <c r="Q40" s="181"/>
      <c r="R40" s="124"/>
    </row>
    <row r="41" spans="1:18" ht="12" customHeight="1" x14ac:dyDescent="0.2">
      <c r="A41" s="166" t="s">
        <v>492</v>
      </c>
      <c r="B41" s="82">
        <v>5.4</v>
      </c>
      <c r="C41" s="66"/>
      <c r="D41" s="83">
        <f>Pts!AO40</f>
        <v>70.150000000000006</v>
      </c>
      <c r="E41" s="182" t="s">
        <v>59</v>
      </c>
      <c r="F41" s="183"/>
      <c r="G41" s="107" t="s">
        <v>208</v>
      </c>
      <c r="H41" s="184" t="s">
        <v>547</v>
      </c>
      <c r="I41" s="185"/>
      <c r="J41" s="185"/>
      <c r="K41" s="185"/>
      <c r="L41" s="185"/>
      <c r="M41" s="185"/>
      <c r="N41" s="185"/>
      <c r="O41" s="186"/>
      <c r="P41" s="180" t="s">
        <v>548</v>
      </c>
      <c r="Q41" s="181"/>
      <c r="R41" s="55"/>
    </row>
    <row r="42" spans="1:18" ht="12" customHeight="1" x14ac:dyDescent="0.2">
      <c r="A42" s="88" t="s">
        <v>493</v>
      </c>
      <c r="B42" s="81">
        <v>11.2</v>
      </c>
      <c r="C42" s="66">
        <v>3</v>
      </c>
      <c r="D42" s="83">
        <f>Pts!AO41</f>
        <v>40.5</v>
      </c>
      <c r="E42" s="199" t="s">
        <v>116</v>
      </c>
      <c r="F42" s="200"/>
      <c r="G42" s="108" t="s">
        <v>366</v>
      </c>
      <c r="H42" s="201" t="s">
        <v>70</v>
      </c>
      <c r="I42" s="202"/>
      <c r="J42" s="202"/>
      <c r="K42" s="202"/>
      <c r="L42" s="202"/>
      <c r="M42" s="202"/>
      <c r="N42" s="202"/>
      <c r="O42" s="203"/>
      <c r="P42" s="180" t="s">
        <v>506</v>
      </c>
      <c r="Q42" s="181"/>
      <c r="R42" s="124"/>
    </row>
    <row r="43" spans="1:18" ht="12" customHeight="1" x14ac:dyDescent="0.2">
      <c r="A43" s="173" t="s">
        <v>515</v>
      </c>
      <c r="B43" s="81">
        <v>4</v>
      </c>
      <c r="C43" s="66"/>
      <c r="D43" s="83">
        <f>Pts!AO42</f>
        <v>28.17</v>
      </c>
      <c r="E43" s="199" t="s">
        <v>117</v>
      </c>
      <c r="F43" s="200"/>
      <c r="G43" s="109"/>
      <c r="H43" s="204"/>
      <c r="I43" s="205"/>
      <c r="J43" s="205"/>
      <c r="K43" s="205"/>
      <c r="L43" s="205"/>
      <c r="M43" s="205"/>
      <c r="N43" s="205"/>
      <c r="O43" s="205"/>
      <c r="P43" s="180" t="s">
        <v>506</v>
      </c>
      <c r="Q43" s="181"/>
      <c r="R43" s="30"/>
    </row>
    <row r="44" spans="1:18" ht="12" customHeight="1" x14ac:dyDescent="0.2">
      <c r="A44" s="174" t="s">
        <v>519</v>
      </c>
      <c r="B44" s="82">
        <v>0.8</v>
      </c>
      <c r="C44" s="66">
        <v>0.5</v>
      </c>
      <c r="D44" s="83">
        <f>Pts!AO43</f>
        <v>34.25</v>
      </c>
      <c r="E44" s="199" t="s">
        <v>119</v>
      </c>
      <c r="F44" s="200"/>
      <c r="G44" s="109"/>
      <c r="H44" s="206"/>
      <c r="I44" s="207"/>
      <c r="J44" s="207"/>
      <c r="K44" s="207"/>
      <c r="L44" s="207"/>
      <c r="M44" s="207"/>
      <c r="N44" s="207"/>
      <c r="O44" s="207"/>
      <c r="P44" s="180" t="s">
        <v>506</v>
      </c>
      <c r="Q44" s="181"/>
      <c r="R44" s="30"/>
    </row>
    <row r="45" spans="1:18" ht="12" customHeight="1" x14ac:dyDescent="0.2">
      <c r="A45" s="166" t="s">
        <v>494</v>
      </c>
      <c r="B45" s="82">
        <v>10.9</v>
      </c>
      <c r="C45" s="66"/>
      <c r="D45" s="83">
        <f>Pts!AO44</f>
        <v>111.63</v>
      </c>
      <c r="R45" s="30"/>
    </row>
    <row r="46" spans="1:18" ht="12" customHeight="1" x14ac:dyDescent="0.2">
      <c r="A46" s="166" t="s">
        <v>495</v>
      </c>
      <c r="B46" s="82">
        <v>2.9</v>
      </c>
      <c r="C46" s="66"/>
      <c r="D46" s="83">
        <f>Pts!AO45</f>
        <v>61.5</v>
      </c>
      <c r="E46" s="110" t="s">
        <v>9</v>
      </c>
      <c r="F46" s="104" t="s">
        <v>0</v>
      </c>
      <c r="G46" s="14" t="s">
        <v>16</v>
      </c>
      <c r="I46" s="210"/>
      <c r="J46" s="211"/>
      <c r="K46" s="212" t="s">
        <v>118</v>
      </c>
      <c r="L46" s="213"/>
      <c r="M46" s="33">
        <v>16.5</v>
      </c>
      <c r="R46" s="30"/>
    </row>
    <row r="47" spans="1:18" ht="12" customHeight="1" x14ac:dyDescent="0.2">
      <c r="A47" s="88" t="s">
        <v>496</v>
      </c>
      <c r="B47" s="81">
        <v>8.3000000000000007</v>
      </c>
      <c r="C47" s="66">
        <v>6.5</v>
      </c>
      <c r="D47" s="83">
        <f>Pts!AO46</f>
        <v>50.63</v>
      </c>
      <c r="E47" s="39"/>
      <c r="F47" s="32">
        <v>1</v>
      </c>
      <c r="G47" s="33">
        <v>130</v>
      </c>
      <c r="R47" s="30"/>
    </row>
    <row r="48" spans="1:18" ht="12" customHeight="1" x14ac:dyDescent="0.2">
      <c r="A48" s="88" t="s">
        <v>534</v>
      </c>
      <c r="B48" s="81">
        <v>1.5</v>
      </c>
      <c r="C48" s="66"/>
      <c r="D48" s="83">
        <f>Pts!AO47</f>
        <v>9.5</v>
      </c>
      <c r="E48" s="21"/>
      <c r="F48" s="32">
        <v>2</v>
      </c>
      <c r="G48" s="33">
        <v>100</v>
      </c>
      <c r="R48" s="30"/>
    </row>
    <row r="49" spans="1:18" ht="12" customHeight="1" x14ac:dyDescent="0.2">
      <c r="A49" s="174" t="s">
        <v>497</v>
      </c>
      <c r="B49" s="82">
        <v>2.5</v>
      </c>
      <c r="C49" s="66"/>
      <c r="D49" s="83">
        <f>Pts!AO48</f>
        <v>24</v>
      </c>
      <c r="E49" s="21"/>
      <c r="F49" s="32">
        <v>3</v>
      </c>
      <c r="G49" s="33">
        <v>85</v>
      </c>
      <c r="R49" s="30"/>
    </row>
    <row r="50" spans="1:18" ht="12" customHeight="1" x14ac:dyDescent="0.2">
      <c r="A50" s="166" t="s">
        <v>498</v>
      </c>
      <c r="B50" s="82">
        <v>4.5999999999999996</v>
      </c>
      <c r="C50" s="66"/>
      <c r="D50" s="83">
        <f>Pts!AO49</f>
        <v>41.57</v>
      </c>
      <c r="E50" s="21"/>
      <c r="F50" s="32">
        <v>4</v>
      </c>
      <c r="G50" s="33">
        <v>70</v>
      </c>
      <c r="R50" s="30"/>
    </row>
    <row r="51" spans="1:18" ht="12" customHeight="1" x14ac:dyDescent="0.2">
      <c r="A51" s="166" t="s">
        <v>549</v>
      </c>
      <c r="B51" s="82">
        <v>2.1</v>
      </c>
      <c r="C51" s="66">
        <v>0.5</v>
      </c>
      <c r="D51" s="83">
        <f>Pts!AO50</f>
        <v>1.5</v>
      </c>
      <c r="E51" s="21"/>
      <c r="F51" s="32">
        <v>5</v>
      </c>
      <c r="G51" s="33">
        <v>60</v>
      </c>
      <c r="H51" s="45"/>
      <c r="I51" s="102"/>
      <c r="J51" s="23"/>
      <c r="K51" s="45"/>
      <c r="L51" s="45"/>
      <c r="M51" s="45"/>
      <c r="N51" s="45"/>
      <c r="O51" s="45"/>
      <c r="P51" s="45"/>
      <c r="Q51" s="45"/>
      <c r="R51" s="30"/>
    </row>
    <row r="52" spans="1:18" ht="12" customHeight="1" x14ac:dyDescent="0.2">
      <c r="A52" s="88" t="s">
        <v>499</v>
      </c>
      <c r="B52" s="81">
        <v>3.1</v>
      </c>
      <c r="C52" s="66"/>
      <c r="D52" s="83">
        <f>Pts!AO51</f>
        <v>37</v>
      </c>
      <c r="E52" s="21"/>
      <c r="F52" s="32">
        <v>6</v>
      </c>
      <c r="G52" s="33">
        <v>50</v>
      </c>
      <c r="H52" s="45"/>
      <c r="I52" s="102"/>
      <c r="J52" s="23"/>
      <c r="K52" s="45"/>
      <c r="L52" s="45"/>
      <c r="M52" s="45"/>
      <c r="N52" s="45"/>
      <c r="O52" s="45"/>
      <c r="P52" s="45"/>
      <c r="Q52" s="45"/>
      <c r="R52" s="30"/>
    </row>
    <row r="53" spans="1:18" ht="12" customHeight="1" x14ac:dyDescent="0.2">
      <c r="A53" s="88" t="s">
        <v>555</v>
      </c>
      <c r="B53" s="81">
        <v>4.7</v>
      </c>
      <c r="C53" s="66"/>
      <c r="D53" s="83">
        <f>Pts!AO52</f>
        <v>5</v>
      </c>
      <c r="E53" s="39"/>
      <c r="F53" s="32">
        <v>7</v>
      </c>
      <c r="G53" s="33">
        <v>40</v>
      </c>
      <c r="H53" s="45"/>
      <c r="N53" s="45"/>
      <c r="O53" s="45"/>
      <c r="P53" s="45"/>
      <c r="Q53" s="45"/>
      <c r="R53" s="30"/>
    </row>
    <row r="54" spans="1:18" ht="12" customHeight="1" x14ac:dyDescent="0.2">
      <c r="A54" s="88" t="s">
        <v>532</v>
      </c>
      <c r="B54" s="81">
        <v>2.7</v>
      </c>
      <c r="C54" s="66"/>
      <c r="D54" s="83">
        <f>Pts!AO53</f>
        <v>54.17</v>
      </c>
      <c r="E54" s="39"/>
      <c r="F54" s="32">
        <v>8</v>
      </c>
      <c r="G54" s="33">
        <v>36</v>
      </c>
      <c r="H54" s="45"/>
      <c r="I54" s="30"/>
      <c r="J54" s="30"/>
      <c r="K54" s="30"/>
      <c r="L54" s="30"/>
      <c r="M54" s="45"/>
      <c r="N54" s="45"/>
      <c r="O54" s="45"/>
      <c r="P54" s="45"/>
      <c r="Q54" s="45"/>
      <c r="R54" s="30"/>
    </row>
    <row r="55" spans="1:18" ht="12" customHeight="1" x14ac:dyDescent="0.2">
      <c r="A55" s="88" t="s">
        <v>558</v>
      </c>
      <c r="B55" s="81">
        <v>4.5999999999999996</v>
      </c>
      <c r="C55" s="66"/>
      <c r="D55" s="83">
        <f>Pts!AO54</f>
        <v>35.67</v>
      </c>
      <c r="E55" s="39"/>
      <c r="F55" s="32">
        <v>9</v>
      </c>
      <c r="G55" s="33">
        <v>33</v>
      </c>
      <c r="H55" s="45"/>
      <c r="I55" s="30"/>
      <c r="J55" s="30"/>
      <c r="K55" s="30"/>
      <c r="L55" s="30"/>
      <c r="M55" s="45"/>
      <c r="N55" s="45"/>
      <c r="O55" s="45"/>
      <c r="P55" s="45"/>
      <c r="Q55" s="45"/>
      <c r="R55" s="30"/>
    </row>
    <row r="56" spans="1:18" ht="12" customHeight="1" x14ac:dyDescent="0.2">
      <c r="A56" s="88" t="s">
        <v>500</v>
      </c>
      <c r="B56" s="81">
        <v>8.3000000000000007</v>
      </c>
      <c r="C56" s="66"/>
      <c r="D56" s="83">
        <f>Pts!AO55</f>
        <v>17.630000000000003</v>
      </c>
      <c r="E56" s="39"/>
      <c r="F56" s="32">
        <v>10</v>
      </c>
      <c r="G56" s="33">
        <v>30</v>
      </c>
      <c r="H56" s="102"/>
      <c r="I56" s="30"/>
      <c r="J56" s="30"/>
      <c r="K56" s="30"/>
      <c r="L56" s="30"/>
      <c r="M56" s="45"/>
      <c r="N56" s="45"/>
      <c r="O56" s="45"/>
      <c r="P56" s="45"/>
      <c r="Q56" s="45"/>
      <c r="R56" s="30"/>
    </row>
    <row r="57" spans="1:18" ht="12" customHeight="1" x14ac:dyDescent="0.2">
      <c r="A57" s="88" t="s">
        <v>501</v>
      </c>
      <c r="B57" s="81">
        <v>4.5</v>
      </c>
      <c r="C57" s="66"/>
      <c r="D57" s="83">
        <f>Pts!AO56</f>
        <v>66</v>
      </c>
      <c r="E57" s="39"/>
      <c r="F57" s="32">
        <v>11</v>
      </c>
      <c r="G57" s="33">
        <v>26</v>
      </c>
      <c r="H57" s="102"/>
      <c r="I57" s="30"/>
      <c r="J57" s="30"/>
      <c r="K57" s="30"/>
      <c r="L57" s="30"/>
      <c r="M57" s="45"/>
      <c r="N57" s="45"/>
      <c r="O57" s="45"/>
      <c r="P57" s="45"/>
      <c r="Q57" s="45"/>
      <c r="R57" s="30"/>
    </row>
    <row r="58" spans="1:18" ht="12" customHeight="1" x14ac:dyDescent="0.2">
      <c r="A58" s="173" t="s">
        <v>502</v>
      </c>
      <c r="B58" s="81">
        <v>4.0999999999999996</v>
      </c>
      <c r="C58" s="66">
        <v>0.5</v>
      </c>
      <c r="D58" s="83">
        <f>Pts!AO57</f>
        <v>27</v>
      </c>
      <c r="E58" s="7"/>
      <c r="F58" s="98"/>
      <c r="G58" s="23"/>
      <c r="H58" s="45"/>
      <c r="I58" s="208"/>
      <c r="J58" s="208"/>
      <c r="K58" s="98"/>
      <c r="L58" s="23"/>
      <c r="M58" s="45"/>
      <c r="N58" s="45"/>
      <c r="O58" s="45"/>
      <c r="P58" s="45"/>
      <c r="Q58" s="45"/>
      <c r="R58" s="30"/>
    </row>
    <row r="59" spans="1:18" ht="12" customHeight="1" x14ac:dyDescent="0.2">
      <c r="A59" s="88" t="s">
        <v>503</v>
      </c>
      <c r="B59" s="81">
        <v>1</v>
      </c>
      <c r="C59" s="66">
        <v>0.5</v>
      </c>
      <c r="D59" s="83">
        <f>Pts!AO58</f>
        <v>39.130000000000003</v>
      </c>
      <c r="H59" s="23"/>
      <c r="I59" s="30"/>
      <c r="J59" s="30"/>
      <c r="K59" s="30"/>
      <c r="L59" s="23"/>
      <c r="M59" s="45"/>
      <c r="N59" s="45"/>
      <c r="O59" s="45"/>
      <c r="P59" s="45"/>
      <c r="Q59" s="45"/>
      <c r="R59" s="30"/>
    </row>
    <row r="60" spans="1:18" ht="12" customHeight="1" x14ac:dyDescent="0.2">
      <c r="A60" s="167" t="s">
        <v>504</v>
      </c>
      <c r="B60" s="127">
        <v>4.0999999999999996</v>
      </c>
      <c r="C60" s="66">
        <v>0.5</v>
      </c>
      <c r="D60" s="83">
        <f>Pts!AO59</f>
        <v>50</v>
      </c>
      <c r="H60" s="30"/>
      <c r="I60" s="208"/>
      <c r="J60" s="209"/>
      <c r="K60" s="98"/>
      <c r="L60" s="23"/>
      <c r="M60" s="45"/>
      <c r="N60" s="45"/>
      <c r="O60" s="45"/>
      <c r="P60" s="45"/>
      <c r="Q60" s="45"/>
      <c r="R60" s="30"/>
    </row>
    <row r="61" spans="1:18" ht="12" customHeight="1" x14ac:dyDescent="0.2">
      <c r="A61" s="167" t="s">
        <v>505</v>
      </c>
      <c r="B61" s="127">
        <v>4.5</v>
      </c>
      <c r="C61" s="66"/>
      <c r="D61" s="83">
        <f>Pts!AO60</f>
        <v>9.5</v>
      </c>
      <c r="H61" s="30"/>
      <c r="I61" s="45"/>
      <c r="J61" s="45"/>
      <c r="K61" s="45"/>
      <c r="L61" s="45"/>
      <c r="M61" s="45"/>
      <c r="N61" s="45"/>
      <c r="O61" s="45"/>
      <c r="P61" s="45"/>
      <c r="Q61" s="45"/>
      <c r="R61" s="30"/>
    </row>
    <row r="62" spans="1:18" ht="12" customHeight="1" x14ac:dyDescent="0.2">
      <c r="A62" s="125"/>
      <c r="B62" s="85"/>
      <c r="C62" s="51"/>
      <c r="D62" s="51"/>
      <c r="H62" s="30"/>
      <c r="I62" s="45"/>
      <c r="J62" s="45"/>
      <c r="K62" s="45"/>
      <c r="L62" s="45"/>
      <c r="M62" s="45"/>
      <c r="N62" s="45"/>
      <c r="O62" s="45"/>
      <c r="P62" s="45"/>
      <c r="Q62" s="45"/>
      <c r="R62" s="30"/>
    </row>
    <row r="63" spans="1:18" ht="12" customHeight="1" x14ac:dyDescent="0.2">
      <c r="A63" s="11"/>
      <c r="B63" s="23"/>
      <c r="C63" s="51"/>
      <c r="D63" s="51"/>
      <c r="H63" s="30"/>
      <c r="I63" s="45"/>
      <c r="J63" s="45"/>
      <c r="K63" s="45"/>
      <c r="L63" s="45"/>
      <c r="M63" s="45"/>
      <c r="N63" s="45"/>
      <c r="O63" s="45"/>
      <c r="P63" s="45"/>
      <c r="Q63" s="45"/>
      <c r="R63" s="30"/>
    </row>
    <row r="64" spans="1:18" ht="12" customHeight="1" x14ac:dyDescent="0.2">
      <c r="A64" s="125"/>
      <c r="B64" s="85"/>
      <c r="C64" s="51"/>
      <c r="D64" s="51"/>
      <c r="H64" s="30"/>
      <c r="I64" s="45"/>
      <c r="J64" s="45"/>
      <c r="K64" s="45"/>
      <c r="L64" s="45"/>
      <c r="M64" s="45"/>
      <c r="N64" s="45"/>
      <c r="O64" s="45"/>
      <c r="P64" s="45"/>
      <c r="Q64" s="45"/>
      <c r="R64" s="30"/>
    </row>
    <row r="65" spans="1:18" ht="12" customHeight="1" x14ac:dyDescent="0.2">
      <c r="A65" s="125"/>
      <c r="B65" s="85"/>
      <c r="C65" s="51"/>
      <c r="D65" s="51"/>
      <c r="H65" s="45"/>
      <c r="I65" s="102"/>
      <c r="J65" s="10"/>
      <c r="K65" s="45"/>
      <c r="L65" s="45"/>
      <c r="M65" s="45"/>
      <c r="N65" s="22"/>
      <c r="O65" s="45"/>
      <c r="P65" s="45"/>
      <c r="Q65" s="45"/>
      <c r="R65" s="102"/>
    </row>
    <row r="66" spans="1:18" ht="12" customHeight="1" x14ac:dyDescent="0.2">
      <c r="A66" s="125"/>
      <c r="B66" s="85"/>
      <c r="C66" s="51"/>
      <c r="D66" s="51"/>
      <c r="E66" s="30"/>
      <c r="F66" s="30"/>
      <c r="G66" s="30"/>
      <c r="H66" s="102"/>
      <c r="I66" s="102"/>
      <c r="J66" s="9"/>
      <c r="K66" s="45"/>
      <c r="L66" s="45"/>
      <c r="M66" s="45"/>
      <c r="N66" s="22"/>
      <c r="O66" s="45"/>
      <c r="P66" s="45"/>
      <c r="Q66" s="45"/>
      <c r="R66" s="102"/>
    </row>
    <row r="67" spans="1:18" ht="12" customHeight="1" x14ac:dyDescent="0.2">
      <c r="A67" s="125"/>
      <c r="B67" s="85"/>
      <c r="C67" s="51"/>
      <c r="D67" s="51"/>
      <c r="E67" s="30"/>
      <c r="F67" s="30"/>
      <c r="G67" s="30"/>
      <c r="H67" s="30"/>
      <c r="I67" s="45"/>
      <c r="J67" s="45"/>
      <c r="K67" s="45"/>
      <c r="L67" s="45"/>
      <c r="M67" s="45"/>
      <c r="N67" s="45"/>
      <c r="O67" s="45"/>
      <c r="P67" s="45"/>
      <c r="Q67" s="45"/>
      <c r="R67" s="102"/>
    </row>
    <row r="68" spans="1:18" ht="12" customHeight="1" x14ac:dyDescent="0.2">
      <c r="A68" s="125"/>
      <c r="B68" s="85"/>
      <c r="C68" s="51"/>
      <c r="D68" s="51"/>
      <c r="E68" s="30"/>
      <c r="F68" s="30"/>
      <c r="G68" s="30"/>
      <c r="H68" s="30"/>
      <c r="I68" s="45"/>
      <c r="J68" s="45"/>
      <c r="K68" s="45"/>
      <c r="L68" s="45"/>
      <c r="M68" s="45"/>
      <c r="N68" s="45"/>
      <c r="O68" s="45"/>
      <c r="P68" s="45"/>
      <c r="Q68" s="45"/>
      <c r="R68" s="102"/>
    </row>
    <row r="69" spans="1:18" ht="12" customHeight="1" x14ac:dyDescent="0.2">
      <c r="A69" s="125"/>
      <c r="B69" s="85"/>
      <c r="C69" s="51"/>
      <c r="D69" s="51"/>
      <c r="E69" s="30"/>
      <c r="F69" s="30"/>
      <c r="G69" s="30"/>
      <c r="H69" s="30"/>
      <c r="I69" s="45"/>
      <c r="J69" s="45"/>
      <c r="K69" s="45"/>
      <c r="L69" s="45"/>
      <c r="M69" s="45"/>
      <c r="N69" s="45"/>
      <c r="O69" s="45"/>
      <c r="P69" s="45"/>
      <c r="Q69" s="45"/>
      <c r="R69" s="102"/>
    </row>
    <row r="70" spans="1:18" x14ac:dyDescent="0.2">
      <c r="A70" s="125"/>
      <c r="B70" s="85"/>
      <c r="C70" s="51"/>
      <c r="D70" s="51"/>
      <c r="E70" s="30"/>
      <c r="F70" s="30"/>
      <c r="G70" s="30"/>
      <c r="H70" s="30"/>
      <c r="I70" s="45"/>
      <c r="J70" s="45"/>
      <c r="K70" s="45"/>
      <c r="L70" s="45"/>
      <c r="M70" s="45"/>
      <c r="N70" s="45"/>
      <c r="O70" s="45"/>
      <c r="P70" s="45"/>
      <c r="Q70" s="45"/>
      <c r="R70" s="102"/>
    </row>
    <row r="71" spans="1:18" x14ac:dyDescent="0.2">
      <c r="A71" s="125"/>
      <c r="B71" s="85"/>
      <c r="C71" s="51"/>
      <c r="D71" s="51"/>
      <c r="I71" s="8"/>
      <c r="J71" s="10"/>
      <c r="K71" s="45"/>
      <c r="L71" s="45"/>
      <c r="M71" s="45"/>
      <c r="N71" s="45"/>
      <c r="O71" s="45"/>
      <c r="P71" s="45"/>
      <c r="Q71" s="45"/>
      <c r="R71" s="8"/>
    </row>
    <row r="72" spans="1:18" x14ac:dyDescent="0.2">
      <c r="A72" s="125"/>
      <c r="B72" s="85"/>
      <c r="C72" s="51"/>
      <c r="D72" s="51"/>
      <c r="H72" s="45"/>
      <c r="I72" s="8"/>
      <c r="J72" s="9"/>
      <c r="K72" s="45"/>
      <c r="L72" s="45"/>
      <c r="M72" s="45"/>
      <c r="N72" s="22"/>
      <c r="O72" s="45"/>
      <c r="P72" s="45"/>
      <c r="Q72" s="45"/>
      <c r="R72" s="8"/>
    </row>
    <row r="73" spans="1:18" x14ac:dyDescent="0.2">
      <c r="A73" s="125"/>
      <c r="B73" s="85"/>
      <c r="C73" s="51"/>
      <c r="D73" s="51"/>
      <c r="H73" s="8"/>
      <c r="I73" s="45"/>
      <c r="J73" s="45"/>
      <c r="K73" s="45"/>
      <c r="L73" s="45"/>
      <c r="M73" s="45"/>
      <c r="N73" s="22"/>
      <c r="O73" s="45"/>
      <c r="P73" s="45"/>
      <c r="Q73" s="45"/>
      <c r="R73" s="8"/>
    </row>
    <row r="74" spans="1:18" x14ac:dyDescent="0.2">
      <c r="A74" s="125"/>
      <c r="B74" s="85"/>
      <c r="C74" s="51"/>
      <c r="D74" s="51"/>
      <c r="H74" s="8"/>
      <c r="I74" s="45"/>
      <c r="J74" s="45"/>
      <c r="K74" s="45"/>
      <c r="L74" s="45"/>
      <c r="M74" s="45"/>
      <c r="N74" s="45"/>
      <c r="O74" s="45"/>
      <c r="P74" s="45"/>
      <c r="Q74" s="45"/>
      <c r="R74" s="8"/>
    </row>
    <row r="75" spans="1:18" x14ac:dyDescent="0.2">
      <c r="A75" s="11"/>
      <c r="B75" s="23"/>
      <c r="C75" s="51"/>
      <c r="D75" s="51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8"/>
    </row>
    <row r="76" spans="1:18" x14ac:dyDescent="0.2">
      <c r="A76" s="125"/>
      <c r="B76" s="85"/>
      <c r="C76" s="51"/>
      <c r="D76" s="51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8"/>
    </row>
    <row r="77" spans="1:18" x14ac:dyDescent="0.2">
      <c r="A77" s="125"/>
      <c r="B77" s="85"/>
      <c r="C77" s="51"/>
      <c r="D77" s="51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8"/>
    </row>
    <row r="78" spans="1:18" x14ac:dyDescent="0.2">
      <c r="A78" s="11"/>
      <c r="B78" s="23"/>
      <c r="C78" s="51"/>
      <c r="D78" s="51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8"/>
    </row>
    <row r="79" spans="1:18" x14ac:dyDescent="0.2">
      <c r="A79" s="11"/>
      <c r="B79" s="23"/>
      <c r="C79" s="51"/>
      <c r="D79" s="51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8"/>
    </row>
    <row r="80" spans="1:18" x14ac:dyDescent="0.2">
      <c r="A80" s="125"/>
      <c r="B80" s="85"/>
      <c r="C80" s="51"/>
      <c r="D80" s="51"/>
      <c r="H80" s="45"/>
      <c r="I80" s="45"/>
      <c r="J80" s="45"/>
      <c r="M80" s="45"/>
      <c r="N80" s="45"/>
      <c r="O80" s="45"/>
      <c r="P80" s="45"/>
      <c r="Q80" s="45"/>
      <c r="R80" s="8"/>
    </row>
    <row r="81" spans="1:18" x14ac:dyDescent="0.2">
      <c r="A81" s="125"/>
      <c r="B81" s="85"/>
      <c r="C81" s="51"/>
      <c r="D81" s="51"/>
      <c r="H81" s="45"/>
      <c r="I81" s="45"/>
      <c r="J81" s="45"/>
      <c r="N81" s="45"/>
      <c r="O81" s="45"/>
      <c r="P81" s="45"/>
      <c r="Q81" s="45"/>
      <c r="R81" s="8"/>
    </row>
    <row r="82" spans="1:18" x14ac:dyDescent="0.2">
      <c r="A82" s="11"/>
      <c r="B82" s="23"/>
      <c r="C82" s="51"/>
      <c r="D82" s="51"/>
      <c r="H82" s="45"/>
      <c r="N82" s="45"/>
      <c r="O82" s="45"/>
      <c r="P82" s="45"/>
      <c r="Q82" s="45"/>
      <c r="R82" s="8"/>
    </row>
    <row r="83" spans="1:18" x14ac:dyDescent="0.2">
      <c r="A83" s="125"/>
      <c r="B83" s="85"/>
      <c r="C83" s="51"/>
      <c r="D83" s="51"/>
      <c r="H83" s="45"/>
      <c r="N83" s="45"/>
      <c r="O83" s="45"/>
      <c r="P83" s="45"/>
      <c r="Q83" s="45"/>
    </row>
    <row r="84" spans="1:18" x14ac:dyDescent="0.2">
      <c r="A84" s="125"/>
      <c r="B84" s="85"/>
      <c r="C84" s="51"/>
      <c r="D84" s="51"/>
    </row>
    <row r="85" spans="1:18" x14ac:dyDescent="0.2">
      <c r="A85" s="11"/>
      <c r="B85" s="23"/>
      <c r="C85" s="51"/>
      <c r="D85" s="51"/>
    </row>
    <row r="86" spans="1:18" x14ac:dyDescent="0.2">
      <c r="A86" s="11"/>
      <c r="B86" s="23"/>
      <c r="C86" s="51"/>
      <c r="D86" s="51"/>
    </row>
    <row r="87" spans="1:18" x14ac:dyDescent="0.2">
      <c r="A87" s="125"/>
      <c r="B87" s="85"/>
      <c r="C87" s="51"/>
      <c r="D87" s="51"/>
    </row>
    <row r="88" spans="1:18" x14ac:dyDescent="0.2">
      <c r="A88" s="125"/>
      <c r="B88" s="85"/>
      <c r="C88" s="51"/>
      <c r="D88" s="51"/>
    </row>
    <row r="89" spans="1:18" x14ac:dyDescent="0.2">
      <c r="A89" s="54"/>
      <c r="B89" s="23"/>
      <c r="C89" s="51"/>
      <c r="D89" s="51"/>
    </row>
    <row r="90" spans="1:18" x14ac:dyDescent="0.2">
      <c r="A90" s="125"/>
      <c r="B90" s="85"/>
      <c r="C90" s="51"/>
      <c r="D90" s="51"/>
    </row>
    <row r="91" spans="1:18" x14ac:dyDescent="0.2">
      <c r="A91" s="11"/>
      <c r="B91" s="23"/>
      <c r="C91" s="51"/>
      <c r="D91" s="51"/>
    </row>
    <row r="92" spans="1:18" x14ac:dyDescent="0.2">
      <c r="A92" s="54"/>
      <c r="B92" s="23"/>
      <c r="C92" s="51"/>
      <c r="D92" s="51"/>
    </row>
    <row r="93" spans="1:18" x14ac:dyDescent="0.2">
      <c r="A93" s="125"/>
      <c r="B93" s="85"/>
      <c r="C93" s="51"/>
      <c r="D93" s="51"/>
    </row>
    <row r="94" spans="1:18" x14ac:dyDescent="0.2">
      <c r="A94" s="11"/>
      <c r="B94" s="23"/>
      <c r="C94" s="51"/>
      <c r="D94" s="51"/>
    </row>
    <row r="95" spans="1:18" x14ac:dyDescent="0.2">
      <c r="A95" s="11"/>
      <c r="B95" s="23"/>
      <c r="C95" s="51"/>
      <c r="D95" s="51"/>
    </row>
    <row r="96" spans="1:18" x14ac:dyDescent="0.2">
      <c r="A96" s="11"/>
      <c r="B96" s="23"/>
      <c r="C96" s="51"/>
      <c r="D96" s="51"/>
    </row>
    <row r="97" spans="1:4" x14ac:dyDescent="0.2">
      <c r="A97" s="11"/>
      <c r="B97" s="23"/>
      <c r="C97" s="51"/>
      <c r="D97" s="51"/>
    </row>
    <row r="98" spans="1:4" x14ac:dyDescent="0.2">
      <c r="A98" s="11"/>
      <c r="B98" s="23"/>
      <c r="C98" s="51"/>
      <c r="D98" s="51"/>
    </row>
    <row r="99" spans="1:4" x14ac:dyDescent="0.2">
      <c r="A99" s="11"/>
      <c r="B99" s="23"/>
      <c r="C99" s="51"/>
      <c r="D99" s="51"/>
    </row>
    <row r="100" spans="1:4" x14ac:dyDescent="0.2">
      <c r="A100" s="11"/>
      <c r="B100" s="23"/>
      <c r="C100" s="51"/>
      <c r="D100" s="51"/>
    </row>
    <row r="101" spans="1:4" x14ac:dyDescent="0.2">
      <c r="A101" s="11"/>
      <c r="B101" s="23"/>
      <c r="C101" s="51"/>
      <c r="D101" s="51"/>
    </row>
    <row r="102" spans="1:4" x14ac:dyDescent="0.2">
      <c r="A102" s="11"/>
      <c r="B102" s="23"/>
      <c r="C102" s="51"/>
      <c r="D102" s="51"/>
    </row>
    <row r="103" spans="1:4" x14ac:dyDescent="0.2">
      <c r="A103" s="11"/>
      <c r="B103" s="23"/>
      <c r="C103" s="51"/>
      <c r="D103" s="51"/>
    </row>
    <row r="104" spans="1:4" x14ac:dyDescent="0.2">
      <c r="A104" s="11"/>
      <c r="B104" s="23"/>
      <c r="C104" s="51"/>
      <c r="D104" s="51"/>
    </row>
    <row r="105" spans="1:4" x14ac:dyDescent="0.2">
      <c r="A105" s="11"/>
      <c r="B105" s="23"/>
      <c r="C105" s="51"/>
      <c r="D105" s="51"/>
    </row>
    <row r="106" spans="1:4" ht="13.5" x14ac:dyDescent="0.25">
      <c r="A106" s="84"/>
      <c r="B106" s="85"/>
      <c r="C106" s="51"/>
      <c r="D106" s="51"/>
    </row>
    <row r="107" spans="1:4" ht="13.5" x14ac:dyDescent="0.25">
      <c r="A107" s="84"/>
      <c r="B107" s="85"/>
      <c r="C107" s="51"/>
      <c r="D107" s="51"/>
    </row>
    <row r="108" spans="1:4" ht="13.5" x14ac:dyDescent="0.25">
      <c r="A108" s="84"/>
      <c r="B108" s="85"/>
      <c r="C108" s="51"/>
      <c r="D108" s="51"/>
    </row>
    <row r="109" spans="1:4" x14ac:dyDescent="0.2">
      <c r="A109" s="11"/>
      <c r="B109" s="23"/>
      <c r="C109" s="51"/>
      <c r="D109" s="51"/>
    </row>
    <row r="110" spans="1:4" x14ac:dyDescent="0.2">
      <c r="A110" s="11"/>
      <c r="B110" s="23"/>
      <c r="C110" s="51"/>
      <c r="D110" s="51"/>
    </row>
    <row r="111" spans="1:4" ht="13.5" x14ac:dyDescent="0.25">
      <c r="A111" s="4"/>
      <c r="B111" s="23"/>
      <c r="C111" s="51"/>
      <c r="D111" s="51"/>
    </row>
    <row r="112" spans="1:4" x14ac:dyDescent="0.2">
      <c r="A112" s="11"/>
      <c r="B112" s="23"/>
      <c r="C112" s="51"/>
      <c r="D112" s="51"/>
    </row>
    <row r="113" spans="1:4" x14ac:dyDescent="0.2">
      <c r="A113" s="11"/>
      <c r="B113" s="23"/>
      <c r="C113" s="51"/>
      <c r="D113" s="51"/>
    </row>
    <row r="114" spans="1:4" x14ac:dyDescent="0.2">
      <c r="A114" s="11"/>
      <c r="B114" s="23"/>
      <c r="C114" s="51"/>
      <c r="D114" s="51"/>
    </row>
    <row r="115" spans="1:4" ht="13.5" x14ac:dyDescent="0.25">
      <c r="A115" s="4"/>
      <c r="B115" s="23"/>
      <c r="C115" s="51"/>
      <c r="D115" s="51"/>
    </row>
    <row r="116" spans="1:4" ht="13.5" x14ac:dyDescent="0.25">
      <c r="A116" s="4"/>
      <c r="B116" s="23"/>
      <c r="C116" s="51"/>
      <c r="D116" s="51"/>
    </row>
    <row r="117" spans="1:4" x14ac:dyDescent="0.2">
      <c r="A117" s="11"/>
      <c r="B117" s="23"/>
      <c r="C117" s="51"/>
      <c r="D117" s="51"/>
    </row>
    <row r="118" spans="1:4" x14ac:dyDescent="0.2">
      <c r="A118" s="11"/>
      <c r="B118" s="23"/>
      <c r="C118" s="51"/>
      <c r="D118" s="51"/>
    </row>
    <row r="119" spans="1:4" x14ac:dyDescent="0.2">
      <c r="A119" s="11"/>
      <c r="B119" s="23"/>
      <c r="C119" s="51"/>
      <c r="D119" s="51"/>
    </row>
    <row r="120" spans="1:4" x14ac:dyDescent="0.2">
      <c r="A120" s="11"/>
      <c r="B120" s="23"/>
      <c r="C120" s="51"/>
      <c r="D120" s="51"/>
    </row>
    <row r="121" spans="1:4" x14ac:dyDescent="0.2">
      <c r="A121" s="11"/>
      <c r="B121" s="23"/>
      <c r="C121" s="51"/>
      <c r="D121" s="17"/>
    </row>
    <row r="122" spans="1:4" x14ac:dyDescent="0.2">
      <c r="A122" s="11"/>
      <c r="B122" s="35"/>
      <c r="C122" s="51"/>
      <c r="D122" s="17"/>
    </row>
    <row r="123" spans="1:4" x14ac:dyDescent="0.2">
      <c r="A123" s="11"/>
      <c r="B123" s="35"/>
      <c r="C123" s="51"/>
      <c r="D123" s="17"/>
    </row>
    <row r="124" spans="1:4" x14ac:dyDescent="0.2">
      <c r="A124" s="11"/>
      <c r="B124" s="35"/>
      <c r="C124" s="51"/>
      <c r="D124" s="17"/>
    </row>
    <row r="125" spans="1:4" x14ac:dyDescent="0.2">
      <c r="A125" s="11"/>
      <c r="B125" s="35"/>
      <c r="C125" s="51"/>
      <c r="D125" s="17"/>
    </row>
    <row r="126" spans="1:4" ht="13.5" x14ac:dyDescent="0.25">
      <c r="A126" s="79"/>
      <c r="B126" s="80"/>
      <c r="C126" s="51"/>
      <c r="D126" s="17"/>
    </row>
    <row r="127" spans="1:4" x14ac:dyDescent="0.2">
      <c r="A127" s="11"/>
      <c r="B127" s="35"/>
      <c r="C127" s="51"/>
      <c r="D127" s="17"/>
    </row>
    <row r="128" spans="1:4" x14ac:dyDescent="0.2">
      <c r="A128" s="11"/>
      <c r="B128" s="35"/>
      <c r="C128" s="51"/>
      <c r="D128" s="17"/>
    </row>
    <row r="129" spans="1:4" x14ac:dyDescent="0.2">
      <c r="A129" s="11"/>
      <c r="B129" s="35"/>
      <c r="C129" s="51"/>
      <c r="D129" s="17"/>
    </row>
    <row r="130" spans="1:4" x14ac:dyDescent="0.2">
      <c r="A130" s="11"/>
      <c r="B130" s="35"/>
      <c r="C130" s="51"/>
      <c r="D130" s="17"/>
    </row>
    <row r="131" spans="1:4" x14ac:dyDescent="0.2">
      <c r="A131" s="11"/>
      <c r="B131" s="35"/>
      <c r="C131" s="51"/>
      <c r="D131" s="17"/>
    </row>
    <row r="132" spans="1:4" x14ac:dyDescent="0.2">
      <c r="A132" s="11"/>
      <c r="B132" s="35"/>
      <c r="C132" s="51"/>
      <c r="D132" s="17"/>
    </row>
    <row r="133" spans="1:4" x14ac:dyDescent="0.2">
      <c r="A133" s="11"/>
      <c r="B133" s="35"/>
      <c r="C133" s="51"/>
      <c r="D133" s="17"/>
    </row>
    <row r="134" spans="1:4" x14ac:dyDescent="0.2">
      <c r="A134" s="11"/>
      <c r="B134" s="35"/>
      <c r="C134" s="51"/>
      <c r="D134" s="17"/>
    </row>
    <row r="135" spans="1:4" x14ac:dyDescent="0.2">
      <c r="A135" s="11"/>
      <c r="B135" s="35"/>
      <c r="C135" s="51"/>
      <c r="D135" s="17"/>
    </row>
    <row r="136" spans="1:4" x14ac:dyDescent="0.2">
      <c r="A136" s="11"/>
      <c r="B136" s="35"/>
      <c r="C136" s="51"/>
      <c r="D136" s="17"/>
    </row>
    <row r="137" spans="1:4" x14ac:dyDescent="0.2">
      <c r="A137" s="11"/>
      <c r="B137" s="35"/>
      <c r="C137" s="51"/>
      <c r="D137" s="17"/>
    </row>
    <row r="138" spans="1:4" x14ac:dyDescent="0.2">
      <c r="A138" s="11"/>
      <c r="B138" s="35"/>
      <c r="C138" s="51"/>
      <c r="D138" s="17"/>
    </row>
    <row r="139" spans="1:4" x14ac:dyDescent="0.2">
      <c r="A139" s="11"/>
      <c r="B139" s="35"/>
      <c r="C139" s="51"/>
      <c r="D139" s="17"/>
    </row>
    <row r="140" spans="1:4" x14ac:dyDescent="0.2">
      <c r="A140" s="54"/>
      <c r="B140" s="35"/>
      <c r="C140" s="51"/>
      <c r="D140" s="17"/>
    </row>
    <row r="141" spans="1:4" x14ac:dyDescent="0.2">
      <c r="A141" s="11"/>
      <c r="B141" s="35"/>
      <c r="C141" s="51"/>
      <c r="D141" s="17"/>
    </row>
    <row r="142" spans="1:4" x14ac:dyDescent="0.2">
      <c r="A142" s="11"/>
      <c r="B142" s="35"/>
      <c r="C142" s="51"/>
      <c r="D142" s="17"/>
    </row>
    <row r="143" spans="1:4" x14ac:dyDescent="0.2">
      <c r="A143" s="11"/>
      <c r="B143" s="35"/>
      <c r="C143" s="51"/>
      <c r="D143" s="17"/>
    </row>
    <row r="144" spans="1:4" x14ac:dyDescent="0.2">
      <c r="A144" s="11"/>
      <c r="B144" s="35"/>
      <c r="C144" s="51"/>
      <c r="D144" s="17"/>
    </row>
    <row r="145" spans="1:4" x14ac:dyDescent="0.2">
      <c r="A145" s="11"/>
      <c r="B145" s="35"/>
      <c r="C145" s="51"/>
      <c r="D145" s="17"/>
    </row>
    <row r="146" spans="1:4" x14ac:dyDescent="0.2">
      <c r="A146" s="11"/>
      <c r="B146" s="35"/>
      <c r="C146" s="51"/>
      <c r="D146" s="17"/>
    </row>
    <row r="147" spans="1:4" x14ac:dyDescent="0.2">
      <c r="A147" s="11"/>
      <c r="B147" s="35"/>
      <c r="C147" s="51"/>
      <c r="D147" s="17"/>
    </row>
    <row r="148" spans="1:4" x14ac:dyDescent="0.2">
      <c r="A148" s="11"/>
      <c r="B148" s="35"/>
      <c r="C148" s="51"/>
      <c r="D148" s="17"/>
    </row>
    <row r="149" spans="1:4" x14ac:dyDescent="0.2">
      <c r="A149" s="11"/>
      <c r="B149" s="35"/>
      <c r="C149" s="51"/>
      <c r="D149" s="17"/>
    </row>
    <row r="150" spans="1:4" x14ac:dyDescent="0.2">
      <c r="A150" s="11"/>
      <c r="B150" s="35"/>
      <c r="C150" s="51"/>
      <c r="D150" s="17"/>
    </row>
    <row r="151" spans="1:4" x14ac:dyDescent="0.2">
      <c r="A151" s="11"/>
      <c r="B151" s="35"/>
      <c r="C151" s="51"/>
      <c r="D151" s="17"/>
    </row>
    <row r="152" spans="1:4" x14ac:dyDescent="0.2">
      <c r="A152" s="11"/>
      <c r="B152" s="35"/>
      <c r="C152" s="51"/>
      <c r="D152" s="17"/>
    </row>
    <row r="153" spans="1:4" x14ac:dyDescent="0.2">
      <c r="A153" s="11"/>
      <c r="B153" s="35"/>
      <c r="C153" s="51"/>
      <c r="D153" s="17"/>
    </row>
    <row r="154" spans="1:4" x14ac:dyDescent="0.2">
      <c r="A154" s="11"/>
      <c r="B154" s="35"/>
      <c r="C154" s="51"/>
      <c r="D154" s="17"/>
    </row>
    <row r="155" spans="1:4" x14ac:dyDescent="0.2">
      <c r="A155" s="11"/>
      <c r="B155" s="35"/>
      <c r="C155" s="51"/>
      <c r="D155" s="17"/>
    </row>
    <row r="156" spans="1:4" x14ac:dyDescent="0.2">
      <c r="A156" s="11"/>
      <c r="B156" s="35"/>
      <c r="C156" s="51"/>
      <c r="D156" s="17"/>
    </row>
    <row r="157" spans="1:4" x14ac:dyDescent="0.2">
      <c r="A157" s="11"/>
      <c r="B157" s="35"/>
      <c r="C157" s="51"/>
      <c r="D157" s="17"/>
    </row>
    <row r="158" spans="1:4" x14ac:dyDescent="0.2">
      <c r="A158" s="11"/>
      <c r="B158" s="35"/>
      <c r="C158" s="51"/>
      <c r="D158" s="17"/>
    </row>
    <row r="159" spans="1:4" x14ac:dyDescent="0.2">
      <c r="A159" s="11"/>
      <c r="B159" s="35"/>
      <c r="C159" s="51"/>
      <c r="D159" s="17"/>
    </row>
    <row r="160" spans="1:4" x14ac:dyDescent="0.2">
      <c r="A160" s="11"/>
      <c r="B160" s="35"/>
      <c r="C160" s="37"/>
      <c r="D160" s="17"/>
    </row>
    <row r="161" spans="1:4" x14ac:dyDescent="0.2">
      <c r="A161" s="11"/>
      <c r="B161" s="35"/>
      <c r="C161" s="37"/>
      <c r="D161" s="17"/>
    </row>
    <row r="162" spans="1:4" x14ac:dyDescent="0.2">
      <c r="A162" s="11"/>
      <c r="B162" s="35"/>
      <c r="C162" s="37"/>
      <c r="D162" s="17"/>
    </row>
    <row r="163" spans="1:4" x14ac:dyDescent="0.2">
      <c r="A163" s="11"/>
      <c r="B163" s="35"/>
      <c r="C163" s="37"/>
      <c r="D163" s="17"/>
    </row>
    <row r="164" spans="1:4" x14ac:dyDescent="0.2">
      <c r="A164" s="11"/>
      <c r="B164" s="35"/>
      <c r="C164" s="37"/>
      <c r="D164" s="17"/>
    </row>
    <row r="165" spans="1:4" x14ac:dyDescent="0.2">
      <c r="A165" s="11"/>
      <c r="B165" s="35"/>
      <c r="C165" s="37"/>
      <c r="D165" s="17"/>
    </row>
    <row r="166" spans="1:4" x14ac:dyDescent="0.2">
      <c r="A166" s="11"/>
      <c r="B166" s="35"/>
      <c r="C166" s="37"/>
      <c r="D166" s="17"/>
    </row>
    <row r="167" spans="1:4" x14ac:dyDescent="0.2">
      <c r="A167" s="11"/>
      <c r="B167" s="35"/>
      <c r="C167" s="37"/>
      <c r="D167" s="17"/>
    </row>
    <row r="168" spans="1:4" x14ac:dyDescent="0.2">
      <c r="A168" s="11"/>
      <c r="B168" s="35"/>
      <c r="C168" s="37"/>
      <c r="D168" s="17"/>
    </row>
    <row r="169" spans="1:4" x14ac:dyDescent="0.2">
      <c r="A169" s="11"/>
      <c r="B169" s="35"/>
      <c r="C169" s="37"/>
      <c r="D169" s="17"/>
    </row>
    <row r="170" spans="1:4" x14ac:dyDescent="0.2">
      <c r="A170" s="11"/>
      <c r="B170" s="35"/>
      <c r="C170" s="37"/>
      <c r="D170" s="17"/>
    </row>
    <row r="171" spans="1:4" x14ac:dyDescent="0.2">
      <c r="A171" s="11"/>
      <c r="B171" s="35"/>
      <c r="C171" s="37"/>
      <c r="D171" s="17"/>
    </row>
    <row r="172" spans="1:4" x14ac:dyDescent="0.2">
      <c r="A172" s="11"/>
      <c r="B172" s="35"/>
      <c r="C172" s="37"/>
      <c r="D172" s="17"/>
    </row>
    <row r="173" spans="1:4" x14ac:dyDescent="0.2">
      <c r="A173" s="11"/>
      <c r="B173" s="35"/>
      <c r="C173" s="37"/>
      <c r="D173" s="17"/>
    </row>
    <row r="174" spans="1:4" x14ac:dyDescent="0.2">
      <c r="A174" s="11"/>
      <c r="B174" s="35"/>
      <c r="C174" s="37"/>
      <c r="D174" s="17"/>
    </row>
    <row r="175" spans="1:4" x14ac:dyDescent="0.2">
      <c r="A175" s="11"/>
      <c r="B175" s="35"/>
      <c r="C175" s="37"/>
      <c r="D175" s="17"/>
    </row>
    <row r="176" spans="1:4" x14ac:dyDescent="0.2">
      <c r="A176" s="11"/>
      <c r="B176" s="35"/>
      <c r="C176" s="37"/>
      <c r="D176" s="17"/>
    </row>
    <row r="177" spans="1:4" x14ac:dyDescent="0.2">
      <c r="A177" s="11"/>
      <c r="B177" s="35"/>
      <c r="C177" s="37"/>
      <c r="D177" s="17"/>
    </row>
    <row r="178" spans="1:4" x14ac:dyDescent="0.2">
      <c r="A178" s="11"/>
      <c r="B178" s="35"/>
      <c r="C178" s="37"/>
      <c r="D178" s="17"/>
    </row>
    <row r="179" spans="1:4" x14ac:dyDescent="0.2">
      <c r="A179" s="11"/>
      <c r="B179" s="35"/>
      <c r="C179" s="37"/>
      <c r="D179" s="17"/>
    </row>
    <row r="180" spans="1:4" x14ac:dyDescent="0.2">
      <c r="A180" s="11"/>
      <c r="B180" s="35"/>
      <c r="C180" s="37"/>
      <c r="D180" s="17"/>
    </row>
    <row r="181" spans="1:4" x14ac:dyDescent="0.2">
      <c r="A181" s="11"/>
      <c r="B181" s="35"/>
      <c r="C181" s="37"/>
      <c r="D181" s="17"/>
    </row>
    <row r="182" spans="1:4" x14ac:dyDescent="0.2">
      <c r="A182" s="11"/>
      <c r="B182" s="35"/>
      <c r="C182" s="37"/>
      <c r="D182" s="17"/>
    </row>
    <row r="183" spans="1:4" x14ac:dyDescent="0.2">
      <c r="A183" s="11"/>
      <c r="B183" s="35"/>
      <c r="C183" s="37"/>
      <c r="D183" s="17"/>
    </row>
    <row r="184" spans="1:4" x14ac:dyDescent="0.2">
      <c r="A184" s="11"/>
      <c r="B184" s="35"/>
      <c r="C184" s="37"/>
      <c r="D184" s="17"/>
    </row>
    <row r="185" spans="1:4" x14ac:dyDescent="0.2">
      <c r="A185" s="11"/>
      <c r="B185" s="35"/>
      <c r="C185" s="37"/>
      <c r="D185" s="17"/>
    </row>
    <row r="186" spans="1:4" x14ac:dyDescent="0.2">
      <c r="A186" s="11"/>
      <c r="B186" s="35"/>
      <c r="C186" s="37"/>
      <c r="D186" s="17"/>
    </row>
    <row r="187" spans="1:4" x14ac:dyDescent="0.2">
      <c r="A187" s="11"/>
      <c r="B187" s="35"/>
      <c r="C187" s="37"/>
      <c r="D187" s="17"/>
    </row>
    <row r="188" spans="1:4" x14ac:dyDescent="0.2">
      <c r="A188" s="11"/>
      <c r="B188" s="35"/>
      <c r="C188" s="37"/>
      <c r="D188" s="17"/>
    </row>
    <row r="189" spans="1:4" x14ac:dyDescent="0.2">
      <c r="A189" s="11"/>
      <c r="B189" s="35"/>
      <c r="C189" s="37"/>
      <c r="D189" s="17"/>
    </row>
    <row r="190" spans="1:4" x14ac:dyDescent="0.2">
      <c r="A190" s="11"/>
      <c r="B190" s="35"/>
      <c r="C190" s="37"/>
      <c r="D190" s="17"/>
    </row>
    <row r="191" spans="1:4" x14ac:dyDescent="0.2">
      <c r="A191" s="11"/>
      <c r="B191" s="35"/>
      <c r="C191" s="37"/>
      <c r="D191" s="17"/>
    </row>
    <row r="192" spans="1:4" x14ac:dyDescent="0.2">
      <c r="A192" s="11"/>
      <c r="B192" s="35"/>
      <c r="C192" s="37"/>
      <c r="D192" s="17"/>
    </row>
    <row r="193" spans="1:4" x14ac:dyDescent="0.2">
      <c r="A193" s="11"/>
      <c r="B193" s="35"/>
      <c r="C193" s="37"/>
      <c r="D193" s="17"/>
    </row>
    <row r="194" spans="1:4" x14ac:dyDescent="0.2">
      <c r="A194" s="11"/>
      <c r="B194" s="35"/>
      <c r="C194" s="37"/>
      <c r="D194" s="17"/>
    </row>
    <row r="195" spans="1:4" x14ac:dyDescent="0.2">
      <c r="A195" s="11"/>
      <c r="B195" s="35"/>
      <c r="C195" s="37"/>
      <c r="D195" s="17"/>
    </row>
    <row r="196" spans="1:4" x14ac:dyDescent="0.2">
      <c r="A196" s="11"/>
      <c r="B196" s="35"/>
      <c r="C196" s="37"/>
      <c r="D196" s="17"/>
    </row>
    <row r="197" spans="1:4" x14ac:dyDescent="0.2">
      <c r="A197" s="11"/>
      <c r="B197" s="35"/>
      <c r="C197" s="37"/>
      <c r="D197" s="17"/>
    </row>
    <row r="198" spans="1:4" x14ac:dyDescent="0.2">
      <c r="A198" s="11"/>
      <c r="B198" s="35"/>
      <c r="C198" s="37"/>
      <c r="D198" s="17"/>
    </row>
    <row r="199" spans="1:4" x14ac:dyDescent="0.2">
      <c r="A199" s="11"/>
      <c r="B199" s="35"/>
      <c r="C199" s="37"/>
      <c r="D199" s="17"/>
    </row>
    <row r="200" spans="1:4" x14ac:dyDescent="0.2">
      <c r="A200" s="11"/>
      <c r="B200" s="35"/>
      <c r="C200" s="37"/>
      <c r="D200" s="17"/>
    </row>
    <row r="201" spans="1:4" x14ac:dyDescent="0.2">
      <c r="A201" s="11"/>
      <c r="B201" s="35"/>
      <c r="C201" s="37"/>
      <c r="D201" s="17"/>
    </row>
    <row r="202" spans="1:4" x14ac:dyDescent="0.2">
      <c r="A202" s="11"/>
      <c r="B202" s="35"/>
      <c r="C202" s="37"/>
      <c r="D202" s="17"/>
    </row>
    <row r="203" spans="1:4" x14ac:dyDescent="0.2">
      <c r="A203" s="11"/>
      <c r="B203" s="35"/>
      <c r="C203" s="37"/>
      <c r="D203" s="17"/>
    </row>
    <row r="204" spans="1:4" x14ac:dyDescent="0.2">
      <c r="A204" s="11"/>
      <c r="B204" s="35"/>
      <c r="C204" s="37"/>
      <c r="D204" s="17"/>
    </row>
    <row r="205" spans="1:4" x14ac:dyDescent="0.2">
      <c r="A205" s="11"/>
      <c r="B205" s="35"/>
      <c r="C205" s="37"/>
      <c r="D205" s="17"/>
    </row>
    <row r="206" spans="1:4" x14ac:dyDescent="0.2">
      <c r="A206" s="11"/>
      <c r="B206" s="35"/>
      <c r="C206" s="37"/>
      <c r="D206" s="17"/>
    </row>
    <row r="207" spans="1:4" x14ac:dyDescent="0.2">
      <c r="A207" s="11"/>
      <c r="B207" s="35"/>
      <c r="C207" s="37"/>
      <c r="D207" s="17"/>
    </row>
    <row r="208" spans="1:4" x14ac:dyDescent="0.2">
      <c r="A208" s="11"/>
      <c r="B208" s="35"/>
      <c r="C208" s="37"/>
      <c r="D208" s="17"/>
    </row>
    <row r="209" spans="1:4" x14ac:dyDescent="0.2">
      <c r="A209" s="43"/>
      <c r="B209" s="35"/>
      <c r="C209" s="37"/>
      <c r="D209" s="17"/>
    </row>
    <row r="210" spans="1:4" x14ac:dyDescent="0.2">
      <c r="A210" s="11"/>
      <c r="B210" s="35"/>
      <c r="C210" s="37"/>
      <c r="D210" s="17"/>
    </row>
    <row r="211" spans="1:4" x14ac:dyDescent="0.2">
      <c r="A211" s="11"/>
      <c r="B211" s="35"/>
      <c r="C211" s="37"/>
      <c r="D211" s="17"/>
    </row>
    <row r="212" spans="1:4" x14ac:dyDescent="0.2">
      <c r="A212" s="11"/>
      <c r="B212" s="35"/>
      <c r="C212" s="37"/>
      <c r="D212" s="17"/>
    </row>
    <row r="213" spans="1:4" x14ac:dyDescent="0.2">
      <c r="A213" s="11"/>
      <c r="B213" s="35"/>
      <c r="C213" s="37"/>
      <c r="D213" s="17"/>
    </row>
    <row r="214" spans="1:4" x14ac:dyDescent="0.2">
      <c r="A214" s="11"/>
      <c r="B214" s="35"/>
      <c r="C214" s="37"/>
      <c r="D214" s="17"/>
    </row>
    <row r="215" spans="1:4" x14ac:dyDescent="0.2">
      <c r="A215" s="11"/>
      <c r="B215" s="35"/>
      <c r="C215" s="37"/>
      <c r="D215" s="17"/>
    </row>
    <row r="216" spans="1:4" x14ac:dyDescent="0.2">
      <c r="A216" s="11"/>
      <c r="B216" s="35"/>
      <c r="C216" s="37"/>
      <c r="D216" s="17"/>
    </row>
    <row r="217" spans="1:4" x14ac:dyDescent="0.2">
      <c r="A217" s="11"/>
      <c r="B217" s="35"/>
      <c r="C217" s="37"/>
      <c r="D217" s="17"/>
    </row>
    <row r="218" spans="1:4" x14ac:dyDescent="0.2">
      <c r="A218" s="34"/>
      <c r="B218" s="36"/>
      <c r="C218" s="37"/>
      <c r="D218" s="17"/>
    </row>
    <row r="219" spans="1:4" x14ac:dyDescent="0.2">
      <c r="A219" s="34"/>
      <c r="B219" s="36"/>
      <c r="C219" s="37"/>
      <c r="D219" s="17"/>
    </row>
    <row r="220" spans="1:4" x14ac:dyDescent="0.2">
      <c r="A220" s="34"/>
      <c r="B220" s="36"/>
      <c r="C220" s="37"/>
      <c r="D220" s="17"/>
    </row>
    <row r="221" spans="1:4" x14ac:dyDescent="0.2">
      <c r="A221" s="11"/>
      <c r="B221" s="36"/>
      <c r="C221" s="16"/>
      <c r="D221" s="17"/>
    </row>
    <row r="222" spans="1:4" x14ac:dyDescent="0.2">
      <c r="A222" s="11"/>
      <c r="B222" s="35"/>
      <c r="C222" s="16"/>
      <c r="D222" s="17"/>
    </row>
    <row r="223" spans="1:4" x14ac:dyDescent="0.2">
      <c r="A223" s="11"/>
      <c r="B223" s="35"/>
      <c r="C223" s="16"/>
      <c r="D223" s="17"/>
    </row>
    <row r="224" spans="1:4" x14ac:dyDescent="0.2">
      <c r="A224" s="11"/>
      <c r="B224" s="36"/>
      <c r="C224" s="16"/>
      <c r="D224" s="17"/>
    </row>
    <row r="225" spans="1:4" x14ac:dyDescent="0.2">
      <c r="A225" s="11"/>
      <c r="B225" s="36"/>
      <c r="C225" s="16"/>
      <c r="D225" s="18"/>
    </row>
    <row r="226" spans="1:4" x14ac:dyDescent="0.2">
      <c r="A226" s="11"/>
      <c r="B226" s="36"/>
      <c r="C226" s="16"/>
      <c r="D226" s="17"/>
    </row>
    <row r="227" spans="1:4" x14ac:dyDescent="0.2">
      <c r="A227" s="11"/>
      <c r="B227" s="36"/>
      <c r="C227" s="16"/>
      <c r="D227" s="17"/>
    </row>
    <row r="228" spans="1:4" x14ac:dyDescent="0.2">
      <c r="A228" s="11"/>
      <c r="B228" s="36"/>
      <c r="D228" s="17"/>
    </row>
    <row r="229" spans="1:4" x14ac:dyDescent="0.2">
      <c r="A229" s="11"/>
      <c r="B229" s="35"/>
      <c r="D229" s="17"/>
    </row>
    <row r="230" spans="1:4" x14ac:dyDescent="0.2">
      <c r="A230" s="11"/>
      <c r="B230" s="35"/>
    </row>
    <row r="231" spans="1:4" x14ac:dyDescent="0.2">
      <c r="A231" s="11"/>
      <c r="B231" s="35"/>
    </row>
    <row r="232" spans="1:4" x14ac:dyDescent="0.2">
      <c r="A232" s="11"/>
      <c r="B232" s="35"/>
    </row>
    <row r="233" spans="1:4" x14ac:dyDescent="0.2">
      <c r="A233" s="11"/>
      <c r="B233" s="35"/>
    </row>
    <row r="234" spans="1:4" x14ac:dyDescent="0.2">
      <c r="A234" s="11"/>
      <c r="B234" s="35"/>
    </row>
    <row r="235" spans="1:4" x14ac:dyDescent="0.2">
      <c r="A235" s="11"/>
      <c r="B235" s="35"/>
    </row>
    <row r="236" spans="1:4" x14ac:dyDescent="0.2">
      <c r="A236" s="11"/>
      <c r="B236" s="35"/>
    </row>
    <row r="237" spans="1:4" x14ac:dyDescent="0.2">
      <c r="A237" s="11"/>
      <c r="B237" s="35"/>
    </row>
    <row r="238" spans="1:4" x14ac:dyDescent="0.2">
      <c r="A238" s="11"/>
      <c r="B238" s="35"/>
    </row>
    <row r="239" spans="1:4" x14ac:dyDescent="0.2">
      <c r="A239" s="11"/>
      <c r="B239" s="35"/>
    </row>
    <row r="240" spans="1:4" x14ac:dyDescent="0.2">
      <c r="A240" s="11"/>
      <c r="B240" s="35"/>
    </row>
    <row r="241" spans="1:2" x14ac:dyDescent="0.2">
      <c r="A241" s="34"/>
      <c r="B241" s="35"/>
    </row>
    <row r="242" spans="1:2" x14ac:dyDescent="0.2">
      <c r="A242" s="34"/>
      <c r="B242" s="35"/>
    </row>
    <row r="243" spans="1:2" x14ac:dyDescent="0.2">
      <c r="A243" s="11"/>
      <c r="B243" s="35"/>
    </row>
    <row r="244" spans="1:2" x14ac:dyDescent="0.2">
      <c r="A244" s="11"/>
      <c r="B244" s="35"/>
    </row>
    <row r="245" spans="1:2" x14ac:dyDescent="0.2">
      <c r="A245" s="11"/>
      <c r="B245" s="35"/>
    </row>
    <row r="246" spans="1:2" x14ac:dyDescent="0.2">
      <c r="A246" s="11"/>
      <c r="B246" s="35"/>
    </row>
    <row r="247" spans="1:2" x14ac:dyDescent="0.2">
      <c r="A247" s="11"/>
      <c r="B247" s="35"/>
    </row>
    <row r="248" spans="1:2" x14ac:dyDescent="0.2">
      <c r="A248" s="11"/>
      <c r="B248" s="35"/>
    </row>
    <row r="249" spans="1:2" x14ac:dyDescent="0.2">
      <c r="A249" s="11"/>
      <c r="B249" s="35"/>
    </row>
    <row r="250" spans="1:2" x14ac:dyDescent="0.2">
      <c r="A250" s="34"/>
      <c r="B250" s="35"/>
    </row>
    <row r="251" spans="1:2" x14ac:dyDescent="0.2">
      <c r="A251" s="34"/>
      <c r="B251" s="35"/>
    </row>
    <row r="252" spans="1:2" x14ac:dyDescent="0.2">
      <c r="A252" s="34"/>
      <c r="B252" s="35"/>
    </row>
    <row r="253" spans="1:2" x14ac:dyDescent="0.2">
      <c r="A253" s="34"/>
      <c r="B253" s="35"/>
    </row>
    <row r="254" spans="1:2" x14ac:dyDescent="0.2">
      <c r="A254" s="34"/>
      <c r="B254" s="35"/>
    </row>
    <row r="255" spans="1:2" x14ac:dyDescent="0.2">
      <c r="A255" s="34"/>
      <c r="B255" s="35"/>
    </row>
    <row r="256" spans="1:2" x14ac:dyDescent="0.2">
      <c r="A256" s="11"/>
      <c r="B256" s="35"/>
    </row>
    <row r="257" spans="1:2" x14ac:dyDescent="0.2">
      <c r="A257" s="11"/>
      <c r="B257" s="35"/>
    </row>
    <row r="258" spans="1:2" x14ac:dyDescent="0.2">
      <c r="A258" s="11"/>
      <c r="B258" s="35"/>
    </row>
    <row r="259" spans="1:2" x14ac:dyDescent="0.2">
      <c r="A259" s="11"/>
      <c r="B259" s="35"/>
    </row>
    <row r="260" spans="1:2" x14ac:dyDescent="0.2">
      <c r="A260" s="11"/>
      <c r="B260" s="35"/>
    </row>
    <row r="261" spans="1:2" x14ac:dyDescent="0.2">
      <c r="A261" s="11"/>
      <c r="B261" s="35"/>
    </row>
    <row r="262" spans="1:2" x14ac:dyDescent="0.2">
      <c r="A262" s="11"/>
      <c r="B262" s="35"/>
    </row>
    <row r="263" spans="1:2" x14ac:dyDescent="0.2">
      <c r="A263" s="11"/>
      <c r="B263" s="35"/>
    </row>
    <row r="264" spans="1:2" x14ac:dyDescent="0.2">
      <c r="A264" s="34"/>
      <c r="B264" s="35"/>
    </row>
    <row r="265" spans="1:2" x14ac:dyDescent="0.2">
      <c r="A265" s="11"/>
      <c r="B265" s="35"/>
    </row>
    <row r="266" spans="1:2" x14ac:dyDescent="0.2">
      <c r="A266" s="11"/>
      <c r="B266" s="35"/>
    </row>
    <row r="267" spans="1:2" x14ac:dyDescent="0.2">
      <c r="A267" s="11"/>
      <c r="B267" s="35"/>
    </row>
    <row r="268" spans="1:2" x14ac:dyDescent="0.2">
      <c r="A268" s="11"/>
      <c r="B268" s="35"/>
    </row>
    <row r="269" spans="1:2" x14ac:dyDescent="0.2">
      <c r="A269" s="11"/>
      <c r="B269" s="35"/>
    </row>
    <row r="270" spans="1:2" x14ac:dyDescent="0.2">
      <c r="A270" s="11"/>
      <c r="B270" s="16"/>
    </row>
    <row r="271" spans="1:2" x14ac:dyDescent="0.2">
      <c r="A271" s="11"/>
      <c r="B271" s="16"/>
    </row>
    <row r="272" spans="1:2" x14ac:dyDescent="0.2">
      <c r="A272" s="19"/>
      <c r="B272" s="16"/>
    </row>
    <row r="273" spans="1:2" x14ac:dyDescent="0.2">
      <c r="A273" s="11"/>
      <c r="B273" s="16"/>
    </row>
    <row r="274" spans="1:2" x14ac:dyDescent="0.2">
      <c r="A274" s="11"/>
      <c r="B274" s="16"/>
    </row>
    <row r="275" spans="1:2" x14ac:dyDescent="0.2">
      <c r="A275" s="11"/>
      <c r="B275" s="16"/>
    </row>
    <row r="276" spans="1:2" x14ac:dyDescent="0.2">
      <c r="A276" s="11"/>
      <c r="B276" s="16"/>
    </row>
  </sheetData>
  <sortState xmlns:xlrd2="http://schemas.microsoft.com/office/spreadsheetml/2017/richdata2" ref="E3:R35">
    <sortCondition ref="O3:O35"/>
  </sortState>
  <mergeCells count="26">
    <mergeCell ref="E44:F44"/>
    <mergeCell ref="H44:O44"/>
    <mergeCell ref="P44:Q44"/>
    <mergeCell ref="I58:J58"/>
    <mergeCell ref="I60:J60"/>
    <mergeCell ref="I46:J46"/>
    <mergeCell ref="K46:L46"/>
    <mergeCell ref="E42:F42"/>
    <mergeCell ref="H42:O42"/>
    <mergeCell ref="P42:Q42"/>
    <mergeCell ref="E43:F43"/>
    <mergeCell ref="H43:O43"/>
    <mergeCell ref="P43:Q43"/>
    <mergeCell ref="A1:R1"/>
    <mergeCell ref="E39:F39"/>
    <mergeCell ref="H39:O39"/>
    <mergeCell ref="P39:Q39"/>
    <mergeCell ref="P38:Q38"/>
    <mergeCell ref="H38:O38"/>
    <mergeCell ref="E38:F38"/>
    <mergeCell ref="E40:F40"/>
    <mergeCell ref="H40:O40"/>
    <mergeCell ref="P40:Q40"/>
    <mergeCell ref="E41:F41"/>
    <mergeCell ref="H41:O41"/>
    <mergeCell ref="P41:Q41"/>
  </mergeCells>
  <printOptions horizontalCentered="1" verticalCentered="1"/>
  <pageMargins left="0.5" right="0.5" top="0.25" bottom="0.25" header="0.5" footer="0.5"/>
  <pageSetup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CEB95-1558-4F60-8D82-EF78B185C485}">
  <dimension ref="A1:BE295"/>
  <sheetViews>
    <sheetView zoomScale="130" zoomScaleNormal="130" workbookViewId="0">
      <pane xSplit="1" ySplit="1" topLeftCell="B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15.28515625" customWidth="1"/>
    <col min="2" max="2" width="4.85546875" style="1" customWidth="1"/>
    <col min="3" max="40" width="5" style="1" customWidth="1"/>
    <col min="41" max="46" width="6.42578125" style="1" customWidth="1"/>
    <col min="47" max="47" width="5" style="1" customWidth="1"/>
    <col min="48" max="48" width="4.7109375" style="1" customWidth="1"/>
    <col min="49" max="49" width="5" style="1" customWidth="1"/>
    <col min="50" max="50" width="5.7109375" customWidth="1"/>
  </cols>
  <sheetData>
    <row r="1" spans="1:57" s="3" customFormat="1" ht="98.25" customHeight="1" x14ac:dyDescent="0.25">
      <c r="A1" s="77"/>
      <c r="B1" s="101" t="s">
        <v>228</v>
      </c>
      <c r="C1" s="101" t="s">
        <v>73</v>
      </c>
      <c r="D1" s="101" t="s">
        <v>109</v>
      </c>
      <c r="E1" s="101" t="s">
        <v>74</v>
      </c>
      <c r="F1" s="101" t="s">
        <v>76</v>
      </c>
      <c r="G1" s="101" t="s">
        <v>75</v>
      </c>
      <c r="H1" s="101" t="s">
        <v>104</v>
      </c>
      <c r="I1" s="101" t="s">
        <v>201</v>
      </c>
      <c r="J1" s="101" t="s">
        <v>229</v>
      </c>
      <c r="K1" s="113" t="s">
        <v>77</v>
      </c>
      <c r="L1" s="113" t="s">
        <v>91</v>
      </c>
      <c r="M1" s="114" t="s">
        <v>110</v>
      </c>
      <c r="N1" s="115" t="s">
        <v>78</v>
      </c>
      <c r="O1" s="115" t="s">
        <v>203</v>
      </c>
      <c r="P1" s="115" t="s">
        <v>79</v>
      </c>
      <c r="Q1" s="114" t="s">
        <v>17</v>
      </c>
      <c r="R1" s="113" t="s">
        <v>204</v>
      </c>
      <c r="S1" s="113" t="s">
        <v>80</v>
      </c>
      <c r="T1" s="116" t="s">
        <v>81</v>
      </c>
      <c r="U1" s="115" t="s">
        <v>205</v>
      </c>
      <c r="V1" s="113" t="s">
        <v>206</v>
      </c>
      <c r="W1" s="113" t="s">
        <v>397</v>
      </c>
      <c r="X1" s="114" t="s">
        <v>59</v>
      </c>
      <c r="Y1" s="116" t="s">
        <v>82</v>
      </c>
      <c r="Z1" s="101" t="s">
        <v>207</v>
      </c>
      <c r="AA1" s="101" t="s">
        <v>83</v>
      </c>
      <c r="AB1" s="114" t="s">
        <v>61</v>
      </c>
      <c r="AC1" s="115" t="s">
        <v>84</v>
      </c>
      <c r="AD1" s="101" t="s">
        <v>121</v>
      </c>
      <c r="AE1" s="115" t="s">
        <v>86</v>
      </c>
      <c r="AF1" s="113" t="s">
        <v>120</v>
      </c>
      <c r="AG1" s="113" t="s">
        <v>232</v>
      </c>
      <c r="AH1" s="117" t="s">
        <v>87</v>
      </c>
      <c r="AI1" s="113" t="s">
        <v>233</v>
      </c>
      <c r="AJ1" s="115" t="s">
        <v>85</v>
      </c>
      <c r="AK1" s="101" t="s">
        <v>88</v>
      </c>
      <c r="AL1" s="101" t="s">
        <v>122</v>
      </c>
      <c r="AM1" s="101" t="s">
        <v>90</v>
      </c>
      <c r="AN1" s="115" t="s">
        <v>89</v>
      </c>
      <c r="AO1" s="97" t="s">
        <v>60</v>
      </c>
    </row>
    <row r="2" spans="1:57" s="3" customFormat="1" ht="10.5" customHeight="1" x14ac:dyDescent="0.2">
      <c r="A2" s="111" t="s">
        <v>398</v>
      </c>
      <c r="B2" s="78">
        <v>7</v>
      </c>
      <c r="C2" s="78"/>
      <c r="D2" s="78"/>
      <c r="E2" s="78">
        <v>5.5</v>
      </c>
      <c r="F2" s="78">
        <v>0.5</v>
      </c>
      <c r="G2" s="78"/>
      <c r="H2" s="78">
        <v>15</v>
      </c>
      <c r="I2" s="78"/>
      <c r="J2" s="78"/>
      <c r="K2" s="78"/>
      <c r="L2" s="78">
        <v>0.5</v>
      </c>
      <c r="M2" s="78"/>
      <c r="N2" s="78"/>
      <c r="O2" s="78"/>
      <c r="P2" s="78"/>
      <c r="Q2" s="78">
        <v>14</v>
      </c>
      <c r="R2" s="78"/>
      <c r="S2" s="78">
        <v>0.5</v>
      </c>
      <c r="T2" s="78"/>
      <c r="U2" s="78"/>
      <c r="V2" s="78"/>
      <c r="W2" s="78">
        <v>0.5</v>
      </c>
      <c r="X2" s="78"/>
      <c r="Y2" s="78"/>
      <c r="Z2" s="78">
        <v>0.63</v>
      </c>
      <c r="AA2" s="78">
        <v>6.5</v>
      </c>
      <c r="AB2" s="78"/>
      <c r="AC2" s="78">
        <v>0.5</v>
      </c>
      <c r="AD2" s="78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78">
        <f t="shared" ref="AO2:AO60" si="0">SUM(B2:AN2)</f>
        <v>51.13</v>
      </c>
      <c r="AQ2" s="51"/>
      <c r="AR2" s="51"/>
      <c r="AS2" s="51"/>
      <c r="AT2" s="51"/>
      <c r="AU2" s="51"/>
      <c r="AV2" s="51"/>
      <c r="AW2" s="51"/>
      <c r="AX2" s="45"/>
    </row>
    <row r="3" spans="1:57" s="3" customFormat="1" ht="10.5" customHeight="1" x14ac:dyDescent="0.25">
      <c r="A3" s="112" t="s">
        <v>464</v>
      </c>
      <c r="B3" s="78"/>
      <c r="C3" s="78"/>
      <c r="D3" s="78">
        <v>1.63</v>
      </c>
      <c r="E3" s="156"/>
      <c r="F3" s="78"/>
      <c r="G3" s="78">
        <v>12</v>
      </c>
      <c r="H3" s="78">
        <v>4</v>
      </c>
      <c r="I3" s="78"/>
      <c r="J3" s="78">
        <v>3.5</v>
      </c>
      <c r="K3" s="156"/>
      <c r="L3" s="156">
        <v>3.5</v>
      </c>
      <c r="M3" s="156">
        <v>2</v>
      </c>
      <c r="N3" s="156"/>
      <c r="O3" s="156"/>
      <c r="P3" s="156">
        <v>2.5</v>
      </c>
      <c r="Q3" s="156">
        <v>1</v>
      </c>
      <c r="R3" s="156"/>
      <c r="S3" s="156">
        <v>9</v>
      </c>
      <c r="T3" s="156"/>
      <c r="U3" s="78"/>
      <c r="V3" s="78"/>
      <c r="W3" s="78">
        <v>2.5</v>
      </c>
      <c r="X3" s="78">
        <v>1</v>
      </c>
      <c r="Y3" s="78"/>
      <c r="Z3" s="78"/>
      <c r="AA3" s="78"/>
      <c r="AB3" s="78">
        <v>1</v>
      </c>
      <c r="AC3" s="78">
        <v>0.5</v>
      </c>
      <c r="AD3" s="78"/>
      <c r="AE3" s="45"/>
      <c r="AF3" s="45"/>
      <c r="AG3" s="45"/>
      <c r="AH3" s="45"/>
      <c r="AI3" s="45"/>
      <c r="AJ3" s="45"/>
      <c r="AK3" s="13"/>
      <c r="AL3" s="45"/>
      <c r="AM3" s="45"/>
      <c r="AN3" s="45"/>
      <c r="AO3" s="78">
        <f t="shared" si="0"/>
        <v>44.129999999999995</v>
      </c>
      <c r="AQ3" s="51"/>
      <c r="AR3" s="51"/>
      <c r="AS3" s="51"/>
      <c r="AT3" s="51"/>
      <c r="AU3" s="51"/>
      <c r="AV3" s="51"/>
      <c r="AW3" s="51"/>
      <c r="AX3" s="45"/>
    </row>
    <row r="4" spans="1:57" s="3" customFormat="1" ht="10.5" customHeight="1" x14ac:dyDescent="0.25">
      <c r="A4" s="112" t="s">
        <v>463</v>
      </c>
      <c r="B4" s="78">
        <v>0.5</v>
      </c>
      <c r="C4" s="78"/>
      <c r="D4" s="78"/>
      <c r="E4" s="156"/>
      <c r="F4" s="78">
        <v>0.5</v>
      </c>
      <c r="G4" s="78">
        <v>9</v>
      </c>
      <c r="H4" s="78">
        <v>0.5</v>
      </c>
      <c r="I4" s="78"/>
      <c r="J4" s="78">
        <v>0.5</v>
      </c>
      <c r="K4" s="156"/>
      <c r="L4" s="156">
        <v>1.5</v>
      </c>
      <c r="M4" s="156"/>
      <c r="N4" s="156"/>
      <c r="O4" s="156"/>
      <c r="P4" s="156"/>
      <c r="Q4" s="156"/>
      <c r="R4" s="156"/>
      <c r="S4" s="156">
        <v>0.5</v>
      </c>
      <c r="T4" s="156"/>
      <c r="U4" s="78"/>
      <c r="V4" s="78"/>
      <c r="W4" s="78">
        <v>0.5</v>
      </c>
      <c r="X4" s="78">
        <v>1</v>
      </c>
      <c r="Y4" s="78">
        <v>5</v>
      </c>
      <c r="Z4" s="78"/>
      <c r="AA4" s="78"/>
      <c r="AB4" s="78">
        <v>4</v>
      </c>
      <c r="AC4" s="78">
        <v>0.5</v>
      </c>
      <c r="AD4" s="78"/>
      <c r="AE4" s="45"/>
      <c r="AF4" s="45"/>
      <c r="AG4" s="45"/>
      <c r="AH4" s="45"/>
      <c r="AI4" s="45"/>
      <c r="AJ4" s="45"/>
      <c r="AK4" s="13"/>
      <c r="AL4" s="45"/>
      <c r="AM4" s="45"/>
      <c r="AN4" s="45"/>
      <c r="AO4" s="78">
        <f t="shared" si="0"/>
        <v>24</v>
      </c>
      <c r="AQ4" s="51"/>
      <c r="AR4" s="51"/>
      <c r="AS4" s="51"/>
      <c r="AT4" s="51"/>
      <c r="AU4" s="51"/>
      <c r="AV4" s="51"/>
      <c r="AW4" s="51"/>
      <c r="AX4" s="45"/>
    </row>
    <row r="5" spans="1:57" s="3" customFormat="1" ht="10.5" customHeight="1" x14ac:dyDescent="0.25">
      <c r="A5" s="112" t="s">
        <v>465</v>
      </c>
      <c r="B5" s="78">
        <v>0.5</v>
      </c>
      <c r="C5" s="78"/>
      <c r="D5" s="78"/>
      <c r="E5" s="156"/>
      <c r="F5" s="78">
        <v>0.5</v>
      </c>
      <c r="G5" s="78">
        <v>1.5</v>
      </c>
      <c r="H5" s="78">
        <v>5.5</v>
      </c>
      <c r="I5" s="78">
        <v>8</v>
      </c>
      <c r="J5" s="78"/>
      <c r="K5" s="156"/>
      <c r="L5" s="156"/>
      <c r="M5" s="156">
        <v>20</v>
      </c>
      <c r="N5" s="156"/>
      <c r="O5" s="156"/>
      <c r="P5" s="156"/>
      <c r="Q5" s="156">
        <v>1</v>
      </c>
      <c r="R5" s="156"/>
      <c r="S5" s="156">
        <v>0.5</v>
      </c>
      <c r="T5" s="156"/>
      <c r="U5" s="78"/>
      <c r="V5" s="78"/>
      <c r="W5" s="78">
        <v>0.5</v>
      </c>
      <c r="X5" s="78"/>
      <c r="Y5" s="78">
        <v>1.63</v>
      </c>
      <c r="Z5" s="78">
        <v>0.63</v>
      </c>
      <c r="AA5" s="78"/>
      <c r="AB5" s="78"/>
      <c r="AC5" s="78">
        <v>0.5</v>
      </c>
      <c r="AD5" s="78">
        <v>0.5</v>
      </c>
      <c r="AE5" s="45"/>
      <c r="AF5" s="45"/>
      <c r="AG5" s="45"/>
      <c r="AH5" s="45"/>
      <c r="AI5" s="45"/>
      <c r="AJ5" s="45"/>
      <c r="AK5" s="13"/>
      <c r="AL5" s="45"/>
      <c r="AM5" s="45"/>
      <c r="AN5" s="45"/>
      <c r="AO5" s="78">
        <f t="shared" si="0"/>
        <v>41.260000000000005</v>
      </c>
      <c r="AQ5" s="51"/>
      <c r="AR5" s="51"/>
      <c r="AS5" s="51"/>
      <c r="AT5" s="51"/>
      <c r="AU5" s="51"/>
      <c r="AV5" s="51"/>
      <c r="AW5" s="51"/>
      <c r="AX5" s="45"/>
    </row>
    <row r="6" spans="1:57" s="3" customFormat="1" ht="10.5" customHeight="1" x14ac:dyDescent="0.25">
      <c r="A6" s="112" t="s">
        <v>416</v>
      </c>
      <c r="B6" s="78">
        <v>4.5</v>
      </c>
      <c r="C6" s="78"/>
      <c r="D6" s="78">
        <v>0.5</v>
      </c>
      <c r="E6" s="156"/>
      <c r="F6" s="78">
        <v>0.5</v>
      </c>
      <c r="G6" s="78">
        <v>0.5</v>
      </c>
      <c r="H6" s="78">
        <v>0.5</v>
      </c>
      <c r="I6" s="78"/>
      <c r="J6" s="78"/>
      <c r="K6" s="156"/>
      <c r="L6" s="156">
        <v>0.5</v>
      </c>
      <c r="M6" s="156"/>
      <c r="N6" s="156"/>
      <c r="O6" s="156"/>
      <c r="P6" s="156"/>
      <c r="Q6" s="156">
        <v>1</v>
      </c>
      <c r="R6" s="156"/>
      <c r="S6" s="156">
        <v>2.5</v>
      </c>
      <c r="T6" s="156"/>
      <c r="U6" s="78">
        <v>9</v>
      </c>
      <c r="V6" s="78"/>
      <c r="W6" s="78">
        <v>0.5</v>
      </c>
      <c r="X6" s="78">
        <v>5.17</v>
      </c>
      <c r="Y6" s="78"/>
      <c r="Z6" s="78">
        <v>3</v>
      </c>
      <c r="AA6" s="78">
        <v>12</v>
      </c>
      <c r="AB6" s="78">
        <v>12</v>
      </c>
      <c r="AC6" s="78">
        <v>0.5</v>
      </c>
      <c r="AD6" s="78"/>
      <c r="AE6" s="45"/>
      <c r="AF6" s="45"/>
      <c r="AG6" s="45"/>
      <c r="AH6" s="45"/>
      <c r="AI6" s="45"/>
      <c r="AJ6" s="45"/>
      <c r="AK6" s="13"/>
      <c r="AL6" s="45"/>
      <c r="AM6" s="45"/>
      <c r="AN6" s="45"/>
      <c r="AO6" s="78">
        <f t="shared" si="0"/>
        <v>52.67</v>
      </c>
      <c r="AQ6" s="51"/>
      <c r="AR6" s="51"/>
      <c r="AS6" s="51"/>
      <c r="AT6" s="51"/>
      <c r="AU6" s="51"/>
      <c r="AV6" s="51"/>
      <c r="AW6" s="51"/>
      <c r="AX6" s="45"/>
    </row>
    <row r="7" spans="1:57" s="3" customFormat="1" ht="10.5" customHeight="1" x14ac:dyDescent="0.25">
      <c r="A7" s="112" t="s">
        <v>405</v>
      </c>
      <c r="B7" s="78">
        <v>0.9</v>
      </c>
      <c r="C7" s="78"/>
      <c r="D7" s="78">
        <v>8</v>
      </c>
      <c r="E7" s="156"/>
      <c r="F7" s="78">
        <v>0.5</v>
      </c>
      <c r="G7" s="78"/>
      <c r="H7" s="78">
        <v>7.5</v>
      </c>
      <c r="I7" s="78"/>
      <c r="J7" s="78"/>
      <c r="K7" s="156"/>
      <c r="L7" s="156">
        <v>0.5</v>
      </c>
      <c r="M7" s="156">
        <v>10</v>
      </c>
      <c r="N7" s="156"/>
      <c r="O7" s="156"/>
      <c r="P7" s="156">
        <v>1</v>
      </c>
      <c r="Q7" s="156">
        <v>1</v>
      </c>
      <c r="R7" s="156"/>
      <c r="S7" s="156">
        <v>2.5</v>
      </c>
      <c r="T7" s="156"/>
      <c r="U7" s="78"/>
      <c r="V7" s="78"/>
      <c r="W7" s="78">
        <v>5.5</v>
      </c>
      <c r="X7" s="78"/>
      <c r="Y7" s="78"/>
      <c r="Z7" s="78">
        <v>3</v>
      </c>
      <c r="AA7" s="78"/>
      <c r="AB7" s="78"/>
      <c r="AC7" s="78">
        <v>1.5</v>
      </c>
      <c r="AD7" s="78">
        <v>0.5</v>
      </c>
      <c r="AE7" s="45"/>
      <c r="AF7" s="45"/>
      <c r="AG7" s="45"/>
      <c r="AH7" s="45"/>
      <c r="AI7" s="45"/>
      <c r="AJ7" s="45"/>
      <c r="AK7" s="13"/>
      <c r="AL7" s="45"/>
      <c r="AM7" s="45"/>
      <c r="AN7" s="45"/>
      <c r="AO7" s="78">
        <f t="shared" si="0"/>
        <v>42.4</v>
      </c>
      <c r="AQ7" s="51"/>
      <c r="AR7" s="51"/>
      <c r="AS7" s="51"/>
      <c r="AT7" s="51"/>
      <c r="AU7" s="51"/>
      <c r="AV7" s="51"/>
      <c r="AW7" s="51"/>
      <c r="AX7" s="45"/>
    </row>
    <row r="8" spans="1:57" s="3" customFormat="1" ht="10.5" customHeight="1" x14ac:dyDescent="0.25">
      <c r="A8" s="112" t="s">
        <v>541</v>
      </c>
      <c r="B8" s="158"/>
      <c r="C8" s="158"/>
      <c r="D8" s="158"/>
      <c r="E8" s="159"/>
      <c r="F8" s="158"/>
      <c r="G8" s="158"/>
      <c r="H8" s="158"/>
      <c r="I8" s="158"/>
      <c r="J8" s="158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8"/>
      <c r="V8" s="158"/>
      <c r="W8" s="158"/>
      <c r="X8" s="78">
        <v>5.17</v>
      </c>
      <c r="Y8" s="78"/>
      <c r="Z8" s="78">
        <v>0.5</v>
      </c>
      <c r="AA8" s="78">
        <v>4</v>
      </c>
      <c r="AB8" s="78"/>
      <c r="AC8" s="78"/>
      <c r="AD8" s="78"/>
      <c r="AE8" s="45"/>
      <c r="AF8" s="45"/>
      <c r="AG8" s="45"/>
      <c r="AH8" s="45"/>
      <c r="AI8" s="45"/>
      <c r="AJ8" s="45"/>
      <c r="AK8" s="13"/>
      <c r="AL8" s="45"/>
      <c r="AM8" s="45"/>
      <c r="AN8" s="45"/>
      <c r="AO8" s="78">
        <f t="shared" si="0"/>
        <v>9.67</v>
      </c>
      <c r="AQ8" s="51"/>
      <c r="AR8" s="51"/>
      <c r="AS8" s="51"/>
      <c r="AT8" s="51"/>
      <c r="AU8" s="51"/>
      <c r="AV8" s="51"/>
      <c r="AW8" s="51"/>
      <c r="AX8" s="45"/>
    </row>
    <row r="9" spans="1:57" s="3" customFormat="1" ht="10.5" customHeight="1" x14ac:dyDescent="0.25">
      <c r="A9" s="112" t="s">
        <v>406</v>
      </c>
      <c r="B9" s="78">
        <v>0.5</v>
      </c>
      <c r="C9" s="78">
        <v>8.34</v>
      </c>
      <c r="D9" s="78">
        <v>0.5</v>
      </c>
      <c r="E9" s="156"/>
      <c r="F9" s="78">
        <v>0.5</v>
      </c>
      <c r="G9" s="78">
        <v>0.5</v>
      </c>
      <c r="H9" s="78">
        <v>0.63</v>
      </c>
      <c r="I9" s="78"/>
      <c r="J9" s="78"/>
      <c r="K9" s="156"/>
      <c r="L9" s="156"/>
      <c r="M9" s="156"/>
      <c r="N9" s="156"/>
      <c r="O9" s="156"/>
      <c r="P9" s="156"/>
      <c r="Q9" s="156"/>
      <c r="R9" s="156"/>
      <c r="S9" s="156">
        <v>0.5</v>
      </c>
      <c r="T9" s="156"/>
      <c r="U9" s="78"/>
      <c r="V9" s="78"/>
      <c r="W9" s="78">
        <v>0.5</v>
      </c>
      <c r="X9" s="78"/>
      <c r="Y9" s="78"/>
      <c r="Z9" s="78">
        <v>0.5</v>
      </c>
      <c r="AA9" s="78"/>
      <c r="AB9" s="78"/>
      <c r="AC9" s="78">
        <v>0.5</v>
      </c>
      <c r="AD9" s="78"/>
      <c r="AE9" s="45"/>
      <c r="AF9" s="45"/>
      <c r="AG9" s="45"/>
      <c r="AH9" s="45"/>
      <c r="AI9" s="45"/>
      <c r="AJ9" s="45"/>
      <c r="AK9" s="13"/>
      <c r="AL9" s="45"/>
      <c r="AM9" s="45"/>
      <c r="AN9" s="45"/>
      <c r="AO9" s="78">
        <f t="shared" si="0"/>
        <v>12.97</v>
      </c>
      <c r="AQ9" s="51"/>
      <c r="AR9" s="51"/>
      <c r="AS9" s="51"/>
      <c r="AT9" s="51"/>
      <c r="AU9" s="51"/>
      <c r="AV9" s="51"/>
      <c r="AW9" s="51"/>
      <c r="AX9" s="45"/>
    </row>
    <row r="10" spans="1:57" s="3" customFormat="1" ht="10.5" customHeight="1" x14ac:dyDescent="0.25">
      <c r="A10" s="112" t="s">
        <v>432</v>
      </c>
      <c r="B10" s="78">
        <v>0.5</v>
      </c>
      <c r="C10" s="78">
        <v>12</v>
      </c>
      <c r="D10" s="78"/>
      <c r="E10" s="156"/>
      <c r="F10" s="78">
        <v>0.5</v>
      </c>
      <c r="G10" s="78"/>
      <c r="H10" s="78">
        <v>0.5</v>
      </c>
      <c r="I10" s="78"/>
      <c r="J10" s="78"/>
      <c r="K10" s="156"/>
      <c r="L10" s="156"/>
      <c r="M10" s="156"/>
      <c r="N10" s="156">
        <v>3.5</v>
      </c>
      <c r="O10" s="156">
        <v>4.5</v>
      </c>
      <c r="P10" s="162"/>
      <c r="Q10" s="156">
        <v>1</v>
      </c>
      <c r="R10" s="162"/>
      <c r="S10" s="156"/>
      <c r="T10" s="156">
        <v>2.5</v>
      </c>
      <c r="U10" s="78">
        <v>6</v>
      </c>
      <c r="V10" s="164"/>
      <c r="W10" s="78"/>
      <c r="X10" s="78">
        <v>1</v>
      </c>
      <c r="Y10" s="78">
        <v>0.5</v>
      </c>
      <c r="Z10" s="78"/>
      <c r="AA10" s="78"/>
      <c r="AB10" s="78"/>
      <c r="AC10" s="78"/>
      <c r="AD10" s="78">
        <v>8</v>
      </c>
      <c r="AE10" s="45"/>
      <c r="AF10" s="45"/>
      <c r="AG10" s="45"/>
      <c r="AH10" s="45"/>
      <c r="AI10" s="45"/>
      <c r="AJ10" s="45"/>
      <c r="AK10" s="13"/>
      <c r="AL10" s="45"/>
      <c r="AM10" s="45"/>
      <c r="AN10" s="45"/>
      <c r="AO10" s="78">
        <f t="shared" si="0"/>
        <v>40.5</v>
      </c>
      <c r="AQ10" s="51"/>
      <c r="AR10" s="51"/>
      <c r="AS10" s="51"/>
      <c r="AT10" s="51"/>
      <c r="AU10" s="51"/>
      <c r="AV10" s="51"/>
      <c r="AW10" s="51"/>
      <c r="AX10" s="45"/>
    </row>
    <row r="11" spans="1:57" s="41" customFormat="1" ht="11.1" customHeight="1" x14ac:dyDescent="0.2">
      <c r="A11" s="111" t="s">
        <v>446</v>
      </c>
      <c r="B11" s="78">
        <v>0.9</v>
      </c>
      <c r="C11" s="78"/>
      <c r="D11" s="78"/>
      <c r="E11" s="78"/>
      <c r="F11" s="78">
        <v>3.5</v>
      </c>
      <c r="G11" s="78"/>
      <c r="H11" s="78"/>
      <c r="I11" s="78"/>
      <c r="J11" s="78"/>
      <c r="K11" s="78"/>
      <c r="L11" s="78">
        <v>0.5</v>
      </c>
      <c r="M11" s="78">
        <v>1</v>
      </c>
      <c r="N11" s="78"/>
      <c r="O11" s="78"/>
      <c r="P11" s="78"/>
      <c r="Q11" s="78"/>
      <c r="R11" s="78"/>
      <c r="S11" s="78">
        <v>0.5</v>
      </c>
      <c r="T11" s="78"/>
      <c r="U11" s="78"/>
      <c r="V11" s="78"/>
      <c r="W11" s="78">
        <v>0.5</v>
      </c>
      <c r="X11" s="78">
        <v>1</v>
      </c>
      <c r="Y11" s="78">
        <v>0.5</v>
      </c>
      <c r="Z11" s="78">
        <v>0.5</v>
      </c>
      <c r="AA11" s="78"/>
      <c r="AB11" s="78"/>
      <c r="AC11" s="78">
        <v>0.5</v>
      </c>
      <c r="AD11" s="78">
        <v>0.5</v>
      </c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78">
        <f t="shared" si="0"/>
        <v>9.9</v>
      </c>
      <c r="AQ11" s="45"/>
      <c r="AR11" s="45"/>
      <c r="AS11" s="45"/>
      <c r="AT11" s="45"/>
      <c r="AU11" s="45"/>
      <c r="AV11" s="3"/>
      <c r="AW11" s="45"/>
      <c r="AX11" s="45"/>
      <c r="AZ11" s="45"/>
      <c r="BA11" s="45"/>
      <c r="BB11" s="45"/>
      <c r="BC11" s="45"/>
      <c r="BD11" s="45"/>
      <c r="BE11" s="45"/>
    </row>
    <row r="12" spans="1:57" s="41" customFormat="1" ht="11.1" customHeight="1" x14ac:dyDescent="0.2">
      <c r="A12" s="111" t="s">
        <v>448</v>
      </c>
      <c r="B12" s="78"/>
      <c r="C12" s="78"/>
      <c r="D12" s="78">
        <v>0.5</v>
      </c>
      <c r="E12" s="78">
        <v>15</v>
      </c>
      <c r="F12" s="78">
        <v>0.5</v>
      </c>
      <c r="G12" s="78"/>
      <c r="H12" s="78">
        <v>0.5</v>
      </c>
      <c r="I12" s="78"/>
      <c r="J12" s="78"/>
      <c r="K12" s="78"/>
      <c r="L12" s="78"/>
      <c r="M12" s="78">
        <v>1</v>
      </c>
      <c r="N12" s="78"/>
      <c r="O12" s="78">
        <v>9</v>
      </c>
      <c r="P12" s="78"/>
      <c r="Q12" s="78">
        <v>11</v>
      </c>
      <c r="R12" s="78"/>
      <c r="S12" s="78">
        <v>0.5</v>
      </c>
      <c r="T12" s="78"/>
      <c r="U12" s="78"/>
      <c r="V12" s="78"/>
      <c r="W12" s="78">
        <v>2.5</v>
      </c>
      <c r="X12" s="78">
        <v>24</v>
      </c>
      <c r="Y12" s="78">
        <v>0.5</v>
      </c>
      <c r="Z12" s="78">
        <v>3</v>
      </c>
      <c r="AA12" s="78"/>
      <c r="AB12" s="78">
        <v>1</v>
      </c>
      <c r="AC12" s="78">
        <v>8</v>
      </c>
      <c r="AD12" s="78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78">
        <f t="shared" si="0"/>
        <v>77</v>
      </c>
      <c r="AQ12" s="45"/>
      <c r="AR12" s="45"/>
      <c r="AS12" s="45"/>
      <c r="AT12" s="45"/>
      <c r="AU12" s="45"/>
      <c r="AV12" s="45"/>
      <c r="AW12" s="45"/>
      <c r="AX12" s="45"/>
      <c r="AZ12" s="45"/>
      <c r="BA12" s="45"/>
      <c r="BB12" s="45"/>
      <c r="BC12" s="45"/>
      <c r="BD12" s="45"/>
      <c r="BE12" s="45"/>
    </row>
    <row r="13" spans="1:57" s="41" customFormat="1" ht="11.1" customHeight="1" x14ac:dyDescent="0.2">
      <c r="A13" s="111" t="s">
        <v>451</v>
      </c>
      <c r="B13" s="78">
        <v>0.9</v>
      </c>
      <c r="C13" s="78"/>
      <c r="D13" s="78"/>
      <c r="E13" s="78"/>
      <c r="F13" s="78">
        <v>3.5</v>
      </c>
      <c r="G13" s="78"/>
      <c r="H13" s="78">
        <v>7.5</v>
      </c>
      <c r="I13" s="78"/>
      <c r="J13" s="78"/>
      <c r="K13" s="78"/>
      <c r="L13" s="78">
        <v>0.5</v>
      </c>
      <c r="M13" s="78"/>
      <c r="N13" s="78"/>
      <c r="O13" s="78">
        <v>4.5</v>
      </c>
      <c r="P13" s="78">
        <v>0.5</v>
      </c>
      <c r="Q13" s="78"/>
      <c r="R13" s="78"/>
      <c r="S13" s="78">
        <v>0.5</v>
      </c>
      <c r="T13" s="78"/>
      <c r="U13" s="78"/>
      <c r="V13" s="78"/>
      <c r="W13" s="78">
        <v>0.75</v>
      </c>
      <c r="X13" s="78">
        <v>5.17</v>
      </c>
      <c r="Y13" s="78"/>
      <c r="Z13" s="78">
        <v>0.5</v>
      </c>
      <c r="AA13" s="78"/>
      <c r="AB13" s="78">
        <v>1</v>
      </c>
      <c r="AC13" s="78">
        <v>0.5</v>
      </c>
      <c r="AD13" s="78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78">
        <f t="shared" si="0"/>
        <v>25.82</v>
      </c>
      <c r="AQ13" s="45"/>
      <c r="AR13" s="45"/>
      <c r="AS13" s="45"/>
      <c r="AT13" s="45"/>
      <c r="AU13" s="45"/>
      <c r="AV13" s="45"/>
      <c r="AW13" s="45"/>
      <c r="AX13" s="45"/>
      <c r="AZ13" s="45"/>
      <c r="BA13" s="45"/>
      <c r="BB13" s="45"/>
      <c r="BC13" s="45"/>
      <c r="BD13" s="45"/>
      <c r="BE13" s="45"/>
    </row>
    <row r="14" spans="1:57" s="41" customFormat="1" ht="11.1" customHeight="1" x14ac:dyDescent="0.2">
      <c r="A14" s="111" t="s">
        <v>428</v>
      </c>
      <c r="B14" s="78">
        <v>0.5</v>
      </c>
      <c r="C14" s="78"/>
      <c r="D14" s="78"/>
      <c r="E14" s="78"/>
      <c r="F14" s="78">
        <v>0.5</v>
      </c>
      <c r="G14" s="78"/>
      <c r="H14" s="78">
        <v>0.5</v>
      </c>
      <c r="I14" s="78"/>
      <c r="J14" s="78"/>
      <c r="K14" s="78"/>
      <c r="L14" s="78">
        <v>0.5</v>
      </c>
      <c r="M14" s="78"/>
      <c r="N14" s="78"/>
      <c r="O14" s="78"/>
      <c r="P14" s="78"/>
      <c r="Q14" s="78">
        <v>1</v>
      </c>
      <c r="R14" s="78"/>
      <c r="S14" s="78">
        <v>0.5</v>
      </c>
      <c r="T14" s="78"/>
      <c r="U14" s="78"/>
      <c r="V14" s="78"/>
      <c r="W14" s="78">
        <v>0.5</v>
      </c>
      <c r="X14" s="78">
        <v>16.670000000000002</v>
      </c>
      <c r="Y14" s="78"/>
      <c r="Z14" s="78">
        <v>0.5</v>
      </c>
      <c r="AA14" s="78"/>
      <c r="AB14" s="78">
        <v>1</v>
      </c>
      <c r="AC14" s="78">
        <v>0.5</v>
      </c>
      <c r="AD14" s="78">
        <v>6.5</v>
      </c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78">
        <f t="shared" si="0"/>
        <v>29.17</v>
      </c>
      <c r="AQ14" s="45"/>
      <c r="AR14" s="45"/>
      <c r="AS14" s="45"/>
      <c r="AT14" s="45"/>
      <c r="AU14" s="45"/>
      <c r="AV14" s="45"/>
      <c r="AW14" s="45"/>
      <c r="AX14" s="45"/>
      <c r="AZ14" s="45"/>
      <c r="BA14" s="45"/>
      <c r="BB14" s="45"/>
      <c r="BC14" s="45"/>
      <c r="BD14" s="45"/>
      <c r="BE14" s="45"/>
    </row>
    <row r="15" spans="1:57" s="41" customFormat="1" ht="11.1" customHeight="1" x14ac:dyDescent="0.2">
      <c r="A15" s="111" t="s">
        <v>521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78">
        <v>3</v>
      </c>
      <c r="O15" s="78"/>
      <c r="P15" s="78">
        <v>0.5</v>
      </c>
      <c r="Q15" s="78">
        <v>1</v>
      </c>
      <c r="R15" s="78"/>
      <c r="S15" s="78">
        <v>7</v>
      </c>
      <c r="T15" s="78"/>
      <c r="U15" s="78"/>
      <c r="V15" s="78"/>
      <c r="W15" s="78">
        <v>5.5</v>
      </c>
      <c r="X15" s="78">
        <v>1</v>
      </c>
      <c r="Y15" s="78">
        <v>12</v>
      </c>
      <c r="Z15" s="78">
        <v>0.63</v>
      </c>
      <c r="AA15" s="78"/>
      <c r="AB15" s="78"/>
      <c r="AC15" s="78">
        <v>11</v>
      </c>
      <c r="AD15" s="78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78">
        <f t="shared" si="0"/>
        <v>41.629999999999995</v>
      </c>
      <c r="AQ15" s="45"/>
      <c r="AR15" s="45"/>
      <c r="AS15" s="45"/>
      <c r="AT15" s="45"/>
      <c r="AU15" s="45"/>
      <c r="AV15" s="45"/>
      <c r="AW15" s="45"/>
      <c r="AX15" s="45"/>
      <c r="AZ15" s="45"/>
      <c r="BA15" s="45"/>
      <c r="BB15" s="45"/>
      <c r="BC15" s="45"/>
      <c r="BD15" s="45"/>
      <c r="BE15" s="45"/>
    </row>
    <row r="16" spans="1:57" s="41" customFormat="1" ht="11.1" customHeight="1" x14ac:dyDescent="0.2">
      <c r="A16" s="111" t="s">
        <v>444</v>
      </c>
      <c r="B16" s="78"/>
      <c r="C16" s="78"/>
      <c r="D16" s="78">
        <v>1.63</v>
      </c>
      <c r="E16" s="78"/>
      <c r="F16" s="78">
        <v>0.5</v>
      </c>
      <c r="G16" s="78"/>
      <c r="H16" s="78">
        <v>0.5</v>
      </c>
      <c r="I16" s="78"/>
      <c r="J16" s="78">
        <v>5.5</v>
      </c>
      <c r="K16" s="78"/>
      <c r="L16" s="78"/>
      <c r="M16" s="78">
        <v>1</v>
      </c>
      <c r="N16" s="78"/>
      <c r="O16" s="78">
        <v>0.75</v>
      </c>
      <c r="P16" s="78">
        <v>2.5</v>
      </c>
      <c r="Q16" s="78"/>
      <c r="R16" s="78"/>
      <c r="S16" s="78">
        <v>0.5</v>
      </c>
      <c r="T16" s="78"/>
      <c r="U16" s="78"/>
      <c r="V16" s="78"/>
      <c r="W16" s="78">
        <v>0.75</v>
      </c>
      <c r="X16" s="78"/>
      <c r="Y16" s="78">
        <v>5</v>
      </c>
      <c r="Z16" s="78">
        <v>5.5</v>
      </c>
      <c r="AA16" s="78"/>
      <c r="AB16" s="78"/>
      <c r="AC16" s="78">
        <v>0.5</v>
      </c>
      <c r="AD16" s="78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78">
        <f>SUM(B16:AN16)</f>
        <v>24.63</v>
      </c>
      <c r="AQ16" s="45"/>
      <c r="AR16" s="45"/>
      <c r="AS16" s="45"/>
      <c r="AT16" s="45"/>
      <c r="AU16" s="45"/>
      <c r="AV16" s="45"/>
      <c r="AW16" s="45"/>
      <c r="AX16" s="45"/>
      <c r="AZ16" s="45"/>
      <c r="BA16" s="45"/>
      <c r="BB16" s="45"/>
      <c r="BC16" s="45"/>
      <c r="BD16" s="45"/>
      <c r="BE16" s="45"/>
    </row>
    <row r="17" spans="1:57" s="41" customFormat="1" ht="11.1" customHeight="1" x14ac:dyDescent="0.2">
      <c r="A17" s="111" t="s">
        <v>513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78">
        <v>6</v>
      </c>
      <c r="O17" s="78"/>
      <c r="P17" s="78"/>
      <c r="Q17" s="78"/>
      <c r="R17" s="78"/>
      <c r="S17" s="78">
        <v>0.5</v>
      </c>
      <c r="T17" s="78"/>
      <c r="U17" s="78"/>
      <c r="V17" s="78"/>
      <c r="W17" s="78">
        <v>0.5</v>
      </c>
      <c r="X17" s="78">
        <v>1</v>
      </c>
      <c r="Y17" s="78">
        <v>1.63</v>
      </c>
      <c r="Z17" s="78"/>
      <c r="AA17" s="78"/>
      <c r="AB17" s="78"/>
      <c r="AC17" s="78">
        <v>4</v>
      </c>
      <c r="AD17" s="78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78">
        <f>SUM(B17:AN17)</f>
        <v>13.629999999999999</v>
      </c>
      <c r="AQ17" s="45"/>
      <c r="AR17" s="45"/>
      <c r="AS17" s="45"/>
      <c r="AT17" s="45"/>
      <c r="AU17" s="45"/>
      <c r="AV17" s="45"/>
      <c r="AW17" s="45"/>
      <c r="AX17" s="45"/>
      <c r="AZ17" s="45"/>
      <c r="BA17" s="45"/>
      <c r="BB17" s="45"/>
      <c r="BC17" s="45"/>
      <c r="BD17" s="45"/>
      <c r="BE17" s="45"/>
    </row>
    <row r="18" spans="1:57" s="41" customFormat="1" ht="11.1" customHeight="1" x14ac:dyDescent="0.2">
      <c r="A18" s="111" t="s">
        <v>424</v>
      </c>
      <c r="B18" s="78">
        <v>0.5</v>
      </c>
      <c r="C18" s="78"/>
      <c r="D18" s="78">
        <v>7</v>
      </c>
      <c r="E18" s="78">
        <v>4</v>
      </c>
      <c r="F18" s="78">
        <v>0.5</v>
      </c>
      <c r="G18" s="78">
        <v>0.5</v>
      </c>
      <c r="H18" s="78">
        <v>0.5</v>
      </c>
      <c r="I18" s="78"/>
      <c r="J18" s="78">
        <v>7.5</v>
      </c>
      <c r="K18" s="78"/>
      <c r="L18" s="78">
        <v>0.5</v>
      </c>
      <c r="M18" s="78"/>
      <c r="N18" s="78"/>
      <c r="O18" s="78"/>
      <c r="P18" s="78"/>
      <c r="Q18" s="78">
        <v>1</v>
      </c>
      <c r="R18" s="78"/>
      <c r="S18" s="78">
        <v>0.5</v>
      </c>
      <c r="T18" s="78">
        <v>2.5</v>
      </c>
      <c r="U18" s="78"/>
      <c r="V18" s="78"/>
      <c r="W18" s="78">
        <v>0.5</v>
      </c>
      <c r="X18" s="78">
        <v>1</v>
      </c>
      <c r="Y18" s="78">
        <v>1.63</v>
      </c>
      <c r="Z18" s="78">
        <v>0.5</v>
      </c>
      <c r="AA18" s="78"/>
      <c r="AB18" s="78">
        <v>1</v>
      </c>
      <c r="AC18" s="78">
        <v>0.5</v>
      </c>
      <c r="AD18" s="78">
        <v>12</v>
      </c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78">
        <f t="shared" si="0"/>
        <v>42.129999999999995</v>
      </c>
      <c r="AQ18" s="45"/>
      <c r="AR18" s="45"/>
      <c r="AS18" s="45"/>
      <c r="AT18" s="45"/>
      <c r="AU18" s="45"/>
      <c r="AV18" s="45"/>
      <c r="AW18" s="45"/>
      <c r="AX18" s="45"/>
      <c r="AZ18" s="45"/>
      <c r="BA18" s="45"/>
      <c r="BB18" s="45"/>
      <c r="BC18" s="45"/>
      <c r="BD18" s="45"/>
      <c r="BE18" s="45"/>
    </row>
    <row r="19" spans="1:57" s="41" customFormat="1" ht="11.1" customHeight="1" x14ac:dyDescent="0.2">
      <c r="A19" s="111" t="s">
        <v>553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78">
        <v>12</v>
      </c>
      <c r="AA19" s="78"/>
      <c r="AB19" s="78">
        <v>9</v>
      </c>
      <c r="AC19" s="78">
        <v>0.5</v>
      </c>
      <c r="AD19" s="78">
        <v>3</v>
      </c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78">
        <f t="shared" si="0"/>
        <v>24.5</v>
      </c>
      <c r="AQ19" s="45"/>
      <c r="AR19" s="45"/>
      <c r="AS19" s="45"/>
      <c r="AT19" s="45"/>
      <c r="AU19" s="45"/>
      <c r="AV19" s="45"/>
      <c r="AW19" s="45"/>
      <c r="AX19" s="45"/>
      <c r="AZ19" s="45"/>
      <c r="BA19" s="45"/>
      <c r="BB19" s="45"/>
      <c r="BC19" s="45"/>
      <c r="BD19" s="45"/>
      <c r="BE19" s="45"/>
    </row>
    <row r="20" spans="1:57" s="41" customFormat="1" ht="11.1" customHeight="1" x14ac:dyDescent="0.2">
      <c r="A20" s="111" t="s">
        <v>436</v>
      </c>
      <c r="B20" s="78">
        <v>4.5</v>
      </c>
      <c r="C20" s="78">
        <v>8.34</v>
      </c>
      <c r="D20" s="78">
        <v>1.63</v>
      </c>
      <c r="E20" s="78"/>
      <c r="F20" s="78">
        <v>0.5</v>
      </c>
      <c r="G20" s="78"/>
      <c r="H20" s="78"/>
      <c r="I20" s="78">
        <v>6</v>
      </c>
      <c r="J20" s="78"/>
      <c r="K20" s="78"/>
      <c r="L20" s="78"/>
      <c r="M20" s="78"/>
      <c r="N20" s="78">
        <v>0.5</v>
      </c>
      <c r="O20" s="78">
        <v>9</v>
      </c>
      <c r="P20" s="78">
        <v>4.5</v>
      </c>
      <c r="Q20" s="78"/>
      <c r="R20" s="78">
        <v>5</v>
      </c>
      <c r="S20" s="78"/>
      <c r="T20" s="78"/>
      <c r="U20" s="78">
        <v>4.5</v>
      </c>
      <c r="V20" s="78">
        <v>10</v>
      </c>
      <c r="W20" s="78"/>
      <c r="X20" s="78">
        <v>5.17</v>
      </c>
      <c r="Y20" s="78">
        <v>9</v>
      </c>
      <c r="Z20" s="78"/>
      <c r="AA20" s="78">
        <v>5</v>
      </c>
      <c r="AB20" s="78"/>
      <c r="AC20" s="78">
        <v>4</v>
      </c>
      <c r="AD20" s="78">
        <v>3</v>
      </c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78">
        <f t="shared" si="0"/>
        <v>80.64</v>
      </c>
      <c r="AQ20" s="45"/>
      <c r="AR20" s="45"/>
      <c r="AS20" s="45"/>
      <c r="AT20" s="45"/>
      <c r="AU20" s="45"/>
      <c r="AV20" s="45"/>
      <c r="AW20" s="45"/>
      <c r="AX20" s="45"/>
      <c r="AZ20" s="45"/>
      <c r="BA20" s="45"/>
      <c r="BB20" s="45"/>
      <c r="BC20" s="45"/>
      <c r="BD20" s="45"/>
      <c r="BE20" s="45"/>
    </row>
    <row r="21" spans="1:57" s="41" customFormat="1" ht="11.1" customHeight="1" x14ac:dyDescent="0.2">
      <c r="A21" s="111" t="s">
        <v>537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78"/>
      <c r="W21" s="78">
        <v>0.5</v>
      </c>
      <c r="X21" s="78">
        <v>1</v>
      </c>
      <c r="Y21" s="78">
        <v>0.5</v>
      </c>
      <c r="Z21" s="78"/>
      <c r="AA21" s="78"/>
      <c r="AB21" s="78">
        <v>1</v>
      </c>
      <c r="AC21" s="78">
        <v>6</v>
      </c>
      <c r="AD21" s="78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78">
        <f t="shared" si="0"/>
        <v>9</v>
      </c>
      <c r="AQ21" s="45"/>
      <c r="AR21" s="45"/>
      <c r="AS21" s="45"/>
      <c r="AT21" s="45"/>
      <c r="AU21" s="45"/>
      <c r="AV21" s="45"/>
      <c r="AW21" s="45"/>
      <c r="AX21" s="45"/>
      <c r="AZ21" s="45"/>
      <c r="BA21" s="45"/>
      <c r="BB21" s="45"/>
      <c r="BC21" s="45"/>
      <c r="BD21" s="45"/>
      <c r="BE21" s="45"/>
    </row>
    <row r="22" spans="1:57" s="41" customFormat="1" ht="11.1" customHeight="1" x14ac:dyDescent="0.2">
      <c r="A22" s="111" t="s">
        <v>481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>
        <v>5</v>
      </c>
      <c r="R22" s="78"/>
      <c r="S22" s="78"/>
      <c r="T22" s="78"/>
      <c r="U22" s="78"/>
      <c r="V22" s="78"/>
      <c r="W22" s="78"/>
      <c r="X22" s="78">
        <v>1</v>
      </c>
      <c r="Y22" s="78"/>
      <c r="Z22" s="78"/>
      <c r="AA22" s="78"/>
      <c r="AB22" s="78">
        <v>17</v>
      </c>
      <c r="AC22" s="78"/>
      <c r="AD22" s="78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78">
        <f t="shared" si="0"/>
        <v>23</v>
      </c>
      <c r="AQ22" s="45"/>
      <c r="AR22" s="45"/>
      <c r="AS22" s="45"/>
      <c r="AT22" s="45"/>
      <c r="AU22" s="45"/>
      <c r="AV22" s="45"/>
      <c r="AW22" s="45"/>
      <c r="AX22" s="45"/>
      <c r="AZ22" s="45"/>
      <c r="BA22" s="45"/>
      <c r="BB22" s="45"/>
      <c r="BC22" s="45"/>
      <c r="BD22" s="45"/>
      <c r="BE22" s="45"/>
    </row>
    <row r="23" spans="1:57" s="41" customFormat="1" ht="11.1" customHeight="1" x14ac:dyDescent="0.2">
      <c r="A23" s="111" t="s">
        <v>442</v>
      </c>
      <c r="B23" s="78">
        <v>0.5</v>
      </c>
      <c r="C23" s="78">
        <v>8.34</v>
      </c>
      <c r="D23" s="78"/>
      <c r="E23" s="78"/>
      <c r="F23" s="78">
        <v>7</v>
      </c>
      <c r="G23" s="78"/>
      <c r="H23" s="78">
        <v>0.5</v>
      </c>
      <c r="I23" s="78"/>
      <c r="J23" s="78">
        <v>12</v>
      </c>
      <c r="K23" s="78"/>
      <c r="L23" s="78">
        <v>15</v>
      </c>
      <c r="M23" s="78">
        <v>1</v>
      </c>
      <c r="N23" s="78"/>
      <c r="O23" s="78"/>
      <c r="P23" s="78"/>
      <c r="Q23" s="78"/>
      <c r="R23" s="78"/>
      <c r="S23" s="78">
        <v>6</v>
      </c>
      <c r="T23" s="78"/>
      <c r="U23" s="78"/>
      <c r="V23" s="78"/>
      <c r="W23" s="78">
        <v>0.5</v>
      </c>
      <c r="X23" s="78"/>
      <c r="Y23" s="78"/>
      <c r="Z23" s="168">
        <v>7.5</v>
      </c>
      <c r="AA23" s="78"/>
      <c r="AB23" s="78">
        <v>9</v>
      </c>
      <c r="AC23" s="78">
        <v>11</v>
      </c>
      <c r="AD23" s="78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78">
        <f t="shared" si="0"/>
        <v>78.34</v>
      </c>
      <c r="AQ23" s="45"/>
      <c r="AR23" s="45"/>
      <c r="AS23" s="45"/>
      <c r="AT23" s="45"/>
      <c r="AU23" s="45"/>
      <c r="AV23" s="45"/>
      <c r="AW23" s="45"/>
      <c r="AX23" s="45"/>
      <c r="AZ23" s="45"/>
      <c r="BA23" s="45"/>
      <c r="BB23" s="45"/>
      <c r="BC23" s="45"/>
      <c r="BD23" s="45"/>
      <c r="BE23" s="45"/>
    </row>
    <row r="24" spans="1:57" s="41" customFormat="1" ht="11.1" customHeight="1" x14ac:dyDescent="0.2">
      <c r="A24" s="111" t="s">
        <v>523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78">
        <v>2</v>
      </c>
      <c r="O24" s="78"/>
      <c r="P24" s="78"/>
      <c r="Q24" s="78"/>
      <c r="R24" s="78"/>
      <c r="S24" s="78">
        <v>0.5</v>
      </c>
      <c r="T24" s="78"/>
      <c r="U24" s="78"/>
      <c r="V24" s="78"/>
      <c r="W24" s="78">
        <v>0.5</v>
      </c>
      <c r="X24" s="78">
        <v>16.670000000000002</v>
      </c>
      <c r="Y24" s="78"/>
      <c r="Z24" s="168"/>
      <c r="AA24" s="78"/>
      <c r="AB24" s="78"/>
      <c r="AC24" s="78">
        <v>0.5</v>
      </c>
      <c r="AD24" s="78">
        <v>0.5</v>
      </c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78">
        <f t="shared" si="0"/>
        <v>20.67</v>
      </c>
      <c r="AQ24" s="45"/>
      <c r="AR24" s="45"/>
      <c r="AS24" s="45"/>
      <c r="AT24" s="45"/>
      <c r="AU24" s="45"/>
      <c r="AV24" s="45"/>
      <c r="AW24" s="45"/>
      <c r="AX24" s="45"/>
      <c r="AZ24" s="45"/>
      <c r="BA24" s="45"/>
      <c r="BB24" s="45"/>
      <c r="BC24" s="45"/>
      <c r="BD24" s="45"/>
      <c r="BE24" s="45"/>
    </row>
    <row r="25" spans="1:57" s="41" customFormat="1" ht="11.1" customHeight="1" x14ac:dyDescent="0.2">
      <c r="A25" s="111" t="s">
        <v>508</v>
      </c>
      <c r="B25" s="78"/>
      <c r="C25" s="78"/>
      <c r="D25" s="78"/>
      <c r="E25" s="78"/>
      <c r="F25" s="78"/>
      <c r="G25" s="78">
        <v>0.5</v>
      </c>
      <c r="H25" s="78"/>
      <c r="I25" s="78">
        <v>10</v>
      </c>
      <c r="J25" s="78">
        <v>5.5</v>
      </c>
      <c r="K25" s="78"/>
      <c r="L25" s="78"/>
      <c r="M25" s="78"/>
      <c r="N25" s="78"/>
      <c r="O25" s="78"/>
      <c r="P25" s="78"/>
      <c r="Q25" s="78"/>
      <c r="R25" s="78"/>
      <c r="S25" s="78"/>
      <c r="T25" s="78">
        <v>12</v>
      </c>
      <c r="U25" s="78">
        <v>3</v>
      </c>
      <c r="V25" s="78"/>
      <c r="W25" s="78"/>
      <c r="X25" s="78">
        <v>1</v>
      </c>
      <c r="Y25" s="78"/>
      <c r="Z25" s="78"/>
      <c r="AA25" s="78"/>
      <c r="AB25" s="78"/>
      <c r="AC25" s="78"/>
      <c r="AD25" s="78">
        <v>0.5</v>
      </c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78">
        <f t="shared" si="0"/>
        <v>32.5</v>
      </c>
      <c r="AQ25" s="45"/>
      <c r="AR25" s="45"/>
      <c r="AS25" s="45"/>
      <c r="AT25" s="45"/>
      <c r="AU25" s="45"/>
      <c r="AV25" s="45"/>
      <c r="AW25" s="45"/>
      <c r="AX25" s="45"/>
      <c r="AZ25" s="45"/>
      <c r="BA25" s="45"/>
      <c r="BB25" s="45"/>
      <c r="BC25" s="45"/>
      <c r="BD25" s="45"/>
      <c r="BE25" s="45"/>
    </row>
    <row r="26" spans="1:57" s="41" customFormat="1" ht="11.1" customHeight="1" x14ac:dyDescent="0.2">
      <c r="A26" s="111" t="s">
        <v>543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78">
        <v>1</v>
      </c>
      <c r="Y26" s="78"/>
      <c r="Z26" s="78"/>
      <c r="AA26" s="78">
        <v>2</v>
      </c>
      <c r="AB26" s="78">
        <v>1</v>
      </c>
      <c r="AC26" s="78"/>
      <c r="AD26" s="78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78">
        <f t="shared" si="0"/>
        <v>4</v>
      </c>
      <c r="AQ26" s="45"/>
      <c r="AR26" s="45"/>
      <c r="AS26" s="45"/>
      <c r="AT26" s="45"/>
      <c r="AU26" s="45"/>
      <c r="AV26" s="45"/>
      <c r="AW26" s="45"/>
      <c r="AX26" s="45"/>
      <c r="AZ26" s="45"/>
      <c r="BA26" s="45"/>
      <c r="BB26" s="45"/>
      <c r="BC26" s="45"/>
      <c r="BD26" s="45"/>
      <c r="BE26" s="45"/>
    </row>
    <row r="27" spans="1:57" s="41" customFormat="1" ht="11.1" customHeight="1" x14ac:dyDescent="0.25">
      <c r="A27" s="111" t="s">
        <v>417</v>
      </c>
      <c r="B27" s="78">
        <v>0.5</v>
      </c>
      <c r="C27" s="78"/>
      <c r="D27" s="78"/>
      <c r="E27" s="156"/>
      <c r="F27" s="78">
        <v>0.5</v>
      </c>
      <c r="G27" s="78"/>
      <c r="H27" s="78"/>
      <c r="I27" s="78"/>
      <c r="J27" s="78"/>
      <c r="K27" s="156"/>
      <c r="L27" s="156"/>
      <c r="M27" s="156"/>
      <c r="N27" s="156"/>
      <c r="O27" s="156"/>
      <c r="P27" s="156"/>
      <c r="Q27" s="156">
        <v>11</v>
      </c>
      <c r="R27" s="156"/>
      <c r="S27" s="156">
        <v>0.5</v>
      </c>
      <c r="T27" s="156"/>
      <c r="U27" s="78"/>
      <c r="V27" s="78"/>
      <c r="W27" s="78">
        <v>0.5</v>
      </c>
      <c r="X27" s="78">
        <v>1</v>
      </c>
      <c r="Y27" s="78"/>
      <c r="Z27" s="78">
        <v>0.5</v>
      </c>
      <c r="AA27" s="78"/>
      <c r="AB27" s="78"/>
      <c r="AC27" s="78">
        <v>0.5</v>
      </c>
      <c r="AD27" s="78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78">
        <f t="shared" si="0"/>
        <v>15</v>
      </c>
      <c r="AQ27" s="45"/>
      <c r="AR27" s="45"/>
      <c r="AS27" s="45"/>
      <c r="AT27" s="45"/>
      <c r="AU27" s="45"/>
      <c r="AV27" s="45"/>
      <c r="AW27" s="45"/>
      <c r="AX27" s="45"/>
      <c r="AZ27" s="45"/>
      <c r="BA27" s="45"/>
      <c r="BB27" s="45"/>
      <c r="BC27" s="45"/>
      <c r="BD27" s="45"/>
      <c r="BE27" s="45"/>
    </row>
    <row r="28" spans="1:57" s="41" customFormat="1" ht="11.1" customHeight="1" x14ac:dyDescent="0.25">
      <c r="A28" s="111" t="s">
        <v>441</v>
      </c>
      <c r="B28" s="78">
        <v>0.5</v>
      </c>
      <c r="C28" s="78"/>
      <c r="D28" s="78">
        <v>1.63</v>
      </c>
      <c r="E28" s="156"/>
      <c r="F28" s="78">
        <v>5</v>
      </c>
      <c r="G28" s="78"/>
      <c r="H28" s="78"/>
      <c r="I28" s="78"/>
      <c r="J28" s="78">
        <v>3.5</v>
      </c>
      <c r="K28" s="156"/>
      <c r="L28" s="156"/>
      <c r="M28" s="156">
        <v>1</v>
      </c>
      <c r="N28" s="156">
        <v>8</v>
      </c>
      <c r="O28" s="156"/>
      <c r="P28" s="156"/>
      <c r="Q28" s="156"/>
      <c r="R28" s="156"/>
      <c r="S28" s="156">
        <v>0.5</v>
      </c>
      <c r="T28" s="156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78">
        <f t="shared" si="0"/>
        <v>20.13</v>
      </c>
      <c r="AQ28" s="45"/>
      <c r="AR28" s="45"/>
      <c r="AS28" s="45"/>
      <c r="AT28" s="45"/>
      <c r="AU28" s="45"/>
      <c r="AV28" s="45"/>
      <c r="AW28" s="45"/>
      <c r="AX28" s="45"/>
      <c r="AZ28" s="45"/>
      <c r="BA28" s="45"/>
      <c r="BB28" s="45"/>
      <c r="BC28" s="45"/>
      <c r="BD28" s="45"/>
      <c r="BE28" s="45"/>
    </row>
    <row r="29" spans="1:57" s="41" customFormat="1" ht="11.1" customHeight="1" x14ac:dyDescent="0.25">
      <c r="A29" s="111" t="s">
        <v>401</v>
      </c>
      <c r="B29" s="78"/>
      <c r="C29" s="78"/>
      <c r="D29" s="78">
        <v>5</v>
      </c>
      <c r="E29" s="156">
        <v>8</v>
      </c>
      <c r="F29" s="78">
        <v>0.5</v>
      </c>
      <c r="G29" s="78">
        <v>1.5</v>
      </c>
      <c r="H29" s="78"/>
      <c r="I29" s="78"/>
      <c r="J29" s="78">
        <v>1.5</v>
      </c>
      <c r="K29" s="156"/>
      <c r="L29" s="156"/>
      <c r="M29" s="156">
        <v>1</v>
      </c>
      <c r="N29" s="156">
        <v>0.5</v>
      </c>
      <c r="O29" s="156"/>
      <c r="P29" s="156">
        <v>0.5</v>
      </c>
      <c r="Q29" s="156"/>
      <c r="R29" s="156"/>
      <c r="S29" s="156"/>
      <c r="T29" s="156"/>
      <c r="U29" s="78">
        <v>2</v>
      </c>
      <c r="V29" s="78"/>
      <c r="W29" s="78"/>
      <c r="X29" s="78">
        <v>5.17</v>
      </c>
      <c r="Y29" s="78">
        <v>0.5</v>
      </c>
      <c r="Z29" s="78"/>
      <c r="AA29" s="78">
        <v>0.5</v>
      </c>
      <c r="AB29" s="78"/>
      <c r="AC29" s="78"/>
      <c r="AD29" s="78">
        <v>0.5</v>
      </c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78">
        <f t="shared" si="0"/>
        <v>27.17</v>
      </c>
      <c r="AQ29" s="45"/>
      <c r="AR29" s="45"/>
      <c r="AS29" s="45"/>
      <c r="AT29" s="45"/>
      <c r="AU29" s="45"/>
      <c r="AV29" s="45"/>
      <c r="AW29" s="45"/>
      <c r="AX29" s="45"/>
      <c r="AZ29" s="45"/>
      <c r="BA29" s="45"/>
      <c r="BB29" s="45"/>
      <c r="BC29" s="45"/>
      <c r="BD29" s="45"/>
      <c r="BE29" s="45"/>
    </row>
    <row r="30" spans="1:57" s="41" customFormat="1" ht="11.1" customHeight="1" x14ac:dyDescent="0.25">
      <c r="A30" s="111" t="s">
        <v>407</v>
      </c>
      <c r="B30" s="78">
        <v>0.5</v>
      </c>
      <c r="C30" s="78"/>
      <c r="D30" s="78"/>
      <c r="E30" s="156"/>
      <c r="F30" s="78">
        <v>0.5</v>
      </c>
      <c r="G30" s="78"/>
      <c r="H30" s="78"/>
      <c r="I30" s="78"/>
      <c r="J30" s="78"/>
      <c r="K30" s="156"/>
      <c r="L30" s="156"/>
      <c r="M30" s="156"/>
      <c r="N30" s="156">
        <v>15</v>
      </c>
      <c r="O30" s="156"/>
      <c r="P30" s="156"/>
      <c r="Q30" s="156">
        <v>1</v>
      </c>
      <c r="R30" s="156"/>
      <c r="S30" s="156">
        <v>2.5</v>
      </c>
      <c r="T30" s="156"/>
      <c r="U30" s="78"/>
      <c r="V30" s="78"/>
      <c r="W30" s="78">
        <v>0.5</v>
      </c>
      <c r="X30" s="78">
        <v>1</v>
      </c>
      <c r="Y30" s="78"/>
      <c r="Z30" s="78">
        <v>0.5</v>
      </c>
      <c r="AA30" s="78"/>
      <c r="AB30" s="78">
        <v>20</v>
      </c>
      <c r="AC30" s="78">
        <v>0.5</v>
      </c>
      <c r="AD30" s="78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78">
        <f t="shared" si="0"/>
        <v>42</v>
      </c>
      <c r="AQ30" s="45"/>
      <c r="AR30" s="45"/>
      <c r="AS30" s="45"/>
      <c r="AT30" s="45"/>
      <c r="AU30" s="45"/>
      <c r="AV30" s="45"/>
      <c r="AW30" s="45"/>
      <c r="AX30" s="45"/>
      <c r="AZ30" s="45"/>
      <c r="BA30" s="45"/>
      <c r="BB30" s="45"/>
      <c r="BC30" s="45"/>
      <c r="BD30" s="45"/>
      <c r="BE30" s="45"/>
    </row>
    <row r="31" spans="1:57" s="41" customFormat="1" ht="11.1" customHeight="1" x14ac:dyDescent="0.25">
      <c r="A31" s="111" t="s">
        <v>402</v>
      </c>
      <c r="B31" s="78"/>
      <c r="C31" s="78">
        <v>5</v>
      </c>
      <c r="D31" s="78">
        <v>5</v>
      </c>
      <c r="E31" s="156">
        <v>1</v>
      </c>
      <c r="F31" s="78">
        <v>0.5</v>
      </c>
      <c r="G31" s="78"/>
      <c r="H31" s="78"/>
      <c r="I31" s="78"/>
      <c r="J31" s="78"/>
      <c r="K31" s="156"/>
      <c r="L31" s="156"/>
      <c r="M31" s="156"/>
      <c r="N31" s="156">
        <v>0.5</v>
      </c>
      <c r="O31" s="156"/>
      <c r="P31" s="156"/>
      <c r="Q31" s="156"/>
      <c r="R31" s="156">
        <v>9</v>
      </c>
      <c r="S31" s="156"/>
      <c r="T31" s="156"/>
      <c r="U31" s="78">
        <v>9</v>
      </c>
      <c r="V31" s="78">
        <v>12</v>
      </c>
      <c r="W31" s="78"/>
      <c r="X31" s="78"/>
      <c r="Y31" s="78">
        <v>0.5</v>
      </c>
      <c r="Z31" s="78"/>
      <c r="AA31" s="78">
        <v>1</v>
      </c>
      <c r="AB31" s="78"/>
      <c r="AC31" s="78"/>
      <c r="AD31" s="78">
        <v>3</v>
      </c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78">
        <f t="shared" si="0"/>
        <v>46.5</v>
      </c>
      <c r="AQ31" s="45"/>
      <c r="AR31" s="45"/>
      <c r="AS31" s="45"/>
      <c r="AT31" s="45"/>
      <c r="AU31" s="45"/>
      <c r="AV31" s="45"/>
      <c r="AW31" s="45"/>
      <c r="AX31" s="45"/>
      <c r="AZ31" s="45"/>
      <c r="BA31" s="45"/>
      <c r="BB31" s="45"/>
      <c r="BC31" s="45"/>
      <c r="BD31" s="45"/>
      <c r="BE31" s="45"/>
    </row>
    <row r="32" spans="1:57" s="41" customFormat="1" ht="11.1" customHeight="1" x14ac:dyDescent="0.25">
      <c r="A32" s="111" t="s">
        <v>418</v>
      </c>
      <c r="B32" s="78">
        <v>8</v>
      </c>
      <c r="C32" s="78"/>
      <c r="D32" s="78"/>
      <c r="E32" s="156">
        <v>10</v>
      </c>
      <c r="F32" s="78">
        <v>0.5</v>
      </c>
      <c r="G32" s="78">
        <v>0.5</v>
      </c>
      <c r="H32" s="78"/>
      <c r="I32" s="78"/>
      <c r="J32" s="78"/>
      <c r="K32" s="156"/>
      <c r="L32" s="156">
        <v>1.5</v>
      </c>
      <c r="M32" s="156">
        <v>1</v>
      </c>
      <c r="N32" s="156"/>
      <c r="O32" s="156">
        <v>0.5</v>
      </c>
      <c r="P32" s="156"/>
      <c r="Q32" s="156">
        <v>16</v>
      </c>
      <c r="R32" s="156"/>
      <c r="S32" s="156">
        <v>5</v>
      </c>
      <c r="T32" s="156"/>
      <c r="U32" s="78">
        <v>4.5</v>
      </c>
      <c r="V32" s="78"/>
      <c r="W32" s="78">
        <v>0.5</v>
      </c>
      <c r="X32" s="78"/>
      <c r="Y32" s="78"/>
      <c r="Z32" s="78">
        <v>0.63</v>
      </c>
      <c r="AA32" s="78"/>
      <c r="AB32" s="78">
        <v>1</v>
      </c>
      <c r="AC32" s="78">
        <v>0.5</v>
      </c>
      <c r="AD32" s="78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78">
        <f t="shared" si="0"/>
        <v>50.13</v>
      </c>
      <c r="AQ32" s="45"/>
      <c r="AR32" s="45"/>
      <c r="AS32" s="45"/>
      <c r="AT32" s="45"/>
      <c r="AU32" s="45"/>
      <c r="AV32" s="45"/>
      <c r="AW32" s="45"/>
      <c r="AX32" s="45"/>
      <c r="AZ32" s="45"/>
      <c r="BA32" s="45"/>
      <c r="BB32" s="45"/>
      <c r="BC32" s="45"/>
      <c r="BD32" s="45"/>
      <c r="BE32" s="45"/>
    </row>
    <row r="33" spans="1:57" s="41" customFormat="1" ht="11.1" customHeight="1" x14ac:dyDescent="0.25">
      <c r="A33" s="111" t="s">
        <v>434</v>
      </c>
      <c r="B33" s="78"/>
      <c r="C33" s="78">
        <v>0.75</v>
      </c>
      <c r="D33" s="78"/>
      <c r="E33" s="156">
        <v>5.5</v>
      </c>
      <c r="F33" s="78"/>
      <c r="G33" s="78"/>
      <c r="H33" s="78"/>
      <c r="I33" s="78">
        <v>7</v>
      </c>
      <c r="J33" s="78">
        <v>1.5</v>
      </c>
      <c r="K33" s="156">
        <v>12</v>
      </c>
      <c r="L33" s="156"/>
      <c r="M33" s="156"/>
      <c r="N33" s="156"/>
      <c r="O33" s="156">
        <v>2</v>
      </c>
      <c r="P33" s="156">
        <v>10</v>
      </c>
      <c r="Q33" s="156"/>
      <c r="R33" s="156">
        <v>12</v>
      </c>
      <c r="S33" s="156"/>
      <c r="T33" s="156"/>
      <c r="U33" s="78"/>
      <c r="V33" s="78"/>
      <c r="W33" s="78"/>
      <c r="X33" s="78"/>
      <c r="Y33" s="78"/>
      <c r="Z33" s="78"/>
      <c r="AA33" s="78"/>
      <c r="AB33" s="78"/>
      <c r="AC33" s="78"/>
      <c r="AD33" s="78">
        <v>0.5</v>
      </c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78">
        <f t="shared" si="0"/>
        <v>51.25</v>
      </c>
      <c r="AQ33" s="45"/>
      <c r="AR33" s="45"/>
      <c r="AS33" s="45"/>
      <c r="AT33" s="45"/>
      <c r="AU33" s="45"/>
      <c r="AV33" s="45"/>
      <c r="AW33" s="45"/>
      <c r="AX33" s="45"/>
      <c r="AZ33" s="45"/>
      <c r="BA33" s="45"/>
      <c r="BB33" s="45"/>
      <c r="BC33" s="45"/>
      <c r="BD33" s="45"/>
      <c r="BE33" s="45"/>
    </row>
    <row r="34" spans="1:57" s="41" customFormat="1" ht="11.1" customHeight="1" x14ac:dyDescent="0.25">
      <c r="A34" s="111" t="s">
        <v>509</v>
      </c>
      <c r="B34" s="158"/>
      <c r="C34" s="158"/>
      <c r="D34" s="158"/>
      <c r="E34" s="159"/>
      <c r="F34" s="158"/>
      <c r="G34" s="158"/>
      <c r="H34" s="158"/>
      <c r="I34" s="158"/>
      <c r="J34" s="158"/>
      <c r="K34" s="159"/>
      <c r="L34" s="159"/>
      <c r="M34" s="159"/>
      <c r="N34" s="156">
        <v>0.67</v>
      </c>
      <c r="O34" s="156">
        <v>4.5</v>
      </c>
      <c r="P34" s="156"/>
      <c r="Q34" s="156">
        <v>1</v>
      </c>
      <c r="R34" s="156"/>
      <c r="S34" s="156">
        <v>0.5</v>
      </c>
      <c r="T34" s="156"/>
      <c r="U34" s="78"/>
      <c r="V34" s="78"/>
      <c r="W34" s="78">
        <v>0.5</v>
      </c>
      <c r="X34" s="78">
        <v>1</v>
      </c>
      <c r="Y34" s="78">
        <v>5</v>
      </c>
      <c r="Z34" s="78">
        <v>0.5</v>
      </c>
      <c r="AA34" s="78"/>
      <c r="AB34" s="78">
        <v>1</v>
      </c>
      <c r="AC34" s="78">
        <v>0.5</v>
      </c>
      <c r="AD34" s="78">
        <v>0.5</v>
      </c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78">
        <f t="shared" si="0"/>
        <v>15.67</v>
      </c>
      <c r="AQ34" s="45"/>
      <c r="AR34" s="45"/>
      <c r="AS34" s="45"/>
      <c r="AT34" s="45"/>
      <c r="AU34" s="45"/>
      <c r="AV34" s="45"/>
      <c r="AW34" s="45"/>
      <c r="AX34" s="45"/>
      <c r="AZ34" s="45"/>
      <c r="BA34" s="45"/>
      <c r="BB34" s="45"/>
      <c r="BC34" s="45"/>
      <c r="BD34" s="45"/>
      <c r="BE34" s="45"/>
    </row>
    <row r="35" spans="1:57" s="63" customFormat="1" ht="11.1" customHeight="1" x14ac:dyDescent="0.25">
      <c r="A35" s="112" t="s">
        <v>438</v>
      </c>
      <c r="B35" s="78"/>
      <c r="C35" s="156">
        <v>0.5</v>
      </c>
      <c r="D35" s="156"/>
      <c r="E35" s="156"/>
      <c r="F35" s="156">
        <v>6</v>
      </c>
      <c r="G35" s="78">
        <v>0.5</v>
      </c>
      <c r="H35" s="156">
        <v>0.5</v>
      </c>
      <c r="I35" s="156"/>
      <c r="J35" s="156"/>
      <c r="K35" s="156"/>
      <c r="L35" s="156"/>
      <c r="M35" s="156">
        <v>1</v>
      </c>
      <c r="N35" s="156">
        <v>0.5</v>
      </c>
      <c r="O35" s="156"/>
      <c r="P35" s="156"/>
      <c r="Q35" s="156"/>
      <c r="R35" s="156"/>
      <c r="S35" s="156"/>
      <c r="T35" s="156"/>
      <c r="U35" s="156"/>
      <c r="V35" s="156"/>
      <c r="W35" s="156"/>
      <c r="X35" s="156">
        <v>1</v>
      </c>
      <c r="Y35" s="156">
        <v>0.5</v>
      </c>
      <c r="Z35" s="156"/>
      <c r="AA35" s="156"/>
      <c r="AB35" s="156">
        <v>1</v>
      </c>
      <c r="AC35" s="156">
        <v>0.5</v>
      </c>
      <c r="AD35" s="156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78">
        <f t="shared" si="0"/>
        <v>12</v>
      </c>
      <c r="AQ35" s="13"/>
      <c r="AR35" s="13"/>
      <c r="AS35" s="13"/>
      <c r="AT35" s="13"/>
      <c r="AU35" s="13"/>
      <c r="AV35" s="13"/>
      <c r="AW35" s="13"/>
      <c r="AX35" s="45"/>
      <c r="AZ35" s="13"/>
      <c r="BA35" s="13"/>
      <c r="BB35" s="13"/>
      <c r="BC35" s="13"/>
      <c r="BD35" s="13"/>
      <c r="BE35" s="13"/>
    </row>
    <row r="36" spans="1:57" s="42" customFormat="1" ht="11.1" customHeight="1" x14ac:dyDescent="0.2">
      <c r="A36" s="111" t="s">
        <v>454</v>
      </c>
      <c r="B36" s="78">
        <v>0.5</v>
      </c>
      <c r="C36" s="78"/>
      <c r="D36" s="78">
        <v>0.5</v>
      </c>
      <c r="E36" s="78"/>
      <c r="F36" s="78">
        <v>0.5</v>
      </c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>
        <v>0.5</v>
      </c>
      <c r="T36" s="78"/>
      <c r="U36" s="78"/>
      <c r="V36" s="78">
        <v>7</v>
      </c>
      <c r="W36" s="78">
        <v>0.5</v>
      </c>
      <c r="X36" s="78">
        <v>1</v>
      </c>
      <c r="Y36" s="78"/>
      <c r="Z36" s="78"/>
      <c r="AA36" s="78"/>
      <c r="AB36" s="78">
        <v>4</v>
      </c>
      <c r="AC36" s="78"/>
      <c r="AD36" s="78">
        <v>10</v>
      </c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78">
        <f t="shared" si="0"/>
        <v>24.5</v>
      </c>
      <c r="AQ36" s="45"/>
      <c r="AR36" s="45"/>
      <c r="AS36" s="45"/>
      <c r="AT36" s="45"/>
      <c r="AU36" s="45"/>
      <c r="AV36" s="45"/>
      <c r="AW36" s="45"/>
      <c r="AX36" s="45"/>
      <c r="AZ36" s="45"/>
      <c r="BA36" s="45"/>
      <c r="BB36" s="45"/>
      <c r="BC36" s="45"/>
      <c r="BD36" s="45"/>
      <c r="BE36" s="45"/>
    </row>
    <row r="37" spans="1:57" s="42" customFormat="1" ht="11.1" customHeight="1" x14ac:dyDescent="0.2">
      <c r="A37" s="111" t="s">
        <v>529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78"/>
      <c r="Q37" s="78">
        <v>1</v>
      </c>
      <c r="R37" s="78"/>
      <c r="S37" s="78">
        <v>0.5</v>
      </c>
      <c r="T37" s="78"/>
      <c r="U37" s="78"/>
      <c r="V37" s="78"/>
      <c r="W37" s="78">
        <v>0.5</v>
      </c>
      <c r="X37" s="78"/>
      <c r="Y37" s="78"/>
      <c r="Z37" s="78">
        <v>0.5</v>
      </c>
      <c r="AA37" s="78"/>
      <c r="AB37" s="78"/>
      <c r="AC37" s="78">
        <v>0.5</v>
      </c>
      <c r="AD37" s="78">
        <v>3</v>
      </c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78">
        <f t="shared" si="0"/>
        <v>6</v>
      </c>
      <c r="AQ37" s="45"/>
      <c r="AR37" s="45"/>
      <c r="AS37" s="45"/>
      <c r="AT37" s="45"/>
      <c r="AU37" s="45"/>
      <c r="AV37" s="45"/>
      <c r="AW37" s="45"/>
      <c r="AX37" s="45"/>
      <c r="AZ37" s="45"/>
      <c r="BA37" s="45"/>
      <c r="BB37" s="45"/>
      <c r="BC37" s="45"/>
      <c r="BD37" s="45"/>
      <c r="BE37" s="45"/>
    </row>
    <row r="38" spans="1:57" s="42" customFormat="1" ht="11.1" customHeight="1" x14ac:dyDescent="0.2">
      <c r="A38" s="111" t="s">
        <v>425</v>
      </c>
      <c r="B38" s="78"/>
      <c r="C38" s="78">
        <v>3.5</v>
      </c>
      <c r="D38" s="78">
        <v>10</v>
      </c>
      <c r="E38" s="78"/>
      <c r="F38" s="78">
        <v>0.5</v>
      </c>
      <c r="G38" s="78"/>
      <c r="H38" s="78"/>
      <c r="I38" s="78"/>
      <c r="J38" s="78"/>
      <c r="K38" s="78"/>
      <c r="L38" s="78"/>
      <c r="M38" s="78">
        <v>1</v>
      </c>
      <c r="N38" s="78"/>
      <c r="O38" s="78"/>
      <c r="P38" s="78"/>
      <c r="Q38" s="78"/>
      <c r="R38" s="78">
        <v>6</v>
      </c>
      <c r="S38" s="78"/>
      <c r="T38" s="78">
        <v>10</v>
      </c>
      <c r="U38" s="78"/>
      <c r="V38" s="78"/>
      <c r="W38" s="78"/>
      <c r="X38" s="78">
        <v>1</v>
      </c>
      <c r="Y38" s="78"/>
      <c r="Z38" s="78"/>
      <c r="AA38" s="78">
        <v>0.5</v>
      </c>
      <c r="AB38" s="78"/>
      <c r="AC38" s="78"/>
      <c r="AD38" s="78">
        <v>0.5</v>
      </c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78">
        <f t="shared" si="0"/>
        <v>33</v>
      </c>
      <c r="AQ38" s="45"/>
      <c r="AR38" s="45"/>
      <c r="AS38" s="45"/>
      <c r="AT38" s="45"/>
      <c r="AU38" s="45"/>
      <c r="AV38" s="45"/>
      <c r="AW38" s="45"/>
      <c r="AX38" s="45"/>
      <c r="AZ38" s="45"/>
      <c r="BA38" s="45"/>
      <c r="BB38" s="45"/>
      <c r="BC38" s="45"/>
      <c r="BD38" s="45"/>
      <c r="BE38" s="45"/>
    </row>
    <row r="39" spans="1:57" s="42" customFormat="1" ht="11.1" customHeight="1" x14ac:dyDescent="0.2">
      <c r="A39" s="111" t="s">
        <v>431</v>
      </c>
      <c r="B39" s="78"/>
      <c r="C39" s="78"/>
      <c r="D39" s="78"/>
      <c r="E39" s="78"/>
      <c r="F39" s="78">
        <v>10</v>
      </c>
      <c r="G39" s="78"/>
      <c r="H39" s="78">
        <v>0.5</v>
      </c>
      <c r="I39" s="78"/>
      <c r="J39" s="78">
        <v>7.5</v>
      </c>
      <c r="K39" s="78"/>
      <c r="L39" s="78">
        <v>8</v>
      </c>
      <c r="M39" s="78">
        <v>2</v>
      </c>
      <c r="N39" s="78">
        <v>6</v>
      </c>
      <c r="O39" s="78"/>
      <c r="P39" s="78"/>
      <c r="Q39" s="78">
        <v>1</v>
      </c>
      <c r="R39" s="78"/>
      <c r="S39" s="78">
        <v>0.5</v>
      </c>
      <c r="T39" s="78">
        <v>7</v>
      </c>
      <c r="U39" s="78"/>
      <c r="V39" s="78"/>
      <c r="W39" s="78">
        <v>9</v>
      </c>
      <c r="X39" s="78"/>
      <c r="Y39" s="78"/>
      <c r="Z39" s="78">
        <v>0.5</v>
      </c>
      <c r="AA39" s="78">
        <v>6.5</v>
      </c>
      <c r="AB39" s="78"/>
      <c r="AC39" s="78">
        <v>0.5</v>
      </c>
      <c r="AD39" s="78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78">
        <f t="shared" si="0"/>
        <v>59</v>
      </c>
      <c r="AQ39" s="45"/>
      <c r="AR39" s="45"/>
      <c r="AS39" s="45"/>
      <c r="AT39" s="45"/>
      <c r="AU39" s="45"/>
      <c r="AV39" s="45"/>
      <c r="AW39" s="45"/>
      <c r="AX39" s="45"/>
      <c r="AZ39" s="45"/>
      <c r="BA39" s="45"/>
      <c r="BB39" s="45"/>
      <c r="BC39" s="45"/>
      <c r="BD39" s="45"/>
      <c r="BE39" s="45"/>
    </row>
    <row r="40" spans="1:57" s="42" customFormat="1" ht="11.1" customHeight="1" x14ac:dyDescent="0.2">
      <c r="A40" s="111" t="s">
        <v>447</v>
      </c>
      <c r="B40" s="78">
        <v>0.9</v>
      </c>
      <c r="C40" s="78">
        <v>0.75</v>
      </c>
      <c r="D40" s="78"/>
      <c r="E40" s="78"/>
      <c r="F40" s="78">
        <v>0.5</v>
      </c>
      <c r="G40" s="78">
        <v>6.5</v>
      </c>
      <c r="H40" s="78"/>
      <c r="I40" s="78"/>
      <c r="J40" s="78"/>
      <c r="K40" s="78"/>
      <c r="L40" s="78">
        <v>5.5</v>
      </c>
      <c r="M40" s="78">
        <v>16</v>
      </c>
      <c r="N40" s="78"/>
      <c r="O40" s="78"/>
      <c r="P40" s="78"/>
      <c r="Q40" s="78"/>
      <c r="R40" s="78"/>
      <c r="S40" s="78">
        <v>0.5</v>
      </c>
      <c r="T40" s="78">
        <v>1</v>
      </c>
      <c r="U40" s="78"/>
      <c r="V40" s="78"/>
      <c r="W40" s="78">
        <v>0.5</v>
      </c>
      <c r="X40" s="78">
        <v>1</v>
      </c>
      <c r="Y40" s="78">
        <v>9</v>
      </c>
      <c r="Z40" s="78">
        <v>0.5</v>
      </c>
      <c r="AA40" s="78">
        <v>3</v>
      </c>
      <c r="AB40" s="78">
        <v>24</v>
      </c>
      <c r="AC40" s="78">
        <v>0.5</v>
      </c>
      <c r="AD40" s="78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78">
        <f t="shared" si="0"/>
        <v>70.150000000000006</v>
      </c>
      <c r="AQ40" s="45"/>
      <c r="AR40" s="45"/>
      <c r="AS40" s="45"/>
      <c r="AT40" s="45"/>
      <c r="AU40" s="45"/>
      <c r="AV40" s="45"/>
      <c r="AW40" s="45"/>
      <c r="AX40" s="45"/>
      <c r="AZ40" s="45"/>
      <c r="BA40" s="45"/>
      <c r="BB40" s="45"/>
      <c r="BC40" s="45"/>
      <c r="BD40" s="45"/>
      <c r="BE40" s="45"/>
    </row>
    <row r="41" spans="1:57" s="42" customFormat="1" ht="11.1" customHeight="1" x14ac:dyDescent="0.2">
      <c r="A41" s="111" t="s">
        <v>426</v>
      </c>
      <c r="B41" s="78">
        <v>15</v>
      </c>
      <c r="C41" s="78">
        <v>6</v>
      </c>
      <c r="D41" s="78"/>
      <c r="E41" s="78">
        <v>7</v>
      </c>
      <c r="F41" s="78">
        <v>0.5</v>
      </c>
      <c r="G41" s="78">
        <v>3</v>
      </c>
      <c r="H41" s="78">
        <v>1.5</v>
      </c>
      <c r="I41" s="78"/>
      <c r="J41" s="78"/>
      <c r="K41" s="78"/>
      <c r="L41" s="78">
        <v>0.5</v>
      </c>
      <c r="M41" s="78"/>
      <c r="N41" s="78"/>
      <c r="O41" s="78"/>
      <c r="P41" s="78"/>
      <c r="Q41" s="78">
        <v>1</v>
      </c>
      <c r="R41" s="78"/>
      <c r="S41" s="78"/>
      <c r="T41" s="78"/>
      <c r="U41" s="78"/>
      <c r="V41" s="78"/>
      <c r="W41" s="78">
        <v>0.5</v>
      </c>
      <c r="X41" s="78"/>
      <c r="Y41" s="78">
        <v>0.5</v>
      </c>
      <c r="Z41" s="78">
        <v>0.5</v>
      </c>
      <c r="AA41" s="78"/>
      <c r="AB41" s="78">
        <v>1</v>
      </c>
      <c r="AC41" s="78">
        <v>0.5</v>
      </c>
      <c r="AD41" s="78">
        <v>3</v>
      </c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78">
        <f t="shared" si="0"/>
        <v>40.5</v>
      </c>
      <c r="AQ41" s="45"/>
      <c r="AR41" s="45"/>
      <c r="AS41" s="45"/>
      <c r="AT41" s="45"/>
      <c r="AU41" s="45"/>
      <c r="AV41" s="45"/>
      <c r="AW41" s="45"/>
      <c r="AX41" s="45"/>
      <c r="AZ41" s="45"/>
      <c r="BA41" s="45"/>
      <c r="BB41" s="45"/>
      <c r="BC41" s="45"/>
      <c r="BD41" s="45"/>
      <c r="BE41" s="45"/>
    </row>
    <row r="42" spans="1:57" s="42" customFormat="1" ht="11.1" customHeight="1" x14ac:dyDescent="0.2">
      <c r="A42" s="111" t="s">
        <v>514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78"/>
      <c r="O42" s="78"/>
      <c r="P42" s="78">
        <v>6.5</v>
      </c>
      <c r="Q42" s="78">
        <v>1</v>
      </c>
      <c r="R42" s="78"/>
      <c r="S42" s="78">
        <v>0.5</v>
      </c>
      <c r="T42" s="78"/>
      <c r="U42" s="78"/>
      <c r="V42" s="78"/>
      <c r="W42" s="78">
        <v>0.5</v>
      </c>
      <c r="X42" s="78">
        <v>16.670000000000002</v>
      </c>
      <c r="Y42" s="78"/>
      <c r="Z42" s="78">
        <v>0.5</v>
      </c>
      <c r="AA42" s="78"/>
      <c r="AB42" s="78">
        <v>1</v>
      </c>
      <c r="AC42" s="78">
        <v>1.5</v>
      </c>
      <c r="AD42" s="78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78">
        <f t="shared" si="0"/>
        <v>28.17</v>
      </c>
      <c r="AQ42" s="45"/>
      <c r="AR42" s="45"/>
      <c r="AS42" s="45"/>
      <c r="AT42" s="45"/>
      <c r="AU42" s="45"/>
      <c r="AV42" s="45"/>
      <c r="AW42" s="45"/>
      <c r="AX42" s="45"/>
      <c r="AZ42" s="45"/>
      <c r="BA42" s="45"/>
      <c r="BB42" s="45"/>
      <c r="BC42" s="45"/>
      <c r="BD42" s="45"/>
      <c r="BE42" s="45"/>
    </row>
    <row r="43" spans="1:57" s="42" customFormat="1" ht="11.1" customHeight="1" x14ac:dyDescent="0.2">
      <c r="A43" s="111" t="s">
        <v>419</v>
      </c>
      <c r="B43" s="78">
        <v>0.5</v>
      </c>
      <c r="C43" s="78">
        <v>0.5</v>
      </c>
      <c r="D43" s="78"/>
      <c r="E43" s="78"/>
      <c r="F43" s="78"/>
      <c r="G43" s="78"/>
      <c r="H43" s="78"/>
      <c r="I43" s="78">
        <v>5</v>
      </c>
      <c r="J43" s="78">
        <v>0.5</v>
      </c>
      <c r="K43" s="78"/>
      <c r="L43" s="78"/>
      <c r="M43" s="78">
        <v>2</v>
      </c>
      <c r="N43" s="78">
        <v>3.5</v>
      </c>
      <c r="O43" s="78">
        <v>0.75</v>
      </c>
      <c r="P43" s="78"/>
      <c r="Q43" s="78">
        <v>5</v>
      </c>
      <c r="R43" s="78"/>
      <c r="S43" s="78"/>
      <c r="T43" s="78"/>
      <c r="U43" s="78">
        <v>7</v>
      </c>
      <c r="V43" s="78"/>
      <c r="W43" s="78"/>
      <c r="X43" s="78"/>
      <c r="Y43" s="78"/>
      <c r="Z43" s="78"/>
      <c r="AA43" s="78">
        <v>9</v>
      </c>
      <c r="AB43" s="78"/>
      <c r="AC43" s="78"/>
      <c r="AD43" s="78">
        <v>0.5</v>
      </c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78">
        <f t="shared" si="0"/>
        <v>34.25</v>
      </c>
      <c r="AQ43" s="45"/>
      <c r="AR43" s="45"/>
      <c r="AS43" s="45"/>
      <c r="AT43" s="45"/>
      <c r="AU43" s="45"/>
      <c r="AV43" s="45"/>
      <c r="AW43" s="45"/>
      <c r="AX43" s="45"/>
      <c r="AZ43" s="45"/>
      <c r="BA43" s="45"/>
      <c r="BB43" s="45"/>
      <c r="BC43" s="45"/>
      <c r="BD43" s="45"/>
      <c r="BE43" s="45"/>
    </row>
    <row r="44" spans="1:57" s="42" customFormat="1" ht="11.1" customHeight="1" x14ac:dyDescent="0.2">
      <c r="A44" s="111" t="s">
        <v>421</v>
      </c>
      <c r="B44" s="78"/>
      <c r="C44" s="78"/>
      <c r="D44" s="78"/>
      <c r="E44" s="78"/>
      <c r="F44" s="78">
        <v>15</v>
      </c>
      <c r="G44" s="78"/>
      <c r="H44" s="78">
        <v>0.63</v>
      </c>
      <c r="I44" s="78"/>
      <c r="J44" s="78"/>
      <c r="K44" s="78"/>
      <c r="L44" s="78">
        <v>3.5</v>
      </c>
      <c r="M44" s="78">
        <v>30</v>
      </c>
      <c r="N44" s="78"/>
      <c r="O44" s="78">
        <v>12</v>
      </c>
      <c r="P44" s="78"/>
      <c r="Q44" s="78">
        <v>30</v>
      </c>
      <c r="R44" s="78"/>
      <c r="S44" s="78"/>
      <c r="T44" s="78">
        <v>7</v>
      </c>
      <c r="U44" s="78"/>
      <c r="V44" s="78"/>
      <c r="W44" s="78">
        <v>4.5</v>
      </c>
      <c r="X44" s="78">
        <v>1</v>
      </c>
      <c r="Y44" s="78"/>
      <c r="Z44" s="78"/>
      <c r="AA44" s="78"/>
      <c r="AB44" s="78">
        <v>1</v>
      </c>
      <c r="AC44" s="78">
        <v>7</v>
      </c>
      <c r="AD44" s="78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78">
        <f t="shared" si="0"/>
        <v>111.63</v>
      </c>
      <c r="AQ44" s="45"/>
      <c r="AR44" s="45"/>
      <c r="AS44" s="45"/>
      <c r="AT44" s="45"/>
      <c r="AU44" s="45"/>
      <c r="AV44" s="45"/>
      <c r="AW44" s="45"/>
      <c r="AX44" s="45"/>
      <c r="AZ44" s="45"/>
      <c r="BA44" s="45"/>
      <c r="BB44" s="45"/>
      <c r="BC44" s="45"/>
      <c r="BD44" s="45"/>
      <c r="BE44" s="45"/>
    </row>
    <row r="45" spans="1:57" s="42" customFormat="1" ht="11.1" customHeight="1" x14ac:dyDescent="0.2">
      <c r="A45" s="112" t="s">
        <v>433</v>
      </c>
      <c r="B45" s="78">
        <v>4.5</v>
      </c>
      <c r="C45" s="78">
        <v>2</v>
      </c>
      <c r="D45" s="78"/>
      <c r="E45" s="78">
        <v>2.5</v>
      </c>
      <c r="F45" s="78">
        <v>0.5</v>
      </c>
      <c r="G45" s="78">
        <v>5</v>
      </c>
      <c r="H45" s="78">
        <v>10</v>
      </c>
      <c r="I45" s="78"/>
      <c r="J45" s="78"/>
      <c r="K45" s="78"/>
      <c r="L45" s="78"/>
      <c r="M45" s="78"/>
      <c r="N45" s="78"/>
      <c r="O45" s="78">
        <v>4.5</v>
      </c>
      <c r="P45" s="78">
        <v>12</v>
      </c>
      <c r="Q45" s="78">
        <v>1</v>
      </c>
      <c r="R45" s="78"/>
      <c r="S45" s="78">
        <v>9</v>
      </c>
      <c r="T45" s="78"/>
      <c r="U45" s="78"/>
      <c r="V45" s="78"/>
      <c r="W45" s="78">
        <v>0.5</v>
      </c>
      <c r="X45" s="78">
        <v>1</v>
      </c>
      <c r="Y45" s="78"/>
      <c r="Z45" s="78">
        <v>7.5</v>
      </c>
      <c r="AA45" s="78"/>
      <c r="AB45" s="78">
        <v>1</v>
      </c>
      <c r="AC45" s="78">
        <v>0.5</v>
      </c>
      <c r="AD45" s="78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78">
        <f t="shared" si="0"/>
        <v>61.5</v>
      </c>
      <c r="AQ45" s="45"/>
      <c r="AR45" s="45"/>
      <c r="AS45" s="45"/>
      <c r="AT45" s="45"/>
      <c r="AU45" s="45"/>
      <c r="AV45" s="45"/>
      <c r="AW45" s="45"/>
      <c r="AX45" s="45"/>
      <c r="AZ45" s="45"/>
      <c r="BA45" s="45"/>
      <c r="BB45" s="45"/>
      <c r="BC45" s="45"/>
      <c r="BD45" s="45"/>
      <c r="BE45" s="45"/>
    </row>
    <row r="46" spans="1:57" s="42" customFormat="1" ht="11.1" customHeight="1" x14ac:dyDescent="0.2">
      <c r="A46" s="111" t="s">
        <v>399</v>
      </c>
      <c r="B46" s="78">
        <v>10</v>
      </c>
      <c r="C46" s="78"/>
      <c r="D46" s="78"/>
      <c r="E46" s="78"/>
      <c r="F46" s="78">
        <v>1.5</v>
      </c>
      <c r="G46" s="78"/>
      <c r="H46" s="78">
        <v>0.63</v>
      </c>
      <c r="I46" s="78"/>
      <c r="J46" s="78"/>
      <c r="K46" s="78"/>
      <c r="L46" s="78">
        <v>10</v>
      </c>
      <c r="M46" s="78">
        <v>13</v>
      </c>
      <c r="N46" s="78"/>
      <c r="O46" s="78"/>
      <c r="P46" s="78"/>
      <c r="Q46" s="78">
        <v>5</v>
      </c>
      <c r="R46" s="78"/>
      <c r="S46" s="78">
        <v>0.5</v>
      </c>
      <c r="T46" s="78"/>
      <c r="U46" s="78"/>
      <c r="V46" s="78"/>
      <c r="W46" s="78">
        <v>0.5</v>
      </c>
      <c r="X46" s="78">
        <v>1</v>
      </c>
      <c r="Y46" s="78"/>
      <c r="Z46" s="78">
        <v>0.5</v>
      </c>
      <c r="AA46" s="78"/>
      <c r="AB46" s="78">
        <v>1</v>
      </c>
      <c r="AC46" s="78">
        <v>0.5</v>
      </c>
      <c r="AD46" s="78">
        <v>6.5</v>
      </c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78">
        <f t="shared" si="0"/>
        <v>50.63</v>
      </c>
      <c r="AQ46" s="45"/>
      <c r="AR46" s="45"/>
      <c r="AS46" s="45"/>
      <c r="AT46" s="45"/>
      <c r="AU46" s="45"/>
      <c r="AV46" s="45"/>
      <c r="AW46" s="45"/>
      <c r="AX46" s="45"/>
      <c r="AZ46" s="45"/>
      <c r="BA46" s="45"/>
      <c r="BB46" s="45"/>
      <c r="BC46" s="45"/>
      <c r="BD46" s="45"/>
      <c r="BE46" s="45"/>
    </row>
    <row r="47" spans="1:57" s="42" customFormat="1" ht="11.1" customHeight="1" x14ac:dyDescent="0.2">
      <c r="A47" s="111" t="s">
        <v>535</v>
      </c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78"/>
      <c r="V47" s="78"/>
      <c r="W47" s="78">
        <v>0.5</v>
      </c>
      <c r="X47" s="78"/>
      <c r="Y47" s="78">
        <v>7</v>
      </c>
      <c r="Z47" s="78">
        <v>0.5</v>
      </c>
      <c r="AA47" s="78"/>
      <c r="AB47" s="78">
        <v>1</v>
      </c>
      <c r="AC47" s="78">
        <v>0.5</v>
      </c>
      <c r="AD47" s="78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78">
        <f t="shared" si="0"/>
        <v>9.5</v>
      </c>
      <c r="AQ47" s="45"/>
      <c r="AR47" s="45"/>
      <c r="AS47" s="45"/>
      <c r="AT47" s="45"/>
      <c r="AU47" s="45"/>
      <c r="AV47" s="45"/>
      <c r="AW47" s="45"/>
      <c r="AX47" s="45"/>
      <c r="AZ47" s="45"/>
      <c r="BA47" s="45"/>
      <c r="BB47" s="45"/>
      <c r="BC47" s="45"/>
      <c r="BD47" s="45"/>
      <c r="BE47" s="45"/>
    </row>
    <row r="48" spans="1:57" s="42" customFormat="1" ht="11.1" customHeight="1" x14ac:dyDescent="0.2">
      <c r="A48" s="111" t="s">
        <v>445</v>
      </c>
      <c r="B48" s="78"/>
      <c r="C48" s="78"/>
      <c r="D48" s="78"/>
      <c r="E48" s="78"/>
      <c r="F48" s="78">
        <v>1.5</v>
      </c>
      <c r="G48" s="78">
        <v>0.5</v>
      </c>
      <c r="H48" s="78">
        <v>0.5</v>
      </c>
      <c r="I48" s="78"/>
      <c r="J48" s="78"/>
      <c r="K48" s="78"/>
      <c r="L48" s="78"/>
      <c r="M48" s="78"/>
      <c r="N48" s="78">
        <v>6</v>
      </c>
      <c r="O48" s="78"/>
      <c r="P48" s="78"/>
      <c r="Q48" s="78"/>
      <c r="R48" s="78">
        <v>7</v>
      </c>
      <c r="S48" s="78"/>
      <c r="T48" s="78"/>
      <c r="U48" s="78"/>
      <c r="V48" s="78">
        <v>8</v>
      </c>
      <c r="W48" s="78"/>
      <c r="X48" s="78"/>
      <c r="Y48" s="78">
        <v>0.5</v>
      </c>
      <c r="Z48" s="78"/>
      <c r="AA48" s="78"/>
      <c r="AB48" s="78"/>
      <c r="AC48" s="78"/>
      <c r="AD48" s="78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78">
        <f t="shared" si="0"/>
        <v>24</v>
      </c>
      <c r="AQ48" s="45"/>
      <c r="AR48" s="45"/>
      <c r="AS48" s="45"/>
      <c r="AT48" s="45"/>
      <c r="AU48" s="45"/>
      <c r="AV48" s="45"/>
      <c r="AW48" s="45"/>
      <c r="AX48" s="45"/>
      <c r="AZ48" s="45"/>
      <c r="BA48" s="45"/>
      <c r="BB48" s="45"/>
      <c r="BC48" s="45"/>
      <c r="BD48" s="45"/>
      <c r="BE48" s="45"/>
    </row>
    <row r="49" spans="1:57" s="42" customFormat="1" ht="11.1" customHeight="1" x14ac:dyDescent="0.2">
      <c r="A49" s="111" t="s">
        <v>429</v>
      </c>
      <c r="B49" s="78">
        <v>0.9</v>
      </c>
      <c r="C49" s="78"/>
      <c r="D49" s="78"/>
      <c r="E49" s="78"/>
      <c r="F49" s="78">
        <v>0.5</v>
      </c>
      <c r="G49" s="78"/>
      <c r="H49" s="78">
        <v>0.5</v>
      </c>
      <c r="I49" s="78">
        <v>12</v>
      </c>
      <c r="J49" s="78"/>
      <c r="K49" s="78"/>
      <c r="L49" s="78">
        <v>5.5</v>
      </c>
      <c r="M49" s="78">
        <v>8</v>
      </c>
      <c r="N49" s="78"/>
      <c r="O49" s="78"/>
      <c r="P49" s="78"/>
      <c r="Q49" s="78">
        <v>1</v>
      </c>
      <c r="R49" s="78"/>
      <c r="S49" s="78">
        <v>0.5</v>
      </c>
      <c r="T49" s="78">
        <v>5.5</v>
      </c>
      <c r="U49" s="78"/>
      <c r="V49" s="78"/>
      <c r="W49" s="78">
        <v>0.5</v>
      </c>
      <c r="X49" s="78">
        <v>5.17</v>
      </c>
      <c r="Y49" s="78"/>
      <c r="Z49" s="78"/>
      <c r="AA49" s="78"/>
      <c r="AB49" s="78">
        <v>1</v>
      </c>
      <c r="AC49" s="78">
        <v>0.5</v>
      </c>
      <c r="AD49" s="78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78">
        <f t="shared" si="0"/>
        <v>41.57</v>
      </c>
      <c r="AQ49" s="45"/>
      <c r="AR49" s="45"/>
      <c r="AS49" s="45"/>
      <c r="AT49" s="45"/>
      <c r="AU49" s="45"/>
      <c r="AV49" s="45"/>
      <c r="AW49" s="45"/>
      <c r="AX49" s="45"/>
      <c r="AZ49" s="45"/>
      <c r="BA49" s="45"/>
      <c r="BB49" s="45"/>
      <c r="BC49" s="45"/>
      <c r="BD49" s="45"/>
      <c r="BE49" s="45"/>
    </row>
    <row r="50" spans="1:57" s="42" customFormat="1" ht="11.1" customHeight="1" x14ac:dyDescent="0.2">
      <c r="A50" s="111" t="s">
        <v>551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78"/>
      <c r="Z50" s="78"/>
      <c r="AA50" s="78">
        <v>0.5</v>
      </c>
      <c r="AB50" s="78"/>
      <c r="AC50" s="78">
        <v>0.5</v>
      </c>
      <c r="AD50" s="78">
        <v>0.5</v>
      </c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78">
        <f t="shared" si="0"/>
        <v>1.5</v>
      </c>
      <c r="AQ50" s="45"/>
      <c r="AR50" s="45"/>
      <c r="AS50" s="45"/>
      <c r="AT50" s="45"/>
      <c r="AU50" s="45"/>
      <c r="AV50" s="45"/>
      <c r="AW50" s="45"/>
      <c r="AX50" s="45"/>
      <c r="AZ50" s="45"/>
      <c r="BA50" s="45"/>
      <c r="BB50" s="45"/>
      <c r="BC50" s="45"/>
      <c r="BD50" s="45"/>
      <c r="BE50" s="45"/>
    </row>
    <row r="51" spans="1:57" s="42" customFormat="1" ht="11.1" customHeight="1" x14ac:dyDescent="0.2">
      <c r="A51" s="112" t="s">
        <v>459</v>
      </c>
      <c r="B51" s="78"/>
      <c r="C51" s="78"/>
      <c r="D51" s="78"/>
      <c r="E51" s="78"/>
      <c r="F51" s="78">
        <v>8</v>
      </c>
      <c r="G51" s="78"/>
      <c r="H51" s="78"/>
      <c r="I51" s="78"/>
      <c r="J51" s="78"/>
      <c r="K51" s="78"/>
      <c r="L51" s="78">
        <v>7</v>
      </c>
      <c r="M51" s="78"/>
      <c r="N51" s="78"/>
      <c r="O51" s="78"/>
      <c r="P51" s="78">
        <v>0.5</v>
      </c>
      <c r="Q51" s="78">
        <v>20</v>
      </c>
      <c r="R51" s="78"/>
      <c r="S51" s="78">
        <v>0.5</v>
      </c>
      <c r="T51" s="78"/>
      <c r="U51" s="78"/>
      <c r="V51" s="78"/>
      <c r="W51" s="78">
        <v>0.5</v>
      </c>
      <c r="X51" s="78"/>
      <c r="Y51" s="78"/>
      <c r="Z51" s="78">
        <v>0.5</v>
      </c>
      <c r="AA51" s="78"/>
      <c r="AB51" s="78"/>
      <c r="AC51" s="78"/>
      <c r="AD51" s="78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78">
        <f t="shared" si="0"/>
        <v>37</v>
      </c>
      <c r="AQ51" s="45"/>
      <c r="AR51" s="45"/>
      <c r="AS51" s="45"/>
      <c r="AT51" s="45"/>
      <c r="AU51" s="45"/>
      <c r="AV51" s="45"/>
      <c r="AW51" s="45"/>
      <c r="AX51" s="45"/>
      <c r="AZ51" s="45"/>
      <c r="BA51" s="45"/>
      <c r="BB51" s="45"/>
      <c r="BC51" s="45"/>
      <c r="BD51" s="45"/>
      <c r="BE51" s="45"/>
    </row>
    <row r="52" spans="1:57" s="42" customFormat="1" ht="11.1" customHeight="1" x14ac:dyDescent="0.2">
      <c r="A52" s="112" t="s">
        <v>556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78">
        <v>0.5</v>
      </c>
      <c r="AA52" s="78"/>
      <c r="AB52" s="78">
        <v>4</v>
      </c>
      <c r="AC52" s="78">
        <v>0.5</v>
      </c>
      <c r="AD52" s="78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78">
        <f t="shared" si="0"/>
        <v>5</v>
      </c>
      <c r="AQ52" s="45"/>
      <c r="AR52" s="45"/>
      <c r="AS52" s="45"/>
      <c r="AT52" s="45"/>
      <c r="AU52" s="45"/>
      <c r="AV52" s="45"/>
      <c r="AW52" s="45"/>
      <c r="AX52" s="45"/>
      <c r="AZ52" s="45"/>
      <c r="BA52" s="45"/>
      <c r="BB52" s="45"/>
      <c r="BC52" s="45"/>
      <c r="BD52" s="45"/>
      <c r="BE52" s="45"/>
    </row>
    <row r="53" spans="1:57" s="42" customFormat="1" ht="11.1" customHeight="1" x14ac:dyDescent="0.2">
      <c r="A53" s="111" t="s">
        <v>531</v>
      </c>
      <c r="B53" s="78"/>
      <c r="C53" s="78"/>
      <c r="D53" s="78"/>
      <c r="E53" s="78"/>
      <c r="F53" s="78">
        <v>0.5</v>
      </c>
      <c r="G53" s="78">
        <v>9</v>
      </c>
      <c r="H53" s="78"/>
      <c r="I53" s="78"/>
      <c r="J53" s="78">
        <v>10</v>
      </c>
      <c r="K53" s="78"/>
      <c r="L53" s="78"/>
      <c r="M53" s="78">
        <v>1</v>
      </c>
      <c r="N53" s="78">
        <v>0.67</v>
      </c>
      <c r="O53" s="78"/>
      <c r="P53" s="78">
        <v>8</v>
      </c>
      <c r="Q53" s="78">
        <v>5</v>
      </c>
      <c r="R53" s="78"/>
      <c r="S53" s="78">
        <v>0.5</v>
      </c>
      <c r="T53" s="78"/>
      <c r="U53" s="78">
        <v>12</v>
      </c>
      <c r="V53" s="78"/>
      <c r="W53" s="78">
        <v>0.5</v>
      </c>
      <c r="X53" s="78"/>
      <c r="Y53" s="78">
        <v>0.5</v>
      </c>
      <c r="Z53" s="78">
        <v>5.5</v>
      </c>
      <c r="AA53" s="78"/>
      <c r="AB53" s="78">
        <v>1</v>
      </c>
      <c r="AC53" s="78"/>
      <c r="AD53" s="78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78">
        <f t="shared" si="0"/>
        <v>54.17</v>
      </c>
      <c r="AQ53" s="45"/>
      <c r="AR53" s="45"/>
      <c r="AS53" s="45"/>
      <c r="AT53" s="45"/>
      <c r="AU53" s="45"/>
      <c r="AV53" s="45"/>
      <c r="AW53" s="45"/>
      <c r="AX53" s="45"/>
      <c r="AZ53" s="45"/>
      <c r="BA53" s="45"/>
      <c r="BB53" s="45"/>
      <c r="BC53" s="45"/>
      <c r="BD53" s="45"/>
      <c r="BE53" s="45"/>
    </row>
    <row r="54" spans="1:57" s="42" customFormat="1" ht="11.1" customHeight="1" x14ac:dyDescent="0.2">
      <c r="A54" s="111" t="s">
        <v>511</v>
      </c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78">
        <v>0.67</v>
      </c>
      <c r="O54" s="78"/>
      <c r="P54" s="78"/>
      <c r="Q54" s="78"/>
      <c r="R54" s="78"/>
      <c r="S54" s="78">
        <v>2.5</v>
      </c>
      <c r="T54" s="78">
        <v>7</v>
      </c>
      <c r="U54" s="78"/>
      <c r="V54" s="78"/>
      <c r="W54" s="78">
        <v>15</v>
      </c>
      <c r="X54" s="78"/>
      <c r="Y54" s="78"/>
      <c r="Z54" s="78">
        <v>10</v>
      </c>
      <c r="AA54" s="78"/>
      <c r="AB54" s="78"/>
      <c r="AC54" s="78">
        <v>0.5</v>
      </c>
      <c r="AD54" s="78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78">
        <f t="shared" si="0"/>
        <v>35.67</v>
      </c>
      <c r="AQ54" s="45"/>
      <c r="AR54" s="45"/>
      <c r="AS54" s="45"/>
      <c r="AT54" s="45"/>
      <c r="AU54" s="45"/>
      <c r="AV54" s="45"/>
      <c r="AW54" s="45"/>
      <c r="AX54" s="45"/>
      <c r="AZ54" s="45"/>
      <c r="BA54" s="45"/>
      <c r="BB54" s="45"/>
      <c r="BC54" s="45"/>
      <c r="BD54" s="45"/>
      <c r="BE54" s="45"/>
    </row>
    <row r="55" spans="1:57" s="42" customFormat="1" ht="11.1" customHeight="1" x14ac:dyDescent="0.2">
      <c r="A55" s="112" t="s">
        <v>412</v>
      </c>
      <c r="B55" s="78">
        <v>0.5</v>
      </c>
      <c r="C55" s="78">
        <v>3.5</v>
      </c>
      <c r="D55" s="78"/>
      <c r="E55" s="78">
        <v>2.5</v>
      </c>
      <c r="F55" s="78">
        <v>0.5</v>
      </c>
      <c r="G55" s="78">
        <v>0.5</v>
      </c>
      <c r="H55" s="78">
        <v>0.63</v>
      </c>
      <c r="I55" s="78"/>
      <c r="J55" s="78"/>
      <c r="K55" s="78"/>
      <c r="L55" s="78"/>
      <c r="M55" s="78">
        <v>1</v>
      </c>
      <c r="N55" s="78">
        <v>0.5</v>
      </c>
      <c r="O55" s="78">
        <v>0.5</v>
      </c>
      <c r="P55" s="78"/>
      <c r="Q55" s="78">
        <v>1</v>
      </c>
      <c r="R55" s="78"/>
      <c r="S55" s="78">
        <v>0.5</v>
      </c>
      <c r="T55" s="78">
        <v>5.5</v>
      </c>
      <c r="U55" s="78"/>
      <c r="V55" s="78"/>
      <c r="W55" s="78">
        <v>0.5</v>
      </c>
      <c r="X55" s="78"/>
      <c r="Y55" s="78"/>
      <c r="Z55" s="78"/>
      <c r="AA55" s="78"/>
      <c r="AB55" s="78"/>
      <c r="AC55" s="78"/>
      <c r="AD55" s="78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78">
        <f t="shared" si="0"/>
        <v>17.630000000000003</v>
      </c>
      <c r="AQ55" s="45"/>
      <c r="AR55" s="45"/>
      <c r="AS55" s="45"/>
      <c r="AT55" s="45"/>
      <c r="AU55" s="45"/>
      <c r="AV55" s="45"/>
      <c r="AW55" s="45"/>
      <c r="AX55" s="45"/>
      <c r="AZ55" s="45"/>
      <c r="BA55" s="45"/>
      <c r="BB55" s="45"/>
      <c r="BC55" s="45"/>
      <c r="BD55" s="45"/>
      <c r="BE55" s="45"/>
    </row>
    <row r="56" spans="1:57" s="42" customFormat="1" ht="11.1" customHeight="1" x14ac:dyDescent="0.2">
      <c r="A56" s="112" t="s">
        <v>408</v>
      </c>
      <c r="B56" s="78">
        <v>0.5</v>
      </c>
      <c r="C56" s="78"/>
      <c r="D56" s="78">
        <v>12</v>
      </c>
      <c r="E56" s="78"/>
      <c r="F56" s="78">
        <v>0.5</v>
      </c>
      <c r="G56" s="78">
        <v>6.5</v>
      </c>
      <c r="H56" s="78">
        <v>5.5</v>
      </c>
      <c r="I56" s="78"/>
      <c r="J56" s="78"/>
      <c r="K56" s="78"/>
      <c r="L56" s="78">
        <v>0.5</v>
      </c>
      <c r="M56" s="78">
        <v>1</v>
      </c>
      <c r="N56" s="78">
        <v>10</v>
      </c>
      <c r="O56" s="78"/>
      <c r="P56" s="78"/>
      <c r="Q56" s="78">
        <v>1</v>
      </c>
      <c r="R56" s="78"/>
      <c r="S56" s="78">
        <v>15</v>
      </c>
      <c r="T56" s="78"/>
      <c r="U56" s="78"/>
      <c r="V56" s="78"/>
      <c r="W56" s="78">
        <v>9</v>
      </c>
      <c r="X56" s="78"/>
      <c r="Y56" s="78"/>
      <c r="Z56" s="78">
        <v>0.5</v>
      </c>
      <c r="AA56" s="78"/>
      <c r="AB56" s="78"/>
      <c r="AC56" s="78">
        <v>4</v>
      </c>
      <c r="AD56" s="78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78">
        <f t="shared" si="0"/>
        <v>66</v>
      </c>
      <c r="AQ56" s="45"/>
      <c r="AR56" s="45"/>
      <c r="AS56" s="45"/>
      <c r="AT56" s="45"/>
      <c r="AU56" s="45"/>
      <c r="AV56" s="45"/>
      <c r="AW56" s="45"/>
      <c r="AX56" s="45"/>
      <c r="AZ56" s="45"/>
      <c r="BA56" s="45"/>
      <c r="BB56" s="45"/>
      <c r="BC56" s="45"/>
      <c r="BD56" s="45"/>
      <c r="BE56" s="45"/>
    </row>
    <row r="57" spans="1:57" s="42" customFormat="1" ht="11.1" customHeight="1" x14ac:dyDescent="0.2">
      <c r="A57" s="112" t="s">
        <v>462</v>
      </c>
      <c r="B57" s="78">
        <v>0.5</v>
      </c>
      <c r="C57" s="78"/>
      <c r="D57" s="78">
        <v>0.5</v>
      </c>
      <c r="E57" s="78"/>
      <c r="F57" s="78">
        <v>0.5</v>
      </c>
      <c r="G57" s="78">
        <v>0.5</v>
      </c>
      <c r="H57" s="78">
        <v>1.5</v>
      </c>
      <c r="I57" s="78"/>
      <c r="J57" s="78"/>
      <c r="K57" s="78"/>
      <c r="L57" s="78"/>
      <c r="M57" s="78">
        <v>13</v>
      </c>
      <c r="N57" s="78"/>
      <c r="O57" s="78">
        <v>7</v>
      </c>
      <c r="P57" s="78"/>
      <c r="Q57" s="78">
        <v>1</v>
      </c>
      <c r="R57" s="78"/>
      <c r="S57" s="78">
        <v>0.5</v>
      </c>
      <c r="T57" s="78"/>
      <c r="U57" s="78"/>
      <c r="V57" s="78"/>
      <c r="W57" s="78">
        <v>0.5</v>
      </c>
      <c r="X57" s="78"/>
      <c r="Y57" s="78"/>
      <c r="Z57" s="78">
        <v>0.5</v>
      </c>
      <c r="AA57" s="78"/>
      <c r="AB57" s="78"/>
      <c r="AC57" s="78">
        <v>0.5</v>
      </c>
      <c r="AD57" s="78">
        <v>0.5</v>
      </c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78">
        <f t="shared" si="0"/>
        <v>27</v>
      </c>
      <c r="AQ57" s="45"/>
      <c r="AR57" s="45"/>
      <c r="AS57" s="45"/>
      <c r="AT57" s="45"/>
      <c r="AU57" s="45"/>
      <c r="AV57" s="45"/>
      <c r="AW57" s="45"/>
      <c r="AX57" s="45"/>
      <c r="AZ57" s="45"/>
      <c r="BA57" s="45"/>
      <c r="BB57" s="45"/>
      <c r="BC57" s="45"/>
      <c r="BD57" s="45"/>
      <c r="BE57" s="45"/>
    </row>
    <row r="58" spans="1:57" s="42" customFormat="1" ht="11.1" customHeight="1" x14ac:dyDescent="0.2">
      <c r="A58" s="112" t="s">
        <v>437</v>
      </c>
      <c r="B58" s="78"/>
      <c r="C58" s="78"/>
      <c r="D58" s="78"/>
      <c r="E58" s="78"/>
      <c r="F58" s="78"/>
      <c r="G58" s="78">
        <v>0.5</v>
      </c>
      <c r="H58" s="78"/>
      <c r="I58" s="78"/>
      <c r="J58" s="78"/>
      <c r="K58" s="78">
        <v>10</v>
      </c>
      <c r="L58" s="78"/>
      <c r="M58" s="78"/>
      <c r="N58" s="78"/>
      <c r="O58" s="78"/>
      <c r="P58" s="78">
        <v>4.5</v>
      </c>
      <c r="Q58" s="78"/>
      <c r="R58" s="78">
        <v>9</v>
      </c>
      <c r="S58" s="78"/>
      <c r="T58" s="78"/>
      <c r="U58" s="78"/>
      <c r="V58" s="78"/>
      <c r="W58" s="78"/>
      <c r="X58" s="78">
        <v>12</v>
      </c>
      <c r="Y58" s="78">
        <v>1.63</v>
      </c>
      <c r="Z58" s="78"/>
      <c r="AA58" s="78"/>
      <c r="AB58" s="78">
        <v>1</v>
      </c>
      <c r="AC58" s="78"/>
      <c r="AD58" s="78">
        <v>0.5</v>
      </c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78">
        <f t="shared" si="0"/>
        <v>39.130000000000003</v>
      </c>
      <c r="AQ58" s="45"/>
      <c r="AR58" s="45"/>
      <c r="AS58" s="45"/>
      <c r="AT58" s="45"/>
      <c r="AU58" s="45"/>
      <c r="AV58" s="45"/>
      <c r="AW58" s="45"/>
      <c r="AX58" s="45"/>
      <c r="AZ58" s="45"/>
      <c r="BA58" s="45"/>
      <c r="BB58" s="45"/>
      <c r="BC58" s="45"/>
      <c r="BD58" s="45"/>
      <c r="BE58" s="45"/>
    </row>
    <row r="59" spans="1:57" s="42" customFormat="1" ht="11.1" customHeight="1" x14ac:dyDescent="0.2">
      <c r="A59" s="111" t="s">
        <v>400</v>
      </c>
      <c r="B59" s="78">
        <v>4.5</v>
      </c>
      <c r="C59" s="78"/>
      <c r="D59" s="78"/>
      <c r="E59" s="78"/>
      <c r="F59" s="78">
        <v>0.5</v>
      </c>
      <c r="G59" s="78">
        <v>4</v>
      </c>
      <c r="H59" s="78"/>
      <c r="I59" s="78"/>
      <c r="J59" s="78"/>
      <c r="K59" s="78"/>
      <c r="L59" s="78"/>
      <c r="M59" s="78">
        <v>1</v>
      </c>
      <c r="N59" s="78"/>
      <c r="O59" s="78"/>
      <c r="P59" s="78">
        <v>6.5</v>
      </c>
      <c r="Q59" s="78"/>
      <c r="R59" s="78"/>
      <c r="S59" s="78">
        <v>0.5</v>
      </c>
      <c r="T59" s="78"/>
      <c r="U59" s="78"/>
      <c r="V59" s="78"/>
      <c r="W59" s="78">
        <v>4.5</v>
      </c>
      <c r="X59" s="78">
        <v>1</v>
      </c>
      <c r="Y59" s="78"/>
      <c r="Z59" s="78">
        <v>0.5</v>
      </c>
      <c r="AA59" s="78">
        <v>9</v>
      </c>
      <c r="AB59" s="78">
        <v>17</v>
      </c>
      <c r="AC59" s="78">
        <v>0.5</v>
      </c>
      <c r="AD59" s="78">
        <v>0.5</v>
      </c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78">
        <f t="shared" si="0"/>
        <v>50</v>
      </c>
      <c r="AQ59" s="45"/>
      <c r="AR59" s="45"/>
      <c r="AS59" s="45"/>
      <c r="AT59" s="45"/>
      <c r="AU59" s="45"/>
      <c r="AV59" s="45"/>
      <c r="AW59" s="45"/>
      <c r="AX59" s="45"/>
      <c r="AZ59" s="45"/>
      <c r="BA59" s="45"/>
      <c r="BB59" s="45"/>
      <c r="BC59" s="45"/>
      <c r="BD59" s="45"/>
      <c r="BE59" s="45"/>
    </row>
    <row r="60" spans="1:57" s="42" customFormat="1" ht="11.1" customHeight="1" x14ac:dyDescent="0.2">
      <c r="A60" s="128" t="s">
        <v>413</v>
      </c>
      <c r="B60" s="78">
        <v>0.5</v>
      </c>
      <c r="C60" s="78"/>
      <c r="D60" s="78">
        <v>5</v>
      </c>
      <c r="E60" s="78"/>
      <c r="F60" s="78">
        <v>0.5</v>
      </c>
      <c r="G60" s="78"/>
      <c r="H60" s="78">
        <v>0.5</v>
      </c>
      <c r="I60" s="78"/>
      <c r="J60" s="78"/>
      <c r="K60" s="78"/>
      <c r="L60" s="78">
        <v>0.5</v>
      </c>
      <c r="M60" s="78">
        <v>1</v>
      </c>
      <c r="N60" s="78">
        <v>0.5</v>
      </c>
      <c r="O60" s="78"/>
      <c r="P60" s="78"/>
      <c r="Q60" s="78"/>
      <c r="R60" s="78"/>
      <c r="S60" s="78">
        <v>0.5</v>
      </c>
      <c r="T60" s="78"/>
      <c r="U60" s="78"/>
      <c r="V60" s="78"/>
      <c r="W60" s="78">
        <v>0.5</v>
      </c>
      <c r="X60" s="78"/>
      <c r="Y60" s="78"/>
      <c r="Z60" s="78"/>
      <c r="AA60" s="78"/>
      <c r="AB60" s="78"/>
      <c r="AC60" s="78"/>
      <c r="AD60" s="78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78">
        <f t="shared" si="0"/>
        <v>9.5</v>
      </c>
      <c r="AQ60" s="45"/>
      <c r="AR60" s="45"/>
      <c r="AS60" s="45"/>
      <c r="AT60" s="45"/>
      <c r="AU60" s="45"/>
      <c r="AV60" s="45"/>
      <c r="AW60" s="45"/>
      <c r="AX60" s="45"/>
      <c r="AZ60" s="45"/>
      <c r="BA60" s="45"/>
      <c r="BB60" s="45"/>
      <c r="BC60" s="45"/>
      <c r="BD60" s="45"/>
      <c r="BE60" s="45"/>
    </row>
    <row r="61" spans="1:57" s="42" customFormat="1" ht="10.5" customHeight="1" x14ac:dyDescent="0.2">
      <c r="A61" s="12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Q61" s="45"/>
      <c r="AR61" s="45"/>
      <c r="AS61" s="45"/>
      <c r="AT61" s="45"/>
      <c r="AU61" s="45"/>
      <c r="AV61" s="45"/>
      <c r="AW61" s="45"/>
      <c r="AX61" s="45"/>
      <c r="AZ61" s="45"/>
      <c r="BA61" s="45"/>
      <c r="BB61" s="45"/>
      <c r="BC61" s="45"/>
      <c r="BD61" s="45"/>
      <c r="BE61" s="45"/>
    </row>
    <row r="62" spans="1:57" s="42" customFormat="1" ht="11.1" customHeight="1" x14ac:dyDescent="0.2">
      <c r="A62" s="11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Q62" s="45"/>
      <c r="AR62" s="45"/>
      <c r="AS62" s="45"/>
      <c r="AT62" s="45"/>
      <c r="AU62" s="45"/>
      <c r="AV62" s="45"/>
      <c r="AW62" s="45"/>
      <c r="AX62" s="45"/>
      <c r="AZ62" s="45"/>
      <c r="BA62" s="45"/>
      <c r="BB62" s="45"/>
      <c r="BC62" s="45"/>
      <c r="BD62" s="45"/>
      <c r="BE62" s="45"/>
    </row>
    <row r="63" spans="1:57" s="42" customFormat="1" ht="11.1" customHeight="1" x14ac:dyDescent="0.2">
      <c r="A63" s="11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Q63" s="45"/>
      <c r="AR63" s="45"/>
      <c r="AS63" s="45"/>
      <c r="AT63" s="45"/>
      <c r="AU63" s="45"/>
      <c r="AV63" s="45"/>
      <c r="AW63" s="45"/>
      <c r="AX63" s="45"/>
      <c r="AZ63" s="45"/>
      <c r="BA63" s="45"/>
      <c r="BB63" s="45"/>
      <c r="BC63" s="45"/>
      <c r="BD63" s="45"/>
      <c r="BE63" s="45"/>
    </row>
    <row r="64" spans="1:57" s="42" customFormat="1" ht="11.1" customHeight="1" x14ac:dyDescent="0.2">
      <c r="A64" s="11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Q64" s="45"/>
      <c r="AR64" s="45"/>
      <c r="AS64" s="45"/>
      <c r="AT64" s="45"/>
      <c r="AU64" s="45"/>
      <c r="AV64" s="45"/>
      <c r="AW64" s="45"/>
      <c r="AX64" s="45"/>
      <c r="AZ64" s="45"/>
      <c r="BA64" s="45"/>
      <c r="BB64" s="45"/>
      <c r="BC64" s="45"/>
      <c r="BD64" s="45"/>
      <c r="BE64" s="45"/>
    </row>
    <row r="65" spans="1:57" s="42" customFormat="1" ht="11.1" customHeight="1" x14ac:dyDescent="0.2">
      <c r="A65" s="12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Q65" s="45"/>
      <c r="AR65" s="45"/>
      <c r="AS65" s="45"/>
      <c r="AT65" s="45"/>
      <c r="AU65" s="45"/>
      <c r="AV65" s="45"/>
      <c r="AW65" s="45"/>
      <c r="AX65" s="45"/>
      <c r="AZ65" s="45"/>
      <c r="BA65" s="45"/>
      <c r="BB65" s="45"/>
      <c r="BC65" s="45"/>
      <c r="BD65" s="45"/>
      <c r="BE65" s="45"/>
    </row>
    <row r="66" spans="1:57" s="42" customFormat="1" ht="11.1" customHeight="1" x14ac:dyDescent="0.2">
      <c r="A66" s="11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Q66" s="45"/>
      <c r="AR66" s="45"/>
      <c r="AS66" s="45"/>
      <c r="AT66" s="45"/>
      <c r="AU66" s="45"/>
      <c r="AV66" s="45"/>
      <c r="AW66" s="45"/>
      <c r="AX66" s="45"/>
      <c r="AZ66" s="45"/>
      <c r="BA66" s="45"/>
      <c r="BB66" s="45"/>
      <c r="BC66" s="45"/>
      <c r="BD66" s="45"/>
      <c r="BE66" s="45"/>
    </row>
    <row r="67" spans="1:57" s="42" customFormat="1" ht="11.1" customHeight="1" x14ac:dyDescent="0.2">
      <c r="A67" s="12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Q67" s="45"/>
      <c r="AR67" s="45"/>
      <c r="AS67" s="45"/>
      <c r="AT67" s="45"/>
      <c r="AU67" s="45"/>
      <c r="AV67" s="45"/>
      <c r="AW67" s="45"/>
      <c r="AX67" s="45"/>
      <c r="AZ67" s="45"/>
      <c r="BA67" s="45"/>
      <c r="BB67" s="45"/>
      <c r="BC67" s="45"/>
      <c r="BD67" s="45"/>
      <c r="BE67" s="45"/>
    </row>
    <row r="68" spans="1:57" s="42" customFormat="1" ht="11.1" customHeight="1" x14ac:dyDescent="0.2">
      <c r="A68" s="12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Q68" s="45"/>
      <c r="AR68" s="45"/>
      <c r="AS68" s="45"/>
      <c r="AT68" s="45"/>
      <c r="AU68" s="45"/>
      <c r="AV68" s="45"/>
      <c r="AW68" s="45"/>
      <c r="AX68" s="45"/>
      <c r="AZ68" s="45"/>
      <c r="BA68" s="45"/>
      <c r="BB68" s="45"/>
      <c r="BC68" s="45"/>
      <c r="BD68" s="45"/>
      <c r="BE68" s="45"/>
    </row>
    <row r="69" spans="1:57" s="41" customFormat="1" ht="11.1" customHeight="1" x14ac:dyDescent="0.2">
      <c r="A69" s="12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Q69" s="45"/>
      <c r="AR69" s="45"/>
      <c r="AS69" s="45"/>
      <c r="AT69" s="45"/>
      <c r="AU69" s="45"/>
      <c r="AV69" s="45"/>
      <c r="AW69" s="45"/>
      <c r="AX69" s="45"/>
      <c r="AZ69" s="45"/>
      <c r="BA69" s="45"/>
      <c r="BB69" s="45"/>
      <c r="BC69" s="45"/>
      <c r="BD69" s="45"/>
      <c r="BE69" s="45"/>
    </row>
    <row r="70" spans="1:57" s="42" customFormat="1" ht="11.1" customHeight="1" x14ac:dyDescent="0.2">
      <c r="A70" s="12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Q70" s="45"/>
      <c r="AR70" s="45"/>
      <c r="AS70" s="45"/>
      <c r="AT70" s="45"/>
      <c r="AU70" s="45"/>
      <c r="AV70" s="45"/>
      <c r="AW70" s="45"/>
      <c r="AX70" s="45"/>
      <c r="AZ70" s="45"/>
      <c r="BA70" s="45"/>
      <c r="BB70" s="45"/>
      <c r="BC70" s="45"/>
      <c r="BD70" s="45"/>
      <c r="BE70" s="45"/>
    </row>
    <row r="71" spans="1:57" s="42" customFormat="1" ht="11.1" customHeight="1" x14ac:dyDescent="0.2">
      <c r="A71" s="12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Q71" s="45"/>
      <c r="AR71" s="45"/>
      <c r="AS71" s="45"/>
      <c r="AT71" s="45"/>
      <c r="AU71" s="45"/>
      <c r="AV71" s="45"/>
      <c r="AW71" s="45"/>
      <c r="AX71" s="45"/>
      <c r="AZ71" s="45"/>
      <c r="BA71" s="45"/>
      <c r="BB71" s="45"/>
      <c r="BC71" s="45"/>
      <c r="BD71" s="45"/>
      <c r="BE71" s="45"/>
    </row>
    <row r="72" spans="1:57" s="42" customFormat="1" ht="11.1" customHeight="1" x14ac:dyDescent="0.2">
      <c r="A72" s="12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Q72" s="45"/>
      <c r="AR72" s="45"/>
      <c r="AS72" s="45"/>
      <c r="AT72" s="45"/>
      <c r="AU72" s="45"/>
      <c r="AV72" s="45"/>
      <c r="AW72" s="45"/>
      <c r="AX72" s="45"/>
      <c r="AZ72" s="45"/>
      <c r="BA72" s="45"/>
      <c r="BB72" s="45"/>
      <c r="BC72" s="45"/>
      <c r="BD72" s="45"/>
      <c r="BE72" s="45"/>
    </row>
    <row r="73" spans="1:57" s="41" customFormat="1" ht="11.1" customHeight="1" x14ac:dyDescent="0.2">
      <c r="A73" s="12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Q73" s="45"/>
      <c r="AR73" s="45"/>
      <c r="AS73" s="45"/>
      <c r="AT73" s="45"/>
      <c r="AU73" s="45"/>
      <c r="AV73" s="45"/>
      <c r="AW73" s="45"/>
      <c r="AX73" s="45"/>
      <c r="AZ73" s="45"/>
      <c r="BA73" s="45"/>
      <c r="BB73" s="45"/>
      <c r="BC73" s="45"/>
      <c r="BD73" s="45"/>
      <c r="BE73" s="45"/>
    </row>
    <row r="74" spans="1:57" s="41" customFormat="1" ht="11.1" customHeight="1" x14ac:dyDescent="0.2">
      <c r="A74" s="12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Q74" s="45"/>
      <c r="AR74" s="45"/>
      <c r="AS74" s="45"/>
      <c r="AT74" s="45"/>
      <c r="AU74" s="45"/>
      <c r="AV74" s="45"/>
      <c r="AW74" s="45"/>
      <c r="AX74" s="45"/>
      <c r="AZ74" s="45"/>
      <c r="BA74" s="45"/>
      <c r="BB74" s="45"/>
      <c r="BC74" s="45"/>
      <c r="BD74" s="45"/>
      <c r="BE74" s="45"/>
    </row>
    <row r="75" spans="1:57" s="41" customFormat="1" ht="11.1" customHeight="1" x14ac:dyDescent="0.2">
      <c r="A75" s="12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Q75" s="45"/>
      <c r="AR75" s="45"/>
      <c r="AS75" s="45"/>
      <c r="AT75" s="45"/>
      <c r="AU75" s="45"/>
      <c r="AV75" s="45"/>
      <c r="AW75" s="45"/>
      <c r="AX75" s="45"/>
      <c r="AZ75" s="45"/>
      <c r="BA75" s="45"/>
      <c r="BB75" s="45"/>
      <c r="BC75" s="45"/>
      <c r="BD75" s="45"/>
      <c r="BE75" s="45"/>
    </row>
    <row r="76" spans="1:57" s="41" customFormat="1" ht="11.1" customHeight="1" x14ac:dyDescent="0.2">
      <c r="A76" s="12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Q76" s="45"/>
      <c r="AR76" s="45"/>
      <c r="AS76" s="45"/>
      <c r="AT76" s="45"/>
      <c r="AU76" s="45"/>
      <c r="AV76" s="45"/>
      <c r="AW76" s="45"/>
      <c r="AX76" s="45"/>
      <c r="AZ76" s="45"/>
      <c r="BA76" s="45"/>
      <c r="BB76" s="45"/>
      <c r="BC76" s="45"/>
      <c r="BD76" s="45"/>
      <c r="BE76" s="45"/>
    </row>
    <row r="77" spans="1:57" s="41" customFormat="1" ht="11.1" customHeight="1" x14ac:dyDescent="0.2">
      <c r="A77" s="12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105"/>
      <c r="AN77" s="45"/>
      <c r="AO77" s="45"/>
      <c r="AQ77" s="45"/>
      <c r="AR77" s="45"/>
      <c r="AS77" s="45"/>
      <c r="AT77" s="45"/>
      <c r="AU77" s="45"/>
      <c r="AV77" s="45"/>
      <c r="AW77" s="45"/>
      <c r="AX77" s="45"/>
      <c r="AZ77" s="45"/>
      <c r="BA77" s="45"/>
      <c r="BB77" s="45"/>
      <c r="BC77" s="45"/>
      <c r="BD77" s="45"/>
      <c r="BE77" s="45"/>
    </row>
    <row r="78" spans="1:57" s="41" customFormat="1" ht="11.1" customHeight="1" x14ac:dyDescent="0.2">
      <c r="A78" s="12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105"/>
      <c r="AN78" s="45"/>
      <c r="AO78" s="45"/>
      <c r="AQ78" s="45"/>
      <c r="AR78" s="45"/>
      <c r="AS78" s="45"/>
      <c r="AT78" s="45"/>
      <c r="AU78" s="45"/>
      <c r="AV78" s="45"/>
      <c r="AW78" s="45"/>
      <c r="AX78" s="45"/>
      <c r="AZ78" s="45"/>
      <c r="BA78" s="45"/>
      <c r="BB78" s="45"/>
      <c r="BC78" s="45"/>
      <c r="BD78" s="45"/>
      <c r="BE78" s="45"/>
    </row>
    <row r="79" spans="1:57" s="41" customFormat="1" ht="11.1" customHeight="1" x14ac:dyDescent="0.2">
      <c r="A79" s="11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105"/>
      <c r="AN79" s="45"/>
      <c r="AO79" s="45"/>
      <c r="AQ79" s="45"/>
      <c r="AR79" s="45"/>
      <c r="AS79" s="45"/>
      <c r="AT79" s="45"/>
      <c r="AU79" s="45"/>
      <c r="AV79" s="45"/>
      <c r="AW79" s="45"/>
      <c r="AX79" s="45"/>
      <c r="AZ79" s="45"/>
      <c r="BA79" s="45"/>
      <c r="BB79" s="45"/>
      <c r="BC79" s="45"/>
      <c r="BD79" s="45"/>
      <c r="BE79" s="45"/>
    </row>
    <row r="80" spans="1:57" s="41" customFormat="1" ht="11.1" customHeight="1" x14ac:dyDescent="0.2">
      <c r="A80" s="12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105"/>
      <c r="AN80" s="45"/>
      <c r="AO80" s="45"/>
      <c r="AQ80" s="45"/>
      <c r="AR80" s="45"/>
      <c r="AS80" s="45"/>
      <c r="AT80" s="45"/>
      <c r="AU80" s="45"/>
      <c r="AV80" s="45"/>
      <c r="AW80" s="45"/>
      <c r="AX80" s="45"/>
      <c r="AZ80" s="45"/>
      <c r="BA80" s="45"/>
      <c r="BB80" s="45"/>
      <c r="BC80" s="45"/>
      <c r="BD80" s="45"/>
      <c r="BE80" s="45"/>
    </row>
    <row r="81" spans="1:57" s="41" customFormat="1" ht="11.1" customHeight="1" x14ac:dyDescent="0.2">
      <c r="A81" s="12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105"/>
      <c r="AN81" s="45"/>
      <c r="AO81" s="45"/>
      <c r="AQ81" s="45"/>
      <c r="AR81" s="45"/>
      <c r="AS81" s="45"/>
      <c r="AT81" s="45"/>
      <c r="AU81" s="45"/>
      <c r="AV81" s="45"/>
      <c r="AW81" s="45"/>
      <c r="AX81" s="45"/>
      <c r="AZ81" s="45"/>
      <c r="BA81" s="45"/>
      <c r="BB81" s="45"/>
      <c r="BC81" s="45"/>
      <c r="BD81" s="45"/>
      <c r="BE81" s="45"/>
    </row>
    <row r="82" spans="1:57" s="41" customFormat="1" ht="11.1" customHeight="1" x14ac:dyDescent="0.2">
      <c r="A82" s="11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105"/>
      <c r="AN82" s="45"/>
      <c r="AO82" s="45"/>
      <c r="AQ82" s="45"/>
      <c r="AR82" s="45"/>
      <c r="AS82" s="45"/>
      <c r="AT82" s="45"/>
      <c r="AU82" s="45"/>
      <c r="AV82" s="45"/>
      <c r="AW82" s="45"/>
      <c r="AX82" s="45"/>
      <c r="AZ82" s="45"/>
      <c r="BA82" s="45"/>
      <c r="BB82" s="45"/>
      <c r="BC82" s="45"/>
      <c r="BD82" s="45"/>
      <c r="BE82" s="45"/>
    </row>
    <row r="83" spans="1:57" s="41" customFormat="1" ht="11.1" customHeight="1" x14ac:dyDescent="0.2">
      <c r="A83" s="11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105"/>
      <c r="AN83" s="45"/>
      <c r="AO83" s="45"/>
      <c r="AQ83" s="45"/>
      <c r="AR83" s="45"/>
      <c r="AS83" s="45"/>
      <c r="AT83" s="45"/>
      <c r="AU83" s="45"/>
      <c r="AV83" s="45"/>
      <c r="AW83" s="45"/>
      <c r="AX83" s="45"/>
      <c r="AZ83" s="45"/>
      <c r="BA83" s="45"/>
      <c r="BB83" s="45"/>
      <c r="BC83" s="45"/>
      <c r="BD83" s="45"/>
      <c r="BE83" s="45"/>
    </row>
    <row r="84" spans="1:57" s="41" customFormat="1" ht="11.1" customHeight="1" x14ac:dyDescent="0.2">
      <c r="A84" s="12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105"/>
      <c r="AN84" s="45"/>
      <c r="AO84" s="45"/>
      <c r="AQ84" s="45"/>
      <c r="AR84" s="45"/>
      <c r="AS84" s="45"/>
      <c r="AT84" s="45"/>
      <c r="AU84" s="45"/>
      <c r="AV84" s="45"/>
      <c r="AW84" s="45"/>
      <c r="AX84" s="45"/>
      <c r="AZ84" s="45"/>
      <c r="BA84" s="45"/>
      <c r="BB84" s="45"/>
      <c r="BC84" s="45"/>
      <c r="BD84" s="45"/>
      <c r="BE84" s="45"/>
    </row>
    <row r="85" spans="1:57" s="41" customFormat="1" ht="11.1" customHeight="1" x14ac:dyDescent="0.2">
      <c r="A85" s="12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105"/>
      <c r="AN85" s="45"/>
      <c r="AO85" s="45"/>
      <c r="AQ85" s="45"/>
      <c r="AR85" s="45"/>
      <c r="AS85" s="45"/>
      <c r="AT85" s="45"/>
      <c r="AU85" s="45"/>
      <c r="AV85" s="45"/>
      <c r="AW85" s="45"/>
      <c r="AX85" s="45"/>
      <c r="AZ85" s="45"/>
      <c r="BA85" s="45"/>
      <c r="BB85" s="45"/>
      <c r="BC85" s="45"/>
      <c r="BD85" s="45"/>
      <c r="BE85" s="45"/>
    </row>
    <row r="86" spans="1:57" s="41" customFormat="1" ht="11.1" customHeight="1" x14ac:dyDescent="0.2">
      <c r="A86" s="11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105"/>
      <c r="AN86" s="45"/>
      <c r="AO86" s="45"/>
      <c r="AQ86" s="45"/>
      <c r="AR86" s="45"/>
      <c r="AS86" s="45"/>
      <c r="AT86" s="45"/>
      <c r="AU86" s="45"/>
      <c r="AV86" s="45"/>
      <c r="AW86" s="45"/>
      <c r="AX86" s="45"/>
      <c r="AZ86" s="45"/>
      <c r="BA86" s="45"/>
      <c r="BB86" s="45"/>
      <c r="BC86" s="45"/>
      <c r="BD86" s="45"/>
      <c r="BE86" s="45"/>
    </row>
    <row r="87" spans="1:57" s="41" customFormat="1" ht="11.1" customHeight="1" x14ac:dyDescent="0.2">
      <c r="A87" s="12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105"/>
      <c r="AN87" s="45"/>
      <c r="AO87" s="45"/>
      <c r="AQ87" s="45"/>
      <c r="AR87" s="45"/>
      <c r="AS87" s="45"/>
      <c r="AT87" s="45"/>
      <c r="AU87" s="45"/>
      <c r="AV87" s="45"/>
      <c r="AW87" s="45"/>
      <c r="AX87" s="45"/>
      <c r="AZ87" s="45"/>
      <c r="BA87" s="45"/>
      <c r="BB87" s="45"/>
      <c r="BC87" s="45"/>
      <c r="BD87" s="45"/>
      <c r="BE87" s="45"/>
    </row>
    <row r="88" spans="1:57" s="41" customFormat="1" ht="11.1" customHeight="1" x14ac:dyDescent="0.2">
      <c r="A88" s="11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105"/>
      <c r="AN88" s="45"/>
      <c r="AO88" s="45"/>
      <c r="AQ88" s="45"/>
      <c r="AR88" s="45"/>
      <c r="AS88" s="45"/>
      <c r="AT88" s="45"/>
      <c r="AU88" s="45"/>
      <c r="AV88" s="45"/>
      <c r="AW88" s="45"/>
      <c r="AX88" s="45"/>
      <c r="AZ88" s="45"/>
      <c r="BA88" s="45"/>
      <c r="BB88" s="45"/>
      <c r="BC88" s="45"/>
      <c r="BD88" s="45"/>
      <c r="BE88" s="45"/>
    </row>
    <row r="89" spans="1:57" s="41" customFormat="1" ht="11.1" customHeight="1" x14ac:dyDescent="0.2">
      <c r="A89" s="11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105"/>
      <c r="AN89" s="45"/>
      <c r="AO89" s="45"/>
      <c r="AQ89" s="45"/>
      <c r="AR89" s="45"/>
      <c r="AS89" s="45"/>
      <c r="AT89" s="45"/>
      <c r="AU89" s="45"/>
      <c r="AV89" s="45"/>
      <c r="AW89" s="45"/>
      <c r="AX89" s="45"/>
      <c r="AZ89" s="45"/>
      <c r="BA89" s="45"/>
      <c r="BB89" s="45"/>
      <c r="BC89" s="45"/>
      <c r="BD89" s="45"/>
      <c r="BE89" s="45"/>
    </row>
    <row r="90" spans="1:57" s="41" customFormat="1" ht="11.1" customHeight="1" x14ac:dyDescent="0.2">
      <c r="A90" s="12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105"/>
      <c r="AN90" s="45"/>
      <c r="AO90" s="45"/>
      <c r="AQ90" s="45"/>
      <c r="AR90" s="45"/>
      <c r="AS90" s="45"/>
      <c r="AT90" s="45"/>
      <c r="AU90" s="45"/>
      <c r="AV90" s="45"/>
      <c r="AW90" s="45"/>
      <c r="AX90" s="45"/>
      <c r="AZ90" s="45"/>
      <c r="BA90" s="45"/>
      <c r="BB90" s="45"/>
      <c r="BC90" s="45"/>
      <c r="BD90" s="45"/>
      <c r="BE90" s="45"/>
    </row>
    <row r="91" spans="1:57" s="41" customFormat="1" ht="11.1" customHeight="1" x14ac:dyDescent="0.2">
      <c r="A91" s="11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105"/>
      <c r="AN91" s="45"/>
      <c r="AO91" s="45"/>
      <c r="AQ91" s="45"/>
      <c r="AR91" s="45"/>
      <c r="AS91" s="45"/>
      <c r="AT91" s="45"/>
      <c r="AU91" s="45"/>
      <c r="AV91" s="45"/>
      <c r="AW91" s="45"/>
      <c r="AX91" s="45"/>
      <c r="AZ91" s="45"/>
      <c r="BA91" s="45"/>
      <c r="BB91" s="45"/>
      <c r="BC91" s="45"/>
      <c r="BD91" s="45"/>
      <c r="BE91" s="45"/>
    </row>
    <row r="92" spans="1:57" s="41" customFormat="1" ht="11.1" customHeight="1" x14ac:dyDescent="0.2">
      <c r="A92" s="11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105"/>
      <c r="AN92" s="45"/>
      <c r="AO92" s="45"/>
      <c r="AQ92" s="45"/>
      <c r="AR92" s="45"/>
      <c r="AS92" s="45"/>
      <c r="AT92" s="45"/>
      <c r="AU92" s="45"/>
      <c r="AV92" s="45"/>
      <c r="AW92" s="45"/>
      <c r="AX92" s="45"/>
      <c r="AZ92" s="45"/>
      <c r="BA92" s="45"/>
      <c r="BB92" s="45"/>
      <c r="BC92" s="45"/>
      <c r="BD92" s="45"/>
      <c r="BE92" s="45"/>
    </row>
    <row r="93" spans="1:57" s="41" customFormat="1" ht="11.1" customHeight="1" x14ac:dyDescent="0.2">
      <c r="A93" s="11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105"/>
      <c r="AN93" s="45"/>
      <c r="AO93" s="45"/>
      <c r="AQ93" s="45"/>
      <c r="AR93" s="45"/>
      <c r="AS93" s="45"/>
      <c r="AT93" s="45"/>
      <c r="AU93" s="45"/>
      <c r="AV93" s="45"/>
      <c r="AW93" s="45"/>
      <c r="AX93" s="45"/>
      <c r="AZ93" s="45"/>
      <c r="BA93" s="45"/>
      <c r="BB93" s="45"/>
      <c r="BC93" s="45"/>
      <c r="BD93" s="45"/>
      <c r="BE93" s="45"/>
    </row>
    <row r="94" spans="1:57" s="41" customFormat="1" ht="11.1" customHeight="1" x14ac:dyDescent="0.2">
      <c r="A94" s="11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Q94" s="45"/>
      <c r="AR94" s="45"/>
      <c r="AS94" s="45"/>
      <c r="AT94" s="45"/>
      <c r="AU94" s="45"/>
      <c r="AV94" s="45"/>
      <c r="AW94" s="45"/>
      <c r="AX94" s="45"/>
      <c r="AZ94" s="45"/>
      <c r="BA94" s="45"/>
      <c r="BB94" s="45"/>
      <c r="BC94" s="45"/>
      <c r="BD94" s="45"/>
      <c r="BE94" s="45"/>
    </row>
    <row r="95" spans="1:57" s="41" customFormat="1" ht="11.1" customHeight="1" x14ac:dyDescent="0.2">
      <c r="A95" s="11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Q95" s="45"/>
      <c r="AR95" s="45"/>
      <c r="AS95" s="45"/>
      <c r="AT95" s="45"/>
      <c r="AU95" s="45"/>
      <c r="AV95" s="45"/>
      <c r="AW95" s="45"/>
      <c r="AX95" s="45"/>
      <c r="AZ95" s="45"/>
      <c r="BA95" s="45"/>
      <c r="BB95" s="45"/>
      <c r="BC95" s="45"/>
      <c r="BD95" s="45"/>
      <c r="BE95" s="45"/>
    </row>
    <row r="96" spans="1:57" s="41" customFormat="1" ht="11.1" customHeight="1" x14ac:dyDescent="0.25">
      <c r="A96" s="84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Q96" s="45"/>
      <c r="AR96" s="45"/>
      <c r="AS96" s="45"/>
      <c r="AT96" s="45"/>
      <c r="AU96" s="45"/>
      <c r="AV96" s="45"/>
      <c r="AW96" s="45"/>
      <c r="AX96" s="45"/>
      <c r="AZ96" s="45"/>
      <c r="BA96" s="45"/>
      <c r="BB96" s="45"/>
      <c r="BC96" s="45"/>
      <c r="BD96" s="45"/>
      <c r="BE96" s="45"/>
    </row>
    <row r="97" spans="1:57" s="41" customFormat="1" ht="11.1" customHeight="1" x14ac:dyDescent="0.2">
      <c r="A97" s="11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Q97" s="45"/>
      <c r="AR97" s="45"/>
      <c r="AS97" s="45"/>
      <c r="AT97" s="45"/>
      <c r="AU97" s="45"/>
      <c r="AV97" s="45"/>
      <c r="AW97" s="45"/>
      <c r="AX97" s="45"/>
      <c r="AZ97" s="45"/>
      <c r="BA97" s="45"/>
      <c r="BB97" s="45"/>
      <c r="BC97" s="45"/>
      <c r="BD97" s="45"/>
      <c r="BE97" s="45"/>
    </row>
    <row r="98" spans="1:57" s="41" customFormat="1" ht="11.1" customHeight="1" x14ac:dyDescent="0.2">
      <c r="A98" s="11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Q98" s="45"/>
      <c r="AR98" s="45"/>
      <c r="AS98" s="45"/>
      <c r="AT98" s="45"/>
      <c r="AU98" s="45"/>
      <c r="AV98" s="45"/>
      <c r="AW98" s="45"/>
      <c r="AX98" s="45"/>
      <c r="AZ98" s="45"/>
      <c r="BA98" s="45"/>
      <c r="BB98" s="45"/>
      <c r="BC98" s="45"/>
      <c r="BD98" s="45"/>
      <c r="BE98" s="45"/>
    </row>
    <row r="99" spans="1:57" s="41" customFormat="1" ht="11.1" customHeight="1" x14ac:dyDescent="0.2">
      <c r="A99" s="11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Q99" s="45"/>
      <c r="AR99" s="45"/>
      <c r="AS99" s="45"/>
      <c r="AT99" s="45"/>
      <c r="AU99" s="45"/>
      <c r="AV99" s="45"/>
      <c r="AW99" s="45"/>
      <c r="AX99" s="45"/>
      <c r="AZ99" s="45"/>
      <c r="BA99" s="45"/>
      <c r="BB99" s="45"/>
      <c r="BC99" s="45"/>
      <c r="BD99" s="45"/>
      <c r="BE99" s="45"/>
    </row>
    <row r="100" spans="1:57" s="41" customFormat="1" ht="11.1" customHeight="1" x14ac:dyDescent="0.2">
      <c r="A100" s="11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Q100" s="45"/>
      <c r="AR100" s="45"/>
      <c r="AS100" s="45"/>
      <c r="AT100" s="45"/>
      <c r="AU100" s="45"/>
      <c r="AV100" s="45"/>
      <c r="AW100" s="45"/>
      <c r="AX100" s="45"/>
      <c r="AZ100" s="45"/>
      <c r="BA100" s="45"/>
      <c r="BB100" s="45"/>
      <c r="BC100" s="45"/>
      <c r="BD100" s="45"/>
      <c r="BE100" s="45"/>
    </row>
    <row r="101" spans="1:57" s="41" customFormat="1" ht="11.1" customHeight="1" x14ac:dyDescent="0.2">
      <c r="A101" s="11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Q101" s="45"/>
      <c r="AR101" s="45"/>
      <c r="AS101" s="45"/>
      <c r="AT101" s="45"/>
      <c r="AU101" s="45"/>
      <c r="AV101" s="45"/>
      <c r="AW101" s="45"/>
      <c r="AX101" s="45"/>
      <c r="AZ101" s="45"/>
      <c r="BA101" s="45"/>
      <c r="BB101" s="45"/>
      <c r="BC101" s="45"/>
      <c r="BD101" s="45"/>
      <c r="BE101" s="45"/>
    </row>
    <row r="102" spans="1:57" s="41" customFormat="1" ht="11.1" customHeight="1" x14ac:dyDescent="0.2">
      <c r="A102" s="11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Q102" s="45"/>
      <c r="AR102" s="45"/>
      <c r="AS102" s="45"/>
      <c r="AT102" s="45"/>
      <c r="AU102" s="45"/>
      <c r="AV102" s="45"/>
      <c r="AW102" s="45"/>
      <c r="AX102" s="45"/>
      <c r="AZ102" s="45"/>
      <c r="BA102" s="45"/>
      <c r="BB102" s="45"/>
      <c r="BC102" s="45"/>
      <c r="BD102" s="45"/>
      <c r="BE102" s="45"/>
    </row>
    <row r="103" spans="1:57" s="41" customFormat="1" ht="11.1" customHeight="1" x14ac:dyDescent="0.2">
      <c r="A103" s="11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Q103" s="45"/>
      <c r="AR103" s="45"/>
      <c r="AS103" s="45"/>
      <c r="AT103" s="45"/>
      <c r="AU103" s="45"/>
      <c r="AV103" s="45"/>
      <c r="AW103" s="45"/>
      <c r="AX103" s="45"/>
      <c r="AZ103" s="45"/>
      <c r="BA103" s="45"/>
      <c r="BB103" s="45"/>
      <c r="BC103" s="45"/>
      <c r="BD103" s="45"/>
      <c r="BE103" s="45"/>
    </row>
    <row r="104" spans="1:57" s="41" customFormat="1" ht="11.1" customHeight="1" x14ac:dyDescent="0.2">
      <c r="A104" s="11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Q104" s="45"/>
      <c r="AR104" s="45"/>
      <c r="AS104" s="45"/>
      <c r="AT104" s="45"/>
      <c r="AU104" s="45"/>
      <c r="AV104" s="45"/>
      <c r="AW104" s="45"/>
      <c r="AX104" s="45"/>
      <c r="AZ104" s="45"/>
      <c r="BA104" s="45"/>
      <c r="BB104" s="45"/>
      <c r="BC104" s="45"/>
      <c r="BD104" s="45"/>
      <c r="BE104" s="45"/>
    </row>
    <row r="105" spans="1:57" s="41" customFormat="1" ht="11.1" customHeight="1" x14ac:dyDescent="0.2">
      <c r="A105" s="11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Q105" s="45"/>
      <c r="AR105" s="45"/>
      <c r="AS105" s="45"/>
      <c r="AT105" s="45"/>
      <c r="AU105" s="45"/>
      <c r="AV105" s="45"/>
      <c r="AW105" s="45"/>
      <c r="AX105" s="45"/>
      <c r="AZ105" s="45"/>
      <c r="BA105" s="45"/>
      <c r="BB105" s="45"/>
      <c r="BC105" s="45"/>
      <c r="BD105" s="45"/>
      <c r="BE105" s="45"/>
    </row>
    <row r="106" spans="1:57" s="41" customFormat="1" ht="11.1" customHeight="1" x14ac:dyDescent="0.2">
      <c r="A106" s="11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Q106" s="45"/>
      <c r="AR106" s="45"/>
      <c r="AS106" s="45"/>
      <c r="AT106" s="45"/>
      <c r="AU106" s="45"/>
      <c r="AV106" s="45"/>
      <c r="AW106" s="45"/>
      <c r="AX106" s="45"/>
      <c r="AZ106" s="45"/>
      <c r="BA106" s="45"/>
      <c r="BB106" s="45"/>
      <c r="BC106" s="45"/>
      <c r="BD106" s="45"/>
      <c r="BE106" s="45"/>
    </row>
    <row r="107" spans="1:57" s="41" customFormat="1" ht="11.1" customHeight="1" x14ac:dyDescent="0.2">
      <c r="A107" s="11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Q107" s="45"/>
      <c r="AR107" s="45"/>
      <c r="AS107" s="45"/>
      <c r="AT107" s="45"/>
      <c r="AU107" s="45"/>
      <c r="AV107" s="45"/>
      <c r="AW107" s="45"/>
      <c r="AX107" s="45"/>
      <c r="AZ107" s="45"/>
      <c r="BA107" s="45"/>
      <c r="BB107" s="45"/>
      <c r="BC107" s="45"/>
      <c r="BD107" s="45"/>
      <c r="BE107" s="45"/>
    </row>
    <row r="108" spans="1:57" s="41" customFormat="1" ht="11.1" customHeight="1" x14ac:dyDescent="0.2">
      <c r="A108" s="11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Q108" s="45"/>
      <c r="AR108" s="45"/>
      <c r="AS108" s="45"/>
      <c r="AT108" s="45"/>
      <c r="AU108" s="45"/>
      <c r="AV108" s="45"/>
      <c r="AW108" s="45"/>
      <c r="AX108" s="45"/>
      <c r="AZ108" s="45"/>
      <c r="BA108" s="45"/>
      <c r="BB108" s="45"/>
      <c r="BC108" s="45"/>
      <c r="BD108" s="45"/>
      <c r="BE108" s="45"/>
    </row>
    <row r="109" spans="1:57" s="41" customFormat="1" ht="11.1" customHeight="1" x14ac:dyDescent="0.2">
      <c r="A109" s="11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Q109" s="45"/>
      <c r="AR109" s="45"/>
      <c r="AS109" s="45"/>
      <c r="AT109" s="45"/>
      <c r="AU109" s="45"/>
      <c r="AV109" s="45"/>
      <c r="AW109" s="45"/>
      <c r="AX109" s="45"/>
      <c r="AZ109" s="45"/>
      <c r="BA109" s="45"/>
      <c r="BB109" s="45"/>
      <c r="BC109" s="45"/>
      <c r="BD109" s="45"/>
      <c r="BE109" s="45"/>
    </row>
    <row r="110" spans="1:57" s="41" customFormat="1" ht="11.1" customHeight="1" x14ac:dyDescent="0.2">
      <c r="A110" s="11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Z110" s="45"/>
      <c r="BA110" s="45"/>
      <c r="BB110" s="45"/>
      <c r="BC110" s="45"/>
      <c r="BD110" s="45"/>
      <c r="BE110" s="45"/>
    </row>
    <row r="111" spans="1:57" s="41" customFormat="1" ht="11.1" customHeight="1" x14ac:dyDescent="0.2">
      <c r="A111" s="11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Z111" s="45"/>
      <c r="BA111" s="45"/>
      <c r="BB111" s="45"/>
      <c r="BC111" s="45"/>
      <c r="BD111" s="45"/>
      <c r="BE111" s="45"/>
    </row>
    <row r="112" spans="1:57" s="41" customFormat="1" ht="11.1" customHeight="1" x14ac:dyDescent="0.2">
      <c r="A112" s="11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Z112" s="45"/>
      <c r="BA112" s="45"/>
      <c r="BB112" s="45"/>
      <c r="BC112" s="45"/>
      <c r="BD112" s="45"/>
      <c r="BE112" s="45"/>
    </row>
    <row r="113" spans="1:57" s="41" customFormat="1" ht="11.1" customHeight="1" x14ac:dyDescent="0.2">
      <c r="A113" s="11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Z113" s="45"/>
      <c r="BA113" s="45"/>
      <c r="BB113" s="45"/>
      <c r="BC113" s="45"/>
      <c r="BD113" s="45"/>
      <c r="BE113" s="45"/>
    </row>
    <row r="114" spans="1:57" s="41" customFormat="1" ht="11.1" customHeight="1" x14ac:dyDescent="0.2">
      <c r="A114" s="11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Z114" s="45"/>
      <c r="BA114" s="45"/>
      <c r="BB114" s="45"/>
      <c r="BC114" s="45"/>
      <c r="BD114" s="45"/>
      <c r="BE114" s="45"/>
    </row>
    <row r="115" spans="1:57" s="41" customFormat="1" ht="11.1" customHeight="1" x14ac:dyDescent="0.2">
      <c r="A115" s="11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Z115" s="45"/>
      <c r="BA115" s="45"/>
      <c r="BB115" s="45"/>
      <c r="BC115" s="45"/>
      <c r="BD115" s="45"/>
      <c r="BE115" s="45"/>
    </row>
    <row r="116" spans="1:57" s="41" customFormat="1" ht="11.1" customHeight="1" x14ac:dyDescent="0.2">
      <c r="A116" s="11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Z116" s="45"/>
      <c r="BA116" s="45"/>
      <c r="BB116" s="45"/>
      <c r="BC116" s="45"/>
      <c r="BD116" s="45"/>
      <c r="BE116" s="45"/>
    </row>
    <row r="117" spans="1:57" s="41" customFormat="1" ht="11.1" customHeight="1" x14ac:dyDescent="0.2">
      <c r="A117" s="11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Z117" s="45"/>
      <c r="BA117" s="45"/>
      <c r="BB117" s="45"/>
      <c r="BC117" s="45"/>
      <c r="BD117" s="45"/>
      <c r="BE117" s="45"/>
    </row>
    <row r="118" spans="1:57" s="41" customFormat="1" ht="11.1" customHeight="1" x14ac:dyDescent="0.2">
      <c r="A118" s="11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Z118" s="45"/>
      <c r="BA118" s="45"/>
      <c r="BB118" s="45"/>
      <c r="BC118" s="45"/>
      <c r="BD118" s="45"/>
      <c r="BE118" s="45"/>
    </row>
    <row r="119" spans="1:57" s="41" customFormat="1" ht="11.1" customHeight="1" x14ac:dyDescent="0.2">
      <c r="A119" s="11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Z119" s="45"/>
      <c r="BA119" s="45"/>
      <c r="BB119" s="45"/>
      <c r="BC119" s="45"/>
      <c r="BD119" s="45"/>
      <c r="BE119" s="45"/>
    </row>
    <row r="120" spans="1:57" s="41" customFormat="1" ht="11.1" customHeight="1" x14ac:dyDescent="0.2">
      <c r="A120" s="11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Z120" s="45"/>
      <c r="BA120" s="45"/>
      <c r="BB120" s="45"/>
      <c r="BC120" s="45"/>
      <c r="BD120" s="45"/>
      <c r="BE120" s="45"/>
    </row>
    <row r="121" spans="1:57" s="41" customFormat="1" ht="11.1" customHeight="1" x14ac:dyDescent="0.2">
      <c r="A121" s="11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Z121" s="45"/>
      <c r="BA121" s="45"/>
      <c r="BB121" s="45"/>
      <c r="BC121" s="45"/>
      <c r="BD121" s="45"/>
      <c r="BE121" s="45"/>
    </row>
    <row r="122" spans="1:57" s="41" customFormat="1" ht="11.1" customHeight="1" x14ac:dyDescent="0.2">
      <c r="A122" s="11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Z122" s="45"/>
      <c r="BA122" s="45"/>
      <c r="BB122" s="45"/>
      <c r="BC122" s="45"/>
      <c r="BD122" s="45"/>
      <c r="BE122" s="45"/>
    </row>
    <row r="123" spans="1:57" s="41" customFormat="1" ht="11.1" customHeight="1" x14ac:dyDescent="0.2">
      <c r="A123" s="11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Z123" s="45"/>
      <c r="BA123" s="45"/>
      <c r="BB123" s="45"/>
      <c r="BC123" s="45"/>
      <c r="BD123" s="45"/>
      <c r="BE123" s="45"/>
    </row>
    <row r="124" spans="1:57" s="41" customFormat="1" ht="11.1" customHeight="1" x14ac:dyDescent="0.2">
      <c r="A124" s="11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Z124" s="45"/>
      <c r="BA124" s="45"/>
      <c r="BB124" s="45"/>
      <c r="BC124" s="45"/>
      <c r="BD124" s="45"/>
      <c r="BE124" s="45"/>
    </row>
    <row r="125" spans="1:57" s="41" customFormat="1" ht="11.1" customHeight="1" x14ac:dyDescent="0.2">
      <c r="A125" s="11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Z125" s="45"/>
      <c r="BA125" s="45"/>
      <c r="BB125" s="45"/>
      <c r="BC125" s="45"/>
      <c r="BD125" s="45"/>
      <c r="BE125" s="45"/>
    </row>
    <row r="126" spans="1:57" s="41" customFormat="1" ht="11.1" customHeight="1" x14ac:dyDescent="0.2">
      <c r="A126" s="11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Z126" s="45"/>
      <c r="BA126" s="45"/>
      <c r="BB126" s="45"/>
      <c r="BC126" s="45"/>
      <c r="BD126" s="45"/>
      <c r="BE126" s="45"/>
    </row>
    <row r="127" spans="1:57" s="41" customFormat="1" ht="11.1" customHeight="1" x14ac:dyDescent="0.2">
      <c r="A127" s="11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Z127" s="45"/>
      <c r="BA127" s="45"/>
      <c r="BB127" s="45"/>
      <c r="BC127" s="45"/>
      <c r="BD127" s="45"/>
      <c r="BE127" s="45"/>
    </row>
    <row r="128" spans="1:57" s="41" customFormat="1" ht="11.1" customHeight="1" x14ac:dyDescent="0.2">
      <c r="A128" s="11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Z128" s="45"/>
      <c r="BA128" s="45"/>
      <c r="BB128" s="45"/>
      <c r="BC128" s="45"/>
      <c r="BD128" s="45"/>
      <c r="BE128" s="45"/>
    </row>
    <row r="129" spans="1:57" s="41" customFormat="1" ht="11.1" customHeight="1" x14ac:dyDescent="0.2">
      <c r="A129" s="11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Z129" s="45"/>
      <c r="BA129" s="45"/>
      <c r="BB129" s="45"/>
      <c r="BC129" s="45"/>
      <c r="BD129" s="45"/>
      <c r="BE129" s="45"/>
    </row>
    <row r="130" spans="1:57" s="41" customFormat="1" ht="11.1" customHeight="1" x14ac:dyDescent="0.2">
      <c r="A130" s="11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Z130" s="45"/>
      <c r="BA130" s="45"/>
      <c r="BB130" s="45"/>
      <c r="BC130" s="45"/>
      <c r="BD130" s="45"/>
      <c r="BE130" s="45"/>
    </row>
    <row r="131" spans="1:57" s="41" customFormat="1" ht="11.1" customHeight="1" x14ac:dyDescent="0.2">
      <c r="A131" s="11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Z131" s="45"/>
      <c r="BA131" s="45"/>
      <c r="BB131" s="45"/>
      <c r="BC131" s="45"/>
      <c r="BD131" s="45"/>
      <c r="BE131" s="45"/>
    </row>
    <row r="132" spans="1:57" s="41" customFormat="1" ht="11.1" customHeight="1" x14ac:dyDescent="0.2">
      <c r="A132" s="11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Z132" s="45"/>
      <c r="BA132" s="45"/>
      <c r="BB132" s="45"/>
      <c r="BC132" s="45"/>
      <c r="BD132" s="45"/>
      <c r="BE132" s="45"/>
    </row>
    <row r="133" spans="1:57" s="41" customFormat="1" ht="11.1" customHeight="1" x14ac:dyDescent="0.2">
      <c r="A133" s="11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Z133" s="45"/>
      <c r="BA133" s="45"/>
      <c r="BB133" s="45"/>
      <c r="BC133" s="45"/>
      <c r="BD133" s="45"/>
      <c r="BE133" s="45"/>
    </row>
    <row r="134" spans="1:57" s="41" customFormat="1" ht="11.1" customHeight="1" x14ac:dyDescent="0.2">
      <c r="A134" s="11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Z134" s="45"/>
      <c r="BA134" s="45"/>
      <c r="BB134" s="45"/>
      <c r="BC134" s="45"/>
      <c r="BD134" s="45"/>
      <c r="BE134" s="45"/>
    </row>
    <row r="135" spans="1:57" s="41" customFormat="1" ht="11.1" customHeight="1" x14ac:dyDescent="0.2">
      <c r="A135" s="11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Z135" s="45"/>
      <c r="BA135" s="45"/>
      <c r="BB135" s="45"/>
      <c r="BC135" s="45"/>
      <c r="BD135" s="45"/>
      <c r="BE135" s="45"/>
    </row>
    <row r="136" spans="1:57" s="41" customFormat="1" ht="11.1" customHeight="1" x14ac:dyDescent="0.2">
      <c r="A136" s="11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Z136" s="45"/>
      <c r="BA136" s="45"/>
      <c r="BB136" s="45"/>
      <c r="BC136" s="45"/>
      <c r="BD136" s="45"/>
      <c r="BE136" s="45"/>
    </row>
    <row r="137" spans="1:57" s="41" customFormat="1" ht="11.1" customHeight="1" x14ac:dyDescent="0.2">
      <c r="A137" s="11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Z137" s="45"/>
      <c r="BA137" s="45"/>
      <c r="BB137" s="45"/>
      <c r="BC137" s="45"/>
      <c r="BD137" s="45"/>
      <c r="BE137" s="45"/>
    </row>
    <row r="138" spans="1:57" s="42" customFormat="1" ht="11.1" customHeight="1" x14ac:dyDescent="0.2">
      <c r="A138" s="11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Z138" s="45"/>
      <c r="BA138" s="45"/>
      <c r="BB138" s="45"/>
      <c r="BC138" s="45"/>
      <c r="BD138" s="45"/>
      <c r="BE138" s="45"/>
    </row>
    <row r="139" spans="1:57" s="41" customFormat="1" ht="11.1" customHeight="1" x14ac:dyDescent="0.2">
      <c r="A139" s="11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Z139" s="45"/>
      <c r="BA139" s="45"/>
      <c r="BB139" s="45"/>
      <c r="BC139" s="45"/>
      <c r="BD139" s="45"/>
      <c r="BE139" s="45"/>
    </row>
    <row r="140" spans="1:57" s="41" customFormat="1" ht="11.1" customHeight="1" x14ac:dyDescent="0.2">
      <c r="A140" s="11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Z140" s="45"/>
      <c r="BA140" s="45"/>
      <c r="BB140" s="45"/>
      <c r="BC140" s="45"/>
      <c r="BD140" s="45"/>
      <c r="BE140" s="45"/>
    </row>
    <row r="141" spans="1:57" s="41" customFormat="1" ht="11.1" customHeight="1" x14ac:dyDescent="0.2">
      <c r="A141" s="11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Z141" s="45"/>
      <c r="BA141" s="45"/>
      <c r="BB141" s="45"/>
      <c r="BC141" s="45"/>
      <c r="BD141" s="45"/>
      <c r="BE141" s="45"/>
    </row>
    <row r="142" spans="1:57" s="41" customFormat="1" ht="11.1" customHeight="1" x14ac:dyDescent="0.2">
      <c r="A142" s="11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Z142" s="45"/>
      <c r="BA142" s="45"/>
      <c r="BB142" s="45"/>
      <c r="BC142" s="45"/>
      <c r="BD142" s="45"/>
      <c r="BE142" s="45"/>
    </row>
    <row r="143" spans="1:57" s="42" customFormat="1" ht="11.1" customHeight="1" x14ac:dyDescent="0.2">
      <c r="A143" s="11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Z143" s="45"/>
      <c r="BA143" s="45"/>
      <c r="BB143" s="45"/>
      <c r="BC143" s="45"/>
      <c r="BD143" s="45"/>
      <c r="BE143" s="45"/>
    </row>
    <row r="144" spans="1:57" s="42" customFormat="1" ht="11.1" customHeight="1" x14ac:dyDescent="0.2">
      <c r="A144" s="11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Z144" s="45"/>
      <c r="BA144" s="45"/>
      <c r="BB144" s="45"/>
      <c r="BC144" s="45"/>
      <c r="BD144" s="45"/>
      <c r="BE144" s="45"/>
    </row>
    <row r="145" spans="1:57" s="42" customFormat="1" ht="11.1" customHeight="1" x14ac:dyDescent="0.2">
      <c r="A145" s="11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Z145" s="45"/>
      <c r="BA145" s="45"/>
      <c r="BB145" s="45"/>
      <c r="BC145" s="45"/>
      <c r="BD145" s="45"/>
      <c r="BE145" s="45"/>
    </row>
    <row r="146" spans="1:57" s="42" customFormat="1" ht="11.1" customHeight="1" x14ac:dyDescent="0.2">
      <c r="A146" s="11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Z146" s="45"/>
      <c r="BA146" s="45"/>
      <c r="BB146" s="45"/>
      <c r="BC146" s="45"/>
      <c r="BD146" s="45"/>
      <c r="BE146" s="45"/>
    </row>
    <row r="147" spans="1:57" s="42" customFormat="1" ht="11.1" customHeight="1" x14ac:dyDescent="0.25">
      <c r="A147" s="11"/>
      <c r="B147" s="45"/>
      <c r="C147" s="45"/>
      <c r="D147" s="13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Z147" s="45"/>
      <c r="BA147" s="45"/>
      <c r="BB147" s="45"/>
      <c r="BC147" s="45"/>
      <c r="BD147" s="45"/>
      <c r="BE147" s="45"/>
    </row>
    <row r="148" spans="1:57" s="42" customFormat="1" ht="11.1" customHeight="1" x14ac:dyDescent="0.25">
      <c r="A148" s="11"/>
      <c r="B148" s="45"/>
      <c r="C148" s="45"/>
      <c r="D148" s="13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Z148" s="45"/>
      <c r="BA148" s="45"/>
      <c r="BB148" s="45"/>
      <c r="BC148" s="45"/>
      <c r="BD148" s="45"/>
      <c r="BE148" s="45"/>
    </row>
    <row r="149" spans="1:57" s="41" customFormat="1" ht="11.1" customHeight="1" x14ac:dyDescent="0.2">
      <c r="A149" s="11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Z149" s="45"/>
      <c r="BA149" s="45"/>
      <c r="BB149" s="45"/>
      <c r="BC149" s="45"/>
      <c r="BD149" s="45"/>
      <c r="BE149" s="45"/>
    </row>
    <row r="150" spans="1:57" s="41" customFormat="1" ht="11.1" customHeight="1" x14ac:dyDescent="0.2">
      <c r="A150" s="11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Z150" s="45"/>
      <c r="BA150" s="45"/>
      <c r="BB150" s="45"/>
      <c r="BC150" s="45"/>
      <c r="BD150" s="45"/>
      <c r="BE150" s="45"/>
    </row>
    <row r="151" spans="1:57" s="41" customFormat="1" ht="11.1" customHeight="1" x14ac:dyDescent="0.25">
      <c r="A151" s="11"/>
      <c r="B151" s="45"/>
      <c r="C151" s="45"/>
      <c r="D151" s="13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Z151" s="45"/>
      <c r="BA151" s="45"/>
      <c r="BB151" s="45"/>
      <c r="BC151" s="45"/>
      <c r="BD151" s="45"/>
      <c r="BE151" s="45"/>
    </row>
    <row r="152" spans="1:57" s="41" customFormat="1" ht="11.1" customHeight="1" x14ac:dyDescent="0.2">
      <c r="A152" s="11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Z152" s="45"/>
      <c r="BA152" s="45"/>
      <c r="BB152" s="45"/>
      <c r="BC152" s="45"/>
      <c r="BD152" s="45"/>
      <c r="BE152" s="45"/>
    </row>
    <row r="153" spans="1:57" s="41" customFormat="1" ht="11.1" customHeight="1" x14ac:dyDescent="0.2">
      <c r="A153" s="11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Z153" s="45"/>
      <c r="BA153" s="45"/>
      <c r="BB153" s="45"/>
      <c r="BC153" s="45"/>
      <c r="BD153" s="45"/>
      <c r="BE153" s="45"/>
    </row>
    <row r="154" spans="1:57" s="41" customFormat="1" ht="11.1" customHeight="1" x14ac:dyDescent="0.25">
      <c r="A154" s="11"/>
      <c r="B154" s="45"/>
      <c r="C154" s="45"/>
      <c r="D154" s="13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Z154" s="45"/>
      <c r="BA154" s="45"/>
      <c r="BB154" s="45"/>
      <c r="BC154" s="45"/>
      <c r="BD154" s="45"/>
      <c r="BE154" s="45"/>
    </row>
    <row r="155" spans="1:57" s="41" customFormat="1" ht="11.1" customHeight="1" x14ac:dyDescent="0.2">
      <c r="A155" s="11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Z155" s="45"/>
      <c r="BA155" s="45"/>
      <c r="BB155" s="45"/>
      <c r="BC155" s="45"/>
      <c r="BD155" s="45"/>
      <c r="BE155" s="45"/>
    </row>
    <row r="156" spans="1:57" s="41" customFormat="1" ht="11.1" customHeight="1" x14ac:dyDescent="0.2">
      <c r="A156" s="11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Z156" s="45"/>
      <c r="BA156" s="45"/>
      <c r="BB156" s="45"/>
      <c r="BC156" s="45"/>
      <c r="BD156" s="45"/>
      <c r="BE156" s="45"/>
    </row>
    <row r="157" spans="1:57" s="41" customFormat="1" ht="11.1" customHeight="1" x14ac:dyDescent="0.2">
      <c r="A157" s="11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Z157" s="45"/>
      <c r="BA157" s="45"/>
      <c r="BB157" s="45"/>
      <c r="BC157" s="45"/>
      <c r="BD157" s="45"/>
      <c r="BE157" s="45"/>
    </row>
    <row r="158" spans="1:57" s="41" customFormat="1" ht="11.1" customHeight="1" x14ac:dyDescent="0.2">
      <c r="A158" s="11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Z158" s="45"/>
      <c r="BA158" s="45"/>
      <c r="BB158" s="45"/>
      <c r="BC158" s="45"/>
      <c r="BD158" s="45"/>
      <c r="BE158" s="45"/>
    </row>
    <row r="159" spans="1:57" s="41" customFormat="1" ht="11.1" customHeight="1" x14ac:dyDescent="0.2">
      <c r="A159" s="11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Z159" s="45"/>
      <c r="BA159" s="45"/>
      <c r="BB159" s="45"/>
      <c r="BC159" s="45"/>
      <c r="BD159" s="45"/>
      <c r="BE159" s="45"/>
    </row>
    <row r="160" spans="1:57" s="41" customFormat="1" ht="11.1" customHeight="1" x14ac:dyDescent="0.2">
      <c r="A160" s="11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Z160" s="45"/>
      <c r="BA160" s="45"/>
      <c r="BB160" s="45"/>
      <c r="BC160" s="45"/>
      <c r="BD160" s="45"/>
      <c r="BE160" s="45"/>
    </row>
    <row r="161" spans="1:57" s="41" customFormat="1" ht="11.1" customHeight="1" x14ac:dyDescent="0.2">
      <c r="A161" s="11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Z161" s="45"/>
      <c r="BA161" s="45"/>
      <c r="BB161" s="45"/>
      <c r="BC161" s="45"/>
      <c r="BD161" s="45"/>
      <c r="BE161" s="45"/>
    </row>
    <row r="162" spans="1:57" s="41" customFormat="1" ht="11.1" customHeight="1" x14ac:dyDescent="0.2">
      <c r="A162" s="11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Z162" s="45"/>
      <c r="BA162" s="45"/>
      <c r="BB162" s="45"/>
      <c r="BC162" s="45"/>
      <c r="BD162" s="45"/>
      <c r="BE162" s="45"/>
    </row>
    <row r="163" spans="1:57" s="41" customFormat="1" ht="11.1" customHeight="1" x14ac:dyDescent="0.2">
      <c r="A163" s="11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Z163" s="45"/>
      <c r="BA163" s="45"/>
      <c r="BB163" s="45"/>
      <c r="BC163" s="45"/>
      <c r="BD163" s="45"/>
      <c r="BE163" s="45"/>
    </row>
    <row r="164" spans="1:57" s="41" customFormat="1" ht="11.1" customHeight="1" x14ac:dyDescent="0.2">
      <c r="A164" s="11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Z164" s="45"/>
      <c r="BA164" s="45"/>
      <c r="BB164" s="45"/>
      <c r="BC164" s="45"/>
      <c r="BD164" s="45"/>
      <c r="BE164" s="45"/>
    </row>
    <row r="165" spans="1:57" s="41" customFormat="1" ht="11.1" customHeight="1" x14ac:dyDescent="0.2">
      <c r="A165" s="11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Z165" s="45"/>
      <c r="BA165" s="45"/>
      <c r="BB165" s="45"/>
      <c r="BC165" s="45"/>
      <c r="BD165" s="45"/>
      <c r="BE165" s="45"/>
    </row>
    <row r="166" spans="1:57" s="41" customFormat="1" ht="11.1" customHeight="1" x14ac:dyDescent="0.2">
      <c r="A166" s="11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Z166" s="45"/>
      <c r="BA166" s="45"/>
      <c r="BB166" s="45"/>
      <c r="BC166" s="45"/>
      <c r="BD166" s="45"/>
      <c r="BE166" s="45"/>
    </row>
    <row r="167" spans="1:57" s="41" customFormat="1" ht="11.1" customHeight="1" x14ac:dyDescent="0.2">
      <c r="A167" s="11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Z167" s="45"/>
      <c r="BA167" s="45"/>
      <c r="BB167" s="45"/>
      <c r="BC167" s="45"/>
      <c r="BD167" s="45"/>
      <c r="BE167" s="45"/>
    </row>
    <row r="168" spans="1:57" s="41" customFormat="1" ht="11.1" customHeight="1" x14ac:dyDescent="0.2">
      <c r="A168" s="54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Z168" s="45"/>
      <c r="BA168" s="45"/>
      <c r="BB168" s="45"/>
      <c r="BC168" s="45"/>
      <c r="BD168" s="45"/>
      <c r="BE168" s="45"/>
    </row>
    <row r="169" spans="1:57" s="41" customFormat="1" ht="11.1" customHeight="1" x14ac:dyDescent="0.2">
      <c r="A169" s="11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Z169" s="45"/>
      <c r="BA169" s="45"/>
      <c r="BB169" s="45"/>
      <c r="BC169" s="45"/>
      <c r="BD169" s="45"/>
      <c r="BE169" s="45"/>
    </row>
    <row r="170" spans="1:57" s="41" customFormat="1" ht="11.1" customHeight="1" x14ac:dyDescent="0.2">
      <c r="A170" s="54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Z170" s="45"/>
      <c r="BA170" s="45"/>
      <c r="BB170" s="45"/>
      <c r="BC170" s="45"/>
      <c r="BD170" s="45"/>
      <c r="BE170" s="45"/>
    </row>
    <row r="171" spans="1:57" s="41" customFormat="1" ht="11.1" customHeight="1" x14ac:dyDescent="0.2">
      <c r="A171" s="5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Z171" s="45"/>
      <c r="BA171" s="45"/>
      <c r="BB171" s="45"/>
      <c r="BC171" s="45"/>
      <c r="BD171" s="45"/>
      <c r="BE171" s="45"/>
    </row>
    <row r="172" spans="1:57" s="41" customFormat="1" ht="11.1" customHeight="1" x14ac:dyDescent="0.2">
      <c r="A172" s="11"/>
      <c r="B172" s="45"/>
      <c r="C172" s="45"/>
      <c r="D172" s="45"/>
      <c r="E172" s="45"/>
      <c r="F172" s="45"/>
      <c r="G172" s="45"/>
      <c r="H172" s="51"/>
      <c r="I172" s="51"/>
      <c r="J172" s="51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Z172" s="45"/>
      <c r="BA172" s="45"/>
      <c r="BB172" s="45"/>
      <c r="BC172" s="45"/>
      <c r="BD172" s="45"/>
      <c r="BE172" s="45"/>
    </row>
    <row r="173" spans="1:57" s="41" customFormat="1" ht="11.1" customHeight="1" x14ac:dyDescent="0.2">
      <c r="A173" s="11"/>
      <c r="B173" s="45"/>
      <c r="C173" s="45"/>
      <c r="D173" s="45"/>
      <c r="E173" s="45"/>
      <c r="F173" s="45"/>
      <c r="G173" s="45"/>
      <c r="H173" s="51"/>
      <c r="I173" s="51"/>
      <c r="J173" s="51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Z173" s="45"/>
      <c r="BA173" s="45"/>
      <c r="BB173" s="45"/>
      <c r="BC173" s="45"/>
      <c r="BD173" s="45"/>
      <c r="BE173" s="45"/>
    </row>
    <row r="174" spans="1:57" s="41" customFormat="1" ht="11.1" customHeight="1" x14ac:dyDescent="0.2">
      <c r="A174" s="11"/>
      <c r="B174" s="45"/>
      <c r="C174" s="45"/>
      <c r="D174" s="45"/>
      <c r="E174" s="45"/>
      <c r="F174" s="45"/>
      <c r="G174" s="45"/>
      <c r="H174" s="51"/>
      <c r="I174" s="51"/>
      <c r="J174" s="51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Z174" s="45"/>
      <c r="BA174" s="45"/>
      <c r="BB174" s="45"/>
      <c r="BC174" s="45"/>
      <c r="BD174" s="45"/>
      <c r="BE174" s="45"/>
    </row>
    <row r="175" spans="1:57" s="41" customFormat="1" ht="11.1" customHeight="1" x14ac:dyDescent="0.2">
      <c r="A175" s="54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Z175" s="45"/>
      <c r="BA175" s="45"/>
      <c r="BB175" s="45"/>
      <c r="BC175" s="45"/>
      <c r="BD175" s="45"/>
      <c r="BE175" s="45"/>
    </row>
    <row r="176" spans="1:57" s="41" customFormat="1" ht="11.1" customHeight="1" x14ac:dyDescent="0.2">
      <c r="A176" s="11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Z176" s="45"/>
      <c r="BA176" s="45"/>
      <c r="BB176" s="45"/>
      <c r="BC176" s="45"/>
      <c r="BD176" s="45"/>
      <c r="BE176" s="45"/>
    </row>
    <row r="177" spans="1:57" s="41" customFormat="1" ht="11.1" customHeight="1" x14ac:dyDescent="0.2">
      <c r="A177" s="11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Z177" s="45"/>
      <c r="BA177" s="45"/>
      <c r="BB177" s="45"/>
      <c r="BC177" s="45"/>
      <c r="BD177" s="45"/>
      <c r="BE177" s="45"/>
    </row>
    <row r="178" spans="1:57" s="41" customFormat="1" ht="11.1" customHeight="1" x14ac:dyDescent="0.2">
      <c r="A178" s="11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Z178" s="45"/>
      <c r="BA178" s="45"/>
      <c r="BB178" s="45"/>
      <c r="BC178" s="45"/>
      <c r="BD178" s="45"/>
      <c r="BE178" s="45"/>
    </row>
    <row r="179" spans="1:57" s="42" customFormat="1" ht="11.1" customHeight="1" x14ac:dyDescent="0.2">
      <c r="A179" s="11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Z179" s="45"/>
      <c r="BA179" s="45"/>
      <c r="BB179" s="45"/>
      <c r="BC179" s="45"/>
      <c r="BD179" s="45"/>
      <c r="BE179" s="45"/>
    </row>
    <row r="180" spans="1:57" s="41" customFormat="1" ht="11.1" customHeight="1" x14ac:dyDescent="0.2">
      <c r="A180" s="11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Z180" s="45"/>
      <c r="BA180" s="45"/>
      <c r="BB180" s="45"/>
      <c r="BC180" s="45"/>
      <c r="BD180" s="45"/>
      <c r="BE180" s="45"/>
    </row>
    <row r="181" spans="1:57" s="41" customFormat="1" ht="11.1" customHeight="1" x14ac:dyDescent="0.2">
      <c r="A181" s="54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Z181" s="45"/>
      <c r="BA181" s="45"/>
      <c r="BB181" s="45"/>
      <c r="BC181" s="45"/>
      <c r="BD181" s="45"/>
      <c r="BE181" s="45"/>
    </row>
    <row r="182" spans="1:57" s="41" customFormat="1" ht="11.1" customHeight="1" x14ac:dyDescent="0.2">
      <c r="A182" s="11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Z182" s="45"/>
      <c r="BA182" s="45"/>
      <c r="BB182" s="45"/>
      <c r="BC182" s="45"/>
      <c r="BD182" s="45"/>
      <c r="BE182" s="45"/>
    </row>
    <row r="183" spans="1:57" s="41" customFormat="1" ht="11.1" customHeight="1" x14ac:dyDescent="0.2">
      <c r="A183" s="11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Z183" s="45"/>
      <c r="BA183" s="45"/>
      <c r="BB183" s="45"/>
      <c r="BC183" s="45"/>
      <c r="BD183" s="45"/>
      <c r="BE183" s="45"/>
    </row>
    <row r="184" spans="1:57" s="41" customFormat="1" ht="11.1" customHeight="1" x14ac:dyDescent="0.2">
      <c r="A184" s="11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Z184" s="45"/>
      <c r="BA184" s="45"/>
      <c r="BB184" s="45"/>
      <c r="BC184" s="45"/>
      <c r="BD184" s="45"/>
      <c r="BE184" s="45"/>
    </row>
    <row r="185" spans="1:57" s="41" customFormat="1" ht="11.1" customHeight="1" x14ac:dyDescent="0.2">
      <c r="A185" s="11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Z185" s="45"/>
      <c r="BA185" s="45"/>
      <c r="BB185" s="45"/>
      <c r="BC185" s="45"/>
      <c r="BD185" s="45"/>
      <c r="BE185" s="45"/>
    </row>
    <row r="186" spans="1:57" s="41" customFormat="1" ht="11.1" customHeight="1" x14ac:dyDescent="0.2">
      <c r="A186" s="11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Z186" s="45"/>
      <c r="BA186" s="45"/>
      <c r="BB186" s="45"/>
      <c r="BC186" s="45"/>
      <c r="BD186" s="45"/>
      <c r="BE186" s="45"/>
    </row>
    <row r="187" spans="1:57" s="41" customFormat="1" ht="11.1" customHeight="1" x14ac:dyDescent="0.2">
      <c r="A187" s="11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Z187" s="45"/>
      <c r="BA187" s="45"/>
      <c r="BB187" s="45"/>
      <c r="BC187" s="45"/>
      <c r="BD187" s="45"/>
      <c r="BE187" s="45"/>
    </row>
    <row r="188" spans="1:57" s="41" customFormat="1" ht="11.1" customHeight="1" x14ac:dyDescent="0.2">
      <c r="A188" s="11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Z188" s="45"/>
      <c r="BA188" s="45"/>
      <c r="BB188" s="45"/>
      <c r="BC188" s="45"/>
      <c r="BD188" s="45"/>
      <c r="BE188" s="45"/>
    </row>
    <row r="189" spans="1:57" s="42" customFormat="1" ht="11.1" customHeight="1" x14ac:dyDescent="0.2">
      <c r="A189" s="11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Z189" s="45"/>
      <c r="BA189" s="45"/>
      <c r="BB189" s="45"/>
      <c r="BC189" s="45"/>
      <c r="BD189" s="45"/>
      <c r="BE189" s="45"/>
    </row>
    <row r="190" spans="1:57" s="42" customFormat="1" ht="11.1" customHeight="1" x14ac:dyDescent="0.2">
      <c r="A190" s="11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Z190" s="45"/>
      <c r="BA190" s="45"/>
      <c r="BB190" s="45"/>
      <c r="BC190" s="45"/>
      <c r="BD190" s="45"/>
      <c r="BE190" s="45"/>
    </row>
    <row r="191" spans="1:57" s="42" customFormat="1" ht="11.1" customHeight="1" x14ac:dyDescent="0.2">
      <c r="A191" s="11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Z191" s="45"/>
      <c r="BA191" s="45"/>
      <c r="BB191" s="45"/>
      <c r="BC191" s="45"/>
      <c r="BD191" s="45"/>
      <c r="BE191" s="45"/>
    </row>
    <row r="192" spans="1:57" s="41" customFormat="1" ht="11.1" customHeight="1" x14ac:dyDescent="0.2">
      <c r="A192" s="11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Z192" s="45"/>
      <c r="BA192" s="45"/>
      <c r="BB192" s="45"/>
      <c r="BC192" s="45"/>
      <c r="BD192" s="45"/>
      <c r="BE192" s="45"/>
    </row>
    <row r="193" spans="1:57" s="41" customFormat="1" ht="11.1" customHeight="1" x14ac:dyDescent="0.2">
      <c r="A193" s="11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Z193" s="45"/>
      <c r="BA193" s="45"/>
      <c r="BB193" s="45"/>
      <c r="BC193" s="45"/>
      <c r="BD193" s="45"/>
      <c r="BE193" s="45"/>
    </row>
    <row r="194" spans="1:57" s="41" customFormat="1" ht="11.1" customHeight="1" x14ac:dyDescent="0.2">
      <c r="A194" s="11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Z194" s="45"/>
      <c r="BA194" s="45"/>
      <c r="BB194" s="45"/>
      <c r="BC194" s="45"/>
      <c r="BD194" s="45"/>
      <c r="BE194" s="45"/>
    </row>
    <row r="195" spans="1:57" s="41" customFormat="1" ht="11.1" customHeight="1" x14ac:dyDescent="0.2">
      <c r="A195" s="11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Z195" s="45"/>
      <c r="BA195" s="45"/>
      <c r="BB195" s="45"/>
      <c r="BC195" s="45"/>
      <c r="BD195" s="45"/>
      <c r="BE195" s="45"/>
    </row>
    <row r="196" spans="1:57" s="41" customFormat="1" ht="11.1" customHeight="1" x14ac:dyDescent="0.2">
      <c r="A196" s="11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Z196" s="45"/>
      <c r="BA196" s="45"/>
      <c r="BB196" s="45"/>
      <c r="BC196" s="45"/>
      <c r="BD196" s="45"/>
      <c r="BE196" s="45"/>
    </row>
    <row r="197" spans="1:57" s="41" customFormat="1" ht="11.1" customHeight="1" x14ac:dyDescent="0.2">
      <c r="A197" s="11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Z197" s="45"/>
      <c r="BA197" s="45"/>
      <c r="BB197" s="45"/>
      <c r="BC197" s="45"/>
      <c r="BD197" s="45"/>
      <c r="BE197" s="45"/>
    </row>
    <row r="198" spans="1:57" s="41" customFormat="1" ht="11.1" customHeight="1" x14ac:dyDescent="0.2">
      <c r="A198" s="11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Z198" s="45"/>
      <c r="BA198" s="45"/>
      <c r="BB198" s="45"/>
      <c r="BC198" s="45"/>
      <c r="BD198" s="45"/>
      <c r="BE198" s="45"/>
    </row>
    <row r="199" spans="1:57" s="42" customFormat="1" ht="11.1" customHeight="1" x14ac:dyDescent="0.2">
      <c r="A199" s="11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Z199" s="45"/>
      <c r="BA199" s="45"/>
      <c r="BB199" s="45"/>
      <c r="BC199" s="45"/>
      <c r="BD199" s="45"/>
      <c r="BE199" s="45"/>
    </row>
    <row r="200" spans="1:57" s="41" customFormat="1" ht="11.1" customHeight="1" x14ac:dyDescent="0.2">
      <c r="A200" s="11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Z200" s="45"/>
      <c r="BA200" s="45"/>
      <c r="BB200" s="45"/>
      <c r="BC200" s="45"/>
      <c r="BD200" s="45"/>
      <c r="BE200" s="45"/>
    </row>
    <row r="201" spans="1:57" s="41" customFormat="1" ht="11.1" customHeight="1" x14ac:dyDescent="0.2">
      <c r="A201" s="11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Z201" s="45"/>
      <c r="BA201" s="45"/>
      <c r="BB201" s="45"/>
      <c r="BC201" s="45"/>
      <c r="BD201" s="45"/>
      <c r="BE201" s="45"/>
    </row>
    <row r="202" spans="1:57" s="41" customFormat="1" ht="11.1" customHeight="1" x14ac:dyDescent="0.2">
      <c r="A202" s="11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Z202" s="45"/>
      <c r="BA202" s="45"/>
      <c r="BB202" s="45"/>
      <c r="BC202" s="45"/>
      <c r="BD202" s="45"/>
      <c r="BE202" s="45"/>
    </row>
    <row r="203" spans="1:57" s="41" customFormat="1" ht="11.1" customHeight="1" x14ac:dyDescent="0.2">
      <c r="A203" s="11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Z203" s="45"/>
      <c r="BA203" s="45"/>
      <c r="BB203" s="45"/>
      <c r="BC203" s="45"/>
      <c r="BD203" s="45"/>
      <c r="BE203" s="45"/>
    </row>
    <row r="204" spans="1:57" s="41" customFormat="1" ht="11.1" customHeight="1" x14ac:dyDescent="0.2">
      <c r="A204" s="11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Z204" s="45"/>
      <c r="BA204" s="45"/>
      <c r="BB204" s="45"/>
      <c r="BC204" s="45"/>
      <c r="BD204" s="45"/>
      <c r="BE204" s="45"/>
    </row>
    <row r="205" spans="1:57" s="41" customFormat="1" ht="11.1" customHeight="1" x14ac:dyDescent="0.2">
      <c r="A205" s="11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Z205" s="45"/>
      <c r="BA205" s="45"/>
      <c r="BB205" s="45"/>
      <c r="BC205" s="45"/>
      <c r="BD205" s="45"/>
      <c r="BE205" s="45"/>
    </row>
    <row r="206" spans="1:57" s="41" customFormat="1" ht="11.1" customHeight="1" x14ac:dyDescent="0.2">
      <c r="A206" s="11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Z206" s="45"/>
      <c r="BA206" s="45"/>
      <c r="BB206" s="45"/>
      <c r="BC206" s="45"/>
      <c r="BD206" s="45"/>
      <c r="BE206" s="45"/>
    </row>
    <row r="207" spans="1:57" s="41" customFormat="1" ht="11.1" customHeight="1" x14ac:dyDescent="0.2">
      <c r="A207" s="11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Z207" s="45"/>
      <c r="BA207" s="45"/>
      <c r="BB207" s="45"/>
      <c r="BC207" s="45"/>
      <c r="BD207" s="45"/>
      <c r="BE207" s="45"/>
    </row>
    <row r="208" spans="1:57" s="41" customFormat="1" ht="11.1" customHeight="1" x14ac:dyDescent="0.2">
      <c r="A208" s="11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Z208" s="45"/>
      <c r="BA208" s="45"/>
      <c r="BB208" s="45"/>
      <c r="BC208" s="45"/>
      <c r="BD208" s="45"/>
      <c r="BE208" s="45"/>
    </row>
    <row r="209" spans="1:57" s="41" customFormat="1" ht="11.1" customHeight="1" x14ac:dyDescent="0.2">
      <c r="A209" s="11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Z209" s="45"/>
      <c r="BA209" s="45"/>
      <c r="BB209" s="45"/>
      <c r="BC209" s="45"/>
      <c r="BD209" s="45"/>
      <c r="BE209" s="45"/>
    </row>
    <row r="210" spans="1:57" s="41" customFormat="1" ht="11.1" customHeight="1" x14ac:dyDescent="0.2">
      <c r="A210" s="11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Z210" s="45"/>
      <c r="BA210" s="45"/>
      <c r="BB210" s="45"/>
      <c r="BC210" s="45"/>
      <c r="BD210" s="45"/>
      <c r="BE210" s="45"/>
    </row>
    <row r="211" spans="1:57" s="42" customFormat="1" ht="11.1" customHeight="1" x14ac:dyDescent="0.2">
      <c r="A211" s="11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Z211" s="45"/>
      <c r="BA211" s="45"/>
      <c r="BB211" s="45"/>
      <c r="BC211" s="45"/>
      <c r="BD211" s="45"/>
      <c r="BE211" s="45"/>
    </row>
    <row r="212" spans="1:57" s="41" customFormat="1" ht="11.1" customHeight="1" x14ac:dyDescent="0.2">
      <c r="A212" s="11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Z212" s="45"/>
      <c r="BA212" s="45"/>
      <c r="BB212" s="45"/>
      <c r="BC212" s="45"/>
      <c r="BD212" s="45"/>
      <c r="BE212" s="45"/>
    </row>
    <row r="213" spans="1:57" s="41" customFormat="1" ht="11.1" customHeight="1" x14ac:dyDescent="0.2">
      <c r="A213" s="11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Z213" s="45"/>
      <c r="BA213" s="45"/>
      <c r="BB213" s="45"/>
      <c r="BC213" s="45"/>
      <c r="BD213" s="45"/>
      <c r="BE213" s="45"/>
    </row>
    <row r="214" spans="1:57" s="41" customFormat="1" ht="11.1" customHeight="1" x14ac:dyDescent="0.2">
      <c r="A214" s="11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Z214" s="45"/>
      <c r="BA214" s="45"/>
      <c r="BB214" s="45"/>
      <c r="BC214" s="45"/>
      <c r="BD214" s="45"/>
      <c r="BE214" s="45"/>
    </row>
    <row r="215" spans="1:57" s="41" customFormat="1" ht="11.1" customHeight="1" x14ac:dyDescent="0.2">
      <c r="A215" s="11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Z215" s="45"/>
      <c r="BA215" s="45"/>
      <c r="BB215" s="45"/>
      <c r="BC215" s="45"/>
      <c r="BD215" s="45"/>
      <c r="BE215" s="45"/>
    </row>
    <row r="216" spans="1:57" s="41" customFormat="1" ht="11.1" customHeight="1" x14ac:dyDescent="0.2">
      <c r="A216" s="11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Z216" s="45"/>
      <c r="BA216" s="45"/>
      <c r="BB216" s="45"/>
      <c r="BC216" s="45"/>
      <c r="BD216" s="45"/>
      <c r="BE216" s="45"/>
    </row>
    <row r="217" spans="1:57" s="26" customFormat="1" ht="11.1" customHeight="1" x14ac:dyDescent="0.25">
      <c r="A217" s="11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</row>
    <row r="218" spans="1:57" s="26" customFormat="1" ht="11.1" customHeight="1" x14ac:dyDescent="0.25">
      <c r="A218" s="11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</row>
    <row r="219" spans="1:57" s="26" customFormat="1" ht="11.1" customHeight="1" x14ac:dyDescent="0.25">
      <c r="A219" s="11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</row>
    <row r="220" spans="1:57" s="26" customFormat="1" ht="11.1" customHeight="1" x14ac:dyDescent="0.25">
      <c r="A220" s="1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</row>
    <row r="221" spans="1:57" s="26" customFormat="1" ht="11.1" customHeight="1" x14ac:dyDescent="0.25">
      <c r="A221" s="11"/>
      <c r="B221" s="13"/>
      <c r="C221" s="13"/>
      <c r="D221" s="13"/>
      <c r="E221" s="13"/>
      <c r="F221" s="20"/>
      <c r="G221" s="13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</row>
    <row r="222" spans="1:57" s="26" customFormat="1" ht="11.1" customHeight="1" x14ac:dyDescent="0.25">
      <c r="A222" s="11"/>
      <c r="B222" s="13"/>
      <c r="C222" s="13"/>
      <c r="D222" s="13"/>
      <c r="E222" s="13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</row>
    <row r="223" spans="1:57" s="3" customFormat="1" ht="11.1" customHeight="1" x14ac:dyDescent="0.25">
      <c r="A22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</row>
    <row r="224" spans="1:57" s="26" customFormat="1" ht="11.1" customHeight="1" x14ac:dyDescent="0.25">
      <c r="A224"/>
      <c r="B224" s="13"/>
      <c r="C224" s="13"/>
      <c r="D224" s="13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"/>
      <c r="AV224" s="20"/>
      <c r="AW224" s="20"/>
      <c r="AX224" s="20"/>
    </row>
    <row r="225" spans="1:50" s="3" customFormat="1" ht="11.1" customHeight="1" x14ac:dyDescent="0.25">
      <c r="A225" s="4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</row>
    <row r="226" spans="1:50" s="26" customFormat="1" ht="11.1" customHeight="1" x14ac:dyDescent="0.25">
      <c r="A226" s="11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20"/>
      <c r="AM226" s="20"/>
      <c r="AN226" s="20"/>
      <c r="AO226" s="20"/>
      <c r="AP226" s="20"/>
      <c r="AQ226" s="20"/>
      <c r="AR226" s="20"/>
      <c r="AS226" s="20"/>
      <c r="AT226" s="20"/>
      <c r="AU226" s="2"/>
      <c r="AV226" s="20"/>
      <c r="AW226" s="20"/>
      <c r="AX226" s="20"/>
    </row>
    <row r="227" spans="1:50" s="3" customFormat="1" ht="11.1" customHeight="1" x14ac:dyDescent="0.25">
      <c r="A227" s="11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</row>
    <row r="228" spans="1:50" s="26" customFormat="1" ht="11.1" customHeight="1" x14ac:dyDescent="0.25">
      <c r="A228" s="11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"/>
      <c r="AV228" s="20"/>
      <c r="AW228" s="20"/>
      <c r="AX228" s="20"/>
    </row>
    <row r="229" spans="1:50" s="26" customFormat="1" ht="11.1" customHeight="1" x14ac:dyDescent="0.25">
      <c r="A229" s="11"/>
      <c r="B229" s="13"/>
      <c r="C229" s="13"/>
      <c r="D229" s="20"/>
      <c r="E229" s="13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13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</row>
    <row r="230" spans="1:50" s="3" customFormat="1" ht="11.1" customHeight="1" x14ac:dyDescent="0.25">
      <c r="A230" s="11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</row>
    <row r="231" spans="1:50" s="3" customFormat="1" ht="11.1" customHeight="1" x14ac:dyDescent="0.25">
      <c r="A231" s="11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</row>
    <row r="232" spans="1:50" s="26" customFormat="1" ht="11.1" customHeight="1" x14ac:dyDescent="0.25">
      <c r="A232" s="11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"/>
      <c r="AV232" s="20"/>
      <c r="AW232" s="20"/>
      <c r="AX232" s="20"/>
    </row>
    <row r="233" spans="1:50" s="3" customFormat="1" ht="11.1" customHeight="1" x14ac:dyDescent="0.25">
      <c r="A233" s="11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</row>
    <row r="234" spans="1:50" s="26" customFormat="1" ht="11.1" customHeight="1" x14ac:dyDescent="0.25">
      <c r="A234" s="11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"/>
      <c r="AV234" s="20"/>
      <c r="AW234" s="20"/>
      <c r="AX234" s="20"/>
    </row>
    <row r="235" spans="1:50" s="3" customFormat="1" ht="11.1" customHeight="1" x14ac:dyDescent="0.25">
      <c r="A235" s="11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</row>
    <row r="236" spans="1:50" s="26" customFormat="1" ht="11.1" customHeight="1" x14ac:dyDescent="0.25">
      <c r="A236" s="11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</row>
    <row r="237" spans="1:50" s="3" customFormat="1" ht="11.1" customHeight="1" x14ac:dyDescent="0.25">
      <c r="A237" s="11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</row>
    <row r="238" spans="1:50" s="3" customFormat="1" ht="11.1" customHeight="1" x14ac:dyDescent="0.25">
      <c r="A238" s="11"/>
      <c r="B238" s="13"/>
      <c r="C238" s="13"/>
      <c r="D238" s="13"/>
      <c r="E238" s="13"/>
      <c r="F238" s="13"/>
      <c r="G238" s="13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20"/>
      <c r="AN238" s="13"/>
      <c r="AO238" s="13"/>
      <c r="AP238" s="13"/>
      <c r="AQ238" s="13"/>
      <c r="AR238" s="13"/>
      <c r="AS238" s="13"/>
      <c r="AT238" s="13"/>
      <c r="AU238" s="20"/>
      <c r="AV238" s="20"/>
      <c r="AW238" s="13"/>
      <c r="AX238" s="13"/>
    </row>
    <row r="239" spans="1:50" s="3" customFormat="1" ht="11.1" customHeight="1" x14ac:dyDescent="0.25">
      <c r="A239" s="11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</row>
    <row r="240" spans="1:50" s="26" customFormat="1" ht="11.1" customHeight="1" x14ac:dyDescent="0.25">
      <c r="A240"/>
      <c r="B240" s="13"/>
      <c r="C240" s="13"/>
      <c r="D240" s="13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13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</row>
    <row r="241" spans="1:50" s="3" customFormat="1" ht="11.1" customHeight="1" x14ac:dyDescent="0.25">
      <c r="A241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</row>
    <row r="242" spans="1:50" s="26" customFormat="1" ht="11.1" customHeight="1" x14ac:dyDescent="0.25">
      <c r="A242"/>
      <c r="B242" s="13"/>
      <c r="C242" s="13"/>
      <c r="D242" s="13"/>
      <c r="E242" s="13"/>
      <c r="F242" s="13"/>
      <c r="G242" s="13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13"/>
      <c r="V242" s="13"/>
      <c r="W242" s="13"/>
      <c r="X242" s="13"/>
      <c r="Y242" s="13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</row>
    <row r="243" spans="1:50" s="3" customFormat="1" ht="11.1" customHeight="1" x14ac:dyDescent="0.25">
      <c r="A24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</row>
    <row r="244" spans="1:50" s="26" customFormat="1" ht="11.1" customHeight="1" x14ac:dyDescent="0.25">
      <c r="A244"/>
      <c r="B244" s="13"/>
      <c r="C244" s="13"/>
      <c r="D244" s="13"/>
      <c r="E244" s="13"/>
      <c r="F244" s="13"/>
      <c r="G244" s="13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13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"/>
      <c r="AV244" s="20"/>
      <c r="AW244" s="20"/>
      <c r="AX244" s="20"/>
    </row>
    <row r="245" spans="1:50" s="3" customFormat="1" ht="11.1" customHeight="1" x14ac:dyDescent="0.25">
      <c r="A245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</row>
    <row r="246" spans="1:50" s="3" customFormat="1" ht="11.1" customHeight="1" x14ac:dyDescent="0.25">
      <c r="A246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20"/>
    </row>
    <row r="247" spans="1:50" s="3" customFormat="1" ht="11.1" customHeight="1" x14ac:dyDescent="0.25">
      <c r="A247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</row>
    <row r="248" spans="1:50" s="26" customFormat="1" ht="11.1" customHeight="1" x14ac:dyDescent="0.25">
      <c r="A248"/>
      <c r="B248" s="13"/>
      <c r="C248" s="13"/>
      <c r="D248" s="13"/>
      <c r="E248" s="13"/>
      <c r="F248" s="13"/>
      <c r="G248" s="13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</row>
    <row r="249" spans="1:50" s="3" customFormat="1" ht="11.1" customHeight="1" x14ac:dyDescent="0.25">
      <c r="A249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</row>
    <row r="250" spans="1:50" s="26" customFormat="1" ht="11.1" customHeight="1" x14ac:dyDescent="0.25">
      <c r="A250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</row>
    <row r="251" spans="1:50" s="3" customFormat="1" ht="11.1" customHeight="1" x14ac:dyDescent="0.25">
      <c r="A251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</row>
    <row r="252" spans="1:50" s="26" customFormat="1" ht="11.1" customHeight="1" x14ac:dyDescent="0.25">
      <c r="A252"/>
      <c r="B252" s="20"/>
      <c r="C252" s="20"/>
      <c r="D252" s="20"/>
      <c r="E252" s="13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</row>
    <row r="253" spans="1:50" s="3" customFormat="1" ht="11.1" customHeight="1" x14ac:dyDescent="0.25">
      <c r="A25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</row>
    <row r="254" spans="1:50" s="3" customFormat="1" ht="11.1" customHeight="1" x14ac:dyDescent="0.25">
      <c r="A254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20"/>
    </row>
    <row r="255" spans="1:50" s="3" customFormat="1" ht="11.1" customHeight="1" x14ac:dyDescent="0.25">
      <c r="A255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</row>
    <row r="256" spans="1:50" s="26" customFormat="1" ht="11.1" customHeight="1" x14ac:dyDescent="0.25">
      <c r="A256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</row>
    <row r="257" spans="1:50" s="3" customFormat="1" ht="11.1" customHeight="1" x14ac:dyDescent="0.25">
      <c r="A257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</row>
    <row r="258" spans="1:50" s="26" customFormat="1" ht="11.1" customHeight="1" x14ac:dyDescent="0.25">
      <c r="A258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20"/>
      <c r="V258" s="20"/>
      <c r="W258" s="20"/>
      <c r="X258" s="13"/>
      <c r="Y258" s="13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</row>
    <row r="259" spans="1:50" s="3" customFormat="1" ht="11.1" customHeight="1" x14ac:dyDescent="0.25">
      <c r="A259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</row>
    <row r="260" spans="1:50" s="26" customFormat="1" ht="11.1" customHeight="1" x14ac:dyDescent="0.25">
      <c r="A260"/>
      <c r="B260" s="13"/>
      <c r="C260" s="13"/>
      <c r="D260" s="13"/>
      <c r="E260" s="13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"/>
      <c r="AV260" s="20"/>
      <c r="AW260" s="20"/>
      <c r="AX260" s="20"/>
    </row>
    <row r="261" spans="1:50" s="3" customFormat="1" ht="11.1" customHeight="1" x14ac:dyDescent="0.25">
      <c r="A261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</row>
    <row r="262" spans="1:50" s="5" customFormat="1" ht="11.1" customHeight="1" x14ac:dyDescent="0.25">
      <c r="A262"/>
      <c r="B262" s="2"/>
      <c r="C262" s="2"/>
      <c r="D262" s="2"/>
      <c r="E262" s="2"/>
      <c r="F262" s="2"/>
      <c r="G262" s="13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"/>
      <c r="V262" s="2"/>
      <c r="W262" s="2"/>
      <c r="X262" s="13"/>
      <c r="Y262" s="13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0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13"/>
    </row>
    <row r="263" spans="1:50" s="6" customFormat="1" ht="11.1" customHeight="1" x14ac:dyDescent="0.25">
      <c r="A26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</row>
    <row r="264" spans="1:50" s="27" customFormat="1" ht="11.1" customHeight="1" x14ac:dyDescent="0.25">
      <c r="A264"/>
      <c r="B264" s="13"/>
      <c r="C264" s="1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13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</row>
    <row r="265" spans="1:50" s="6" customFormat="1" ht="11.1" customHeight="1" x14ac:dyDescent="0.25">
      <c r="A265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</row>
    <row r="266" spans="1:50" s="5" customFormat="1" ht="11.1" customHeight="1" x14ac:dyDescent="0.25">
      <c r="A266"/>
      <c r="B266" s="1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</row>
    <row r="267" spans="1:50" s="6" customFormat="1" ht="11.1" customHeight="1" x14ac:dyDescent="0.25">
      <c r="A267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</row>
    <row r="270" spans="1:50" ht="13.5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</row>
    <row r="271" spans="1:50" s="4" customFormat="1" ht="11.1" customHeight="1" x14ac:dyDescent="0.25">
      <c r="A271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</row>
    <row r="272" spans="1:50" s="4" customFormat="1" ht="11.1" customHeight="1" x14ac:dyDescent="0.25">
      <c r="A272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</row>
    <row r="273" spans="1:49" s="4" customFormat="1" ht="11.1" customHeight="1" x14ac:dyDescent="0.25">
      <c r="A273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</row>
    <row r="274" spans="1:49" s="4" customFormat="1" ht="11.1" customHeight="1" x14ac:dyDescent="0.25">
      <c r="A274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</row>
    <row r="275" spans="1:49" s="4" customFormat="1" ht="11.1" customHeight="1" x14ac:dyDescent="0.25">
      <c r="A275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</row>
    <row r="276" spans="1:49" s="4" customFormat="1" ht="11.1" customHeight="1" x14ac:dyDescent="0.25">
      <c r="A276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</row>
    <row r="277" spans="1:49" s="4" customFormat="1" ht="11.1" customHeight="1" x14ac:dyDescent="0.25">
      <c r="A27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</row>
    <row r="278" spans="1:49" s="4" customFormat="1" ht="11.1" customHeight="1" x14ac:dyDescent="0.25">
      <c r="A278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</row>
    <row r="279" spans="1:49" s="4" customFormat="1" ht="11.1" customHeight="1" x14ac:dyDescent="0.25">
      <c r="A279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12"/>
      <c r="V279" s="12"/>
      <c r="W279" s="12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12"/>
      <c r="AN279" s="7"/>
      <c r="AO279" s="7"/>
      <c r="AP279" s="7"/>
      <c r="AQ279" s="7"/>
      <c r="AR279" s="7"/>
      <c r="AS279" s="7"/>
      <c r="AT279" s="7"/>
      <c r="AU279" s="7"/>
      <c r="AV279" s="7"/>
      <c r="AW279" s="7"/>
    </row>
    <row r="280" spans="1:49" s="4" customFormat="1" ht="11.1" customHeight="1" x14ac:dyDescent="0.25">
      <c r="A280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12"/>
      <c r="V280" s="12"/>
      <c r="W280" s="12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8"/>
      <c r="AN280" s="7"/>
      <c r="AO280" s="7"/>
      <c r="AP280" s="7"/>
      <c r="AQ280" s="7"/>
      <c r="AR280" s="7"/>
      <c r="AS280" s="7"/>
      <c r="AT280" s="7"/>
      <c r="AU280" s="7"/>
      <c r="AV280" s="7"/>
      <c r="AW280" s="7"/>
    </row>
    <row r="281" spans="1:49" s="4" customFormat="1" ht="11.1" customHeight="1" x14ac:dyDescent="0.25">
      <c r="A281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12"/>
      <c r="V281" s="12"/>
      <c r="W281" s="12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8"/>
      <c r="AN281" s="7"/>
      <c r="AO281" s="7"/>
      <c r="AP281" s="7"/>
      <c r="AQ281" s="7"/>
      <c r="AR281" s="7"/>
      <c r="AS281" s="7"/>
      <c r="AT281" s="7"/>
      <c r="AU281" s="7"/>
      <c r="AV281" s="7"/>
      <c r="AW281" s="7"/>
    </row>
    <row r="282" spans="1:49" s="4" customFormat="1" ht="11.1" customHeight="1" x14ac:dyDescent="0.25">
      <c r="A282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12"/>
      <c r="V282" s="12"/>
      <c r="W282" s="12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8"/>
      <c r="AN282" s="7"/>
      <c r="AO282" s="7"/>
      <c r="AP282" s="7"/>
      <c r="AQ282" s="7"/>
      <c r="AR282" s="7"/>
      <c r="AS282" s="7"/>
      <c r="AT282" s="7"/>
      <c r="AU282" s="7"/>
      <c r="AV282" s="7"/>
      <c r="AW282" s="7"/>
    </row>
    <row r="283" spans="1:49" s="4" customFormat="1" ht="11.1" customHeight="1" x14ac:dyDescent="0.25">
      <c r="A283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12"/>
      <c r="V283" s="12"/>
      <c r="W283" s="12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8"/>
      <c r="AN283" s="7"/>
      <c r="AO283" s="7"/>
      <c r="AP283" s="7"/>
      <c r="AQ283" s="7"/>
      <c r="AR283" s="7"/>
      <c r="AS283" s="7"/>
      <c r="AT283" s="7"/>
      <c r="AU283" s="7"/>
      <c r="AV283" s="7"/>
      <c r="AW283" s="7"/>
    </row>
    <row r="284" spans="1:49" s="4" customFormat="1" ht="11.1" customHeight="1" x14ac:dyDescent="0.25">
      <c r="A284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</row>
    <row r="289" spans="2:2" x14ac:dyDescent="0.2">
      <c r="B289" s="31"/>
    </row>
    <row r="291" spans="2:2" x14ac:dyDescent="0.2">
      <c r="B291" s="31"/>
    </row>
    <row r="293" spans="2:2" x14ac:dyDescent="0.2">
      <c r="B293" s="31"/>
    </row>
    <row r="295" spans="2:2" x14ac:dyDescent="0.2">
      <c r="B295" s="31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5"/>
  <sheetViews>
    <sheetView zoomScale="130" zoomScaleNormal="130" workbookViewId="0">
      <selection sqref="A1:B1"/>
    </sheetView>
  </sheetViews>
  <sheetFormatPr defaultRowHeight="12.75" x14ac:dyDescent="0.2"/>
  <cols>
    <col min="1" max="1" width="16.42578125" customWidth="1"/>
    <col min="2" max="2" width="13" style="29" customWidth="1"/>
    <col min="3" max="3" width="8.42578125" style="29" customWidth="1"/>
    <col min="4" max="5" width="6.42578125" style="29" customWidth="1"/>
    <col min="6" max="6" width="6.42578125" style="74" customWidth="1"/>
    <col min="7" max="7" width="5.85546875" style="74" customWidth="1"/>
    <col min="8" max="9" width="7" style="74" customWidth="1"/>
    <col min="10" max="10" width="6.5703125" style="74" customWidth="1"/>
    <col min="11" max="11" width="6.85546875" style="74" customWidth="1"/>
    <col min="12" max="13" width="7" style="74" customWidth="1"/>
    <col min="14" max="14" width="9.28515625" style="29" customWidth="1"/>
    <col min="15" max="15" width="8" style="31" customWidth="1"/>
    <col min="16" max="16" width="4.42578125" customWidth="1"/>
    <col min="17" max="17" width="16.7109375" customWidth="1"/>
  </cols>
  <sheetData>
    <row r="1" spans="1:18" x14ac:dyDescent="0.2">
      <c r="A1" s="214" t="s">
        <v>32</v>
      </c>
      <c r="B1" s="214"/>
      <c r="C1" s="47" t="s">
        <v>45</v>
      </c>
      <c r="D1" s="46" t="s">
        <v>47</v>
      </c>
      <c r="E1" s="215" t="s">
        <v>33</v>
      </c>
      <c r="F1" s="216"/>
      <c r="G1" s="216"/>
      <c r="H1" s="216"/>
      <c r="I1" s="216"/>
      <c r="J1" s="216"/>
      <c r="K1" s="216"/>
      <c r="L1" s="216"/>
      <c r="M1" s="216"/>
      <c r="N1" s="217"/>
      <c r="P1" s="90"/>
    </row>
    <row r="2" spans="1:18" ht="12" customHeight="1" x14ac:dyDescent="0.25">
      <c r="A2" s="40" t="s">
        <v>6</v>
      </c>
      <c r="B2" s="40" t="s">
        <v>7</v>
      </c>
      <c r="C2" s="40" t="s">
        <v>46</v>
      </c>
      <c r="D2" s="40" t="s">
        <v>48</v>
      </c>
      <c r="E2" s="40" t="s">
        <v>49</v>
      </c>
      <c r="F2" s="40" t="s">
        <v>29</v>
      </c>
      <c r="G2" s="40" t="s">
        <v>17</v>
      </c>
      <c r="H2" s="40" t="s">
        <v>98</v>
      </c>
      <c r="I2" s="40" t="s">
        <v>18</v>
      </c>
      <c r="J2" s="40" t="s">
        <v>99</v>
      </c>
      <c r="K2" s="40" t="s">
        <v>160</v>
      </c>
      <c r="L2" s="40" t="s">
        <v>57</v>
      </c>
      <c r="M2" s="40" t="s">
        <v>161</v>
      </c>
      <c r="N2" s="44" t="s">
        <v>22</v>
      </c>
      <c r="O2" s="64"/>
    </row>
    <row r="3" spans="1:18" ht="12" customHeight="1" x14ac:dyDescent="0.25">
      <c r="A3" s="52" t="s">
        <v>43</v>
      </c>
      <c r="B3" s="50" t="s">
        <v>34</v>
      </c>
      <c r="C3" s="49" t="s">
        <v>45</v>
      </c>
      <c r="D3" s="75" t="s">
        <v>403</v>
      </c>
      <c r="E3" s="48">
        <v>24.26</v>
      </c>
      <c r="F3" s="48">
        <v>4.71</v>
      </c>
      <c r="G3" s="48">
        <v>4.71</v>
      </c>
      <c r="H3" s="48"/>
      <c r="I3" s="48"/>
      <c r="J3" s="48"/>
      <c r="K3" s="48"/>
      <c r="L3" s="48"/>
      <c r="M3" s="48"/>
      <c r="N3" s="48">
        <f>SUM(E3:M3)</f>
        <v>33.68</v>
      </c>
      <c r="O3" s="150"/>
      <c r="P3" s="126"/>
      <c r="Q3" s="89"/>
      <c r="R3" s="89"/>
    </row>
    <row r="4" spans="1:18" ht="12" customHeight="1" x14ac:dyDescent="0.25">
      <c r="A4" s="53" t="s">
        <v>461</v>
      </c>
      <c r="B4" s="50" t="s">
        <v>460</v>
      </c>
      <c r="C4" s="49" t="s">
        <v>45</v>
      </c>
      <c r="D4" s="75" t="s">
        <v>403</v>
      </c>
      <c r="E4" s="48">
        <v>0</v>
      </c>
      <c r="F4" s="48"/>
      <c r="G4" s="48"/>
      <c r="H4" s="48"/>
      <c r="I4" s="48"/>
      <c r="J4" s="48"/>
      <c r="K4" s="48"/>
      <c r="L4" s="48"/>
      <c r="M4" s="48"/>
      <c r="N4" s="48">
        <f t="shared" ref="N4:N35" si="0">SUM(E4:M4)</f>
        <v>0</v>
      </c>
      <c r="O4" s="150"/>
      <c r="P4" s="126"/>
      <c r="Q4" s="89"/>
      <c r="R4" s="89"/>
    </row>
    <row r="5" spans="1:18" ht="12" customHeight="1" x14ac:dyDescent="0.25">
      <c r="A5" s="53" t="s">
        <v>95</v>
      </c>
      <c r="B5" s="50" t="s">
        <v>94</v>
      </c>
      <c r="C5" s="49" t="s">
        <v>45</v>
      </c>
      <c r="D5" s="75" t="s">
        <v>403</v>
      </c>
      <c r="E5" s="48">
        <v>52.54</v>
      </c>
      <c r="F5" s="48"/>
      <c r="G5" s="48"/>
      <c r="H5" s="48"/>
      <c r="I5" s="48"/>
      <c r="J5" s="48"/>
      <c r="K5" s="48"/>
      <c r="L5" s="48"/>
      <c r="M5" s="48"/>
      <c r="N5" s="48">
        <f t="shared" si="0"/>
        <v>52.54</v>
      </c>
      <c r="O5" s="150"/>
      <c r="P5" s="126"/>
      <c r="Q5" s="89"/>
      <c r="R5" s="89"/>
    </row>
    <row r="6" spans="1:18" ht="12" customHeight="1" x14ac:dyDescent="0.25">
      <c r="A6" s="53" t="s">
        <v>453</v>
      </c>
      <c r="B6" s="50" t="s">
        <v>226</v>
      </c>
      <c r="C6" s="49" t="s">
        <v>45</v>
      </c>
      <c r="D6" s="75" t="s">
        <v>403</v>
      </c>
      <c r="E6" s="48">
        <v>0</v>
      </c>
      <c r="F6" s="48"/>
      <c r="G6" s="48"/>
      <c r="H6" s="48"/>
      <c r="I6" s="48"/>
      <c r="J6" s="48"/>
      <c r="K6" s="48"/>
      <c r="L6" s="48"/>
      <c r="M6" s="48"/>
      <c r="N6" s="48">
        <f t="shared" si="0"/>
        <v>0</v>
      </c>
      <c r="O6" s="150"/>
      <c r="P6" s="126"/>
      <c r="Q6" s="89"/>
      <c r="R6" s="89"/>
    </row>
    <row r="7" spans="1:18" ht="12" customHeight="1" x14ac:dyDescent="0.25">
      <c r="A7" s="53" t="s">
        <v>106</v>
      </c>
      <c r="B7" s="50" t="s">
        <v>105</v>
      </c>
      <c r="C7" s="49" t="s">
        <v>45</v>
      </c>
      <c r="D7" s="75" t="s">
        <v>403</v>
      </c>
      <c r="E7" s="48">
        <v>0</v>
      </c>
      <c r="F7" s="48"/>
      <c r="G7" s="48"/>
      <c r="H7" s="48"/>
      <c r="I7" s="48"/>
      <c r="J7" s="48"/>
      <c r="K7" s="48"/>
      <c r="L7" s="48"/>
      <c r="M7" s="48"/>
      <c r="N7" s="48">
        <f t="shared" si="0"/>
        <v>0</v>
      </c>
      <c r="O7" s="150"/>
      <c r="P7" s="126"/>
      <c r="Q7" s="89"/>
      <c r="R7" s="89"/>
    </row>
    <row r="8" spans="1:18" ht="12" customHeight="1" x14ac:dyDescent="0.25">
      <c r="A8" s="53" t="s">
        <v>67</v>
      </c>
      <c r="B8" s="50" t="s">
        <v>25</v>
      </c>
      <c r="C8" s="49" t="s">
        <v>45</v>
      </c>
      <c r="D8" s="75" t="s">
        <v>403</v>
      </c>
      <c r="E8" s="48">
        <v>0</v>
      </c>
      <c r="F8" s="48"/>
      <c r="G8" s="48"/>
      <c r="H8" s="48"/>
      <c r="I8" s="48"/>
      <c r="J8" s="48"/>
      <c r="K8" s="48"/>
      <c r="L8" s="48"/>
      <c r="M8" s="48"/>
      <c r="N8" s="48">
        <f t="shared" si="0"/>
        <v>0</v>
      </c>
      <c r="O8" s="150"/>
      <c r="P8" s="126"/>
      <c r="Q8" s="89"/>
      <c r="R8" s="89"/>
    </row>
    <row r="9" spans="1:18" ht="12" customHeight="1" x14ac:dyDescent="0.25">
      <c r="A9" s="52" t="s">
        <v>50</v>
      </c>
      <c r="B9" s="50" t="s">
        <v>10</v>
      </c>
      <c r="C9" s="49" t="s">
        <v>45</v>
      </c>
      <c r="D9" s="75" t="s">
        <v>403</v>
      </c>
      <c r="E9" s="48">
        <v>0</v>
      </c>
      <c r="F9" s="48"/>
      <c r="G9" s="48"/>
      <c r="H9" s="48"/>
      <c r="I9" s="48"/>
      <c r="J9" s="48"/>
      <c r="K9" s="48"/>
      <c r="L9" s="48"/>
      <c r="M9" s="48"/>
      <c r="N9" s="48">
        <f t="shared" si="0"/>
        <v>0</v>
      </c>
      <c r="O9" s="150"/>
      <c r="P9" s="126"/>
      <c r="Q9" s="89"/>
      <c r="R9" s="89"/>
    </row>
    <row r="10" spans="1:18" ht="12" customHeight="1" x14ac:dyDescent="0.25">
      <c r="A10" s="52" t="s">
        <v>40</v>
      </c>
      <c r="B10" s="50" t="s">
        <v>35</v>
      </c>
      <c r="C10" s="49" t="s">
        <v>45</v>
      </c>
      <c r="D10" s="75" t="s">
        <v>403</v>
      </c>
      <c r="E10" s="48">
        <v>52.94</v>
      </c>
      <c r="F10" s="48"/>
      <c r="G10" s="48"/>
      <c r="H10" s="48"/>
      <c r="I10" s="48"/>
      <c r="J10" s="48"/>
      <c r="K10" s="48"/>
      <c r="L10" s="48"/>
      <c r="M10" s="48"/>
      <c r="N10" s="48">
        <f t="shared" si="0"/>
        <v>52.94</v>
      </c>
      <c r="O10" s="150"/>
      <c r="P10" s="126"/>
      <c r="Q10" s="89"/>
      <c r="R10" s="89"/>
    </row>
    <row r="11" spans="1:18" ht="12" customHeight="1" x14ac:dyDescent="0.25">
      <c r="A11" s="52" t="s">
        <v>52</v>
      </c>
      <c r="B11" s="50" t="s">
        <v>31</v>
      </c>
      <c r="C11" s="49" t="s">
        <v>45</v>
      </c>
      <c r="D11" s="76" t="s">
        <v>403</v>
      </c>
      <c r="E11" s="48">
        <v>160.22999999999999</v>
      </c>
      <c r="F11" s="48"/>
      <c r="G11" s="48"/>
      <c r="H11" s="48"/>
      <c r="I11" s="48"/>
      <c r="J11" s="48"/>
      <c r="K11" s="48"/>
      <c r="L11" s="48"/>
      <c r="M11" s="48"/>
      <c r="N11" s="48">
        <f t="shared" si="0"/>
        <v>160.22999999999999</v>
      </c>
      <c r="O11" s="150"/>
      <c r="P11" s="126"/>
      <c r="Q11" s="89"/>
      <c r="R11" s="89"/>
    </row>
    <row r="12" spans="1:18" ht="12" customHeight="1" x14ac:dyDescent="0.25">
      <c r="A12" s="52" t="s">
        <v>414</v>
      </c>
      <c r="B12" s="50" t="s">
        <v>411</v>
      </c>
      <c r="C12" s="49" t="s">
        <v>45</v>
      </c>
      <c r="D12" s="76" t="s">
        <v>403</v>
      </c>
      <c r="E12" s="48">
        <v>0</v>
      </c>
      <c r="F12" s="48"/>
      <c r="G12" s="48"/>
      <c r="H12" s="48"/>
      <c r="I12" s="48"/>
      <c r="J12" s="48"/>
      <c r="K12" s="48"/>
      <c r="L12" s="48"/>
      <c r="M12" s="48"/>
      <c r="N12" s="48">
        <f t="shared" si="0"/>
        <v>0</v>
      </c>
      <c r="O12" s="150"/>
      <c r="P12" s="126"/>
      <c r="Q12" s="89"/>
      <c r="R12" s="89"/>
    </row>
    <row r="13" spans="1:18" ht="12" customHeight="1" x14ac:dyDescent="0.25">
      <c r="A13" s="53" t="s">
        <v>53</v>
      </c>
      <c r="B13" s="50" t="s">
        <v>200</v>
      </c>
      <c r="C13" s="49" t="s">
        <v>45</v>
      </c>
      <c r="D13" s="76" t="s">
        <v>403</v>
      </c>
      <c r="E13" s="48">
        <v>16.75</v>
      </c>
      <c r="F13" s="48"/>
      <c r="G13" s="48"/>
      <c r="H13" s="48"/>
      <c r="I13" s="48"/>
      <c r="J13" s="48"/>
      <c r="K13" s="48"/>
      <c r="L13" s="48"/>
      <c r="M13" s="48"/>
      <c r="N13" s="48">
        <f t="shared" si="0"/>
        <v>16.75</v>
      </c>
      <c r="O13" s="150"/>
      <c r="P13" s="126"/>
      <c r="Q13" s="89"/>
      <c r="R13" s="89"/>
    </row>
    <row r="14" spans="1:18" ht="12" customHeight="1" x14ac:dyDescent="0.25">
      <c r="A14" s="53" t="s">
        <v>404</v>
      </c>
      <c r="B14" s="50" t="s">
        <v>26</v>
      </c>
      <c r="C14" s="49" t="s">
        <v>45</v>
      </c>
      <c r="D14" s="76" t="s">
        <v>403</v>
      </c>
      <c r="E14" s="48">
        <v>0</v>
      </c>
      <c r="F14" s="48"/>
      <c r="G14" s="48"/>
      <c r="H14" s="48"/>
      <c r="I14" s="48"/>
      <c r="J14" s="48"/>
      <c r="K14" s="48"/>
      <c r="L14" s="48"/>
      <c r="M14" s="48"/>
      <c r="N14" s="48">
        <f t="shared" si="0"/>
        <v>0</v>
      </c>
      <c r="O14" s="150"/>
      <c r="P14" s="126"/>
      <c r="Q14" s="89"/>
      <c r="R14" s="89"/>
    </row>
    <row r="15" spans="1:18" ht="12" customHeight="1" x14ac:dyDescent="0.25">
      <c r="A15" s="53" t="s">
        <v>452</v>
      </c>
      <c r="B15" s="50" t="s">
        <v>450</v>
      </c>
      <c r="C15" s="49" t="s">
        <v>45</v>
      </c>
      <c r="D15" s="76" t="s">
        <v>403</v>
      </c>
      <c r="E15" s="48">
        <v>0</v>
      </c>
      <c r="F15" s="48"/>
      <c r="G15" s="48"/>
      <c r="H15" s="48"/>
      <c r="I15" s="48"/>
      <c r="J15" s="48"/>
      <c r="K15" s="48"/>
      <c r="L15" s="48"/>
      <c r="M15" s="48"/>
      <c r="N15" s="48">
        <f t="shared" si="0"/>
        <v>0</v>
      </c>
      <c r="O15" s="150"/>
      <c r="P15" s="126"/>
      <c r="Q15" s="89"/>
      <c r="R15" s="89"/>
    </row>
    <row r="16" spans="1:18" ht="13.5" x14ac:dyDescent="0.25">
      <c r="A16" s="53" t="s">
        <v>65</v>
      </c>
      <c r="B16" s="50" t="s">
        <v>64</v>
      </c>
      <c r="C16" s="49" t="s">
        <v>45</v>
      </c>
      <c r="D16" s="75" t="s">
        <v>403</v>
      </c>
      <c r="E16" s="48">
        <v>28.88</v>
      </c>
      <c r="F16" s="48"/>
      <c r="G16" s="48"/>
      <c r="H16" s="48"/>
      <c r="I16" s="48"/>
      <c r="J16" s="48"/>
      <c r="K16" s="48"/>
      <c r="L16" s="48"/>
      <c r="M16" s="48"/>
      <c r="N16" s="48">
        <f t="shared" si="0"/>
        <v>28.88</v>
      </c>
      <c r="O16" s="150"/>
      <c r="P16" s="126"/>
      <c r="Q16" s="89"/>
      <c r="R16" s="89"/>
    </row>
    <row r="17" spans="1:18" ht="13.5" x14ac:dyDescent="0.25">
      <c r="A17" s="53" t="s">
        <v>227</v>
      </c>
      <c r="B17" s="50" t="s">
        <v>14</v>
      </c>
      <c r="C17" s="49" t="s">
        <v>45</v>
      </c>
      <c r="D17" s="75" t="s">
        <v>403</v>
      </c>
      <c r="E17" s="48">
        <v>0</v>
      </c>
      <c r="F17" s="48">
        <v>4.71</v>
      </c>
      <c r="G17" s="48">
        <v>4.71</v>
      </c>
      <c r="H17" s="48"/>
      <c r="I17" s="48"/>
      <c r="J17" s="48"/>
      <c r="K17" s="48"/>
      <c r="L17" s="48"/>
      <c r="M17" s="48"/>
      <c r="N17" s="48">
        <f t="shared" si="0"/>
        <v>9.42</v>
      </c>
      <c r="O17" s="150"/>
      <c r="P17" s="126"/>
      <c r="Q17" s="89"/>
      <c r="R17" s="89"/>
    </row>
    <row r="18" spans="1:18" ht="13.5" x14ac:dyDescent="0.25">
      <c r="A18" s="53" t="s">
        <v>93</v>
      </c>
      <c r="B18" s="50" t="s">
        <v>92</v>
      </c>
      <c r="C18" s="49" t="s">
        <v>45</v>
      </c>
      <c r="D18" s="75" t="s">
        <v>403</v>
      </c>
      <c r="E18" s="48">
        <v>0</v>
      </c>
      <c r="F18" s="48"/>
      <c r="G18" s="48"/>
      <c r="H18" s="48">
        <v>11</v>
      </c>
      <c r="I18" s="48"/>
      <c r="J18" s="48"/>
      <c r="K18" s="48"/>
      <c r="L18" s="48"/>
      <c r="M18" s="48"/>
      <c r="N18" s="48">
        <f t="shared" si="0"/>
        <v>11</v>
      </c>
      <c r="O18" s="150"/>
      <c r="P18" s="126"/>
      <c r="Q18" s="89"/>
      <c r="R18" s="89"/>
    </row>
    <row r="19" spans="1:18" ht="13.5" x14ac:dyDescent="0.25">
      <c r="A19" s="52" t="s">
        <v>38</v>
      </c>
      <c r="B19" s="50" t="s">
        <v>13</v>
      </c>
      <c r="C19" s="49" t="s">
        <v>45</v>
      </c>
      <c r="D19" s="76" t="s">
        <v>403</v>
      </c>
      <c r="E19" s="48">
        <v>67</v>
      </c>
      <c r="F19" s="48"/>
      <c r="G19" s="48"/>
      <c r="H19" s="48"/>
      <c r="I19" s="48"/>
      <c r="J19" s="48"/>
      <c r="K19" s="48"/>
      <c r="L19" s="48"/>
      <c r="M19" s="48"/>
      <c r="N19" s="48">
        <f t="shared" si="0"/>
        <v>67</v>
      </c>
      <c r="O19" s="151"/>
      <c r="P19" s="126"/>
      <c r="Q19" s="89"/>
      <c r="R19" s="89"/>
    </row>
    <row r="20" spans="1:18" ht="13.5" x14ac:dyDescent="0.25">
      <c r="A20" s="53" t="s">
        <v>70</v>
      </c>
      <c r="B20" s="50" t="s">
        <v>71</v>
      </c>
      <c r="C20" s="49" t="s">
        <v>45</v>
      </c>
      <c r="D20" s="76" t="s">
        <v>403</v>
      </c>
      <c r="E20" s="48">
        <v>157.88999999999999</v>
      </c>
      <c r="F20" s="48"/>
      <c r="G20" s="48"/>
      <c r="H20" s="48"/>
      <c r="I20" s="48">
        <v>33</v>
      </c>
      <c r="J20" s="48"/>
      <c r="K20" s="48"/>
      <c r="L20" s="48"/>
      <c r="M20" s="48"/>
      <c r="N20" s="48">
        <f t="shared" si="0"/>
        <v>190.89</v>
      </c>
      <c r="O20" s="151"/>
      <c r="P20" s="126"/>
      <c r="Q20" s="89"/>
      <c r="R20" s="89"/>
    </row>
    <row r="21" spans="1:18" ht="13.5" x14ac:dyDescent="0.25">
      <c r="A21" s="53" t="s">
        <v>225</v>
      </c>
      <c r="B21" s="50" t="s">
        <v>224</v>
      </c>
      <c r="C21" s="49" t="s">
        <v>45</v>
      </c>
      <c r="D21" s="76" t="s">
        <v>403</v>
      </c>
      <c r="E21" s="48">
        <v>0</v>
      </c>
      <c r="F21" s="48">
        <v>4.71</v>
      </c>
      <c r="G21" s="48">
        <v>4.71</v>
      </c>
      <c r="H21" s="48"/>
      <c r="I21" s="48"/>
      <c r="J21" s="48"/>
      <c r="K21" s="48"/>
      <c r="L21" s="48"/>
      <c r="M21" s="48"/>
      <c r="N21" s="48">
        <f t="shared" si="0"/>
        <v>9.42</v>
      </c>
      <c r="O21" s="151"/>
      <c r="P21" s="126"/>
      <c r="Q21" s="89"/>
      <c r="R21" s="89"/>
    </row>
    <row r="22" spans="1:18" ht="13.5" x14ac:dyDescent="0.25">
      <c r="A22" s="53" t="s">
        <v>420</v>
      </c>
      <c r="B22" s="50" t="s">
        <v>58</v>
      </c>
      <c r="C22" s="49" t="s">
        <v>45</v>
      </c>
      <c r="D22" s="75" t="s">
        <v>403</v>
      </c>
      <c r="E22" s="48">
        <v>84.52</v>
      </c>
      <c r="F22" s="48">
        <v>4.71</v>
      </c>
      <c r="G22" s="48">
        <v>4.71</v>
      </c>
      <c r="H22" s="48"/>
      <c r="I22" s="48"/>
      <c r="J22" s="48"/>
      <c r="K22" s="48"/>
      <c r="L22" s="48"/>
      <c r="M22" s="48"/>
      <c r="N22" s="48">
        <f t="shared" si="0"/>
        <v>93.939999999999984</v>
      </c>
      <c r="O22" s="151"/>
      <c r="P22" s="126"/>
      <c r="Q22" s="89"/>
      <c r="R22" s="89"/>
    </row>
    <row r="23" spans="1:18" ht="13.5" x14ac:dyDescent="0.25">
      <c r="A23" s="53" t="s">
        <v>68</v>
      </c>
      <c r="B23" s="50" t="s">
        <v>69</v>
      </c>
      <c r="C23" s="49" t="s">
        <v>45</v>
      </c>
      <c r="D23" s="75" t="s">
        <v>403</v>
      </c>
      <c r="E23" s="48">
        <v>164.24</v>
      </c>
      <c r="F23" s="48">
        <v>4.71</v>
      </c>
      <c r="G23" s="48">
        <v>4.4710000000000001</v>
      </c>
      <c r="H23" s="48">
        <v>11</v>
      </c>
      <c r="I23" s="48"/>
      <c r="J23" s="48"/>
      <c r="K23" s="48"/>
      <c r="L23" s="48"/>
      <c r="M23" s="48"/>
      <c r="N23" s="48">
        <f t="shared" si="0"/>
        <v>184.42100000000002</v>
      </c>
      <c r="O23" s="151"/>
      <c r="P23" s="126"/>
      <c r="Q23" s="89"/>
      <c r="R23" s="89"/>
    </row>
    <row r="24" spans="1:18" ht="13.5" x14ac:dyDescent="0.25">
      <c r="A24" s="52" t="s">
        <v>42</v>
      </c>
      <c r="B24" s="50" t="s">
        <v>15</v>
      </c>
      <c r="C24" s="49" t="s">
        <v>45</v>
      </c>
      <c r="D24" s="75" t="s">
        <v>403</v>
      </c>
      <c r="E24" s="48">
        <v>25</v>
      </c>
      <c r="F24" s="48"/>
      <c r="G24" s="48"/>
      <c r="H24" s="48"/>
      <c r="I24" s="48"/>
      <c r="J24" s="48"/>
      <c r="K24" s="48"/>
      <c r="L24" s="48"/>
      <c r="M24" s="48"/>
      <c r="N24" s="48">
        <f t="shared" si="0"/>
        <v>25</v>
      </c>
      <c r="O24" s="151"/>
      <c r="P24" s="126"/>
      <c r="Q24" s="89"/>
      <c r="R24" s="89"/>
    </row>
    <row r="25" spans="1:18" ht="13.5" x14ac:dyDescent="0.25">
      <c r="A25" s="53" t="s">
        <v>456</v>
      </c>
      <c r="B25" s="50" t="s">
        <v>11</v>
      </c>
      <c r="C25" s="49" t="s">
        <v>45</v>
      </c>
      <c r="D25" s="75" t="s">
        <v>403</v>
      </c>
      <c r="E25" s="48">
        <v>0</v>
      </c>
      <c r="F25" s="48"/>
      <c r="G25" s="48"/>
      <c r="H25" s="48"/>
      <c r="I25" s="48"/>
      <c r="J25" s="48"/>
      <c r="K25" s="48"/>
      <c r="L25" s="48"/>
      <c r="M25" s="48"/>
      <c r="N25" s="48">
        <f t="shared" si="0"/>
        <v>0</v>
      </c>
      <c r="O25" s="151"/>
      <c r="P25" s="126"/>
      <c r="Q25" s="89"/>
      <c r="R25" s="89"/>
    </row>
    <row r="26" spans="1:18" ht="13.5" x14ac:dyDescent="0.25">
      <c r="A26" s="52" t="s">
        <v>41</v>
      </c>
      <c r="B26" s="50" t="s">
        <v>36</v>
      </c>
      <c r="C26" s="49" t="s">
        <v>45</v>
      </c>
      <c r="D26" s="75" t="s">
        <v>403</v>
      </c>
      <c r="E26" s="48">
        <v>1.75</v>
      </c>
      <c r="F26" s="48"/>
      <c r="G26" s="48"/>
      <c r="H26" s="48"/>
      <c r="I26" s="48"/>
      <c r="J26" s="48"/>
      <c r="K26" s="48"/>
      <c r="L26" s="48"/>
      <c r="M26" s="48"/>
      <c r="N26" s="48">
        <f t="shared" si="0"/>
        <v>1.75</v>
      </c>
      <c r="O26" s="151"/>
      <c r="P26" s="126"/>
      <c r="Q26" s="89"/>
      <c r="R26" s="89"/>
    </row>
    <row r="27" spans="1:18" ht="13.5" x14ac:dyDescent="0.25">
      <c r="A27" s="53" t="s">
        <v>145</v>
      </c>
      <c r="B27" s="50" t="s">
        <v>24</v>
      </c>
      <c r="C27" s="49" t="s">
        <v>45</v>
      </c>
      <c r="D27" s="75" t="s">
        <v>403</v>
      </c>
      <c r="E27" s="48">
        <v>28.25</v>
      </c>
      <c r="F27" s="48"/>
      <c r="G27" s="48"/>
      <c r="H27" s="48">
        <v>11</v>
      </c>
      <c r="I27" s="48"/>
      <c r="J27" s="48"/>
      <c r="K27" s="48"/>
      <c r="L27" s="48"/>
      <c r="M27" s="48"/>
      <c r="N27" s="48">
        <f t="shared" si="0"/>
        <v>39.25</v>
      </c>
      <c r="O27" s="151"/>
      <c r="P27" s="126"/>
      <c r="Q27" s="89"/>
      <c r="R27" s="89"/>
    </row>
    <row r="28" spans="1:18" ht="13.5" x14ac:dyDescent="0.25">
      <c r="A28" s="53" t="s">
        <v>97</v>
      </c>
      <c r="B28" s="50" t="s">
        <v>96</v>
      </c>
      <c r="C28" s="49" t="s">
        <v>45</v>
      </c>
      <c r="D28" s="75" t="s">
        <v>403</v>
      </c>
      <c r="E28" s="48">
        <v>87</v>
      </c>
      <c r="F28" s="48"/>
      <c r="G28" s="48"/>
      <c r="H28" s="48"/>
      <c r="I28" s="48"/>
      <c r="J28" s="48"/>
      <c r="K28" s="48"/>
      <c r="L28" s="48"/>
      <c r="M28" s="48"/>
      <c r="N28" s="48">
        <f t="shared" si="0"/>
        <v>87</v>
      </c>
      <c r="O28" s="151"/>
      <c r="P28" s="126"/>
      <c r="Q28" s="89"/>
      <c r="R28" s="89"/>
    </row>
    <row r="29" spans="1:18" ht="13.5" x14ac:dyDescent="0.25">
      <c r="A29" s="52" t="s">
        <v>39</v>
      </c>
      <c r="B29" s="50" t="s">
        <v>37</v>
      </c>
      <c r="C29" s="49" t="s">
        <v>45</v>
      </c>
      <c r="D29" s="75" t="s">
        <v>403</v>
      </c>
      <c r="E29" s="48">
        <v>14.25</v>
      </c>
      <c r="F29" s="48"/>
      <c r="G29" s="48"/>
      <c r="H29" s="48"/>
      <c r="I29" s="48"/>
      <c r="J29" s="48"/>
      <c r="K29" s="48"/>
      <c r="L29" s="48"/>
      <c r="M29" s="48"/>
      <c r="N29" s="48">
        <f t="shared" si="0"/>
        <v>14.25</v>
      </c>
      <c r="O29" s="151"/>
      <c r="P29" s="126"/>
      <c r="Q29" s="89"/>
      <c r="R29" s="89"/>
    </row>
    <row r="30" spans="1:18" ht="13.5" x14ac:dyDescent="0.25">
      <c r="A30" s="53" t="s">
        <v>128</v>
      </c>
      <c r="B30" s="50" t="s">
        <v>127</v>
      </c>
      <c r="C30" s="49" t="s">
        <v>45</v>
      </c>
      <c r="D30" s="75" t="s">
        <v>403</v>
      </c>
      <c r="E30" s="48">
        <v>75</v>
      </c>
      <c r="F30" s="48"/>
      <c r="G30" s="48"/>
      <c r="H30" s="48"/>
      <c r="I30" s="48"/>
      <c r="J30" s="48"/>
      <c r="K30" s="48"/>
      <c r="L30" s="48"/>
      <c r="M30" s="48"/>
      <c r="N30" s="48">
        <f t="shared" si="0"/>
        <v>75</v>
      </c>
      <c r="O30" s="151"/>
      <c r="P30" s="126"/>
      <c r="Q30" s="89"/>
      <c r="R30" s="89"/>
    </row>
    <row r="31" spans="1:18" ht="13.5" x14ac:dyDescent="0.25">
      <c r="A31" s="53" t="s">
        <v>199</v>
      </c>
      <c r="B31" s="50" t="s">
        <v>72</v>
      </c>
      <c r="C31" s="49" t="s">
        <v>45</v>
      </c>
      <c r="D31" s="75" t="s">
        <v>403</v>
      </c>
      <c r="E31" s="48">
        <v>0</v>
      </c>
      <c r="F31" s="48"/>
      <c r="G31" s="48"/>
      <c r="H31" s="48"/>
      <c r="I31" s="48"/>
      <c r="J31" s="48"/>
      <c r="K31" s="48"/>
      <c r="L31" s="48"/>
      <c r="M31" s="48"/>
      <c r="N31" s="48">
        <f t="shared" si="0"/>
        <v>0</v>
      </c>
      <c r="O31" s="151"/>
      <c r="P31" s="126"/>
      <c r="Q31" s="89"/>
      <c r="R31" s="89"/>
    </row>
    <row r="32" spans="1:18" ht="13.5" x14ac:dyDescent="0.25">
      <c r="A32" s="53" t="s">
        <v>108</v>
      </c>
      <c r="B32" s="50" t="s">
        <v>107</v>
      </c>
      <c r="C32" s="49" t="s">
        <v>45</v>
      </c>
      <c r="D32" s="75" t="s">
        <v>403</v>
      </c>
      <c r="E32" s="48">
        <v>115.26</v>
      </c>
      <c r="F32" s="48"/>
      <c r="G32" s="48"/>
      <c r="H32" s="48"/>
      <c r="I32" s="48"/>
      <c r="J32" s="48"/>
      <c r="K32" s="48"/>
      <c r="L32" s="48"/>
      <c r="M32" s="48"/>
      <c r="N32" s="48">
        <f t="shared" si="0"/>
        <v>115.26</v>
      </c>
      <c r="O32" s="151"/>
      <c r="P32" s="126"/>
      <c r="Q32" s="89"/>
      <c r="R32" s="89"/>
    </row>
    <row r="33" spans="1:18" ht="13.5" x14ac:dyDescent="0.25">
      <c r="A33" s="53" t="s">
        <v>66</v>
      </c>
      <c r="B33" s="50" t="s">
        <v>23</v>
      </c>
      <c r="C33" s="49" t="s">
        <v>45</v>
      </c>
      <c r="D33" s="75" t="s">
        <v>403</v>
      </c>
      <c r="E33" s="48">
        <v>0</v>
      </c>
      <c r="F33" s="48">
        <v>4.71</v>
      </c>
      <c r="G33" s="48">
        <v>4.71</v>
      </c>
      <c r="H33" s="48"/>
      <c r="I33" s="48"/>
      <c r="J33" s="48"/>
      <c r="K33" s="48"/>
      <c r="L33" s="48"/>
      <c r="M33" s="48"/>
      <c r="N33" s="48">
        <f t="shared" si="0"/>
        <v>9.42</v>
      </c>
      <c r="O33" s="151"/>
      <c r="P33" s="126"/>
      <c r="Q33" s="89"/>
      <c r="R33" s="89"/>
    </row>
    <row r="34" spans="1:18" ht="13.5" x14ac:dyDescent="0.25">
      <c r="A34" s="53" t="s">
        <v>63</v>
      </c>
      <c r="B34" s="50" t="s">
        <v>62</v>
      </c>
      <c r="C34" s="49" t="s">
        <v>45</v>
      </c>
      <c r="D34" s="75" t="s">
        <v>403</v>
      </c>
      <c r="E34" s="48">
        <v>65.77</v>
      </c>
      <c r="F34" s="48">
        <v>4.71</v>
      </c>
      <c r="G34" s="48">
        <v>4.4710000000000001</v>
      </c>
      <c r="H34" s="48"/>
      <c r="I34" s="48"/>
      <c r="J34" s="48"/>
      <c r="K34" s="48"/>
      <c r="L34" s="48"/>
      <c r="M34" s="48"/>
      <c r="N34" s="48">
        <f t="shared" si="0"/>
        <v>74.950999999999993</v>
      </c>
      <c r="O34" s="151"/>
      <c r="Q34" s="89"/>
      <c r="R34" s="89"/>
    </row>
    <row r="35" spans="1:18" ht="13.5" x14ac:dyDescent="0.25">
      <c r="A35" s="53" t="s">
        <v>223</v>
      </c>
      <c r="B35" s="50" t="s">
        <v>222</v>
      </c>
      <c r="C35" s="49" t="s">
        <v>45</v>
      </c>
      <c r="D35" s="75" t="s">
        <v>403</v>
      </c>
      <c r="E35" s="48">
        <v>0</v>
      </c>
      <c r="F35" s="48"/>
      <c r="G35" s="48"/>
      <c r="H35" s="48"/>
      <c r="I35" s="48"/>
      <c r="J35" s="48"/>
      <c r="K35" s="48"/>
      <c r="L35" s="48"/>
      <c r="M35" s="48"/>
      <c r="N35" s="48">
        <f t="shared" si="0"/>
        <v>0</v>
      </c>
      <c r="O35" s="152"/>
      <c r="R35" s="89"/>
    </row>
    <row r="38" spans="1:18" x14ac:dyDescent="0.2">
      <c r="B38" s="29" t="s">
        <v>12</v>
      </c>
      <c r="C38" s="153">
        <v>140.06</v>
      </c>
    </row>
    <row r="45" spans="1:18" x14ac:dyDescent="0.2">
      <c r="A45" s="74"/>
    </row>
    <row r="46" spans="1:18" x14ac:dyDescent="0.2">
      <c r="A46" s="74"/>
    </row>
    <row r="47" spans="1:18" x14ac:dyDescent="0.2">
      <c r="A47" s="74"/>
    </row>
    <row r="48" spans="1:18" x14ac:dyDescent="0.2">
      <c r="A48" s="74"/>
    </row>
    <row r="49" spans="1:1" x14ac:dyDescent="0.2">
      <c r="A49" s="74"/>
    </row>
    <row r="50" spans="1:1" x14ac:dyDescent="0.2">
      <c r="A50" s="74"/>
    </row>
    <row r="51" spans="1:1" x14ac:dyDescent="0.2">
      <c r="A51" s="74"/>
    </row>
    <row r="52" spans="1:1" x14ac:dyDescent="0.2">
      <c r="A52" s="74"/>
    </row>
    <row r="53" spans="1:1" x14ac:dyDescent="0.2">
      <c r="A53" s="74"/>
    </row>
    <row r="54" spans="1:1" x14ac:dyDescent="0.2">
      <c r="A54" s="74"/>
    </row>
    <row r="55" spans="1:1" x14ac:dyDescent="0.2">
      <c r="A55" s="74"/>
    </row>
  </sheetData>
  <sortState xmlns:xlrd2="http://schemas.microsoft.com/office/spreadsheetml/2017/richdata2" ref="A3:N34">
    <sortCondition ref="B3:B34"/>
  </sortState>
  <mergeCells count="2">
    <mergeCell ref="A1:B1"/>
    <mergeCell ref="E1:N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170"/>
  <sheetViews>
    <sheetView topLeftCell="A10" workbookViewId="0">
      <selection activeCell="L36" sqref="L36"/>
    </sheetView>
  </sheetViews>
  <sheetFormatPr defaultRowHeight="12.75" x14ac:dyDescent="0.2"/>
  <cols>
    <col min="1" max="1" width="4" customWidth="1"/>
    <col min="2" max="2" width="19.7109375" customWidth="1"/>
    <col min="3" max="3" width="14.7109375" customWidth="1"/>
    <col min="4" max="4" width="9.7109375" customWidth="1"/>
    <col min="5" max="5" width="14.7109375" customWidth="1"/>
    <col min="6" max="6" width="9.7109375" customWidth="1"/>
    <col min="7" max="7" width="14.7109375" customWidth="1"/>
    <col min="8" max="8" width="9.7109375" customWidth="1"/>
    <col min="9" max="9" width="14.7109375" customWidth="1"/>
    <col min="10" max="10" width="9.7109375" customWidth="1"/>
    <col min="11" max="11" width="14.7109375" customWidth="1"/>
    <col min="12" max="12" width="9.7109375" customWidth="1"/>
    <col min="13" max="13" width="14.7109375" customWidth="1"/>
    <col min="14" max="14" width="4" customWidth="1"/>
    <col min="15" max="15" width="8.42578125" customWidth="1"/>
    <col min="16" max="23" width="14.7109375" customWidth="1"/>
  </cols>
  <sheetData>
    <row r="1" spans="2:15" x14ac:dyDescent="0.2">
      <c r="B1" s="92" t="s">
        <v>7</v>
      </c>
      <c r="C1" s="93" t="s">
        <v>1</v>
      </c>
      <c r="D1" s="94" t="s">
        <v>103</v>
      </c>
      <c r="E1" s="93" t="s">
        <v>2</v>
      </c>
      <c r="F1" s="94" t="s">
        <v>103</v>
      </c>
      <c r="G1" s="93" t="s">
        <v>3</v>
      </c>
      <c r="H1" s="94" t="s">
        <v>103</v>
      </c>
      <c r="I1" s="93" t="s">
        <v>4</v>
      </c>
      <c r="J1" s="94" t="s">
        <v>103</v>
      </c>
      <c r="K1" s="93" t="s">
        <v>5</v>
      </c>
      <c r="L1" s="94" t="s">
        <v>103</v>
      </c>
      <c r="M1" s="95" t="s">
        <v>101</v>
      </c>
    </row>
    <row r="3" spans="2:15" x14ac:dyDescent="0.2">
      <c r="B3" s="30" t="s">
        <v>34</v>
      </c>
      <c r="C3" s="30" t="s">
        <v>221</v>
      </c>
      <c r="D3" s="96">
        <f t="shared" ref="D3:D38" si="0">VLOOKUP(C3,$B$42:$C$170,2,FALSE)</f>
        <v>9.6999999999999993</v>
      </c>
      <c r="E3" s="91" t="s">
        <v>390</v>
      </c>
      <c r="F3" s="96">
        <f t="shared" ref="F3:F16" si="1">VLOOKUP(E3,$B$42:$C$170,2,FALSE)</f>
        <v>1</v>
      </c>
      <c r="G3" s="91" t="s">
        <v>376</v>
      </c>
      <c r="H3" s="96">
        <v>0.8</v>
      </c>
      <c r="I3" s="91" t="s">
        <v>415</v>
      </c>
      <c r="J3" s="96">
        <v>0.8</v>
      </c>
      <c r="K3" s="91" t="s">
        <v>143</v>
      </c>
      <c r="L3" s="96">
        <f t="shared" ref="L3:L38" si="2">VLOOKUP(K3,$B$42:$C$170,2,FALSE)</f>
        <v>10.9</v>
      </c>
      <c r="M3" s="96">
        <f>SUM(D3,F3,H3,J3,L3)</f>
        <v>23.200000000000003</v>
      </c>
      <c r="O3" t="str">
        <f>IF($M3&gt;25.7,"OVER","GOOD")</f>
        <v>GOOD</v>
      </c>
    </row>
    <row r="4" spans="2:15" x14ac:dyDescent="0.2">
      <c r="B4" s="30" t="s">
        <v>460</v>
      </c>
      <c r="C4" s="30" t="s">
        <v>216</v>
      </c>
      <c r="D4" s="96">
        <f t="shared" si="0"/>
        <v>5.3</v>
      </c>
      <c r="E4" s="91" t="s">
        <v>376</v>
      </c>
      <c r="F4" s="96">
        <f t="shared" si="1"/>
        <v>1.7</v>
      </c>
      <c r="G4" s="91" t="s">
        <v>135</v>
      </c>
      <c r="H4" s="96">
        <f t="shared" ref="H4:H38" si="3">VLOOKUP(G4,$B$42:$C$170,2,FALSE)</f>
        <v>6.1</v>
      </c>
      <c r="I4" s="91" t="s">
        <v>438</v>
      </c>
      <c r="J4" s="96">
        <f t="shared" ref="J4:J11" si="4">VLOOKUP(I4,$B$42:$C$170,2,FALSE)</f>
        <v>4.0999999999999996</v>
      </c>
      <c r="K4" s="91" t="s">
        <v>167</v>
      </c>
      <c r="L4" s="96">
        <f t="shared" si="2"/>
        <v>8.3000000000000007</v>
      </c>
      <c r="M4" s="96">
        <f>SUM(D4,F4,H4,J4,L4)</f>
        <v>25.5</v>
      </c>
      <c r="O4" t="str">
        <f>IF($M4&gt;25.7,"OVER","GOOD")</f>
        <v>GOOD</v>
      </c>
    </row>
    <row r="5" spans="2:15" x14ac:dyDescent="0.2">
      <c r="B5" s="30" t="s">
        <v>94</v>
      </c>
      <c r="C5" s="30" t="s">
        <v>216</v>
      </c>
      <c r="D5" s="96">
        <f t="shared" si="0"/>
        <v>5.3</v>
      </c>
      <c r="E5" s="91" t="s">
        <v>123</v>
      </c>
      <c r="F5" s="96">
        <f t="shared" si="1"/>
        <v>4.5999999999999996</v>
      </c>
      <c r="G5" s="91" t="s">
        <v>527</v>
      </c>
      <c r="H5" s="96">
        <f t="shared" si="3"/>
        <v>2.5</v>
      </c>
      <c r="I5" s="91" t="s">
        <v>132</v>
      </c>
      <c r="J5" s="96">
        <f t="shared" si="4"/>
        <v>8.3000000000000007</v>
      </c>
      <c r="K5" s="91" t="s">
        <v>188</v>
      </c>
      <c r="L5" s="96">
        <f t="shared" si="2"/>
        <v>4.5999999999999996</v>
      </c>
      <c r="M5" s="96">
        <f>SUM(D5,F5,H5,J5,L5)</f>
        <v>25.299999999999997</v>
      </c>
      <c r="O5" t="str">
        <f t="shared" ref="O5:O38" si="5">IF($M5&gt;25.7,"OVER","GOOD")</f>
        <v>GOOD</v>
      </c>
    </row>
    <row r="6" spans="2:15" x14ac:dyDescent="0.2">
      <c r="B6" s="30" t="s">
        <v>226</v>
      </c>
      <c r="C6" s="30" t="s">
        <v>136</v>
      </c>
      <c r="D6" s="96">
        <f t="shared" si="0"/>
        <v>6.2</v>
      </c>
      <c r="E6" s="91" t="s">
        <v>138</v>
      </c>
      <c r="F6" s="96">
        <f t="shared" si="1"/>
        <v>1.2</v>
      </c>
      <c r="G6" s="91" t="s">
        <v>135</v>
      </c>
      <c r="H6" s="96">
        <f t="shared" si="3"/>
        <v>6.1</v>
      </c>
      <c r="I6" s="91" t="s">
        <v>174</v>
      </c>
      <c r="J6" s="96">
        <f t="shared" si="4"/>
        <v>6.1</v>
      </c>
      <c r="K6" s="91" t="s">
        <v>153</v>
      </c>
      <c r="L6" s="96">
        <f t="shared" si="2"/>
        <v>6.1</v>
      </c>
      <c r="M6" s="96">
        <f>SUM(D6,F6,H6,J6,L6)</f>
        <v>25.700000000000003</v>
      </c>
      <c r="O6" t="str">
        <f t="shared" si="5"/>
        <v>GOOD</v>
      </c>
    </row>
    <row r="7" spans="2:15" x14ac:dyDescent="0.2">
      <c r="B7" s="30" t="s">
        <v>105</v>
      </c>
      <c r="C7" s="30" t="s">
        <v>136</v>
      </c>
      <c r="D7" s="96">
        <f t="shared" si="0"/>
        <v>6.2</v>
      </c>
      <c r="E7" s="89" t="s">
        <v>133</v>
      </c>
      <c r="F7" s="96">
        <f t="shared" si="1"/>
        <v>6.3</v>
      </c>
      <c r="G7" s="89" t="s">
        <v>371</v>
      </c>
      <c r="H7" s="96">
        <f t="shared" si="3"/>
        <v>2.9</v>
      </c>
      <c r="I7" s="89" t="s">
        <v>376</v>
      </c>
      <c r="J7" s="96">
        <f t="shared" si="4"/>
        <v>1.7</v>
      </c>
      <c r="K7" s="89" t="s">
        <v>132</v>
      </c>
      <c r="L7" s="96">
        <f t="shared" si="2"/>
        <v>8.3000000000000007</v>
      </c>
      <c r="M7" s="96">
        <f t="shared" ref="M7:M34" si="6">SUM(D7,F7,H7,J7,L7)</f>
        <v>25.400000000000002</v>
      </c>
      <c r="O7" t="str">
        <f t="shared" si="5"/>
        <v>GOOD</v>
      </c>
    </row>
    <row r="8" spans="2:15" x14ac:dyDescent="0.2">
      <c r="B8" t="s">
        <v>25</v>
      </c>
      <c r="C8" s="30" t="s">
        <v>221</v>
      </c>
      <c r="D8" s="96">
        <f t="shared" si="0"/>
        <v>9.6999999999999993</v>
      </c>
      <c r="E8" s="89" t="s">
        <v>149</v>
      </c>
      <c r="F8" s="96">
        <f t="shared" si="1"/>
        <v>1.8</v>
      </c>
      <c r="G8" s="89" t="s">
        <v>131</v>
      </c>
      <c r="H8" s="96">
        <f t="shared" si="3"/>
        <v>2.7</v>
      </c>
      <c r="I8" s="89" t="s">
        <v>139</v>
      </c>
      <c r="J8" s="96">
        <f t="shared" si="4"/>
        <v>4.5</v>
      </c>
      <c r="K8" s="89" t="s">
        <v>130</v>
      </c>
      <c r="L8" s="96">
        <f t="shared" si="2"/>
        <v>4.5</v>
      </c>
      <c r="M8" s="96">
        <f t="shared" si="6"/>
        <v>23.2</v>
      </c>
      <c r="O8" t="str">
        <f t="shared" si="5"/>
        <v>GOOD</v>
      </c>
    </row>
    <row r="9" spans="2:15" x14ac:dyDescent="0.2">
      <c r="B9" t="s">
        <v>10</v>
      </c>
      <c r="C9" t="s">
        <v>221</v>
      </c>
      <c r="D9" s="96">
        <f t="shared" si="0"/>
        <v>9.6999999999999993</v>
      </c>
      <c r="E9" s="89" t="s">
        <v>182</v>
      </c>
      <c r="F9" s="96">
        <f t="shared" si="1"/>
        <v>1.5</v>
      </c>
      <c r="G9" s="89" t="s">
        <v>195</v>
      </c>
      <c r="H9" s="96">
        <f t="shared" si="3"/>
        <v>2.1</v>
      </c>
      <c r="I9" s="89" t="s">
        <v>132</v>
      </c>
      <c r="J9" s="96">
        <f t="shared" si="4"/>
        <v>8.3000000000000007</v>
      </c>
      <c r="K9" s="89" t="s">
        <v>162</v>
      </c>
      <c r="L9" s="96">
        <f t="shared" si="2"/>
        <v>4.0999999999999996</v>
      </c>
      <c r="M9" s="96">
        <f t="shared" si="6"/>
        <v>25.700000000000003</v>
      </c>
      <c r="O9" t="str">
        <f t="shared" si="5"/>
        <v>GOOD</v>
      </c>
    </row>
    <row r="10" spans="2:15" x14ac:dyDescent="0.2">
      <c r="B10" t="s">
        <v>35</v>
      </c>
      <c r="C10" t="s">
        <v>216</v>
      </c>
      <c r="D10" s="96">
        <f t="shared" si="0"/>
        <v>5.3</v>
      </c>
      <c r="E10" s="89" t="s">
        <v>172</v>
      </c>
      <c r="F10" s="96">
        <f t="shared" si="1"/>
        <v>2.9</v>
      </c>
      <c r="G10" s="89" t="s">
        <v>167</v>
      </c>
      <c r="H10" s="96">
        <f t="shared" si="3"/>
        <v>8.3000000000000007</v>
      </c>
      <c r="I10" s="89" t="s">
        <v>139</v>
      </c>
      <c r="J10" s="96">
        <f t="shared" si="4"/>
        <v>4.5</v>
      </c>
      <c r="K10" s="89" t="s">
        <v>130</v>
      </c>
      <c r="L10" s="96">
        <f t="shared" si="2"/>
        <v>4.5</v>
      </c>
      <c r="M10" s="96">
        <f t="shared" si="6"/>
        <v>25.5</v>
      </c>
      <c r="O10" t="str">
        <f t="shared" si="5"/>
        <v>GOOD</v>
      </c>
    </row>
    <row r="11" spans="2:15" x14ac:dyDescent="0.2">
      <c r="B11" t="s">
        <v>31</v>
      </c>
      <c r="C11" s="30" t="s">
        <v>136</v>
      </c>
      <c r="D11" s="96">
        <f t="shared" si="0"/>
        <v>6.2</v>
      </c>
      <c r="E11" s="91" t="s">
        <v>154</v>
      </c>
      <c r="F11" s="96">
        <f t="shared" si="1"/>
        <v>4.5999999999999996</v>
      </c>
      <c r="G11" s="91" t="s">
        <v>174</v>
      </c>
      <c r="H11" s="96">
        <f t="shared" si="3"/>
        <v>6.1</v>
      </c>
      <c r="I11" s="91" t="s">
        <v>139</v>
      </c>
      <c r="J11" s="96">
        <f t="shared" si="4"/>
        <v>4.5</v>
      </c>
      <c r="K11" s="91" t="s">
        <v>196</v>
      </c>
      <c r="L11" s="96">
        <f t="shared" si="2"/>
        <v>4.0999999999999996</v>
      </c>
      <c r="M11" s="96">
        <f t="shared" si="6"/>
        <v>25.5</v>
      </c>
      <c r="O11" t="str">
        <f t="shared" si="5"/>
        <v>GOOD</v>
      </c>
    </row>
    <row r="12" spans="2:15" x14ac:dyDescent="0.2">
      <c r="B12" t="s">
        <v>54</v>
      </c>
      <c r="C12" s="30" t="s">
        <v>176</v>
      </c>
      <c r="D12" s="96">
        <f t="shared" si="0"/>
        <v>5</v>
      </c>
      <c r="E12" s="91" t="s">
        <v>216</v>
      </c>
      <c r="F12" s="96">
        <f t="shared" si="1"/>
        <v>5.3</v>
      </c>
      <c r="G12" s="91" t="s">
        <v>133</v>
      </c>
      <c r="H12" s="96">
        <f t="shared" si="3"/>
        <v>6.3</v>
      </c>
      <c r="I12" s="91" t="s">
        <v>415</v>
      </c>
      <c r="J12" s="96">
        <v>0.8</v>
      </c>
      <c r="K12" s="91" t="s">
        <v>167</v>
      </c>
      <c r="L12" s="96">
        <f t="shared" si="2"/>
        <v>8.3000000000000007</v>
      </c>
      <c r="M12" s="96">
        <f t="shared" si="6"/>
        <v>25.700000000000003</v>
      </c>
      <c r="O12" t="str">
        <f t="shared" si="5"/>
        <v>GOOD</v>
      </c>
    </row>
    <row r="13" spans="2:15" x14ac:dyDescent="0.2">
      <c r="B13" t="s">
        <v>26</v>
      </c>
      <c r="C13" t="s">
        <v>371</v>
      </c>
      <c r="D13" s="96">
        <f t="shared" si="0"/>
        <v>2.9</v>
      </c>
      <c r="E13" s="89" t="s">
        <v>390</v>
      </c>
      <c r="F13" s="96">
        <f t="shared" si="1"/>
        <v>1</v>
      </c>
      <c r="G13" s="89" t="s">
        <v>142</v>
      </c>
      <c r="H13" s="96">
        <f t="shared" si="3"/>
        <v>5.0999999999999996</v>
      </c>
      <c r="I13" s="89" t="s">
        <v>132</v>
      </c>
      <c r="J13" s="96">
        <f>VLOOKUP(I13,$B$42:$C$170,2,FALSE)</f>
        <v>8.3000000000000007</v>
      </c>
      <c r="K13" s="89" t="s">
        <v>167</v>
      </c>
      <c r="L13" s="96">
        <f t="shared" si="2"/>
        <v>8.3000000000000007</v>
      </c>
      <c r="M13" s="96">
        <f t="shared" si="6"/>
        <v>25.6</v>
      </c>
      <c r="O13" t="str">
        <f t="shared" si="5"/>
        <v>GOOD</v>
      </c>
    </row>
    <row r="14" spans="2:15" x14ac:dyDescent="0.2">
      <c r="B14" t="s">
        <v>449</v>
      </c>
      <c r="C14" t="s">
        <v>137</v>
      </c>
      <c r="D14" s="96">
        <f t="shared" si="0"/>
        <v>5.7</v>
      </c>
      <c r="E14" s="89" t="s">
        <v>158</v>
      </c>
      <c r="F14" s="96">
        <f t="shared" si="1"/>
        <v>3.8</v>
      </c>
      <c r="G14" s="89" t="s">
        <v>132</v>
      </c>
      <c r="H14" s="96">
        <f t="shared" si="3"/>
        <v>8.3000000000000007</v>
      </c>
      <c r="I14" s="89" t="s">
        <v>131</v>
      </c>
      <c r="J14" s="96">
        <f>VLOOKUP(I14,$B$42:$C$170,2,FALSE)</f>
        <v>2.7</v>
      </c>
      <c r="K14" s="89" t="s">
        <v>139</v>
      </c>
      <c r="L14" s="96">
        <f t="shared" si="2"/>
        <v>4.5</v>
      </c>
      <c r="M14" s="96">
        <f t="shared" ref="M14" si="7">SUM(D14,F14,H14,J14,L14)</f>
        <v>25</v>
      </c>
      <c r="O14" t="str">
        <f t="shared" si="5"/>
        <v>GOOD</v>
      </c>
    </row>
    <row r="15" spans="2:15" x14ac:dyDescent="0.2">
      <c r="B15" t="s">
        <v>64</v>
      </c>
      <c r="C15" t="s">
        <v>123</v>
      </c>
      <c r="D15" s="96">
        <f t="shared" si="0"/>
        <v>4.5999999999999996</v>
      </c>
      <c r="E15" s="89" t="s">
        <v>132</v>
      </c>
      <c r="F15" s="96">
        <f t="shared" si="1"/>
        <v>8.3000000000000007</v>
      </c>
      <c r="G15" s="89" t="s">
        <v>131</v>
      </c>
      <c r="H15" s="96">
        <f t="shared" si="3"/>
        <v>2.7</v>
      </c>
      <c r="I15" s="89" t="s">
        <v>139</v>
      </c>
      <c r="J15" s="96">
        <f>VLOOKUP(I15,$B$42:$C$170,2,FALSE)</f>
        <v>4.5</v>
      </c>
      <c r="K15" s="89" t="s">
        <v>162</v>
      </c>
      <c r="L15" s="96">
        <f t="shared" si="2"/>
        <v>4.0999999999999996</v>
      </c>
      <c r="M15" s="96">
        <f t="shared" si="6"/>
        <v>24.200000000000003</v>
      </c>
      <c r="O15" t="str">
        <f t="shared" si="5"/>
        <v>GOOD</v>
      </c>
    </row>
    <row r="16" spans="2:15" x14ac:dyDescent="0.2">
      <c r="B16" t="s">
        <v>92</v>
      </c>
      <c r="C16" t="s">
        <v>216</v>
      </c>
      <c r="D16" s="96">
        <f t="shared" si="0"/>
        <v>5.3</v>
      </c>
      <c r="E16" s="89" t="s">
        <v>136</v>
      </c>
      <c r="F16" s="96">
        <f t="shared" si="1"/>
        <v>6.2</v>
      </c>
      <c r="G16" s="89" t="s">
        <v>208</v>
      </c>
      <c r="H16" s="96">
        <f t="shared" si="3"/>
        <v>2.8</v>
      </c>
      <c r="I16" s="89" t="s">
        <v>170</v>
      </c>
      <c r="J16" s="96">
        <f>VLOOKUP(I16,$B$42:$C$170,2,FALSE)</f>
        <v>4</v>
      </c>
      <c r="K16" s="89" t="s">
        <v>153</v>
      </c>
      <c r="L16" s="96">
        <f t="shared" si="2"/>
        <v>6.1</v>
      </c>
      <c r="M16" s="96">
        <f t="shared" si="6"/>
        <v>24.4</v>
      </c>
      <c r="O16" t="str">
        <f t="shared" si="5"/>
        <v>GOOD</v>
      </c>
    </row>
    <row r="17" spans="2:15" x14ac:dyDescent="0.2">
      <c r="B17" t="s">
        <v>14</v>
      </c>
      <c r="C17" s="30" t="s">
        <v>390</v>
      </c>
      <c r="D17" s="96">
        <f t="shared" si="0"/>
        <v>1</v>
      </c>
      <c r="E17" s="91" t="s">
        <v>509</v>
      </c>
      <c r="F17" s="96">
        <f>VLOOKUP(E17,$B$42:$C$170,2,FALSE)</f>
        <v>0.9</v>
      </c>
      <c r="G17" s="91" t="s">
        <v>143</v>
      </c>
      <c r="H17" s="96">
        <f t="shared" si="3"/>
        <v>10.9</v>
      </c>
      <c r="I17" s="91" t="s">
        <v>132</v>
      </c>
      <c r="J17" s="96">
        <f>VLOOKUP(I17,$B$42:$C$170,2,FALSE)</f>
        <v>8.3000000000000007</v>
      </c>
      <c r="K17" s="91" t="s">
        <v>139</v>
      </c>
      <c r="L17" s="96">
        <f t="shared" si="2"/>
        <v>4.5</v>
      </c>
      <c r="M17" s="96">
        <f>SUM(D17,F17,H17,J17,L17)</f>
        <v>25.6</v>
      </c>
      <c r="O17" t="str">
        <f t="shared" si="5"/>
        <v>GOOD</v>
      </c>
    </row>
    <row r="18" spans="2:15" x14ac:dyDescent="0.2">
      <c r="B18" t="s">
        <v>13</v>
      </c>
      <c r="C18" t="s">
        <v>136</v>
      </c>
      <c r="D18" s="96">
        <f t="shared" si="0"/>
        <v>6.2</v>
      </c>
      <c r="E18" s="89" t="s">
        <v>158</v>
      </c>
      <c r="F18" s="96">
        <f>VLOOKUP(E18,$B$42:$C$170,2,FALSE)</f>
        <v>3.8</v>
      </c>
      <c r="G18" s="89" t="s">
        <v>135</v>
      </c>
      <c r="H18" s="96">
        <f t="shared" si="3"/>
        <v>6.1</v>
      </c>
      <c r="I18" s="89" t="s">
        <v>415</v>
      </c>
      <c r="J18" s="96">
        <v>0.8</v>
      </c>
      <c r="K18" s="89" t="s">
        <v>167</v>
      </c>
      <c r="L18" s="96">
        <f t="shared" si="2"/>
        <v>8.3000000000000007</v>
      </c>
      <c r="M18" s="96">
        <f t="shared" si="6"/>
        <v>25.200000000000003</v>
      </c>
      <c r="O18" t="str">
        <f t="shared" si="5"/>
        <v>GOOD</v>
      </c>
    </row>
    <row r="19" spans="2:15" x14ac:dyDescent="0.2">
      <c r="B19" t="s">
        <v>71</v>
      </c>
      <c r="C19" t="s">
        <v>216</v>
      </c>
      <c r="D19" s="96">
        <f t="shared" si="0"/>
        <v>5.3</v>
      </c>
      <c r="E19" s="89" t="s">
        <v>133</v>
      </c>
      <c r="F19" s="96">
        <f>VLOOKUP(E19,$B$42:$C$170,2,FALSE)</f>
        <v>6.3</v>
      </c>
      <c r="G19" s="89" t="s">
        <v>215</v>
      </c>
      <c r="H19" s="96">
        <f t="shared" si="3"/>
        <v>3.6</v>
      </c>
      <c r="I19" s="89" t="s">
        <v>142</v>
      </c>
      <c r="J19" s="96">
        <f t="shared" ref="J19:J38" si="8">VLOOKUP(I19,$B$42:$C$170,2,FALSE)</f>
        <v>5.0999999999999996</v>
      </c>
      <c r="K19" s="89" t="s">
        <v>366</v>
      </c>
      <c r="L19" s="96">
        <f t="shared" si="2"/>
        <v>5.4</v>
      </c>
      <c r="M19" s="96">
        <f t="shared" si="6"/>
        <v>25.699999999999996</v>
      </c>
      <c r="O19" t="str">
        <f t="shared" si="5"/>
        <v>GOOD</v>
      </c>
    </row>
    <row r="20" spans="2:15" x14ac:dyDescent="0.2">
      <c r="B20" t="s">
        <v>224</v>
      </c>
      <c r="C20" t="s">
        <v>217</v>
      </c>
      <c r="D20" s="96">
        <f t="shared" si="0"/>
        <v>1.3</v>
      </c>
      <c r="E20" s="89" t="s">
        <v>434</v>
      </c>
      <c r="F20" s="96">
        <f>VLOOKUP(E20,$B$42:$C$170,2,FALSE)</f>
        <v>1.3</v>
      </c>
      <c r="G20" s="89" t="s">
        <v>148</v>
      </c>
      <c r="H20" s="96">
        <f t="shared" si="3"/>
        <v>11.2</v>
      </c>
      <c r="I20" s="89" t="s">
        <v>143</v>
      </c>
      <c r="J20" s="96">
        <f t="shared" si="8"/>
        <v>10.9</v>
      </c>
      <c r="K20" s="89" t="s">
        <v>198</v>
      </c>
      <c r="L20" s="96">
        <f t="shared" si="2"/>
        <v>1</v>
      </c>
      <c r="M20" s="96">
        <f>SUM(D20,F20,H20,J20,L20)</f>
        <v>25.7</v>
      </c>
      <c r="O20" t="str">
        <f t="shared" si="5"/>
        <v>GOOD</v>
      </c>
    </row>
    <row r="21" spans="2:15" x14ac:dyDescent="0.2">
      <c r="B21" t="s">
        <v>58</v>
      </c>
      <c r="C21" s="30" t="s">
        <v>524</v>
      </c>
      <c r="D21" s="96">
        <v>0.8</v>
      </c>
      <c r="E21" s="91" t="s">
        <v>415</v>
      </c>
      <c r="F21" s="96">
        <v>0.8</v>
      </c>
      <c r="G21" s="118" t="s">
        <v>143</v>
      </c>
      <c r="H21" s="96">
        <f t="shared" si="3"/>
        <v>10.9</v>
      </c>
      <c r="I21" s="91" t="s">
        <v>131</v>
      </c>
      <c r="J21" s="96">
        <f t="shared" si="8"/>
        <v>2.7</v>
      </c>
      <c r="K21" s="118" t="s">
        <v>139</v>
      </c>
      <c r="L21" s="96">
        <f t="shared" si="2"/>
        <v>4.5</v>
      </c>
      <c r="M21" s="96">
        <f t="shared" si="6"/>
        <v>19.7</v>
      </c>
      <c r="O21" t="str">
        <f t="shared" si="5"/>
        <v>GOOD</v>
      </c>
    </row>
    <row r="22" spans="2:15" x14ac:dyDescent="0.2">
      <c r="B22" t="s">
        <v>69</v>
      </c>
      <c r="C22" s="30" t="s">
        <v>208</v>
      </c>
      <c r="D22" s="96">
        <f t="shared" si="0"/>
        <v>2.8</v>
      </c>
      <c r="E22" s="89" t="s">
        <v>138</v>
      </c>
      <c r="F22" s="96">
        <f>VLOOKUP(E22,$B$42:$C$170,2,FALSE)</f>
        <v>1.2</v>
      </c>
      <c r="G22" s="89" t="s">
        <v>123</v>
      </c>
      <c r="H22" s="96">
        <f t="shared" si="3"/>
        <v>4.5999999999999996</v>
      </c>
      <c r="I22" s="89" t="s">
        <v>153</v>
      </c>
      <c r="J22" s="96">
        <f t="shared" si="8"/>
        <v>6.1</v>
      </c>
      <c r="K22" s="89" t="s">
        <v>143</v>
      </c>
      <c r="L22" s="96">
        <f t="shared" si="2"/>
        <v>10.9</v>
      </c>
      <c r="M22" s="96">
        <f t="shared" si="6"/>
        <v>25.6</v>
      </c>
      <c r="O22" t="str">
        <f t="shared" si="5"/>
        <v>GOOD</v>
      </c>
    </row>
    <row r="23" spans="2:15" x14ac:dyDescent="0.2">
      <c r="B23" t="s">
        <v>15</v>
      </c>
      <c r="C23" s="30" t="s">
        <v>371</v>
      </c>
      <c r="D23" s="96">
        <f t="shared" si="0"/>
        <v>2.9</v>
      </c>
      <c r="E23" s="89" t="s">
        <v>147</v>
      </c>
      <c r="F23" s="96">
        <f>VLOOKUP(E23,$B$42:$C$170,2,FALSE)</f>
        <v>5.0999999999999996</v>
      </c>
      <c r="G23" s="89" t="s">
        <v>132</v>
      </c>
      <c r="H23" s="96">
        <f t="shared" si="3"/>
        <v>8.3000000000000007</v>
      </c>
      <c r="I23" s="89" t="s">
        <v>188</v>
      </c>
      <c r="J23" s="96">
        <f t="shared" si="8"/>
        <v>4.5999999999999996</v>
      </c>
      <c r="K23" s="89" t="s">
        <v>139</v>
      </c>
      <c r="L23" s="96">
        <f t="shared" si="2"/>
        <v>4.5</v>
      </c>
      <c r="M23" s="96">
        <f t="shared" si="6"/>
        <v>25.4</v>
      </c>
      <c r="O23" t="str">
        <f t="shared" si="5"/>
        <v>GOOD</v>
      </c>
    </row>
    <row r="24" spans="2:15" x14ac:dyDescent="0.2">
      <c r="B24" t="s">
        <v>11</v>
      </c>
      <c r="C24" s="30" t="s">
        <v>215</v>
      </c>
      <c r="D24" s="96">
        <f t="shared" si="0"/>
        <v>3.6</v>
      </c>
      <c r="E24" s="89" t="s">
        <v>123</v>
      </c>
      <c r="F24" s="96">
        <f>VLOOKUP(E24,$B$42:$C$170,2,FALSE)</f>
        <v>4.5999999999999996</v>
      </c>
      <c r="G24" s="89" t="s">
        <v>188</v>
      </c>
      <c r="H24" s="96">
        <f t="shared" si="3"/>
        <v>4.5999999999999996</v>
      </c>
      <c r="I24" s="89" t="s">
        <v>181</v>
      </c>
      <c r="J24" s="96">
        <f t="shared" si="8"/>
        <v>2.8</v>
      </c>
      <c r="K24" s="89" t="s">
        <v>139</v>
      </c>
      <c r="L24" s="96">
        <f t="shared" si="2"/>
        <v>4.5</v>
      </c>
      <c r="M24" s="96">
        <f t="shared" si="6"/>
        <v>20.099999999999998</v>
      </c>
      <c r="O24" t="str">
        <f t="shared" si="5"/>
        <v>GOOD</v>
      </c>
    </row>
    <row r="25" spans="2:15" x14ac:dyDescent="0.2">
      <c r="B25" t="s">
        <v>36</v>
      </c>
      <c r="C25" s="30" t="s">
        <v>221</v>
      </c>
      <c r="D25" s="96">
        <f t="shared" si="0"/>
        <v>9.6999999999999993</v>
      </c>
      <c r="E25" s="89" t="s">
        <v>443</v>
      </c>
      <c r="F25" s="96">
        <v>0.8</v>
      </c>
      <c r="G25" s="89" t="s">
        <v>438</v>
      </c>
      <c r="H25" s="96">
        <f t="shared" si="3"/>
        <v>4.0999999999999996</v>
      </c>
      <c r="I25" s="89" t="s">
        <v>132</v>
      </c>
      <c r="J25" s="96">
        <f t="shared" si="8"/>
        <v>8.3000000000000007</v>
      </c>
      <c r="K25" s="89" t="s">
        <v>168</v>
      </c>
      <c r="L25" s="96">
        <f t="shared" si="2"/>
        <v>2.5</v>
      </c>
      <c r="M25" s="96">
        <f t="shared" si="6"/>
        <v>25.4</v>
      </c>
      <c r="O25" t="str">
        <f t="shared" si="5"/>
        <v>GOOD</v>
      </c>
    </row>
    <row r="26" spans="2:15" x14ac:dyDescent="0.2">
      <c r="B26" t="s">
        <v>24</v>
      </c>
      <c r="C26" s="30" t="s">
        <v>133</v>
      </c>
      <c r="D26" s="96">
        <f t="shared" si="0"/>
        <v>6.3</v>
      </c>
      <c r="E26" s="91" t="s">
        <v>208</v>
      </c>
      <c r="F26" s="96">
        <f t="shared" ref="F26:F38" si="9">VLOOKUP(E26,$B$42:$C$170,2,FALSE)</f>
        <v>2.8</v>
      </c>
      <c r="G26" s="91" t="s">
        <v>368</v>
      </c>
      <c r="H26" s="96">
        <f t="shared" si="3"/>
        <v>3.2</v>
      </c>
      <c r="I26" s="91" t="s">
        <v>218</v>
      </c>
      <c r="J26" s="96">
        <f t="shared" si="8"/>
        <v>1.3</v>
      </c>
      <c r="K26" s="91" t="s">
        <v>148</v>
      </c>
      <c r="L26" s="96">
        <f t="shared" si="2"/>
        <v>11.2</v>
      </c>
      <c r="M26" s="96">
        <f t="shared" si="6"/>
        <v>24.8</v>
      </c>
      <c r="O26" t="str">
        <f t="shared" si="5"/>
        <v>GOOD</v>
      </c>
    </row>
    <row r="27" spans="2:15" x14ac:dyDescent="0.2">
      <c r="B27" t="s">
        <v>96</v>
      </c>
      <c r="C27" s="30" t="s">
        <v>221</v>
      </c>
      <c r="D27" s="96">
        <f t="shared" si="0"/>
        <v>9.6999999999999993</v>
      </c>
      <c r="E27" s="89" t="s">
        <v>158</v>
      </c>
      <c r="F27" s="96">
        <f t="shared" si="9"/>
        <v>3.8</v>
      </c>
      <c r="G27" s="89" t="s">
        <v>135</v>
      </c>
      <c r="H27" s="96">
        <f t="shared" si="3"/>
        <v>6.1</v>
      </c>
      <c r="I27" s="89" t="s">
        <v>457</v>
      </c>
      <c r="J27" s="96">
        <f t="shared" si="8"/>
        <v>3.1</v>
      </c>
      <c r="K27" s="89" t="s">
        <v>131</v>
      </c>
      <c r="L27" s="96">
        <f t="shared" si="2"/>
        <v>2.7</v>
      </c>
      <c r="M27" s="96">
        <f t="shared" si="6"/>
        <v>25.400000000000002</v>
      </c>
      <c r="O27" t="str">
        <f t="shared" si="5"/>
        <v>GOOD</v>
      </c>
    </row>
    <row r="28" spans="2:15" x14ac:dyDescent="0.2">
      <c r="B28" t="s">
        <v>37</v>
      </c>
      <c r="C28" t="s">
        <v>133</v>
      </c>
      <c r="D28" s="96">
        <f t="shared" si="0"/>
        <v>6.3</v>
      </c>
      <c r="E28" s="89" t="s">
        <v>123</v>
      </c>
      <c r="F28" s="96">
        <f t="shared" si="9"/>
        <v>4.5999999999999996</v>
      </c>
      <c r="G28" s="89" t="s">
        <v>135</v>
      </c>
      <c r="H28" s="96">
        <f t="shared" si="3"/>
        <v>6.1</v>
      </c>
      <c r="I28" s="89" t="s">
        <v>438</v>
      </c>
      <c r="J28" s="96">
        <f t="shared" si="8"/>
        <v>4.0999999999999996</v>
      </c>
      <c r="K28" s="89" t="s">
        <v>139</v>
      </c>
      <c r="L28" s="96">
        <f t="shared" si="2"/>
        <v>4.5</v>
      </c>
      <c r="M28" s="96">
        <f t="shared" si="6"/>
        <v>25.6</v>
      </c>
      <c r="O28" t="str">
        <f t="shared" si="5"/>
        <v>GOOD</v>
      </c>
    </row>
    <row r="29" spans="2:15" x14ac:dyDescent="0.2">
      <c r="B29" t="s">
        <v>72</v>
      </c>
      <c r="C29" t="s">
        <v>221</v>
      </c>
      <c r="D29" s="96">
        <f t="shared" si="0"/>
        <v>9.6999999999999993</v>
      </c>
      <c r="E29" s="89" t="s">
        <v>138</v>
      </c>
      <c r="F29" s="96">
        <f t="shared" si="9"/>
        <v>1.2</v>
      </c>
      <c r="G29" s="89" t="s">
        <v>368</v>
      </c>
      <c r="H29" s="96">
        <f t="shared" si="3"/>
        <v>3.2</v>
      </c>
      <c r="I29" s="89" t="s">
        <v>132</v>
      </c>
      <c r="J29" s="96">
        <f t="shared" si="8"/>
        <v>8.3000000000000007</v>
      </c>
      <c r="K29" s="89" t="s">
        <v>131</v>
      </c>
      <c r="L29" s="96">
        <f t="shared" si="2"/>
        <v>2.7</v>
      </c>
      <c r="M29" s="96">
        <f t="shared" si="6"/>
        <v>25.099999999999998</v>
      </c>
      <c r="O29" t="str">
        <f t="shared" si="5"/>
        <v>GOOD</v>
      </c>
    </row>
    <row r="30" spans="2:15" x14ac:dyDescent="0.2">
      <c r="B30" t="s">
        <v>12</v>
      </c>
      <c r="D30" s="96" t="e">
        <f t="shared" si="0"/>
        <v>#N/A</v>
      </c>
      <c r="E30" s="89"/>
      <c r="F30" s="96" t="e">
        <f t="shared" si="9"/>
        <v>#N/A</v>
      </c>
      <c r="G30" s="89"/>
      <c r="H30" s="96" t="e">
        <f t="shared" si="3"/>
        <v>#N/A</v>
      </c>
      <c r="I30" s="89"/>
      <c r="J30" s="96" t="e">
        <f t="shared" si="8"/>
        <v>#N/A</v>
      </c>
      <c r="K30" s="89"/>
      <c r="L30" s="96" t="e">
        <f t="shared" si="2"/>
        <v>#N/A</v>
      </c>
      <c r="M30" s="96" t="e">
        <f t="shared" si="6"/>
        <v>#N/A</v>
      </c>
      <c r="O30" t="e">
        <f t="shared" si="5"/>
        <v>#N/A</v>
      </c>
    </row>
    <row r="31" spans="2:15" x14ac:dyDescent="0.2">
      <c r="B31" t="s">
        <v>23</v>
      </c>
      <c r="C31" t="s">
        <v>158</v>
      </c>
      <c r="D31" s="96">
        <f t="shared" si="0"/>
        <v>3.8</v>
      </c>
      <c r="E31" s="89" t="s">
        <v>368</v>
      </c>
      <c r="F31" s="96">
        <f t="shared" si="9"/>
        <v>3.2</v>
      </c>
      <c r="G31" s="89" t="s">
        <v>143</v>
      </c>
      <c r="H31" s="96">
        <f t="shared" si="3"/>
        <v>10.9</v>
      </c>
      <c r="I31" s="89" t="s">
        <v>131</v>
      </c>
      <c r="J31" s="96">
        <f t="shared" si="8"/>
        <v>2.7</v>
      </c>
      <c r="K31" s="89" t="s">
        <v>139</v>
      </c>
      <c r="L31" s="96">
        <f t="shared" si="2"/>
        <v>4.5</v>
      </c>
      <c r="M31" s="96">
        <f t="shared" si="6"/>
        <v>25.099999999999998</v>
      </c>
      <c r="O31" t="str">
        <f t="shared" si="5"/>
        <v>GOOD</v>
      </c>
    </row>
    <row r="32" spans="2:15" x14ac:dyDescent="0.2">
      <c r="B32" t="s">
        <v>62</v>
      </c>
      <c r="C32" t="s">
        <v>221</v>
      </c>
      <c r="D32" s="96">
        <f t="shared" si="0"/>
        <v>9.6999999999999993</v>
      </c>
      <c r="E32" s="89" t="s">
        <v>138</v>
      </c>
      <c r="F32" s="96">
        <f t="shared" si="9"/>
        <v>1.2</v>
      </c>
      <c r="G32" s="89" t="s">
        <v>171</v>
      </c>
      <c r="H32" s="96">
        <f t="shared" si="3"/>
        <v>1.2</v>
      </c>
      <c r="I32" s="89" t="s">
        <v>143</v>
      </c>
      <c r="J32" s="96">
        <f t="shared" si="8"/>
        <v>10.9</v>
      </c>
      <c r="K32" s="89" t="s">
        <v>131</v>
      </c>
      <c r="L32" s="96">
        <f t="shared" si="2"/>
        <v>2.7</v>
      </c>
      <c r="M32" s="96">
        <f t="shared" si="6"/>
        <v>25.7</v>
      </c>
      <c r="O32" t="str">
        <f t="shared" si="5"/>
        <v>GOOD</v>
      </c>
    </row>
    <row r="33" spans="2:15" x14ac:dyDescent="0.2">
      <c r="B33" t="s">
        <v>107</v>
      </c>
      <c r="C33" t="s">
        <v>138</v>
      </c>
      <c r="D33" s="96">
        <f t="shared" si="0"/>
        <v>1.2</v>
      </c>
      <c r="E33" s="89" t="s">
        <v>142</v>
      </c>
      <c r="F33" s="96">
        <f t="shared" si="9"/>
        <v>5.0999999999999996</v>
      </c>
      <c r="G33" s="89" t="s">
        <v>129</v>
      </c>
      <c r="H33" s="96">
        <f t="shared" si="3"/>
        <v>4</v>
      </c>
      <c r="I33" s="89" t="s">
        <v>153</v>
      </c>
      <c r="J33" s="96">
        <f t="shared" si="8"/>
        <v>6.1</v>
      </c>
      <c r="K33" s="89" t="s">
        <v>132</v>
      </c>
      <c r="L33" s="96">
        <f t="shared" si="2"/>
        <v>8.3000000000000007</v>
      </c>
      <c r="M33" s="96">
        <f t="shared" si="6"/>
        <v>24.7</v>
      </c>
      <c r="O33" t="str">
        <f t="shared" si="5"/>
        <v>GOOD</v>
      </c>
    </row>
    <row r="34" spans="2:15" x14ac:dyDescent="0.2">
      <c r="B34" t="s">
        <v>127</v>
      </c>
      <c r="C34" t="s">
        <v>155</v>
      </c>
      <c r="D34" s="96">
        <f t="shared" si="0"/>
        <v>3.7</v>
      </c>
      <c r="E34" s="89" t="s">
        <v>134</v>
      </c>
      <c r="F34" s="96">
        <f t="shared" si="9"/>
        <v>4.5999999999999996</v>
      </c>
      <c r="G34" s="89" t="s">
        <v>132</v>
      </c>
      <c r="H34" s="96">
        <f t="shared" si="3"/>
        <v>8.3000000000000007</v>
      </c>
      <c r="I34" s="89" t="s">
        <v>139</v>
      </c>
      <c r="J34" s="96">
        <f t="shared" si="8"/>
        <v>4.5</v>
      </c>
      <c r="K34" s="89" t="s">
        <v>130</v>
      </c>
      <c r="L34" s="96">
        <f t="shared" si="2"/>
        <v>4.5</v>
      </c>
      <c r="M34" s="96">
        <f t="shared" si="6"/>
        <v>25.6</v>
      </c>
      <c r="O34" t="str">
        <f t="shared" si="5"/>
        <v>GOOD</v>
      </c>
    </row>
    <row r="35" spans="2:15" x14ac:dyDescent="0.2">
      <c r="B35" t="s">
        <v>222</v>
      </c>
      <c r="C35" t="s">
        <v>390</v>
      </c>
      <c r="D35" s="96">
        <f t="shared" si="0"/>
        <v>1</v>
      </c>
      <c r="E35" s="89" t="s">
        <v>172</v>
      </c>
      <c r="F35" s="96">
        <f t="shared" si="9"/>
        <v>2.9</v>
      </c>
      <c r="G35" s="89" t="s">
        <v>132</v>
      </c>
      <c r="H35" s="96">
        <f t="shared" si="3"/>
        <v>8.3000000000000007</v>
      </c>
      <c r="I35" s="89" t="s">
        <v>550</v>
      </c>
      <c r="J35" s="96">
        <f t="shared" si="8"/>
        <v>2.1</v>
      </c>
      <c r="K35" s="89" t="s">
        <v>139</v>
      </c>
      <c r="L35" s="96">
        <f t="shared" si="2"/>
        <v>4.5</v>
      </c>
      <c r="M35" s="96">
        <f>SUM(D35,F35,H35,J35,L35)</f>
        <v>18.8</v>
      </c>
      <c r="O35" t="str">
        <f t="shared" si="5"/>
        <v>GOOD</v>
      </c>
    </row>
    <row r="36" spans="2:15" x14ac:dyDescent="0.2">
      <c r="B36" t="s">
        <v>409</v>
      </c>
      <c r="C36" t="s">
        <v>216</v>
      </c>
      <c r="D36" s="96">
        <f t="shared" si="0"/>
        <v>5.3</v>
      </c>
      <c r="E36" s="89" t="s">
        <v>131</v>
      </c>
      <c r="F36" s="96">
        <f t="shared" si="9"/>
        <v>2.7</v>
      </c>
      <c r="G36" s="89" t="s">
        <v>167</v>
      </c>
      <c r="H36" s="96">
        <f t="shared" si="3"/>
        <v>8.3000000000000007</v>
      </c>
      <c r="I36" s="89" t="s">
        <v>139</v>
      </c>
      <c r="J36" s="96">
        <f t="shared" si="8"/>
        <v>4.5</v>
      </c>
      <c r="K36" s="89" t="s">
        <v>144</v>
      </c>
      <c r="L36" s="96">
        <f t="shared" si="2"/>
        <v>4.7</v>
      </c>
      <c r="M36" s="96">
        <f>SUM(D36,F36,H36,J36,L36)</f>
        <v>25.5</v>
      </c>
      <c r="O36" t="str">
        <f t="shared" si="5"/>
        <v>GOOD</v>
      </c>
    </row>
    <row r="37" spans="2:15" x14ac:dyDescent="0.2">
      <c r="D37" s="96" t="e">
        <f t="shared" si="0"/>
        <v>#N/A</v>
      </c>
      <c r="E37" s="89"/>
      <c r="F37" s="96" t="e">
        <f t="shared" si="9"/>
        <v>#N/A</v>
      </c>
      <c r="G37" s="89"/>
      <c r="H37" s="96" t="e">
        <f t="shared" si="3"/>
        <v>#N/A</v>
      </c>
      <c r="I37" s="89"/>
      <c r="J37" s="96" t="e">
        <f t="shared" si="8"/>
        <v>#N/A</v>
      </c>
      <c r="K37" s="89"/>
      <c r="L37" s="96" t="e">
        <f t="shared" si="2"/>
        <v>#N/A</v>
      </c>
      <c r="M37" s="96" t="e">
        <f>SUM(D37,F37,H37,J37,L37)</f>
        <v>#N/A</v>
      </c>
      <c r="O37" t="e">
        <f t="shared" si="5"/>
        <v>#N/A</v>
      </c>
    </row>
    <row r="38" spans="2:15" x14ac:dyDescent="0.2">
      <c r="D38" s="96" t="e">
        <f t="shared" si="0"/>
        <v>#N/A</v>
      </c>
      <c r="E38" s="89"/>
      <c r="F38" s="96" t="e">
        <f t="shared" si="9"/>
        <v>#N/A</v>
      </c>
      <c r="G38" s="89"/>
      <c r="H38" s="96" t="e">
        <f t="shared" si="3"/>
        <v>#N/A</v>
      </c>
      <c r="I38" s="89"/>
      <c r="J38" s="96" t="e">
        <f t="shared" si="8"/>
        <v>#N/A</v>
      </c>
      <c r="K38" s="89"/>
      <c r="L38" s="96" t="e">
        <f t="shared" si="2"/>
        <v>#N/A</v>
      </c>
      <c r="M38" s="96" t="e">
        <f>SUM(D38,F38,H38,J38,L38)</f>
        <v>#N/A</v>
      </c>
      <c r="O38" t="e">
        <f t="shared" si="5"/>
        <v>#N/A</v>
      </c>
    </row>
    <row r="39" spans="2:15" x14ac:dyDescent="0.2">
      <c r="D39" s="89"/>
      <c r="F39" s="89"/>
      <c r="H39" s="89"/>
      <c r="J39" s="89"/>
      <c r="L39" s="89"/>
    </row>
    <row r="40" spans="2:15" ht="13.5" customHeight="1" x14ac:dyDescent="0.2">
      <c r="B40" s="90" t="s">
        <v>102</v>
      </c>
      <c r="C40" s="90" t="s">
        <v>100</v>
      </c>
      <c r="D40" s="89"/>
      <c r="F40" s="89"/>
      <c r="H40" s="89"/>
      <c r="J40" s="89"/>
      <c r="L40" s="89"/>
    </row>
    <row r="41" spans="2:15" x14ac:dyDescent="0.2">
      <c r="D41" s="89"/>
      <c r="F41" s="89"/>
      <c r="H41" s="89"/>
      <c r="J41" s="89"/>
      <c r="L41" s="89"/>
    </row>
    <row r="42" spans="2:15" x14ac:dyDescent="0.2">
      <c r="B42" s="99" t="s">
        <v>126</v>
      </c>
      <c r="C42" s="100">
        <v>29.2</v>
      </c>
    </row>
    <row r="43" spans="2:15" x14ac:dyDescent="0.2">
      <c r="B43" s="99" t="s">
        <v>125</v>
      </c>
      <c r="C43" s="100">
        <v>18.399999999999999</v>
      </c>
    </row>
    <row r="44" spans="2:15" x14ac:dyDescent="0.2">
      <c r="B44" s="99" t="s">
        <v>148</v>
      </c>
      <c r="C44" s="100">
        <v>11.2</v>
      </c>
    </row>
    <row r="45" spans="2:15" x14ac:dyDescent="0.2">
      <c r="B45" s="99" t="s">
        <v>151</v>
      </c>
      <c r="C45" s="100">
        <v>10.9</v>
      </c>
    </row>
    <row r="46" spans="2:15" x14ac:dyDescent="0.2">
      <c r="B46" s="99" t="s">
        <v>143</v>
      </c>
      <c r="C46" s="100">
        <v>10.9</v>
      </c>
    </row>
    <row r="47" spans="2:15" x14ac:dyDescent="0.2">
      <c r="B47" s="99" t="s">
        <v>221</v>
      </c>
      <c r="C47" s="100">
        <v>9.6999999999999993</v>
      </c>
    </row>
    <row r="48" spans="2:15" x14ac:dyDescent="0.2">
      <c r="B48" s="99" t="s">
        <v>132</v>
      </c>
      <c r="C48" s="100">
        <v>8.3000000000000007</v>
      </c>
    </row>
    <row r="49" spans="2:4" x14ac:dyDescent="0.2">
      <c r="B49" s="99" t="s">
        <v>167</v>
      </c>
      <c r="C49" s="100">
        <v>8.3000000000000007</v>
      </c>
    </row>
    <row r="50" spans="2:4" x14ac:dyDescent="0.2">
      <c r="B50" s="99" t="s">
        <v>164</v>
      </c>
      <c r="C50" s="100">
        <v>6.9</v>
      </c>
    </row>
    <row r="51" spans="2:4" x14ac:dyDescent="0.2">
      <c r="B51" s="99" t="s">
        <v>133</v>
      </c>
      <c r="C51" s="100">
        <v>6.3</v>
      </c>
    </row>
    <row r="52" spans="2:4" x14ac:dyDescent="0.2">
      <c r="B52" s="99" t="s">
        <v>136</v>
      </c>
      <c r="C52" s="100">
        <v>6.2</v>
      </c>
    </row>
    <row r="53" spans="2:4" x14ac:dyDescent="0.2">
      <c r="B53" s="99" t="s">
        <v>135</v>
      </c>
      <c r="C53" s="100">
        <v>6.1</v>
      </c>
      <c r="D53" s="30"/>
    </row>
    <row r="54" spans="2:4" x14ac:dyDescent="0.2">
      <c r="B54" s="99" t="s">
        <v>153</v>
      </c>
      <c r="C54" s="100">
        <v>6.1</v>
      </c>
    </row>
    <row r="55" spans="2:4" x14ac:dyDescent="0.2">
      <c r="B55" s="99" t="s">
        <v>174</v>
      </c>
      <c r="C55" s="100">
        <v>6.1</v>
      </c>
    </row>
    <row r="56" spans="2:4" x14ac:dyDescent="0.2">
      <c r="B56" s="99" t="s">
        <v>210</v>
      </c>
      <c r="C56" s="100">
        <v>5.9</v>
      </c>
    </row>
    <row r="57" spans="2:4" x14ac:dyDescent="0.2">
      <c r="B57" s="99" t="s">
        <v>137</v>
      </c>
      <c r="C57" s="100">
        <v>5.7</v>
      </c>
    </row>
    <row r="58" spans="2:4" x14ac:dyDescent="0.2">
      <c r="B58" s="99" t="s">
        <v>366</v>
      </c>
      <c r="C58" s="100">
        <v>5.4</v>
      </c>
    </row>
    <row r="59" spans="2:4" x14ac:dyDescent="0.2">
      <c r="B59" s="99" t="s">
        <v>216</v>
      </c>
      <c r="C59" s="100">
        <v>5.3</v>
      </c>
    </row>
    <row r="60" spans="2:4" x14ac:dyDescent="0.2">
      <c r="B60" s="99" t="s">
        <v>231</v>
      </c>
      <c r="C60" s="100">
        <v>5.3</v>
      </c>
    </row>
    <row r="61" spans="2:4" x14ac:dyDescent="0.2">
      <c r="B61" s="99" t="s">
        <v>147</v>
      </c>
      <c r="C61" s="100">
        <v>5.0999999999999996</v>
      </c>
    </row>
    <row r="62" spans="2:4" x14ac:dyDescent="0.2">
      <c r="B62" s="99" t="s">
        <v>142</v>
      </c>
      <c r="C62" s="100">
        <v>5.0999999999999996</v>
      </c>
    </row>
    <row r="63" spans="2:4" x14ac:dyDescent="0.2">
      <c r="B63" s="99" t="s">
        <v>157</v>
      </c>
      <c r="C63" s="100">
        <v>5</v>
      </c>
    </row>
    <row r="64" spans="2:4" x14ac:dyDescent="0.2">
      <c r="B64" s="99" t="s">
        <v>176</v>
      </c>
      <c r="C64" s="100">
        <v>5</v>
      </c>
    </row>
    <row r="65" spans="2:4" x14ac:dyDescent="0.2">
      <c r="B65" s="99" t="s">
        <v>144</v>
      </c>
      <c r="C65" s="100">
        <v>4.7</v>
      </c>
    </row>
    <row r="66" spans="2:4" x14ac:dyDescent="0.2">
      <c r="B66" s="99" t="s">
        <v>152</v>
      </c>
      <c r="C66" s="100">
        <v>4.5999999999999996</v>
      </c>
    </row>
    <row r="67" spans="2:4" x14ac:dyDescent="0.2">
      <c r="B67" s="99" t="s">
        <v>123</v>
      </c>
      <c r="C67" s="100">
        <v>4.5999999999999996</v>
      </c>
    </row>
    <row r="68" spans="2:4" x14ac:dyDescent="0.2">
      <c r="B68" s="99" t="s">
        <v>188</v>
      </c>
      <c r="C68" s="100">
        <v>4.5999999999999996</v>
      </c>
      <c r="D68" s="30"/>
    </row>
    <row r="69" spans="2:4" x14ac:dyDescent="0.2">
      <c r="B69" s="99" t="s">
        <v>134</v>
      </c>
      <c r="C69" s="100">
        <v>4.5999999999999996</v>
      </c>
    </row>
    <row r="70" spans="2:4" x14ac:dyDescent="0.2">
      <c r="B70" s="99" t="s">
        <v>154</v>
      </c>
      <c r="C70" s="100">
        <v>4.5999999999999996</v>
      </c>
    </row>
    <row r="71" spans="2:4" x14ac:dyDescent="0.2">
      <c r="B71" s="99" t="s">
        <v>175</v>
      </c>
      <c r="C71" s="100">
        <v>4.5999999999999996</v>
      </c>
    </row>
    <row r="72" spans="2:4" x14ac:dyDescent="0.2">
      <c r="B72" s="99" t="s">
        <v>130</v>
      </c>
      <c r="C72" s="100">
        <v>4.5</v>
      </c>
      <c r="D72" s="30"/>
    </row>
    <row r="73" spans="2:4" x14ac:dyDescent="0.2">
      <c r="B73" s="99" t="s">
        <v>139</v>
      </c>
      <c r="C73" s="100">
        <v>4.5</v>
      </c>
    </row>
    <row r="74" spans="2:4" x14ac:dyDescent="0.2">
      <c r="B74" s="99" t="s">
        <v>439</v>
      </c>
      <c r="C74" s="100">
        <v>4.3</v>
      </c>
    </row>
    <row r="75" spans="2:4" x14ac:dyDescent="0.2">
      <c r="B75" s="99" t="s">
        <v>196</v>
      </c>
      <c r="C75" s="100">
        <v>4.0999999999999996</v>
      </c>
    </row>
    <row r="76" spans="2:4" x14ac:dyDescent="0.2">
      <c r="B76" s="99" t="s">
        <v>438</v>
      </c>
      <c r="C76" s="100">
        <v>4.0999999999999996</v>
      </c>
      <c r="D76" s="30"/>
    </row>
    <row r="77" spans="2:4" x14ac:dyDescent="0.2">
      <c r="B77" s="99" t="s">
        <v>156</v>
      </c>
      <c r="C77" s="100">
        <v>4.0999999999999996</v>
      </c>
    </row>
    <row r="78" spans="2:4" x14ac:dyDescent="0.2">
      <c r="B78" s="99" t="s">
        <v>162</v>
      </c>
      <c r="C78" s="100">
        <v>4.0999999999999996</v>
      </c>
    </row>
    <row r="79" spans="2:4" x14ac:dyDescent="0.2">
      <c r="B79" s="99" t="s">
        <v>163</v>
      </c>
      <c r="C79" s="100">
        <v>4</v>
      </c>
    </row>
    <row r="80" spans="2:4" x14ac:dyDescent="0.2">
      <c r="B80" s="99" t="s">
        <v>159</v>
      </c>
      <c r="C80" s="100">
        <v>4</v>
      </c>
    </row>
    <row r="81" spans="2:4" x14ac:dyDescent="0.2">
      <c r="B81" s="99" t="s">
        <v>170</v>
      </c>
      <c r="C81" s="100">
        <v>4</v>
      </c>
    </row>
    <row r="82" spans="2:4" x14ac:dyDescent="0.2">
      <c r="B82" s="99" t="s">
        <v>129</v>
      </c>
      <c r="C82" s="100">
        <v>4</v>
      </c>
    </row>
    <row r="83" spans="2:4" x14ac:dyDescent="0.2">
      <c r="B83" s="99" t="s">
        <v>191</v>
      </c>
      <c r="C83" s="100">
        <v>3.8</v>
      </c>
    </row>
    <row r="84" spans="2:4" x14ac:dyDescent="0.2">
      <c r="B84" s="99" t="s">
        <v>158</v>
      </c>
      <c r="C84" s="100">
        <v>3.8</v>
      </c>
    </row>
    <row r="85" spans="2:4" x14ac:dyDescent="0.2">
      <c r="B85" s="99" t="s">
        <v>155</v>
      </c>
      <c r="C85" s="100">
        <v>3.7</v>
      </c>
    </row>
    <row r="86" spans="2:4" x14ac:dyDescent="0.2">
      <c r="B86" s="99" t="s">
        <v>166</v>
      </c>
      <c r="C86" s="100">
        <v>3.7</v>
      </c>
    </row>
    <row r="87" spans="2:4" x14ac:dyDescent="0.2">
      <c r="B87" s="99" t="s">
        <v>178</v>
      </c>
      <c r="C87" s="100">
        <v>3.6</v>
      </c>
    </row>
    <row r="88" spans="2:4" x14ac:dyDescent="0.2">
      <c r="B88" s="99" t="s">
        <v>215</v>
      </c>
      <c r="C88" s="100">
        <v>3.6</v>
      </c>
    </row>
    <row r="89" spans="2:4" x14ac:dyDescent="0.2">
      <c r="B89" s="99" t="s">
        <v>213</v>
      </c>
      <c r="C89" s="100">
        <v>3.6</v>
      </c>
    </row>
    <row r="90" spans="2:4" x14ac:dyDescent="0.2">
      <c r="B90" s="99" t="s">
        <v>209</v>
      </c>
      <c r="C90" s="100">
        <v>3.2</v>
      </c>
    </row>
    <row r="91" spans="2:4" x14ac:dyDescent="0.2">
      <c r="B91" s="99" t="s">
        <v>368</v>
      </c>
      <c r="C91" s="100">
        <v>3.2</v>
      </c>
    </row>
    <row r="92" spans="2:4" x14ac:dyDescent="0.2">
      <c r="B92" s="99" t="s">
        <v>369</v>
      </c>
      <c r="C92" s="100">
        <v>3.1</v>
      </c>
    </row>
    <row r="93" spans="2:4" x14ac:dyDescent="0.2">
      <c r="B93" s="99" t="s">
        <v>370</v>
      </c>
      <c r="C93" s="100">
        <v>3.1</v>
      </c>
      <c r="D93" s="30"/>
    </row>
    <row r="94" spans="2:4" x14ac:dyDescent="0.2">
      <c r="B94" s="99" t="s">
        <v>457</v>
      </c>
      <c r="C94" s="100">
        <v>3.1</v>
      </c>
      <c r="D94" t="s">
        <v>458</v>
      </c>
    </row>
    <row r="95" spans="2:4" x14ac:dyDescent="0.2">
      <c r="B95" s="99" t="s">
        <v>124</v>
      </c>
      <c r="C95" s="100">
        <v>3</v>
      </c>
    </row>
    <row r="96" spans="2:4" x14ac:dyDescent="0.2">
      <c r="B96" s="99" t="s">
        <v>172</v>
      </c>
      <c r="C96" s="100">
        <v>2.9</v>
      </c>
    </row>
    <row r="97" spans="2:4" x14ac:dyDescent="0.2">
      <c r="B97" s="99" t="s">
        <v>371</v>
      </c>
      <c r="C97" s="100">
        <v>2.9</v>
      </c>
    </row>
    <row r="98" spans="2:4" x14ac:dyDescent="0.2">
      <c r="B98" s="99" t="s">
        <v>208</v>
      </c>
      <c r="C98" s="100">
        <v>2.8</v>
      </c>
    </row>
    <row r="99" spans="2:4" x14ac:dyDescent="0.2">
      <c r="B99" s="99" t="s">
        <v>181</v>
      </c>
      <c r="C99" s="100">
        <v>2.8</v>
      </c>
    </row>
    <row r="100" spans="2:4" x14ac:dyDescent="0.2">
      <c r="B100" s="99" t="s">
        <v>131</v>
      </c>
      <c r="C100" s="100">
        <v>2.7</v>
      </c>
    </row>
    <row r="101" spans="2:4" x14ac:dyDescent="0.2">
      <c r="B101" s="99" t="s">
        <v>190</v>
      </c>
      <c r="C101" s="100">
        <v>2.7</v>
      </c>
    </row>
    <row r="102" spans="2:4" x14ac:dyDescent="0.2">
      <c r="B102" s="99" t="s">
        <v>180</v>
      </c>
      <c r="C102" s="100">
        <v>2.5</v>
      </c>
    </row>
    <row r="103" spans="2:4" x14ac:dyDescent="0.2">
      <c r="B103" s="99" t="s">
        <v>192</v>
      </c>
      <c r="C103" s="100">
        <v>2.5</v>
      </c>
    </row>
    <row r="104" spans="2:4" x14ac:dyDescent="0.2">
      <c r="B104" s="99" t="s">
        <v>527</v>
      </c>
      <c r="C104" s="100">
        <v>2.5</v>
      </c>
      <c r="D104" s="30" t="s">
        <v>528</v>
      </c>
    </row>
    <row r="105" spans="2:4" x14ac:dyDescent="0.2">
      <c r="B105" s="99" t="s">
        <v>372</v>
      </c>
      <c r="C105" s="100">
        <v>2.5</v>
      </c>
    </row>
    <row r="106" spans="2:4" x14ac:dyDescent="0.2">
      <c r="B106" s="99" t="s">
        <v>168</v>
      </c>
      <c r="C106" s="100">
        <v>2.5</v>
      </c>
    </row>
    <row r="107" spans="2:4" x14ac:dyDescent="0.2">
      <c r="B107" s="99" t="s">
        <v>373</v>
      </c>
      <c r="C107" s="100">
        <v>2.5</v>
      </c>
    </row>
    <row r="108" spans="2:4" x14ac:dyDescent="0.2">
      <c r="B108" s="99" t="s">
        <v>140</v>
      </c>
      <c r="C108" s="100">
        <v>2.4</v>
      </c>
    </row>
    <row r="109" spans="2:4" x14ac:dyDescent="0.2">
      <c r="B109" s="99" t="s">
        <v>146</v>
      </c>
      <c r="C109" s="100">
        <v>2.4</v>
      </c>
    </row>
    <row r="110" spans="2:4" x14ac:dyDescent="0.2">
      <c r="B110" s="99" t="s">
        <v>177</v>
      </c>
      <c r="C110" s="100">
        <v>2.2000000000000002</v>
      </c>
    </row>
    <row r="111" spans="2:4" x14ac:dyDescent="0.2">
      <c r="B111" s="99" t="s">
        <v>195</v>
      </c>
      <c r="C111" s="100">
        <v>2.1</v>
      </c>
    </row>
    <row r="112" spans="2:4" x14ac:dyDescent="0.2">
      <c r="B112" s="99" t="s">
        <v>550</v>
      </c>
      <c r="C112" s="100">
        <v>2.1</v>
      </c>
    </row>
    <row r="113" spans="2:3" x14ac:dyDescent="0.2">
      <c r="B113" s="99" t="s">
        <v>374</v>
      </c>
      <c r="C113" s="100">
        <v>2</v>
      </c>
    </row>
    <row r="114" spans="2:3" x14ac:dyDescent="0.2">
      <c r="B114" s="99" t="s">
        <v>375</v>
      </c>
      <c r="C114" s="100">
        <v>2</v>
      </c>
    </row>
    <row r="115" spans="2:3" x14ac:dyDescent="0.2">
      <c r="B115" s="99" t="s">
        <v>173</v>
      </c>
      <c r="C115" s="100">
        <v>1.9</v>
      </c>
    </row>
    <row r="116" spans="2:3" x14ac:dyDescent="0.2">
      <c r="B116" s="99" t="s">
        <v>179</v>
      </c>
      <c r="C116" s="100">
        <v>1.9</v>
      </c>
    </row>
    <row r="117" spans="2:3" x14ac:dyDescent="0.2">
      <c r="B117" s="99" t="s">
        <v>189</v>
      </c>
      <c r="C117" s="100">
        <v>1.8</v>
      </c>
    </row>
    <row r="118" spans="2:3" x14ac:dyDescent="0.2">
      <c r="B118" s="99" t="s">
        <v>194</v>
      </c>
      <c r="C118" s="100">
        <v>1.8</v>
      </c>
    </row>
    <row r="119" spans="2:3" x14ac:dyDescent="0.2">
      <c r="B119" s="99" t="s">
        <v>186</v>
      </c>
      <c r="C119" s="100">
        <v>1.8</v>
      </c>
    </row>
    <row r="120" spans="2:3" x14ac:dyDescent="0.2">
      <c r="B120" s="99" t="s">
        <v>149</v>
      </c>
      <c r="C120" s="100">
        <v>1.8</v>
      </c>
    </row>
    <row r="121" spans="2:3" x14ac:dyDescent="0.2">
      <c r="B121" s="99" t="s">
        <v>141</v>
      </c>
      <c r="C121" s="100">
        <v>1.8</v>
      </c>
    </row>
    <row r="122" spans="2:3" x14ac:dyDescent="0.2">
      <c r="B122" s="99" t="s">
        <v>376</v>
      </c>
      <c r="C122" s="100">
        <v>1.7</v>
      </c>
    </row>
    <row r="123" spans="2:3" x14ac:dyDescent="0.2">
      <c r="B123" s="99" t="s">
        <v>377</v>
      </c>
      <c r="C123" s="100">
        <v>1.7</v>
      </c>
    </row>
    <row r="124" spans="2:3" x14ac:dyDescent="0.2">
      <c r="B124" s="99" t="s">
        <v>378</v>
      </c>
      <c r="C124" s="100">
        <v>1.7</v>
      </c>
    </row>
    <row r="125" spans="2:3" x14ac:dyDescent="0.2">
      <c r="B125" s="99" t="s">
        <v>219</v>
      </c>
      <c r="C125" s="100">
        <v>1.6</v>
      </c>
    </row>
    <row r="126" spans="2:3" x14ac:dyDescent="0.2">
      <c r="B126" s="99" t="s">
        <v>220</v>
      </c>
      <c r="C126" s="100">
        <v>1.5</v>
      </c>
    </row>
    <row r="127" spans="2:3" x14ac:dyDescent="0.2">
      <c r="B127" s="99" t="s">
        <v>182</v>
      </c>
      <c r="C127" s="100">
        <v>1.5</v>
      </c>
    </row>
    <row r="128" spans="2:3" x14ac:dyDescent="0.2">
      <c r="B128" s="99" t="s">
        <v>379</v>
      </c>
      <c r="C128" s="100">
        <v>1.5</v>
      </c>
    </row>
    <row r="129" spans="2:3" x14ac:dyDescent="0.2">
      <c r="B129" s="99" t="s">
        <v>380</v>
      </c>
      <c r="C129" s="100">
        <v>1.4</v>
      </c>
    </row>
    <row r="130" spans="2:3" x14ac:dyDescent="0.2">
      <c r="B130" s="99" t="s">
        <v>187</v>
      </c>
      <c r="C130" s="100">
        <v>1.4</v>
      </c>
    </row>
    <row r="131" spans="2:3" x14ac:dyDescent="0.2">
      <c r="B131" s="99" t="s">
        <v>381</v>
      </c>
      <c r="C131" s="100">
        <v>1.3</v>
      </c>
    </row>
    <row r="132" spans="2:3" x14ac:dyDescent="0.2">
      <c r="B132" s="99" t="s">
        <v>382</v>
      </c>
      <c r="C132" s="100">
        <v>1.3</v>
      </c>
    </row>
    <row r="133" spans="2:3" x14ac:dyDescent="0.2">
      <c r="B133" s="99" t="s">
        <v>434</v>
      </c>
      <c r="C133" s="100">
        <v>1.3</v>
      </c>
    </row>
    <row r="134" spans="2:3" x14ac:dyDescent="0.2">
      <c r="B134" s="99" t="s">
        <v>217</v>
      </c>
      <c r="C134" s="100">
        <v>1.3</v>
      </c>
    </row>
    <row r="135" spans="2:3" x14ac:dyDescent="0.2">
      <c r="B135" s="99" t="s">
        <v>218</v>
      </c>
      <c r="C135" s="100">
        <v>1.3</v>
      </c>
    </row>
    <row r="136" spans="2:3" x14ac:dyDescent="0.2">
      <c r="B136" s="99" t="s">
        <v>383</v>
      </c>
      <c r="C136" s="100">
        <v>1.3</v>
      </c>
    </row>
    <row r="137" spans="2:3" x14ac:dyDescent="0.2">
      <c r="B137" s="99" t="s">
        <v>197</v>
      </c>
      <c r="C137" s="100">
        <v>1.3</v>
      </c>
    </row>
    <row r="138" spans="2:3" x14ac:dyDescent="0.2">
      <c r="B138" s="99" t="s">
        <v>384</v>
      </c>
      <c r="C138" s="100">
        <v>1.2</v>
      </c>
    </row>
    <row r="139" spans="2:3" x14ac:dyDescent="0.2">
      <c r="B139" s="99" t="s">
        <v>214</v>
      </c>
      <c r="C139" s="100">
        <v>1.2</v>
      </c>
    </row>
    <row r="140" spans="2:3" x14ac:dyDescent="0.2">
      <c r="B140" s="99" t="s">
        <v>169</v>
      </c>
      <c r="C140" s="100">
        <v>1.2</v>
      </c>
    </row>
    <row r="141" spans="2:3" x14ac:dyDescent="0.2">
      <c r="B141" s="99" t="s">
        <v>171</v>
      </c>
      <c r="C141" s="100">
        <v>1.2</v>
      </c>
    </row>
    <row r="142" spans="2:3" x14ac:dyDescent="0.2">
      <c r="B142" s="99" t="s">
        <v>138</v>
      </c>
      <c r="C142" s="100">
        <v>1.2</v>
      </c>
    </row>
    <row r="143" spans="2:3" x14ac:dyDescent="0.2">
      <c r="B143" s="99" t="s">
        <v>150</v>
      </c>
      <c r="C143" s="100">
        <v>1.2</v>
      </c>
    </row>
    <row r="144" spans="2:3" x14ac:dyDescent="0.2">
      <c r="B144" s="99" t="s">
        <v>165</v>
      </c>
      <c r="C144" s="100">
        <v>1.2</v>
      </c>
    </row>
    <row r="145" spans="2:3" x14ac:dyDescent="0.2">
      <c r="B145" s="99" t="s">
        <v>385</v>
      </c>
      <c r="C145" s="100">
        <v>1.1000000000000001</v>
      </c>
    </row>
    <row r="146" spans="2:3" x14ac:dyDescent="0.2">
      <c r="B146" s="99" t="s">
        <v>386</v>
      </c>
      <c r="C146" s="100">
        <v>1.1000000000000001</v>
      </c>
    </row>
    <row r="147" spans="2:3" x14ac:dyDescent="0.2">
      <c r="B147" s="99" t="s">
        <v>211</v>
      </c>
      <c r="C147" s="100">
        <v>1.1000000000000001</v>
      </c>
    </row>
    <row r="148" spans="2:3" x14ac:dyDescent="0.2">
      <c r="B148" s="99" t="s">
        <v>183</v>
      </c>
      <c r="C148" s="100">
        <v>1.1000000000000001</v>
      </c>
    </row>
    <row r="149" spans="2:3" x14ac:dyDescent="0.2">
      <c r="B149" s="99" t="s">
        <v>387</v>
      </c>
      <c r="C149" s="100">
        <v>1.1000000000000001</v>
      </c>
    </row>
    <row r="150" spans="2:3" x14ac:dyDescent="0.2">
      <c r="B150" s="99" t="s">
        <v>388</v>
      </c>
      <c r="C150" s="100">
        <v>1.1000000000000001</v>
      </c>
    </row>
    <row r="151" spans="2:3" x14ac:dyDescent="0.2">
      <c r="B151" s="99" t="s">
        <v>162</v>
      </c>
      <c r="C151" s="100">
        <v>1</v>
      </c>
    </row>
    <row r="152" spans="2:3" x14ac:dyDescent="0.2">
      <c r="B152" s="99" t="s">
        <v>367</v>
      </c>
      <c r="C152" s="100">
        <v>1</v>
      </c>
    </row>
    <row r="153" spans="2:3" x14ac:dyDescent="0.2">
      <c r="B153" s="99" t="s">
        <v>193</v>
      </c>
      <c r="C153" s="100">
        <v>1</v>
      </c>
    </row>
    <row r="154" spans="2:3" x14ac:dyDescent="0.2">
      <c r="B154" s="99" t="s">
        <v>389</v>
      </c>
      <c r="C154" s="100">
        <v>1</v>
      </c>
    </row>
    <row r="155" spans="2:3" x14ac:dyDescent="0.2">
      <c r="B155" s="99" t="s">
        <v>198</v>
      </c>
      <c r="C155" s="100">
        <v>1</v>
      </c>
    </row>
    <row r="156" spans="2:3" x14ac:dyDescent="0.2">
      <c r="B156" s="99" t="s">
        <v>212</v>
      </c>
      <c r="C156" s="100">
        <v>1</v>
      </c>
    </row>
    <row r="157" spans="2:3" x14ac:dyDescent="0.2">
      <c r="B157" s="99" t="s">
        <v>390</v>
      </c>
      <c r="C157" s="100">
        <v>1</v>
      </c>
    </row>
    <row r="158" spans="2:3" x14ac:dyDescent="0.2">
      <c r="B158" s="99" t="s">
        <v>391</v>
      </c>
      <c r="C158" s="100">
        <v>1</v>
      </c>
    </row>
    <row r="159" spans="2:3" x14ac:dyDescent="0.2">
      <c r="B159" s="99" t="s">
        <v>392</v>
      </c>
      <c r="C159" s="100">
        <v>0.9</v>
      </c>
    </row>
    <row r="160" spans="2:3" x14ac:dyDescent="0.2">
      <c r="B160" s="99" t="s">
        <v>185</v>
      </c>
      <c r="C160" s="100">
        <v>0.9</v>
      </c>
    </row>
    <row r="161" spans="2:3" x14ac:dyDescent="0.2">
      <c r="B161" s="99" t="s">
        <v>393</v>
      </c>
      <c r="C161" s="100">
        <v>0.9</v>
      </c>
    </row>
    <row r="162" spans="2:3" x14ac:dyDescent="0.2">
      <c r="B162" s="99" t="s">
        <v>509</v>
      </c>
      <c r="C162" s="100">
        <v>0.9</v>
      </c>
    </row>
    <row r="163" spans="2:3" x14ac:dyDescent="0.2">
      <c r="B163" s="99" t="s">
        <v>184</v>
      </c>
      <c r="C163" s="100">
        <v>0.8</v>
      </c>
    </row>
    <row r="164" spans="2:3" x14ac:dyDescent="0.2">
      <c r="B164" s="99" t="s">
        <v>394</v>
      </c>
      <c r="C164" s="100">
        <v>0.8</v>
      </c>
    </row>
    <row r="165" spans="2:3" x14ac:dyDescent="0.2">
      <c r="B165" s="99" t="s">
        <v>395</v>
      </c>
      <c r="C165" s="100">
        <v>0.8</v>
      </c>
    </row>
    <row r="166" spans="2:3" x14ac:dyDescent="0.2">
      <c r="B166" s="99" t="s">
        <v>396</v>
      </c>
      <c r="C166" s="100">
        <v>0.8</v>
      </c>
    </row>
    <row r="167" spans="2:3" x14ac:dyDescent="0.2">
      <c r="B167" s="99"/>
      <c r="C167" s="100"/>
    </row>
    <row r="168" spans="2:3" x14ac:dyDescent="0.2">
      <c r="B168" s="99"/>
      <c r="C168" s="100"/>
    </row>
    <row r="169" spans="2:3" x14ac:dyDescent="0.2">
      <c r="B169" s="99"/>
      <c r="C169" s="100"/>
    </row>
    <row r="170" spans="2:3" x14ac:dyDescent="0.2">
      <c r="B170" s="99"/>
      <c r="C170" s="1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31D72-0A42-4B6A-958C-9A6423186D1F}">
  <dimension ref="A1:P132"/>
  <sheetViews>
    <sheetView workbookViewId="0">
      <selection activeCell="Q25" sqref="Q25"/>
    </sheetView>
  </sheetViews>
  <sheetFormatPr defaultRowHeight="12.75" x14ac:dyDescent="0.2"/>
  <cols>
    <col min="1" max="1" width="22.28515625" customWidth="1"/>
    <col min="2" max="2" width="14.28515625" customWidth="1"/>
    <col min="3" max="3" width="13.28515625" customWidth="1"/>
    <col min="5" max="5" width="21.5703125" customWidth="1"/>
    <col min="6" max="6" width="8.28515625" style="1" customWidth="1"/>
    <col min="7" max="7" width="3.7109375" customWidth="1"/>
    <col min="8" max="8" width="18.28515625" customWidth="1"/>
    <col min="9" max="9" width="8.28515625" style="1" customWidth="1"/>
    <col min="10" max="10" width="3.28515625" customWidth="1"/>
    <col min="11" max="11" width="19.42578125" customWidth="1"/>
    <col min="12" max="12" width="8.7109375" style="1" customWidth="1"/>
  </cols>
  <sheetData>
    <row r="1" spans="1:16" x14ac:dyDescent="0.2">
      <c r="A1" t="s">
        <v>359</v>
      </c>
      <c r="B1" t="s">
        <v>360</v>
      </c>
      <c r="C1" s="30" t="s">
        <v>361</v>
      </c>
      <c r="E1" s="147" t="s">
        <v>363</v>
      </c>
      <c r="F1" s="147" t="s">
        <v>364</v>
      </c>
      <c r="G1" s="140"/>
      <c r="H1" s="146" t="s">
        <v>363</v>
      </c>
      <c r="I1" s="146" t="s">
        <v>364</v>
      </c>
      <c r="J1" s="140"/>
      <c r="K1" s="146" t="s">
        <v>363</v>
      </c>
      <c r="L1" s="146" t="s">
        <v>364</v>
      </c>
    </row>
    <row r="2" spans="1:16" x14ac:dyDescent="0.2">
      <c r="A2" t="s">
        <v>234</v>
      </c>
      <c r="B2" s="141">
        <v>29228357</v>
      </c>
      <c r="C2" s="143">
        <v>29.2</v>
      </c>
      <c r="E2" s="140" t="s">
        <v>234</v>
      </c>
      <c r="F2" s="145">
        <v>29.2</v>
      </c>
      <c r="G2" s="140"/>
      <c r="H2" s="140" t="s">
        <v>276</v>
      </c>
      <c r="I2" s="145">
        <v>3.8</v>
      </c>
      <c r="J2" s="140"/>
      <c r="K2" s="140" t="s">
        <v>319</v>
      </c>
      <c r="L2" s="145">
        <v>1.5</v>
      </c>
    </row>
    <row r="3" spans="1:16" x14ac:dyDescent="0.2">
      <c r="A3" t="s">
        <v>235</v>
      </c>
      <c r="B3" s="141">
        <v>18355910</v>
      </c>
      <c r="C3" s="143">
        <v>18.399999999999999</v>
      </c>
      <c r="E3" s="140" t="s">
        <v>235</v>
      </c>
      <c r="F3" s="145">
        <v>18.399999999999999</v>
      </c>
      <c r="G3" s="140"/>
      <c r="H3" s="140" t="s">
        <v>277</v>
      </c>
      <c r="I3" s="145">
        <v>3.7</v>
      </c>
      <c r="J3" s="140"/>
      <c r="K3" s="140" t="s">
        <v>320</v>
      </c>
      <c r="L3" s="145">
        <v>1.5</v>
      </c>
      <c r="P3" s="89"/>
    </row>
    <row r="4" spans="1:16" x14ac:dyDescent="0.2">
      <c r="A4" t="s">
        <v>236</v>
      </c>
      <c r="B4" s="141">
        <v>11237611</v>
      </c>
      <c r="C4" s="143">
        <v>11.2</v>
      </c>
      <c r="E4" s="140" t="s">
        <v>236</v>
      </c>
      <c r="F4" s="145">
        <v>11.2</v>
      </c>
      <c r="G4" s="140"/>
      <c r="H4" s="140" t="s">
        <v>278</v>
      </c>
      <c r="I4" s="145">
        <v>3.7</v>
      </c>
      <c r="J4" s="140"/>
      <c r="K4" s="140" t="s">
        <v>321</v>
      </c>
      <c r="L4" s="145">
        <v>1.4</v>
      </c>
      <c r="P4" s="89"/>
    </row>
    <row r="5" spans="1:16" x14ac:dyDescent="0.2">
      <c r="A5" t="s">
        <v>237</v>
      </c>
      <c r="B5" s="141">
        <v>10901416</v>
      </c>
      <c r="C5" s="143">
        <v>10.9</v>
      </c>
      <c r="E5" s="140" t="s">
        <v>237</v>
      </c>
      <c r="F5" s="145">
        <v>10.9</v>
      </c>
      <c r="G5" s="140"/>
      <c r="H5" s="140" t="s">
        <v>279</v>
      </c>
      <c r="I5" s="145">
        <v>3.6</v>
      </c>
      <c r="J5" s="140"/>
      <c r="K5" s="140" t="s">
        <v>322</v>
      </c>
      <c r="L5" s="145">
        <v>1.4</v>
      </c>
      <c r="P5" s="89"/>
    </row>
    <row r="6" spans="1:16" x14ac:dyDescent="0.2">
      <c r="A6" t="s">
        <v>238</v>
      </c>
      <c r="B6" s="141">
        <v>10893790</v>
      </c>
      <c r="C6" s="143">
        <v>10.9</v>
      </c>
      <c r="E6" s="140" t="s">
        <v>238</v>
      </c>
      <c r="F6" s="145">
        <v>10.9</v>
      </c>
      <c r="G6" s="140"/>
      <c r="H6" s="140" t="s">
        <v>280</v>
      </c>
      <c r="I6" s="145">
        <v>3.6</v>
      </c>
      <c r="J6" s="140"/>
      <c r="K6" s="140" t="s">
        <v>323</v>
      </c>
      <c r="L6" s="145">
        <v>1.3</v>
      </c>
      <c r="P6" s="89"/>
    </row>
    <row r="7" spans="1:16" x14ac:dyDescent="0.2">
      <c r="A7" t="s">
        <v>239</v>
      </c>
      <c r="B7" s="141">
        <v>9728857</v>
      </c>
      <c r="C7" s="143">
        <v>9.6999999999999993</v>
      </c>
      <c r="E7" s="140" t="s">
        <v>239</v>
      </c>
      <c r="F7" s="145">
        <v>9.6999999999999993</v>
      </c>
      <c r="G7" s="140"/>
      <c r="H7" s="140" t="s">
        <v>281</v>
      </c>
      <c r="I7" s="145">
        <v>3.6</v>
      </c>
      <c r="J7" s="140"/>
      <c r="K7" s="140" t="s">
        <v>324</v>
      </c>
      <c r="L7" s="145">
        <v>1.3</v>
      </c>
      <c r="P7" s="89"/>
    </row>
    <row r="8" spans="1:16" x14ac:dyDescent="0.2">
      <c r="A8" t="s">
        <v>240</v>
      </c>
      <c r="B8" s="141">
        <v>8365977</v>
      </c>
      <c r="C8" s="143">
        <v>8.3000000000000007</v>
      </c>
      <c r="E8" s="140" t="s">
        <v>240</v>
      </c>
      <c r="F8" s="145">
        <v>8.3000000000000007</v>
      </c>
      <c r="G8" s="140"/>
      <c r="H8" s="140" t="s">
        <v>282</v>
      </c>
      <c r="I8" s="145">
        <v>3.2</v>
      </c>
      <c r="J8" s="140"/>
      <c r="K8" s="140" t="s">
        <v>325</v>
      </c>
      <c r="L8" s="145">
        <v>1.3</v>
      </c>
      <c r="P8" s="89"/>
    </row>
    <row r="9" spans="1:16" x14ac:dyDescent="0.2">
      <c r="A9" t="s">
        <v>241</v>
      </c>
      <c r="B9" s="141">
        <v>8281285</v>
      </c>
      <c r="C9" s="143">
        <v>8.3000000000000007</v>
      </c>
      <c r="E9" s="140" t="s">
        <v>241</v>
      </c>
      <c r="F9" s="145">
        <v>8.3000000000000007</v>
      </c>
      <c r="G9" s="140"/>
      <c r="H9" s="140" t="s">
        <v>283</v>
      </c>
      <c r="I9" s="145">
        <v>3.2</v>
      </c>
      <c r="J9" s="140"/>
      <c r="K9" s="140" t="s">
        <v>326</v>
      </c>
      <c r="L9" s="145">
        <v>1.3</v>
      </c>
      <c r="P9" s="89"/>
    </row>
    <row r="10" spans="1:16" x14ac:dyDescent="0.2">
      <c r="A10" t="s">
        <v>242</v>
      </c>
      <c r="B10" s="141">
        <v>6879455</v>
      </c>
      <c r="C10" s="143">
        <v>6.9</v>
      </c>
      <c r="E10" s="140" t="s">
        <v>242</v>
      </c>
      <c r="F10" s="145">
        <v>6.9</v>
      </c>
      <c r="G10" s="140"/>
      <c r="H10" s="140" t="s">
        <v>284</v>
      </c>
      <c r="I10" s="145">
        <v>3.1</v>
      </c>
      <c r="J10" s="140"/>
      <c r="K10" s="140" t="s">
        <v>327</v>
      </c>
      <c r="L10" s="145">
        <v>1.3</v>
      </c>
      <c r="P10" s="89"/>
    </row>
    <row r="11" spans="1:16" x14ac:dyDescent="0.2">
      <c r="A11" t="s">
        <v>243</v>
      </c>
      <c r="B11" s="141">
        <v>6279965</v>
      </c>
      <c r="C11" s="143">
        <v>6.3</v>
      </c>
      <c r="E11" s="140" t="s">
        <v>243</v>
      </c>
      <c r="F11" s="145">
        <v>6.3</v>
      </c>
      <c r="G11" s="140"/>
      <c r="H11" s="140" t="s">
        <v>285</v>
      </c>
      <c r="I11" s="145">
        <v>3.1</v>
      </c>
      <c r="J11" s="140"/>
      <c r="K11" s="140" t="s">
        <v>328</v>
      </c>
      <c r="L11" s="145">
        <v>1.3</v>
      </c>
      <c r="P11" s="89"/>
    </row>
    <row r="12" spans="1:16" x14ac:dyDescent="0.2">
      <c r="A12" t="s">
        <v>244</v>
      </c>
      <c r="B12" s="141">
        <v>6185830</v>
      </c>
      <c r="C12" s="143">
        <v>6.2</v>
      </c>
      <c r="E12" s="140" t="s">
        <v>244</v>
      </c>
      <c r="F12" s="145">
        <v>6.2</v>
      </c>
      <c r="G12" s="140"/>
      <c r="H12" s="140" t="s">
        <v>286</v>
      </c>
      <c r="I12" s="145">
        <v>3.1</v>
      </c>
      <c r="J12" s="140"/>
      <c r="K12" s="140" t="s">
        <v>329</v>
      </c>
      <c r="L12" s="145">
        <v>1.3</v>
      </c>
      <c r="P12" s="89"/>
    </row>
    <row r="13" spans="1:16" x14ac:dyDescent="0.2">
      <c r="A13" t="s">
        <v>245</v>
      </c>
      <c r="B13" s="141">
        <v>6122325</v>
      </c>
      <c r="C13" s="143">
        <v>6.1</v>
      </c>
      <c r="E13" s="140" t="s">
        <v>245</v>
      </c>
      <c r="F13" s="145">
        <v>6.1</v>
      </c>
      <c r="G13" s="140"/>
      <c r="H13" s="140" t="s">
        <v>287</v>
      </c>
      <c r="I13" s="145">
        <v>3</v>
      </c>
      <c r="J13" s="140"/>
      <c r="K13" s="140" t="s">
        <v>330</v>
      </c>
      <c r="L13" s="145">
        <v>1.2</v>
      </c>
      <c r="P13" s="89"/>
    </row>
    <row r="14" spans="1:16" x14ac:dyDescent="0.2">
      <c r="A14" t="s">
        <v>246</v>
      </c>
      <c r="B14" s="141">
        <v>6095881</v>
      </c>
      <c r="C14" s="143">
        <v>6.1</v>
      </c>
      <c r="E14" s="140" t="s">
        <v>246</v>
      </c>
      <c r="F14" s="145">
        <v>6.1</v>
      </c>
      <c r="G14" s="140"/>
      <c r="H14" s="140" t="s">
        <v>288</v>
      </c>
      <c r="I14" s="145">
        <v>2.9</v>
      </c>
      <c r="J14" s="140"/>
      <c r="K14" s="140" t="s">
        <v>331</v>
      </c>
      <c r="L14" s="145">
        <v>1.2</v>
      </c>
      <c r="O14" s="30"/>
      <c r="P14" s="89"/>
    </row>
    <row r="15" spans="1:16" x14ac:dyDescent="0.2">
      <c r="A15" t="s">
        <v>247</v>
      </c>
      <c r="B15" s="141">
        <v>6023786</v>
      </c>
      <c r="C15" s="143">
        <v>6.1</v>
      </c>
      <c r="E15" s="140" t="s">
        <v>247</v>
      </c>
      <c r="F15" s="145">
        <v>6.1</v>
      </c>
      <c r="G15" s="140"/>
      <c r="H15" s="140" t="s">
        <v>289</v>
      </c>
      <c r="I15" s="145">
        <v>2.9</v>
      </c>
      <c r="J15" s="140"/>
      <c r="K15" s="140" t="s">
        <v>332</v>
      </c>
      <c r="L15" s="145">
        <v>1.2</v>
      </c>
      <c r="O15" s="30"/>
      <c r="P15" s="89"/>
    </row>
    <row r="16" spans="1:16" x14ac:dyDescent="0.2">
      <c r="A16" t="s">
        <v>248</v>
      </c>
      <c r="B16" s="141">
        <v>5871643</v>
      </c>
      <c r="C16" s="143">
        <v>5.9</v>
      </c>
      <c r="E16" s="140" t="s">
        <v>248</v>
      </c>
      <c r="F16" s="145">
        <v>5.9</v>
      </c>
      <c r="G16" s="140"/>
      <c r="H16" s="140" t="s">
        <v>290</v>
      </c>
      <c r="I16" s="145">
        <v>2.8</v>
      </c>
      <c r="J16" s="140"/>
      <c r="K16" s="140" t="s">
        <v>333</v>
      </c>
      <c r="L16" s="145">
        <v>1.2</v>
      </c>
    </row>
    <row r="17" spans="1:12" x14ac:dyDescent="0.2">
      <c r="A17" t="s">
        <v>249</v>
      </c>
      <c r="B17" s="141">
        <v>5706467</v>
      </c>
      <c r="C17" s="143">
        <v>5.7</v>
      </c>
      <c r="E17" s="140" t="s">
        <v>249</v>
      </c>
      <c r="F17" s="145">
        <v>5.7</v>
      </c>
      <c r="G17" s="140"/>
      <c r="H17" s="140" t="s">
        <v>291</v>
      </c>
      <c r="I17" s="145">
        <v>2.8</v>
      </c>
      <c r="J17" s="140"/>
      <c r="K17" s="140" t="s">
        <v>334</v>
      </c>
      <c r="L17" s="145">
        <v>1.2</v>
      </c>
    </row>
    <row r="18" spans="1:12" x14ac:dyDescent="0.2">
      <c r="A18" t="s">
        <v>250</v>
      </c>
      <c r="B18" s="141">
        <v>5400384</v>
      </c>
      <c r="C18" s="143">
        <v>5.4</v>
      </c>
      <c r="E18" s="140" t="s">
        <v>250</v>
      </c>
      <c r="F18" s="145">
        <v>5.4</v>
      </c>
      <c r="G18" s="140"/>
      <c r="H18" s="140" t="s">
        <v>292</v>
      </c>
      <c r="I18" s="145">
        <v>2.7</v>
      </c>
      <c r="J18" s="140"/>
      <c r="K18" s="140" t="s">
        <v>335</v>
      </c>
      <c r="L18" s="145">
        <v>1.2</v>
      </c>
    </row>
    <row r="19" spans="1:12" x14ac:dyDescent="0.2">
      <c r="A19" t="s">
        <v>251</v>
      </c>
      <c r="B19" s="141">
        <v>5344905</v>
      </c>
      <c r="C19" s="143">
        <v>5.3</v>
      </c>
      <c r="E19" s="140" t="s">
        <v>251</v>
      </c>
      <c r="F19" s="145">
        <v>5.3</v>
      </c>
      <c r="G19" s="140"/>
      <c r="H19" s="140" t="s">
        <v>293</v>
      </c>
      <c r="I19" s="145">
        <v>2.7</v>
      </c>
      <c r="J19" s="140"/>
      <c r="K19" s="140" t="s">
        <v>336</v>
      </c>
      <c r="L19" s="145">
        <v>1.2</v>
      </c>
    </row>
    <row r="20" spans="1:12" x14ac:dyDescent="0.2">
      <c r="A20" t="s">
        <v>252</v>
      </c>
      <c r="B20" s="141">
        <v>5254412</v>
      </c>
      <c r="C20" s="143">
        <v>5.3</v>
      </c>
      <c r="E20" s="140" t="s">
        <v>252</v>
      </c>
      <c r="F20" s="145">
        <v>5.3</v>
      </c>
      <c r="G20" s="140"/>
      <c r="H20" s="140" t="s">
        <v>294</v>
      </c>
      <c r="I20" s="145">
        <v>2.5</v>
      </c>
      <c r="J20" s="140"/>
      <c r="K20" s="140" t="s">
        <v>337</v>
      </c>
      <c r="L20" s="145">
        <v>1.1000000000000001</v>
      </c>
    </row>
    <row r="21" spans="1:12" x14ac:dyDescent="0.2">
      <c r="A21" t="s">
        <v>253</v>
      </c>
      <c r="B21" s="141">
        <v>5138310</v>
      </c>
      <c r="C21" s="143">
        <v>5.0999999999999996</v>
      </c>
      <c r="E21" s="140" t="s">
        <v>253</v>
      </c>
      <c r="F21" s="145">
        <v>5.0999999999999996</v>
      </c>
      <c r="G21" s="140"/>
      <c r="H21" s="140" t="s">
        <v>295</v>
      </c>
      <c r="I21" s="145">
        <v>2.5</v>
      </c>
      <c r="J21" s="140"/>
      <c r="K21" s="140" t="s">
        <v>338</v>
      </c>
      <c r="L21" s="145">
        <v>1.1000000000000001</v>
      </c>
    </row>
    <row r="22" spans="1:12" x14ac:dyDescent="0.2">
      <c r="A22" t="s">
        <v>254</v>
      </c>
      <c r="B22" s="141">
        <v>5080969</v>
      </c>
      <c r="C22" s="143">
        <v>5.0999999999999996</v>
      </c>
      <c r="E22" s="140" t="s">
        <v>254</v>
      </c>
      <c r="F22" s="145">
        <v>5.0999999999999996</v>
      </c>
      <c r="G22" s="140"/>
      <c r="H22" s="140" t="s">
        <v>296</v>
      </c>
      <c r="I22" s="145">
        <v>2.5</v>
      </c>
      <c r="J22" s="140"/>
      <c r="K22" s="140" t="s">
        <v>339</v>
      </c>
      <c r="L22" s="145">
        <v>1.1000000000000001</v>
      </c>
    </row>
    <row r="23" spans="1:12" x14ac:dyDescent="0.2">
      <c r="A23" t="s">
        <v>255</v>
      </c>
      <c r="B23" s="141">
        <v>5037278</v>
      </c>
      <c r="C23" s="143">
        <v>5</v>
      </c>
      <c r="E23" s="140" t="s">
        <v>255</v>
      </c>
      <c r="F23" s="145">
        <v>5</v>
      </c>
      <c r="G23" s="140"/>
      <c r="H23" s="140" t="s">
        <v>297</v>
      </c>
      <c r="I23" s="145">
        <v>2.5</v>
      </c>
      <c r="J23" s="140"/>
      <c r="K23" s="140" t="s">
        <v>340</v>
      </c>
      <c r="L23" s="145">
        <v>1.1000000000000001</v>
      </c>
    </row>
    <row r="24" spans="1:12" x14ac:dyDescent="0.2">
      <c r="A24" t="s">
        <v>256</v>
      </c>
      <c r="B24" s="141">
        <v>5026363</v>
      </c>
      <c r="C24" s="143">
        <v>5</v>
      </c>
      <c r="E24" s="140" t="s">
        <v>256</v>
      </c>
      <c r="F24" s="145">
        <v>5</v>
      </c>
      <c r="G24" s="140"/>
      <c r="H24" s="140" t="s">
        <v>298</v>
      </c>
      <c r="I24" s="145">
        <v>2.5</v>
      </c>
      <c r="J24" s="140"/>
      <c r="K24" s="140" t="s">
        <v>341</v>
      </c>
      <c r="L24" s="145">
        <v>1.1000000000000001</v>
      </c>
    </row>
    <row r="25" spans="1:12" x14ac:dyDescent="0.2">
      <c r="A25" t="s">
        <v>257</v>
      </c>
      <c r="B25" s="141">
        <v>4753172</v>
      </c>
      <c r="C25" s="143">
        <v>4.7</v>
      </c>
      <c r="E25" s="140" t="s">
        <v>257</v>
      </c>
      <c r="F25" s="145">
        <v>4.7</v>
      </c>
      <c r="G25" s="140"/>
      <c r="H25" s="140" t="s">
        <v>299</v>
      </c>
      <c r="I25" s="145">
        <v>2.5</v>
      </c>
      <c r="J25" s="140"/>
      <c r="K25" s="140" t="s">
        <v>342</v>
      </c>
      <c r="L25" s="145">
        <v>1.1000000000000001</v>
      </c>
    </row>
    <row r="26" spans="1:12" x14ac:dyDescent="0.2">
      <c r="A26" t="s">
        <v>258</v>
      </c>
      <c r="B26" s="141">
        <v>4628329</v>
      </c>
      <c r="C26" s="143">
        <v>4.5999999999999996</v>
      </c>
      <c r="E26" s="140" t="s">
        <v>258</v>
      </c>
      <c r="F26" s="145">
        <v>4.5999999999999996</v>
      </c>
      <c r="G26" s="140"/>
      <c r="H26" s="140" t="s">
        <v>300</v>
      </c>
      <c r="I26" s="145">
        <v>2.4</v>
      </c>
      <c r="J26" s="140"/>
      <c r="K26" s="140" t="s">
        <v>343</v>
      </c>
      <c r="L26" s="145">
        <v>1</v>
      </c>
    </row>
    <row r="27" spans="1:12" x14ac:dyDescent="0.2">
      <c r="A27" t="s">
        <v>259</v>
      </c>
      <c r="B27" s="141">
        <v>4616727</v>
      </c>
      <c r="C27" s="143">
        <v>4.5999999999999996</v>
      </c>
      <c r="E27" s="140" t="s">
        <v>259</v>
      </c>
      <c r="F27" s="145">
        <v>4.5999999999999996</v>
      </c>
      <c r="G27" s="140"/>
      <c r="H27" s="140" t="s">
        <v>301</v>
      </c>
      <c r="I27" s="145">
        <v>2.4</v>
      </c>
      <c r="J27" s="140"/>
      <c r="K27" s="140" t="s">
        <v>344</v>
      </c>
      <c r="L27" s="145">
        <v>1</v>
      </c>
    </row>
    <row r="28" spans="1:12" x14ac:dyDescent="0.2">
      <c r="A28" t="s">
        <v>260</v>
      </c>
      <c r="B28" s="141">
        <v>4613515</v>
      </c>
      <c r="C28" s="143">
        <v>4.5999999999999996</v>
      </c>
      <c r="E28" s="140" t="s">
        <v>260</v>
      </c>
      <c r="F28" s="145">
        <v>4.5999999999999996</v>
      </c>
      <c r="G28" s="140"/>
      <c r="H28" s="140" t="s">
        <v>302</v>
      </c>
      <c r="I28" s="145">
        <v>2.2000000000000002</v>
      </c>
      <c r="J28" s="140"/>
      <c r="K28" s="140" t="s">
        <v>345</v>
      </c>
      <c r="L28" s="145">
        <v>1</v>
      </c>
    </row>
    <row r="29" spans="1:12" x14ac:dyDescent="0.2">
      <c r="A29" t="s">
        <v>261</v>
      </c>
      <c r="B29" s="141">
        <v>4609158</v>
      </c>
      <c r="C29" s="143">
        <v>4.5999999999999996</v>
      </c>
      <c r="E29" s="140" t="s">
        <v>261</v>
      </c>
      <c r="F29" s="145">
        <v>4.5999999999999996</v>
      </c>
      <c r="G29" s="140"/>
      <c r="H29" s="140" t="s">
        <v>303</v>
      </c>
      <c r="I29" s="145">
        <v>2.1</v>
      </c>
      <c r="J29" s="140"/>
      <c r="K29" s="140" t="s">
        <v>346</v>
      </c>
      <c r="L29" s="145">
        <v>1</v>
      </c>
    </row>
    <row r="30" spans="1:12" x14ac:dyDescent="0.2">
      <c r="A30" t="s">
        <v>262</v>
      </c>
      <c r="B30" s="141">
        <v>4601079</v>
      </c>
      <c r="C30" s="143">
        <v>4.5999999999999996</v>
      </c>
      <c r="E30" s="140" t="s">
        <v>262</v>
      </c>
      <c r="F30" s="145">
        <v>4.5999999999999996</v>
      </c>
      <c r="G30" s="140"/>
      <c r="H30" s="140" t="s">
        <v>304</v>
      </c>
      <c r="I30" s="145">
        <v>2.1</v>
      </c>
      <c r="J30" s="140"/>
      <c r="K30" s="140" t="s">
        <v>347</v>
      </c>
      <c r="L30" s="145">
        <v>1</v>
      </c>
    </row>
    <row r="31" spans="1:12" x14ac:dyDescent="0.2">
      <c r="A31" t="s">
        <v>263</v>
      </c>
      <c r="B31" s="141">
        <v>4579104</v>
      </c>
      <c r="C31" s="143">
        <v>4.5999999999999996</v>
      </c>
      <c r="E31" s="140" t="s">
        <v>263</v>
      </c>
      <c r="F31" s="145">
        <v>4.5999999999999996</v>
      </c>
      <c r="G31" s="140"/>
      <c r="H31" s="140" t="s">
        <v>305</v>
      </c>
      <c r="I31" s="145">
        <v>2</v>
      </c>
      <c r="J31" s="140"/>
      <c r="K31" s="140" t="s">
        <v>348</v>
      </c>
      <c r="L31" s="145">
        <v>1</v>
      </c>
    </row>
    <row r="32" spans="1:12" x14ac:dyDescent="0.2">
      <c r="A32" t="s">
        <v>264</v>
      </c>
      <c r="B32" s="141">
        <v>4539910</v>
      </c>
      <c r="C32" s="143">
        <v>4.5</v>
      </c>
      <c r="E32" s="140" t="s">
        <v>264</v>
      </c>
      <c r="F32" s="145">
        <v>4.5</v>
      </c>
      <c r="G32" s="140"/>
      <c r="H32" s="140" t="s">
        <v>306</v>
      </c>
      <c r="I32" s="145">
        <v>2</v>
      </c>
      <c r="J32" s="140"/>
      <c r="K32" s="140" t="s">
        <v>349</v>
      </c>
      <c r="L32" s="145">
        <v>1</v>
      </c>
    </row>
    <row r="33" spans="1:12" x14ac:dyDescent="0.2">
      <c r="A33" t="s">
        <v>265</v>
      </c>
      <c r="B33" s="141">
        <v>4475561</v>
      </c>
      <c r="C33" s="143">
        <v>4.54</v>
      </c>
      <c r="E33" s="140" t="s">
        <v>265</v>
      </c>
      <c r="F33" s="145">
        <v>4.54</v>
      </c>
      <c r="G33" s="140"/>
      <c r="H33" s="140" t="s">
        <v>307</v>
      </c>
      <c r="I33" s="145">
        <v>1.9</v>
      </c>
      <c r="J33" s="140"/>
      <c r="K33" s="140" t="s">
        <v>350</v>
      </c>
      <c r="L33" s="145">
        <v>1</v>
      </c>
    </row>
    <row r="34" spans="1:12" x14ac:dyDescent="0.2">
      <c r="A34" t="s">
        <v>266</v>
      </c>
      <c r="B34" s="141">
        <v>4260683</v>
      </c>
      <c r="C34" s="143">
        <v>4.3</v>
      </c>
      <c r="E34" s="140" t="s">
        <v>266</v>
      </c>
      <c r="F34" s="145">
        <v>4.3</v>
      </c>
      <c r="G34" s="140"/>
      <c r="H34" s="140" t="s">
        <v>308</v>
      </c>
      <c r="I34" s="145">
        <v>1.9</v>
      </c>
      <c r="J34" s="140"/>
      <c r="K34" s="140" t="s">
        <v>351</v>
      </c>
      <c r="L34" s="145">
        <v>0.9</v>
      </c>
    </row>
    <row r="35" spans="1:12" x14ac:dyDescent="0.2">
      <c r="A35" t="s">
        <v>267</v>
      </c>
      <c r="B35" s="141">
        <v>4144916</v>
      </c>
      <c r="C35" s="143">
        <v>4.0999999999999996</v>
      </c>
      <c r="E35" s="140" t="s">
        <v>267</v>
      </c>
      <c r="F35" s="145">
        <v>4.0999999999999996</v>
      </c>
      <c r="G35" s="140"/>
      <c r="H35" s="140" t="s">
        <v>309</v>
      </c>
      <c r="I35" s="145">
        <v>1.8</v>
      </c>
      <c r="J35" s="140"/>
      <c r="K35" s="140" t="s">
        <v>352</v>
      </c>
      <c r="L35" s="145">
        <v>0.9</v>
      </c>
    </row>
    <row r="36" spans="1:12" x14ac:dyDescent="0.2">
      <c r="A36" t="s">
        <v>268</v>
      </c>
      <c r="B36" s="141">
        <v>4124968</v>
      </c>
      <c r="C36" s="143">
        <v>4.0999999999999996</v>
      </c>
      <c r="E36" s="140" t="s">
        <v>268</v>
      </c>
      <c r="F36" s="145">
        <v>4.0999999999999996</v>
      </c>
      <c r="G36" s="140"/>
      <c r="H36" s="140" t="s">
        <v>310</v>
      </c>
      <c r="I36" s="145">
        <v>1.8</v>
      </c>
      <c r="J36" s="140"/>
      <c r="K36" s="140" t="s">
        <v>353</v>
      </c>
      <c r="L36" s="145">
        <v>0.9</v>
      </c>
    </row>
    <row r="37" spans="1:12" x14ac:dyDescent="0.2">
      <c r="A37" t="s">
        <v>269</v>
      </c>
      <c r="B37" s="141">
        <v>4117518</v>
      </c>
      <c r="C37" s="143">
        <v>4.0999999999999996</v>
      </c>
      <c r="E37" s="140" t="s">
        <v>269</v>
      </c>
      <c r="F37" s="145">
        <v>4.0999999999999996</v>
      </c>
      <c r="G37" s="140"/>
      <c r="H37" s="140" t="s">
        <v>311</v>
      </c>
      <c r="I37" s="145">
        <v>1.8</v>
      </c>
      <c r="J37" s="140"/>
      <c r="K37" s="140" t="s">
        <v>354</v>
      </c>
      <c r="L37" s="145">
        <v>0.9</v>
      </c>
    </row>
    <row r="38" spans="1:12" x14ac:dyDescent="0.2">
      <c r="A38" t="s">
        <v>270</v>
      </c>
      <c r="B38" s="141">
        <v>4057224</v>
      </c>
      <c r="C38" s="143">
        <v>4.0999999999999996</v>
      </c>
      <c r="E38" s="140" t="s">
        <v>270</v>
      </c>
      <c r="F38" s="145">
        <v>4.0999999999999996</v>
      </c>
      <c r="G38" s="140"/>
      <c r="H38" s="140" t="s">
        <v>312</v>
      </c>
      <c r="I38" s="145">
        <v>1.8</v>
      </c>
      <c r="J38" s="140"/>
      <c r="K38" s="140" t="s">
        <v>355</v>
      </c>
      <c r="L38" s="145">
        <v>0.8</v>
      </c>
    </row>
    <row r="39" spans="1:12" x14ac:dyDescent="0.2">
      <c r="A39" t="s">
        <v>271</v>
      </c>
      <c r="B39" s="141">
        <v>4039533</v>
      </c>
      <c r="C39" s="143">
        <v>4</v>
      </c>
      <c r="E39" s="140" t="s">
        <v>271</v>
      </c>
      <c r="F39" s="145">
        <v>4</v>
      </c>
      <c r="G39" s="140"/>
      <c r="H39" s="140" t="s">
        <v>313</v>
      </c>
      <c r="I39" s="145">
        <v>1.8</v>
      </c>
      <c r="J39" s="140"/>
      <c r="K39" s="140" t="s">
        <v>356</v>
      </c>
      <c r="L39" s="145">
        <v>0.8</v>
      </c>
    </row>
    <row r="40" spans="1:12" x14ac:dyDescent="0.2">
      <c r="A40" t="s">
        <v>272</v>
      </c>
      <c r="B40" s="141">
        <v>4034183</v>
      </c>
      <c r="C40" s="143">
        <v>4</v>
      </c>
      <c r="E40" s="140" t="s">
        <v>272</v>
      </c>
      <c r="F40" s="145">
        <v>4</v>
      </c>
      <c r="G40" s="140"/>
      <c r="H40" s="140" t="s">
        <v>314</v>
      </c>
      <c r="I40" s="145">
        <v>1.7</v>
      </c>
      <c r="J40" s="140"/>
      <c r="K40" s="140" t="s">
        <v>357</v>
      </c>
      <c r="L40" s="145">
        <v>0.8</v>
      </c>
    </row>
    <row r="41" spans="1:12" x14ac:dyDescent="0.2">
      <c r="A41" t="s">
        <v>273</v>
      </c>
      <c r="B41" s="141">
        <v>3958733</v>
      </c>
      <c r="C41" s="143">
        <v>4</v>
      </c>
      <c r="E41" s="140" t="s">
        <v>273</v>
      </c>
      <c r="F41" s="145">
        <v>4</v>
      </c>
      <c r="G41" s="140"/>
      <c r="H41" s="140" t="s">
        <v>315</v>
      </c>
      <c r="I41" s="145">
        <v>1.7</v>
      </c>
      <c r="J41" s="140"/>
      <c r="K41" s="140" t="s">
        <v>202</v>
      </c>
      <c r="L41" s="145">
        <v>0.8</v>
      </c>
    </row>
    <row r="42" spans="1:12" x14ac:dyDescent="0.2">
      <c r="A42" t="s">
        <v>274</v>
      </c>
      <c r="B42" s="141">
        <v>3885439</v>
      </c>
      <c r="C42" s="143">
        <v>4</v>
      </c>
      <c r="E42" s="140" t="s">
        <v>274</v>
      </c>
      <c r="F42" s="145">
        <v>4</v>
      </c>
      <c r="G42" s="140"/>
      <c r="H42" s="140" t="s">
        <v>316</v>
      </c>
      <c r="I42" s="145">
        <v>1.7</v>
      </c>
      <c r="J42" s="140"/>
      <c r="K42" s="140"/>
      <c r="L42" s="146"/>
    </row>
    <row r="43" spans="1:12" x14ac:dyDescent="0.2">
      <c r="A43" t="s">
        <v>275</v>
      </c>
      <c r="B43" s="141">
        <v>3847034</v>
      </c>
      <c r="C43" s="143">
        <v>3.8</v>
      </c>
      <c r="E43" s="140" t="s">
        <v>275</v>
      </c>
      <c r="F43" s="145">
        <v>3.8</v>
      </c>
      <c r="G43" s="140"/>
      <c r="H43" s="140" t="s">
        <v>317</v>
      </c>
      <c r="I43" s="145">
        <v>1.6</v>
      </c>
      <c r="J43" s="140"/>
      <c r="K43" s="140"/>
      <c r="L43" s="146"/>
    </row>
    <row r="44" spans="1:12" x14ac:dyDescent="0.2">
      <c r="A44" t="s">
        <v>276</v>
      </c>
      <c r="B44" s="141">
        <v>3786432</v>
      </c>
      <c r="C44" s="143">
        <v>3.8</v>
      </c>
      <c r="E44" s="140"/>
      <c r="F44" s="146"/>
      <c r="G44" s="140"/>
      <c r="H44" s="140" t="s">
        <v>318</v>
      </c>
      <c r="I44" s="145">
        <v>1.5</v>
      </c>
      <c r="J44" s="140"/>
      <c r="K44" s="140"/>
      <c r="L44" s="146"/>
    </row>
    <row r="45" spans="1:12" x14ac:dyDescent="0.2">
      <c r="A45" t="s">
        <v>277</v>
      </c>
      <c r="B45" s="141">
        <v>3705463</v>
      </c>
      <c r="C45" s="143">
        <v>3.7</v>
      </c>
    </row>
    <row r="46" spans="1:12" x14ac:dyDescent="0.2">
      <c r="A46" t="s">
        <v>278</v>
      </c>
      <c r="B46" s="141">
        <v>3691765</v>
      </c>
      <c r="C46" s="143">
        <v>3.7</v>
      </c>
    </row>
    <row r="47" spans="1:12" x14ac:dyDescent="0.2">
      <c r="A47" t="s">
        <v>279</v>
      </c>
      <c r="B47" s="141">
        <v>3649210</v>
      </c>
      <c r="C47" s="143">
        <v>3.6</v>
      </c>
    </row>
    <row r="48" spans="1:12" x14ac:dyDescent="0.2">
      <c r="A48" t="s">
        <v>280</v>
      </c>
      <c r="B48" s="141">
        <v>3633335</v>
      </c>
      <c r="C48" s="143">
        <v>3.6</v>
      </c>
    </row>
    <row r="49" spans="1:3" x14ac:dyDescent="0.2">
      <c r="A49" t="s">
        <v>281</v>
      </c>
      <c r="B49" s="141">
        <v>3614669</v>
      </c>
      <c r="C49" s="143">
        <v>3.6</v>
      </c>
    </row>
    <row r="50" spans="1:3" x14ac:dyDescent="0.2">
      <c r="A50" t="s">
        <v>282</v>
      </c>
      <c r="B50" s="141">
        <v>3209297</v>
      </c>
      <c r="C50" s="143">
        <v>3.2</v>
      </c>
    </row>
    <row r="51" spans="1:3" x14ac:dyDescent="0.2">
      <c r="A51" t="s">
        <v>283</v>
      </c>
      <c r="B51" s="141">
        <v>3196556</v>
      </c>
      <c r="C51" s="143">
        <v>3.2</v>
      </c>
    </row>
    <row r="52" spans="1:3" x14ac:dyDescent="0.2">
      <c r="A52" t="s">
        <v>284</v>
      </c>
      <c r="B52" s="141">
        <v>3135045</v>
      </c>
      <c r="C52" s="143">
        <v>3.1</v>
      </c>
    </row>
    <row r="53" spans="1:3" x14ac:dyDescent="0.2">
      <c r="A53" t="s">
        <v>285</v>
      </c>
      <c r="B53" s="141">
        <v>3086813</v>
      </c>
      <c r="C53" s="143">
        <v>3.1</v>
      </c>
    </row>
    <row r="54" spans="1:3" x14ac:dyDescent="0.2">
      <c r="A54" t="s">
        <v>286</v>
      </c>
      <c r="B54" s="141">
        <v>3058683</v>
      </c>
      <c r="C54" s="143">
        <v>3.1</v>
      </c>
    </row>
    <row r="55" spans="1:3" x14ac:dyDescent="0.2">
      <c r="A55" t="s">
        <v>287</v>
      </c>
      <c r="B55" s="141">
        <v>2960908</v>
      </c>
      <c r="C55" s="143">
        <v>3</v>
      </c>
    </row>
    <row r="56" spans="1:3" x14ac:dyDescent="0.2">
      <c r="A56" t="s">
        <v>288</v>
      </c>
      <c r="B56" s="141">
        <v>2922633</v>
      </c>
      <c r="C56" s="143">
        <v>2.9</v>
      </c>
    </row>
    <row r="57" spans="1:3" x14ac:dyDescent="0.2">
      <c r="A57" t="s">
        <v>289</v>
      </c>
      <c r="B57" s="141">
        <v>2878325</v>
      </c>
      <c r="C57" s="143">
        <v>2.9</v>
      </c>
    </row>
    <row r="58" spans="1:3" x14ac:dyDescent="0.2">
      <c r="A58" t="s">
        <v>290</v>
      </c>
      <c r="B58" s="141">
        <v>2825188</v>
      </c>
      <c r="C58" s="143">
        <v>2.8</v>
      </c>
    </row>
    <row r="59" spans="1:3" x14ac:dyDescent="0.2">
      <c r="A59" t="s">
        <v>291</v>
      </c>
      <c r="B59" s="141">
        <v>2791277</v>
      </c>
      <c r="C59" s="143">
        <v>2.8</v>
      </c>
    </row>
    <row r="60" spans="1:3" x14ac:dyDescent="0.2">
      <c r="A60" t="s">
        <v>292</v>
      </c>
      <c r="B60" s="141">
        <v>2732591</v>
      </c>
      <c r="C60" s="143">
        <v>2.7</v>
      </c>
    </row>
    <row r="61" spans="1:3" x14ac:dyDescent="0.2">
      <c r="A61" t="s">
        <v>293</v>
      </c>
      <c r="B61" s="141">
        <v>2716754</v>
      </c>
      <c r="C61" s="143">
        <v>2.7</v>
      </c>
    </row>
    <row r="62" spans="1:3" x14ac:dyDescent="0.2">
      <c r="A62" t="s">
        <v>294</v>
      </c>
      <c r="B62" s="141">
        <v>2527829</v>
      </c>
      <c r="C62" s="143">
        <v>2.5</v>
      </c>
    </row>
    <row r="63" spans="1:3" x14ac:dyDescent="0.2">
      <c r="A63" t="s">
        <v>295</v>
      </c>
      <c r="B63" s="141">
        <v>2520248</v>
      </c>
      <c r="C63" s="143">
        <v>2.5</v>
      </c>
    </row>
    <row r="64" spans="1:3" x14ac:dyDescent="0.2">
      <c r="A64" t="s">
        <v>296</v>
      </c>
      <c r="B64" s="141">
        <v>2519726</v>
      </c>
      <c r="C64" s="143">
        <v>2.5</v>
      </c>
    </row>
    <row r="65" spans="1:3" x14ac:dyDescent="0.2">
      <c r="A65" t="s">
        <v>297</v>
      </c>
      <c r="B65" s="141">
        <v>2509377</v>
      </c>
      <c r="C65" s="143">
        <v>2.5</v>
      </c>
    </row>
    <row r="66" spans="1:3" x14ac:dyDescent="0.2">
      <c r="A66" t="s">
        <v>298</v>
      </c>
      <c r="B66" s="141">
        <v>2509099</v>
      </c>
      <c r="C66" s="143">
        <v>2.5</v>
      </c>
    </row>
    <row r="67" spans="1:3" x14ac:dyDescent="0.2">
      <c r="A67" t="s">
        <v>299</v>
      </c>
      <c r="B67" s="141">
        <v>2471532</v>
      </c>
      <c r="C67" s="143">
        <v>2.5</v>
      </c>
    </row>
    <row r="68" spans="1:3" x14ac:dyDescent="0.2">
      <c r="A68" t="s">
        <v>300</v>
      </c>
      <c r="B68" s="141">
        <v>2444305</v>
      </c>
      <c r="C68" s="143">
        <v>2.4</v>
      </c>
    </row>
    <row r="69" spans="1:3" x14ac:dyDescent="0.2">
      <c r="A69" t="s">
        <v>301</v>
      </c>
      <c r="B69" s="141">
        <v>2411285</v>
      </c>
      <c r="C69" s="143">
        <v>2.4</v>
      </c>
    </row>
    <row r="70" spans="1:3" x14ac:dyDescent="0.2">
      <c r="A70" t="s">
        <v>302</v>
      </c>
      <c r="B70" s="141">
        <v>2192804</v>
      </c>
      <c r="C70" s="143">
        <v>2.2000000000000002</v>
      </c>
    </row>
    <row r="71" spans="1:3" x14ac:dyDescent="0.2">
      <c r="A71" t="s">
        <v>303</v>
      </c>
      <c r="B71" s="141">
        <v>2135030</v>
      </c>
      <c r="C71" s="143">
        <v>2.1</v>
      </c>
    </row>
    <row r="72" spans="1:3" x14ac:dyDescent="0.2">
      <c r="A72" t="s">
        <v>304</v>
      </c>
      <c r="B72" s="141">
        <v>2120901</v>
      </c>
      <c r="C72" s="143">
        <v>2.1</v>
      </c>
    </row>
    <row r="73" spans="1:3" x14ac:dyDescent="0.2">
      <c r="A73" t="s">
        <v>305</v>
      </c>
      <c r="B73" s="141">
        <v>2023241</v>
      </c>
      <c r="C73" s="143">
        <v>2</v>
      </c>
    </row>
    <row r="74" spans="1:3" x14ac:dyDescent="0.2">
      <c r="A74" t="s">
        <v>306</v>
      </c>
      <c r="B74" s="141">
        <v>1969908</v>
      </c>
      <c r="C74" s="143">
        <v>2</v>
      </c>
    </row>
    <row r="75" spans="1:3" x14ac:dyDescent="0.2">
      <c r="A75" t="s">
        <v>307</v>
      </c>
      <c r="B75" s="141">
        <v>1904748</v>
      </c>
      <c r="C75" s="143">
        <v>1.9</v>
      </c>
    </row>
    <row r="76" spans="1:3" x14ac:dyDescent="0.2">
      <c r="A76" t="s">
        <v>308</v>
      </c>
      <c r="B76" s="141">
        <v>1874159</v>
      </c>
      <c r="C76" s="143">
        <v>1.9</v>
      </c>
    </row>
    <row r="77" spans="1:3" x14ac:dyDescent="0.2">
      <c r="A77" t="s">
        <v>309</v>
      </c>
      <c r="B77" s="141">
        <v>1807310</v>
      </c>
      <c r="C77" s="143">
        <v>1.8</v>
      </c>
    </row>
    <row r="78" spans="1:3" x14ac:dyDescent="0.2">
      <c r="A78" t="s">
        <v>310</v>
      </c>
      <c r="B78" s="141">
        <v>1805455</v>
      </c>
      <c r="C78" s="143">
        <v>1.8</v>
      </c>
    </row>
    <row r="79" spans="1:3" x14ac:dyDescent="0.2">
      <c r="A79" t="s">
        <v>311</v>
      </c>
      <c r="B79" s="141">
        <v>1799907</v>
      </c>
      <c r="C79" s="143">
        <v>1.8</v>
      </c>
    </row>
    <row r="80" spans="1:3" x14ac:dyDescent="0.2">
      <c r="A80" t="s">
        <v>312</v>
      </c>
      <c r="B80" s="141">
        <v>1765831</v>
      </c>
      <c r="C80" s="143">
        <v>1.8</v>
      </c>
    </row>
    <row r="81" spans="1:3" x14ac:dyDescent="0.2">
      <c r="A81" t="s">
        <v>313</v>
      </c>
      <c r="B81" s="141">
        <v>1753099</v>
      </c>
      <c r="C81" s="143">
        <v>1.8</v>
      </c>
    </row>
    <row r="82" spans="1:3" x14ac:dyDescent="0.2">
      <c r="A82" t="s">
        <v>314</v>
      </c>
      <c r="B82" s="141">
        <v>1741996</v>
      </c>
      <c r="C82" s="143">
        <v>1.7</v>
      </c>
    </row>
    <row r="83" spans="1:3" x14ac:dyDescent="0.2">
      <c r="A83" t="s">
        <v>315</v>
      </c>
      <c r="B83" s="141">
        <v>1679079</v>
      </c>
      <c r="C83" s="143">
        <v>1.7</v>
      </c>
    </row>
    <row r="84" spans="1:3" x14ac:dyDescent="0.2">
      <c r="A84" t="s">
        <v>316</v>
      </c>
      <c r="B84" s="141">
        <v>1652754</v>
      </c>
      <c r="C84" s="143">
        <v>1.7</v>
      </c>
    </row>
    <row r="85" spans="1:3" x14ac:dyDescent="0.2">
      <c r="A85" t="s">
        <v>317</v>
      </c>
      <c r="B85" s="141">
        <v>1612249</v>
      </c>
      <c r="C85" s="143">
        <v>1.6</v>
      </c>
    </row>
    <row r="86" spans="1:3" x14ac:dyDescent="0.2">
      <c r="A86" t="s">
        <v>318</v>
      </c>
      <c r="B86" s="141">
        <v>1528716</v>
      </c>
      <c r="C86" s="143">
        <v>1.5</v>
      </c>
    </row>
    <row r="87" spans="1:3" x14ac:dyDescent="0.2">
      <c r="A87" t="s">
        <v>319</v>
      </c>
      <c r="B87" s="141">
        <v>1474814</v>
      </c>
      <c r="C87" s="143">
        <v>1.5</v>
      </c>
    </row>
    <row r="88" spans="1:3" x14ac:dyDescent="0.2">
      <c r="A88" t="s">
        <v>320</v>
      </c>
      <c r="B88" s="141">
        <v>1469714</v>
      </c>
      <c r="C88" s="143">
        <v>1.5</v>
      </c>
    </row>
    <row r="89" spans="1:3" x14ac:dyDescent="0.2">
      <c r="A89" t="s">
        <v>321</v>
      </c>
      <c r="B89" s="141">
        <v>1417289</v>
      </c>
      <c r="C89" s="143">
        <v>1.4</v>
      </c>
    </row>
    <row r="90" spans="1:3" x14ac:dyDescent="0.2">
      <c r="A90" t="s">
        <v>322</v>
      </c>
      <c r="B90" s="141">
        <v>1391271</v>
      </c>
      <c r="C90" s="143">
        <v>1.4</v>
      </c>
    </row>
    <row r="91" spans="1:3" x14ac:dyDescent="0.2">
      <c r="A91" t="s">
        <v>323</v>
      </c>
      <c r="B91" s="141">
        <v>1323990</v>
      </c>
      <c r="C91" s="143">
        <v>1.3</v>
      </c>
    </row>
    <row r="92" spans="1:3" x14ac:dyDescent="0.2">
      <c r="A92" t="s">
        <v>324</v>
      </c>
      <c r="B92" s="141">
        <v>1312241</v>
      </c>
      <c r="C92" s="143">
        <v>1.3</v>
      </c>
    </row>
    <row r="93" spans="1:3" x14ac:dyDescent="0.2">
      <c r="A93" t="s">
        <v>325</v>
      </c>
      <c r="B93" s="141">
        <v>1281751</v>
      </c>
      <c r="C93" s="143">
        <v>1.3</v>
      </c>
    </row>
    <row r="94" spans="1:3" x14ac:dyDescent="0.2">
      <c r="A94" t="s">
        <v>326</v>
      </c>
      <c r="B94" s="141">
        <v>1280515</v>
      </c>
      <c r="C94" s="143">
        <v>1.3</v>
      </c>
    </row>
    <row r="95" spans="1:3" x14ac:dyDescent="0.2">
      <c r="A95" t="s">
        <v>327</v>
      </c>
      <c r="B95" s="141">
        <v>1277885</v>
      </c>
      <c r="C95" s="143">
        <v>1.3</v>
      </c>
    </row>
    <row r="96" spans="1:3" x14ac:dyDescent="0.2">
      <c r="A96" t="s">
        <v>328</v>
      </c>
      <c r="B96" s="141">
        <v>1271222</v>
      </c>
      <c r="C96" s="143">
        <v>1.3</v>
      </c>
    </row>
    <row r="97" spans="1:3" x14ac:dyDescent="0.2">
      <c r="A97" t="s">
        <v>329</v>
      </c>
      <c r="B97" s="141">
        <v>1250967</v>
      </c>
      <c r="C97" s="143">
        <v>1.3</v>
      </c>
    </row>
    <row r="98" spans="1:3" x14ac:dyDescent="0.2">
      <c r="A98" t="s">
        <v>330</v>
      </c>
      <c r="B98" s="141">
        <v>1241489</v>
      </c>
      <c r="C98" s="143">
        <v>1.2</v>
      </c>
    </row>
    <row r="99" spans="1:3" x14ac:dyDescent="0.2">
      <c r="A99" t="s">
        <v>331</v>
      </c>
      <c r="B99" s="141">
        <v>1234645</v>
      </c>
      <c r="C99" s="143">
        <v>1.2</v>
      </c>
    </row>
    <row r="100" spans="1:3" x14ac:dyDescent="0.2">
      <c r="A100" t="s">
        <v>332</v>
      </c>
      <c r="B100" s="141">
        <v>1203514</v>
      </c>
      <c r="C100" s="143">
        <v>1.2</v>
      </c>
    </row>
    <row r="101" spans="1:3" x14ac:dyDescent="0.2">
      <c r="A101" t="s">
        <v>333</v>
      </c>
      <c r="B101" s="141">
        <v>1191868</v>
      </c>
      <c r="C101" s="143">
        <v>1.2</v>
      </c>
    </row>
    <row r="102" spans="1:3" x14ac:dyDescent="0.2">
      <c r="A102" t="s">
        <v>334</v>
      </c>
      <c r="B102" s="141">
        <v>1186076</v>
      </c>
      <c r="C102" s="143">
        <v>1.2</v>
      </c>
    </row>
    <row r="103" spans="1:3" x14ac:dyDescent="0.2">
      <c r="A103" t="s">
        <v>335</v>
      </c>
      <c r="B103" s="141">
        <v>1173521</v>
      </c>
      <c r="C103" s="143">
        <v>1.2</v>
      </c>
    </row>
    <row r="104" spans="1:3" x14ac:dyDescent="0.2">
      <c r="A104" t="s">
        <v>336</v>
      </c>
      <c r="B104" s="141">
        <v>1156424</v>
      </c>
      <c r="C104" s="143">
        <v>1.2</v>
      </c>
    </row>
    <row r="105" spans="1:3" x14ac:dyDescent="0.2">
      <c r="A105" t="s">
        <v>337</v>
      </c>
      <c r="B105" s="141">
        <v>1141790</v>
      </c>
      <c r="C105" s="143">
        <v>1.1000000000000001</v>
      </c>
    </row>
    <row r="106" spans="1:3" x14ac:dyDescent="0.2">
      <c r="A106" t="s">
        <v>338</v>
      </c>
      <c r="B106" s="141">
        <v>1131282</v>
      </c>
      <c r="C106" s="143">
        <v>1.1000000000000001</v>
      </c>
    </row>
    <row r="107" spans="1:3" x14ac:dyDescent="0.2">
      <c r="A107" t="s">
        <v>339</v>
      </c>
      <c r="B107" s="141">
        <v>1111790</v>
      </c>
      <c r="C107" s="143">
        <v>1.1000000000000001</v>
      </c>
    </row>
    <row r="108" spans="1:3" x14ac:dyDescent="0.2">
      <c r="A108" t="s">
        <v>340</v>
      </c>
      <c r="B108" s="141">
        <v>1106445</v>
      </c>
      <c r="C108" s="143">
        <v>1.1000000000000001</v>
      </c>
    </row>
    <row r="109" spans="1:3" x14ac:dyDescent="0.2">
      <c r="A109" t="s">
        <v>341</v>
      </c>
      <c r="B109" s="141">
        <v>1100821</v>
      </c>
      <c r="C109" s="143">
        <v>1.1000000000000001</v>
      </c>
    </row>
    <row r="110" spans="1:3" x14ac:dyDescent="0.2">
      <c r="A110" t="s">
        <v>342</v>
      </c>
      <c r="B110" s="141">
        <v>1061842</v>
      </c>
      <c r="C110" s="143">
        <v>1.1000000000000001</v>
      </c>
    </row>
    <row r="111" spans="1:3" x14ac:dyDescent="0.2">
      <c r="A111" t="s">
        <v>343</v>
      </c>
      <c r="B111" s="141">
        <v>1049809</v>
      </c>
      <c r="C111" s="143">
        <v>1</v>
      </c>
    </row>
    <row r="112" spans="1:3" x14ac:dyDescent="0.2">
      <c r="A112" t="s">
        <v>344</v>
      </c>
      <c r="B112" s="141">
        <v>1044968</v>
      </c>
      <c r="C112" s="143">
        <v>1</v>
      </c>
    </row>
    <row r="113" spans="1:3" x14ac:dyDescent="0.2">
      <c r="A113" t="s">
        <v>345</v>
      </c>
      <c r="B113" s="141">
        <v>1026511</v>
      </c>
      <c r="C113" s="143">
        <v>1</v>
      </c>
    </row>
    <row r="114" spans="1:3" x14ac:dyDescent="0.2">
      <c r="A114" t="s">
        <v>346</v>
      </c>
      <c r="B114" s="141">
        <v>1021136</v>
      </c>
      <c r="C114" s="143">
        <v>1</v>
      </c>
    </row>
    <row r="115" spans="1:3" x14ac:dyDescent="0.2">
      <c r="A115" t="s">
        <v>347</v>
      </c>
      <c r="B115" s="141">
        <v>1018797</v>
      </c>
      <c r="C115" s="143">
        <v>1</v>
      </c>
    </row>
    <row r="116" spans="1:3" x14ac:dyDescent="0.2">
      <c r="A116" t="s">
        <v>348</v>
      </c>
      <c r="B116" s="141">
        <v>979262</v>
      </c>
      <c r="C116" s="143">
        <v>1</v>
      </c>
    </row>
    <row r="117" spans="1:3" x14ac:dyDescent="0.2">
      <c r="A117" t="s">
        <v>349</v>
      </c>
      <c r="B117" s="141">
        <v>977660</v>
      </c>
      <c r="C117" s="143">
        <v>1</v>
      </c>
    </row>
    <row r="118" spans="1:3" x14ac:dyDescent="0.2">
      <c r="A118" t="s">
        <v>350</v>
      </c>
      <c r="B118" s="141">
        <v>973782</v>
      </c>
      <c r="C118" s="143">
        <v>1</v>
      </c>
    </row>
    <row r="119" spans="1:3" x14ac:dyDescent="0.2">
      <c r="A119" t="s">
        <v>351</v>
      </c>
      <c r="B119" s="141">
        <v>883371</v>
      </c>
      <c r="C119" s="143">
        <v>0.9</v>
      </c>
    </row>
    <row r="120" spans="1:3" x14ac:dyDescent="0.2">
      <c r="A120" t="s">
        <v>352</v>
      </c>
      <c r="B120" s="141">
        <v>875401</v>
      </c>
      <c r="C120" s="143">
        <v>0.9</v>
      </c>
    </row>
    <row r="121" spans="1:3" x14ac:dyDescent="0.2">
      <c r="A121" t="s">
        <v>353</v>
      </c>
      <c r="B121" s="141">
        <v>869274</v>
      </c>
      <c r="C121" s="143">
        <v>0.9</v>
      </c>
    </row>
    <row r="122" spans="1:3" x14ac:dyDescent="0.2">
      <c r="A122" t="s">
        <v>354</v>
      </c>
      <c r="B122" s="141">
        <v>862648</v>
      </c>
      <c r="C122" s="143">
        <v>0.9</v>
      </c>
    </row>
    <row r="123" spans="1:3" x14ac:dyDescent="0.2">
      <c r="A123" t="s">
        <v>355</v>
      </c>
      <c r="B123" s="141">
        <v>836069</v>
      </c>
      <c r="C123" s="143">
        <v>0.8</v>
      </c>
    </row>
    <row r="124" spans="1:3" x14ac:dyDescent="0.2">
      <c r="A124" t="s">
        <v>356</v>
      </c>
      <c r="B124" s="141">
        <v>833348</v>
      </c>
      <c r="C124" s="143">
        <v>0.8</v>
      </c>
    </row>
    <row r="125" spans="1:3" x14ac:dyDescent="0.2">
      <c r="A125" t="s">
        <v>357</v>
      </c>
      <c r="B125" s="141">
        <v>825940</v>
      </c>
      <c r="C125" s="143">
        <v>0.8</v>
      </c>
    </row>
    <row r="126" spans="1:3" x14ac:dyDescent="0.2">
      <c r="A126" t="s">
        <v>202</v>
      </c>
      <c r="B126" s="141">
        <v>808995</v>
      </c>
      <c r="C126" s="143">
        <v>0.8</v>
      </c>
    </row>
    <row r="127" spans="1:3" x14ac:dyDescent="0.2">
      <c r="B127" s="141"/>
      <c r="C127" s="148" t="s">
        <v>365</v>
      </c>
    </row>
    <row r="128" spans="1:3" x14ac:dyDescent="0.2">
      <c r="A128" t="s">
        <v>101</v>
      </c>
      <c r="B128" s="141">
        <v>427883631</v>
      </c>
      <c r="C128" s="89">
        <v>427.64000000000004</v>
      </c>
    </row>
    <row r="129" spans="1:3" x14ac:dyDescent="0.2">
      <c r="A129" t="s">
        <v>358</v>
      </c>
      <c r="B129" s="142">
        <f>SUM(B128/125)</f>
        <v>3423069.048</v>
      </c>
      <c r="C129" s="143">
        <f>SUM(C128/125)</f>
        <v>3.4211200000000002</v>
      </c>
    </row>
    <row r="132" spans="1:3" x14ac:dyDescent="0.2">
      <c r="A132" s="30" t="s">
        <v>362</v>
      </c>
      <c r="B132" s="142">
        <f>SUM((B129+(B129/2))*5)</f>
        <v>25673017.859999999</v>
      </c>
      <c r="C132" s="144">
        <f>SUM((C129+(C129/2))*5)</f>
        <v>25.6584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LB Matrix</vt:lpstr>
      <vt:lpstr>Pts</vt:lpstr>
      <vt:lpstr>Owners</vt:lpstr>
      <vt:lpstr>Team Value</vt:lpstr>
      <vt:lpstr>Player 2024</vt:lpstr>
    </vt:vector>
  </TitlesOfParts>
  <Company>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Jeff Langley</cp:lastModifiedBy>
  <cp:lastPrinted>2021-12-03T01:39:31Z</cp:lastPrinted>
  <dcterms:created xsi:type="dcterms:W3CDTF">2002-01-11T14:31:58Z</dcterms:created>
  <dcterms:modified xsi:type="dcterms:W3CDTF">2025-06-30T17:42:27Z</dcterms:modified>
</cp:coreProperties>
</file>