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am\Desktop\"/>
    </mc:Choice>
  </mc:AlternateContent>
  <xr:revisionPtr revIDLastSave="0" documentId="8_{398AAD95-BC75-48E1-A4BA-B948D2EA4246}" xr6:coauthVersionLast="45" xr6:coauthVersionMax="45" xr10:uidLastSave="{00000000-0000-0000-0000-000000000000}"/>
  <bookViews>
    <workbookView xWindow="-108" yWindow="-108" windowWidth="23256" windowHeight="12600" xr2:uid="{46285168-77DB-4CDC-8731-562271239F72}"/>
  </bookViews>
  <sheets>
    <sheet name="Spg. Rate Selector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W16" i="1" l="1"/>
  <c r="W13" i="1"/>
  <c r="E3" i="1"/>
  <c r="N6" i="1" s="1"/>
  <c r="P6" i="1" s="1"/>
  <c r="P2" i="1"/>
  <c r="P10" i="1" l="1"/>
  <c r="S10" i="1" s="1"/>
  <c r="W14" i="1" s="1"/>
  <c r="W19" i="1" l="1"/>
  <c r="A15" i="1" s="1"/>
  <c r="C15" i="1" s="1"/>
  <c r="E15" i="1" s="1"/>
  <c r="A21" i="1" l="1"/>
  <c r="C21" i="1" s="1"/>
  <c r="E21" i="1" s="1"/>
  <c r="A22" i="1"/>
  <c r="C22" i="1" s="1"/>
  <c r="E22" i="1" s="1"/>
  <c r="A16" i="1"/>
  <c r="C16" i="1" s="1"/>
  <c r="E16" i="1" s="1"/>
  <c r="A17" i="1"/>
  <c r="C17" i="1" s="1"/>
  <c r="E17" i="1" s="1"/>
  <c r="A20" i="1"/>
  <c r="C20" i="1" s="1"/>
  <c r="E20" i="1" s="1"/>
  <c r="A18" i="1"/>
  <c r="C18" i="1" s="1"/>
  <c r="E18" i="1" s="1"/>
  <c r="W20" i="1"/>
  <c r="A19" i="1"/>
  <c r="C19" i="1" s="1"/>
  <c r="E19" i="1" s="1"/>
  <c r="A23" i="1"/>
  <c r="C23" i="1" s="1"/>
  <c r="E23" i="1" s="1"/>
  <c r="A24" i="1"/>
  <c r="C24" i="1" s="1"/>
  <c r="E24" i="1" s="1"/>
</calcChain>
</file>

<file path=xl/sharedStrings.xml><?xml version="1.0" encoding="utf-8"?>
<sst xmlns="http://schemas.openxmlformats.org/spreadsheetml/2006/main" count="24" uniqueCount="19">
  <si>
    <t>INPUT=BLUE</t>
  </si>
  <si>
    <t xml:space="preserve">BIKE REAR LOAD </t>
  </si>
  <si>
    <t>POUND</t>
  </si>
  <si>
    <t>=</t>
  </si>
  <si>
    <t>KILOGRAM</t>
  </si>
  <si>
    <t>BIKE WEIGHT KG</t>
  </si>
  <si>
    <t>RIDER REAR LOAD</t>
  </si>
  <si>
    <t>RIDER WERIGHT KG</t>
  </si>
  <si>
    <t>TOTAL REAR LOAD</t>
  </si>
  <si>
    <t>REAR LOAD FORCE N</t>
  </si>
  <si>
    <t>AVERAGE LEVERAG RATION</t>
  </si>
  <si>
    <t>NM/mm</t>
  </si>
  <si>
    <t>KG/mm</t>
  </si>
  <si>
    <t>Preload(mm)</t>
  </si>
  <si>
    <t>SAG</t>
  </si>
  <si>
    <t>.</t>
  </si>
  <si>
    <t>0mm Preload</t>
  </si>
  <si>
    <t>NM</t>
  </si>
  <si>
    <t>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</si>
</sst>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1" fillId="0" borderId="0" xfId="0" applyFont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9" fontId="0" fillId="0" borderId="3" xfId="0" quotePrefix="1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2" xfId="0" applyFill="1" applyBorder="1"/>
    <xf numFmtId="0" fontId="0" fillId="0" borderId="1" xfId="0" applyBorder="1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3" xfId="0" quotePrefix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Protection="1">
      <protection hidden="1"/>
    </xf>
    <xf numFmtId="2" fontId="0" fillId="0" borderId="0" xfId="0" applyNumberForma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2" fontId="4" fillId="0" borderId="0" xfId="0" applyNumberFormat="1" applyFont="1" applyProtection="1">
      <protection hidden="1"/>
    </xf>
    <xf numFmtId="2" fontId="4" fillId="0" borderId="0" xfId="0" applyNumberFormat="1" applyFont="1"/>
    <xf numFmtId="0" fontId="3" fillId="0" borderId="0" xfId="0" applyFont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0" xfId="0" quotePrefix="1" applyAlignment="1">
      <alignment horizontal="center"/>
    </xf>
    <xf numFmtId="0" fontId="0" fillId="2" borderId="0" xfId="0" applyFill="1"/>
    <xf numFmtId="0" fontId="5" fillId="0" borderId="0" xfId="0" applyFont="1"/>
    <xf numFmtId="2" fontId="5" fillId="3" borderId="0" xfId="0" applyNumberFormat="1" applyFont="1" applyFill="1"/>
    <xf numFmtId="0" fontId="0" fillId="0" borderId="0" xfId="0" quotePrefix="1"/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EBDDF-72DD-4FA4-AA9C-3FD0775ED5AD}">
  <dimension ref="A1:X28"/>
  <sheetViews>
    <sheetView tabSelected="1" zoomScale="90" zoomScaleNormal="90" workbookViewId="0">
      <selection activeCell="A3" sqref="A3"/>
    </sheetView>
  </sheetViews>
  <sheetFormatPr defaultRowHeight="14.4" x14ac:dyDescent="0.3"/>
  <cols>
    <col min="1" max="1" width="13.77734375" bestFit="1" customWidth="1"/>
    <col min="2" max="2" width="13.77734375" customWidth="1"/>
    <col min="3" max="3" width="9.88671875" bestFit="1" customWidth="1"/>
    <col min="4" max="4" width="9.88671875" customWidth="1"/>
    <col min="5" max="5" width="9" bestFit="1" customWidth="1"/>
  </cols>
  <sheetData>
    <row r="1" spans="1:24" ht="15" thickBot="1" x14ac:dyDescent="0.35">
      <c r="A1" s="1" t="s">
        <v>0</v>
      </c>
      <c r="B1" s="1"/>
      <c r="C1" s="1"/>
      <c r="P1" s="2" t="s">
        <v>1</v>
      </c>
      <c r="Q1" s="3"/>
    </row>
    <row r="2" spans="1:24" ht="15" thickBot="1" x14ac:dyDescent="0.35">
      <c r="A2" s="4" t="s">
        <v>2</v>
      </c>
      <c r="C2" s="5" t="s">
        <v>3</v>
      </c>
      <c r="E2" s="6" t="s">
        <v>4</v>
      </c>
      <c r="F2" s="6"/>
      <c r="J2" s="7" t="s">
        <v>5</v>
      </c>
      <c r="K2" s="8"/>
      <c r="L2" s="9" t="s">
        <v>3</v>
      </c>
      <c r="M2" s="10"/>
      <c r="N2" s="11">
        <v>99</v>
      </c>
      <c r="O2" s="12">
        <v>0.51500000000000001</v>
      </c>
      <c r="P2" s="10">
        <f>O2*N2</f>
        <v>50.984999999999999</v>
      </c>
      <c r="Q2" s="3"/>
    </row>
    <row r="3" spans="1:24" x14ac:dyDescent="0.3">
      <c r="A3" s="13">
        <v>250</v>
      </c>
      <c r="C3" s="5" t="s">
        <v>3</v>
      </c>
      <c r="E3" s="14">
        <f>A3*0.453592</f>
        <v>113.398</v>
      </c>
      <c r="F3" s="14"/>
    </row>
    <row r="4" spans="1:24" x14ac:dyDescent="0.3">
      <c r="P4" t="s">
        <v>6</v>
      </c>
    </row>
    <row r="5" spans="1:24" ht="15" thickBot="1" x14ac:dyDescent="0.35"/>
    <row r="6" spans="1:24" ht="15" thickBot="1" x14ac:dyDescent="0.35">
      <c r="J6" s="7" t="s">
        <v>7</v>
      </c>
      <c r="K6" s="8"/>
      <c r="L6" s="15" t="s">
        <v>3</v>
      </c>
      <c r="M6" s="10"/>
      <c r="N6" s="11">
        <f>E3</f>
        <v>113.398</v>
      </c>
      <c r="O6" s="12">
        <v>0.62</v>
      </c>
      <c r="P6" s="10">
        <f>O6*N6</f>
        <v>70.306759999999997</v>
      </c>
      <c r="Q6" s="3"/>
    </row>
    <row r="7" spans="1:24" ht="15" thickBot="1" x14ac:dyDescent="0.35"/>
    <row r="8" spans="1:24" ht="15" thickBot="1" x14ac:dyDescent="0.35">
      <c r="P8" s="2" t="s">
        <v>8</v>
      </c>
      <c r="Q8" s="3"/>
      <c r="S8" s="2" t="s">
        <v>9</v>
      </c>
      <c r="T8" s="3"/>
      <c r="V8" s="7" t="s">
        <v>10</v>
      </c>
      <c r="W8" s="8"/>
      <c r="X8" s="16"/>
    </row>
    <row r="10" spans="1:24" x14ac:dyDescent="0.3">
      <c r="P10" s="17">
        <f>P2+P6</f>
        <v>121.29176</v>
      </c>
      <c r="Q10" s="17"/>
      <c r="R10">
        <v>9.81</v>
      </c>
      <c r="S10" s="17">
        <f>R10*P10</f>
        <v>1189.8721656</v>
      </c>
      <c r="T10" s="17"/>
      <c r="W10" s="18">
        <v>2.2850000000000001</v>
      </c>
    </row>
    <row r="13" spans="1:24" x14ac:dyDescent="0.3">
      <c r="W13">
        <f>W10*W10</f>
        <v>5.2212250000000004</v>
      </c>
    </row>
    <row r="14" spans="1:24" ht="25.8" x14ac:dyDescent="0.5">
      <c r="A14" s="19"/>
      <c r="B14" s="19"/>
      <c r="C14" s="20" t="s">
        <v>11</v>
      </c>
      <c r="E14" s="20" t="s">
        <v>12</v>
      </c>
      <c r="F14" s="21"/>
      <c r="G14" s="22" t="s">
        <v>13</v>
      </c>
      <c r="H14" s="22"/>
      <c r="W14">
        <f>W13*S10</f>
        <v>6212.5902978348604</v>
      </c>
    </row>
    <row r="15" spans="1:24" ht="26.4" thickBot="1" x14ac:dyDescent="0.55000000000000004">
      <c r="A15" s="23">
        <f>W14-W19</f>
        <v>6149.709829233293</v>
      </c>
      <c r="B15" s="23"/>
      <c r="C15" s="24">
        <f>A15/W16</f>
        <v>62.244026611673007</v>
      </c>
      <c r="D15" s="24"/>
      <c r="E15" s="24">
        <f>C15/R10</f>
        <v>6.3449568411491342</v>
      </c>
      <c r="G15" s="25">
        <v>1</v>
      </c>
      <c r="H15" s="25"/>
    </row>
    <row r="16" spans="1:24" ht="26.4" thickBot="1" x14ac:dyDescent="0.55000000000000004">
      <c r="A16" s="23">
        <f>W14-W19-W19</f>
        <v>6086.8293606317256</v>
      </c>
      <c r="B16" s="23"/>
      <c r="C16" s="24">
        <f>A16/W16</f>
        <v>61.607584621778599</v>
      </c>
      <c r="D16" s="24"/>
      <c r="E16" s="24">
        <f>C16/9.81</f>
        <v>6.2800799818326807</v>
      </c>
      <c r="G16" s="25">
        <v>2</v>
      </c>
      <c r="H16" s="25"/>
      <c r="Q16" s="26" t="s">
        <v>14</v>
      </c>
      <c r="R16" s="27" t="s">
        <v>3</v>
      </c>
      <c r="S16" s="28">
        <v>104</v>
      </c>
      <c r="T16">
        <v>0.95</v>
      </c>
      <c r="W16">
        <f>T16*S16</f>
        <v>98.8</v>
      </c>
    </row>
    <row r="17" spans="1:23" ht="25.8" x14ac:dyDescent="0.5">
      <c r="A17" s="23">
        <f>W14-W19-W19-W19</f>
        <v>6023.9488920301583</v>
      </c>
      <c r="B17" s="23"/>
      <c r="C17" s="24">
        <f>A17/W16</f>
        <v>60.971142631884192</v>
      </c>
      <c r="D17" s="24"/>
      <c r="E17" s="24">
        <f>C17/R10</f>
        <v>6.2152031225162272</v>
      </c>
      <c r="G17" s="25">
        <v>3</v>
      </c>
      <c r="H17" s="25"/>
      <c r="T17" t="s">
        <v>15</v>
      </c>
    </row>
    <row r="18" spans="1:23" ht="25.8" x14ac:dyDescent="0.5">
      <c r="A18" s="23">
        <f>W14-W19-W19-W19-W19</f>
        <v>5961.0684234285909</v>
      </c>
      <c r="B18" s="23"/>
      <c r="C18" s="24">
        <f>A18/W16</f>
        <v>60.334700641989791</v>
      </c>
      <c r="D18" s="24"/>
      <c r="E18" s="24">
        <f>C18/R10</f>
        <v>6.1503262631997746</v>
      </c>
      <c r="G18" s="25">
        <v>4</v>
      </c>
      <c r="H18" s="25"/>
    </row>
    <row r="19" spans="1:23" ht="25.8" x14ac:dyDescent="0.5">
      <c r="A19" s="23">
        <f>W14-W19-W19-W19-W19-W19</f>
        <v>5898.1879548270235</v>
      </c>
      <c r="B19" s="23"/>
      <c r="C19" s="24">
        <f>A19/W16</f>
        <v>59.698258652095383</v>
      </c>
      <c r="D19" s="24"/>
      <c r="E19" s="24">
        <f>C19/R10</f>
        <v>6.0854494038833211</v>
      </c>
      <c r="G19" s="25">
        <v>5</v>
      </c>
      <c r="H19" s="25"/>
      <c r="R19" s="27"/>
      <c r="T19" s="6" t="s">
        <v>16</v>
      </c>
      <c r="U19" s="6"/>
      <c r="V19" s="29" t="s">
        <v>17</v>
      </c>
      <c r="W19" s="30">
        <f>W14/W16</f>
        <v>62.880468601567415</v>
      </c>
    </row>
    <row r="20" spans="1:23" ht="25.8" x14ac:dyDescent="0.5">
      <c r="A20" s="23">
        <f>W14-W19-W19-W19-W19-W19-W19</f>
        <v>5835.3074862254562</v>
      </c>
      <c r="B20" s="23"/>
      <c r="C20" s="24">
        <f>A20/W16</f>
        <v>59.061816662200975</v>
      </c>
      <c r="D20" s="24"/>
      <c r="E20" s="24">
        <f>C20/R10</f>
        <v>6.0205725445668676</v>
      </c>
      <c r="G20" s="25">
        <v>6</v>
      </c>
      <c r="H20" s="25"/>
      <c r="T20" s="6" t="s">
        <v>16</v>
      </c>
      <c r="U20" s="6"/>
      <c r="V20" s="29" t="s">
        <v>18</v>
      </c>
      <c r="W20" s="30">
        <f>W19/R10</f>
        <v>6.4098337004655876</v>
      </c>
    </row>
    <row r="21" spans="1:23" ht="25.8" x14ac:dyDescent="0.5">
      <c r="A21" s="23">
        <f>W14-W19-W19-W19-W19-W19-W19-W19</f>
        <v>5772.4270176238888</v>
      </c>
      <c r="B21" s="23"/>
      <c r="C21" s="24">
        <f>A21/W16</f>
        <v>58.425374672306567</v>
      </c>
      <c r="D21" s="24"/>
      <c r="E21" s="24">
        <f>C21/R10</f>
        <v>5.9556956852504142</v>
      </c>
      <c r="G21" s="25">
        <v>7</v>
      </c>
      <c r="H21" s="25"/>
    </row>
    <row r="22" spans="1:23" ht="25.8" x14ac:dyDescent="0.5">
      <c r="A22" s="23">
        <f>W14-W19-W19-W19-W19-W19-W19-W19-W19</f>
        <v>5709.5465490223214</v>
      </c>
      <c r="B22" s="23"/>
      <c r="C22" s="24">
        <f>A22/W16</f>
        <v>57.78893268241216</v>
      </c>
      <c r="D22" s="24"/>
      <c r="E22" s="24">
        <f>C22/R10</f>
        <v>5.8908188259339607</v>
      </c>
      <c r="G22" s="25">
        <v>8</v>
      </c>
      <c r="H22" s="25"/>
      <c r="I22" s="19"/>
    </row>
    <row r="23" spans="1:23" ht="25.8" x14ac:dyDescent="0.5">
      <c r="A23" s="23">
        <f>W14-W19-W19-W19-W19-W19-W19-W19-W19-W19</f>
        <v>5646.666080420754</v>
      </c>
      <c r="C23" s="24">
        <f>A23/W16</f>
        <v>57.152490692517752</v>
      </c>
      <c r="D23" s="19"/>
      <c r="E23" s="24">
        <f>C23/R10</f>
        <v>5.8259419666175072</v>
      </c>
      <c r="G23" s="25">
        <v>9</v>
      </c>
      <c r="H23" s="25"/>
      <c r="I23" s="19"/>
      <c r="J23" s="17"/>
      <c r="K23" s="17"/>
      <c r="L23" s="17"/>
      <c r="M23" s="31"/>
    </row>
    <row r="24" spans="1:23" ht="25.8" x14ac:dyDescent="0.5">
      <c r="A24" s="23">
        <f>W14-W19-W19-W19-W19-W19-W19-W19-W19-W19-W19</f>
        <v>5583.7856118191867</v>
      </c>
      <c r="C24" s="24">
        <f>A24/W16</f>
        <v>56.516048702623351</v>
      </c>
      <c r="E24" s="24">
        <f>C24/R10</f>
        <v>5.7610651073010546</v>
      </c>
      <c r="G24" s="25">
        <v>10</v>
      </c>
      <c r="H24" s="25"/>
      <c r="I24" s="19"/>
    </row>
    <row r="25" spans="1:23" x14ac:dyDescent="0.3">
      <c r="G25" s="32"/>
      <c r="H25" s="32"/>
      <c r="I25" s="19"/>
    </row>
    <row r="26" spans="1:23" x14ac:dyDescent="0.3">
      <c r="G26" s="32"/>
      <c r="H26" s="32"/>
      <c r="I26" s="19"/>
    </row>
    <row r="27" spans="1:23" x14ac:dyDescent="0.3">
      <c r="G27" s="32"/>
      <c r="H27" s="32"/>
      <c r="I27" s="19"/>
    </row>
    <row r="28" spans="1:23" x14ac:dyDescent="0.3">
      <c r="G28" s="32"/>
      <c r="H28" s="32"/>
      <c r="I28" s="19"/>
    </row>
  </sheetData>
  <mergeCells count="33">
    <mergeCell ref="G26:H26"/>
    <mergeCell ref="G27:H27"/>
    <mergeCell ref="G28:H28"/>
    <mergeCell ref="G21:H21"/>
    <mergeCell ref="G22:H22"/>
    <mergeCell ref="G23:H23"/>
    <mergeCell ref="J23:L23"/>
    <mergeCell ref="G24:H24"/>
    <mergeCell ref="G25:H25"/>
    <mergeCell ref="G17:H17"/>
    <mergeCell ref="G18:H18"/>
    <mergeCell ref="G19:H19"/>
    <mergeCell ref="T19:U19"/>
    <mergeCell ref="G20:H20"/>
    <mergeCell ref="T20:U20"/>
    <mergeCell ref="V8:X8"/>
    <mergeCell ref="P10:Q10"/>
    <mergeCell ref="S10:T10"/>
    <mergeCell ref="G14:H14"/>
    <mergeCell ref="G15:H15"/>
    <mergeCell ref="G16:H16"/>
    <mergeCell ref="E3:F3"/>
    <mergeCell ref="J6:K6"/>
    <mergeCell ref="L6:M6"/>
    <mergeCell ref="P6:Q6"/>
    <mergeCell ref="P8:Q8"/>
    <mergeCell ref="S8:T8"/>
    <mergeCell ref="A1:C1"/>
    <mergeCell ref="P1:Q1"/>
    <mergeCell ref="E2:F2"/>
    <mergeCell ref="J2:K2"/>
    <mergeCell ref="L2:M2"/>
    <mergeCell ref="P2:Q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Spg. Rate Selector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</dc:creator>
  <cp:lastModifiedBy>Adam</cp:lastModifiedBy>
  <dcterms:created xsi:type="dcterms:W3CDTF">2026-07-13T16:32:46Z</dcterms:created>
  <dcterms:modified xsi:type="dcterms:W3CDTF">2026-07-14T16:49:21Z</dcterms:modified>
</cp:coreProperties>
</file>