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0f30d81e7481bc/Documents/Prosperity and Wealth LLC/9. Resource Page Documents/Business Consulting/1. Free Strategy Tools/Website/"/>
    </mc:Choice>
  </mc:AlternateContent>
  <xr:revisionPtr revIDLastSave="818" documentId="8_{5A3D1958-1282-4235-953F-7E4FBE8CC82C}" xr6:coauthVersionLast="47" xr6:coauthVersionMax="47" xr10:uidLastSave="{BFA8E527-D504-4731-AC8F-9EB9E11D0ABD}"/>
  <bookViews>
    <workbookView xWindow="-108" yWindow="-108" windowWidth="23256" windowHeight="13896" activeTab="2" xr2:uid="{DFCD1367-9717-4800-A6C7-60744AE2491E}"/>
  </bookViews>
  <sheets>
    <sheet name="About Prosperity &amp; Wealth" sheetId="1" r:id="rId1"/>
    <sheet name="Cash flow forecast" sheetId="2" r:id="rId2"/>
    <sheet name="Cash flow chart" sheetId="3" r:id="rId3"/>
  </sheets>
  <externalReferences>
    <externalReference r:id="rId4"/>
  </externalReferences>
  <definedNames>
    <definedName name="Cash_Minimum">'[1]Cash flow forecast'!$J$4</definedName>
    <definedName name="Start_Date">'Cash flow forecast'!$F$4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D19" i="2"/>
  <c r="E19" i="2"/>
  <c r="F19" i="2"/>
  <c r="G19" i="2"/>
  <c r="H19" i="2"/>
  <c r="I19" i="2"/>
  <c r="J19" i="2"/>
  <c r="K19" i="2"/>
  <c r="L19" i="2"/>
  <c r="M19" i="2"/>
  <c r="N19" i="2"/>
  <c r="O6" i="3"/>
  <c r="O5" i="3"/>
  <c r="N6" i="3"/>
  <c r="N5" i="3"/>
  <c r="C6" i="3"/>
  <c r="C5" i="3"/>
  <c r="D9" i="2"/>
  <c r="C19" i="2"/>
  <c r="C9" i="2"/>
  <c r="C14" i="2" s="1"/>
  <c r="C21" i="2" s="1"/>
  <c r="F4" i="2"/>
  <c r="D14" i="2" l="1"/>
  <c r="C8" i="2"/>
  <c r="D8" i="2" l="1"/>
  <c r="B5" i="3"/>
  <c r="D21" i="2"/>
  <c r="E9" i="2" s="1"/>
  <c r="E14" i="2" l="1"/>
  <c r="E21" i="2" s="1"/>
  <c r="F9" i="2" s="1"/>
  <c r="C7" i="3"/>
  <c r="E8" i="2"/>
  <c r="B6" i="3"/>
  <c r="N7" i="3" l="1"/>
  <c r="F14" i="2"/>
  <c r="F21" i="2" s="1"/>
  <c r="G9" i="2" s="1"/>
  <c r="C8" i="3"/>
  <c r="F8" i="2"/>
  <c r="B7" i="3"/>
  <c r="O8" i="3" l="1"/>
  <c r="N8" i="3"/>
  <c r="G14" i="2"/>
  <c r="G21" i="2" s="1"/>
  <c r="H9" i="2" s="1"/>
  <c r="C9" i="3"/>
  <c r="O9" i="3" s="1"/>
  <c r="G8" i="2"/>
  <c r="B8" i="3"/>
  <c r="N9" i="3" l="1"/>
  <c r="H14" i="2"/>
  <c r="H21" i="2" s="1"/>
  <c r="I9" i="2" s="1"/>
  <c r="C10" i="3"/>
  <c r="O10" i="3" s="1"/>
  <c r="H8" i="2"/>
  <c r="B9" i="3"/>
  <c r="N10" i="3" l="1"/>
  <c r="I14" i="2"/>
  <c r="I21" i="2" s="1"/>
  <c r="J9" i="2" s="1"/>
  <c r="C11" i="3"/>
  <c r="I8" i="2"/>
  <c r="B10" i="3"/>
  <c r="N11" i="3" l="1"/>
  <c r="O11" i="3"/>
  <c r="J14" i="2"/>
  <c r="J21" i="2" s="1"/>
  <c r="K9" i="2" s="1"/>
  <c r="C12" i="3"/>
  <c r="J8" i="2"/>
  <c r="B11" i="3"/>
  <c r="N12" i="3" l="1"/>
  <c r="O12" i="3"/>
  <c r="K14" i="2"/>
  <c r="K21" i="2" s="1"/>
  <c r="L9" i="2" s="1"/>
  <c r="C13" i="3"/>
  <c r="K8" i="2"/>
  <c r="B12" i="3"/>
  <c r="N13" i="3" l="1"/>
  <c r="O13" i="3"/>
  <c r="L14" i="2"/>
  <c r="L21" i="2" s="1"/>
  <c r="M9" i="2" s="1"/>
  <c r="C14" i="3"/>
  <c r="L8" i="2"/>
  <c r="B13" i="3"/>
  <c r="N14" i="3" l="1"/>
  <c r="O14" i="3"/>
  <c r="M14" i="2"/>
  <c r="M21" i="2" s="1"/>
  <c r="N9" i="2" s="1"/>
  <c r="C15" i="3"/>
  <c r="M8" i="2"/>
  <c r="B14" i="3"/>
  <c r="N15" i="3" l="1"/>
  <c r="O15" i="3"/>
  <c r="N14" i="2"/>
  <c r="N21" i="2" s="1"/>
  <c r="C16" i="3"/>
  <c r="N8" i="2"/>
  <c r="B16" i="3" s="1"/>
  <c r="B15" i="3"/>
  <c r="N16" i="3" l="1"/>
  <c r="O16" i="3"/>
</calcChain>
</file>

<file path=xl/sharedStrings.xml><?xml version="1.0" encoding="utf-8"?>
<sst xmlns="http://schemas.openxmlformats.org/spreadsheetml/2006/main" count="35" uniqueCount="34">
  <si>
    <t>Prosperity &amp; Wealth 
Business &amp; Personal Finance Consulting</t>
  </si>
  <si>
    <t>Empowering clarity, confidence, and control over your finances and operations.</t>
  </si>
  <si>
    <r>
      <t xml:space="preserve">                                                       </t>
    </r>
    <r>
      <rPr>
        <b/>
        <sz val="40"/>
        <color rgb="FF948A54"/>
        <rFont val="Aptos Narrow"/>
        <family val="2"/>
        <scheme val="minor"/>
      </rPr>
      <t xml:space="preserve"> Cash Flow Forecast</t>
    </r>
  </si>
  <si>
    <t>Starting cash on hand</t>
  </si>
  <si>
    <t>Starting Date</t>
  </si>
  <si>
    <t>Cash minimum balance alert</t>
  </si>
  <si>
    <t>Total</t>
  </si>
  <si>
    <t>Cash receipts</t>
  </si>
  <si>
    <t>Month</t>
  </si>
  <si>
    <t>Net Cash Flow</t>
  </si>
  <si>
    <t>Cash on Hand (beginning of month)</t>
  </si>
  <si>
    <t>Total Cash on Hand (end  of month)</t>
  </si>
  <si>
    <t>Total cash available</t>
  </si>
  <si>
    <t>Cash paid out</t>
  </si>
  <si>
    <t xml:space="preserve"> Cash Inflows (e.g., sales receipts, loans).</t>
  </si>
  <si>
    <t>TCash Outflows (e.g., expenses, salaries).</t>
  </si>
  <si>
    <t>Cash on hand</t>
  </si>
  <si>
    <t xml:space="preserve">Not Below Minimum </t>
  </si>
  <si>
    <t>Below Minimum</t>
  </si>
  <si>
    <t>Mar</t>
  </si>
  <si>
    <t>Apr</t>
  </si>
  <si>
    <t>May</t>
  </si>
  <si>
    <t>Aug</t>
  </si>
  <si>
    <t>Oct</t>
  </si>
  <si>
    <t>Nov</t>
  </si>
  <si>
    <t>Dec</t>
  </si>
  <si>
    <t>Jan</t>
  </si>
  <si>
    <t>Feb</t>
  </si>
  <si>
    <t>Jun</t>
  </si>
  <si>
    <t>Jul</t>
  </si>
  <si>
    <t>Sep</t>
  </si>
  <si>
    <r>
      <t xml:space="preserve">                                                       </t>
    </r>
    <r>
      <rPr>
        <b/>
        <sz val="40"/>
        <color rgb="FF948A54"/>
        <rFont val="Aptos Narrow"/>
        <family val="2"/>
        <scheme val="minor"/>
      </rPr>
      <t xml:space="preserve"> Cash Flow Forecast Chart</t>
    </r>
  </si>
  <si>
    <t>This template acts as a financial roadmap, estimating future money inflows and outflows over a specific period to ensure a business has sufficient liquidity to operate.
 Review weekly, monthly, or yearly.</t>
  </si>
  <si>
    <t xml:space="preserve"> Cashflow Forecast Template
For Start-Up, Solopreneur, &amp; Established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</si>
</sst>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\ yyyy"/>
    <numFmt numFmtId="165" formatCode="mmmm\ yy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name val="Times New Roman"/>
      <family val="1"/>
    </font>
    <font>
      <b/>
      <sz val="16"/>
      <name val="Calibri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948A54"/>
      <name val="Aptos Narrow"/>
      <family val="2"/>
      <scheme val="minor"/>
    </font>
    <font>
      <b/>
      <sz val="40"/>
      <color rgb="FF948A5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A0A0A"/>
      <name val="Aptos Narrow"/>
      <family val="2"/>
      <scheme val="minor"/>
    </font>
    <font>
      <b/>
      <sz val="12"/>
      <color rgb="FF948A54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rgb="FF948A5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948A5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0" xfId="0" applyFill="1"/>
    <xf numFmtId="0" fontId="8" fillId="0" borderId="0" xfId="0" applyFont="1" applyAlignment="1">
      <alignment vertical="center"/>
    </xf>
    <xf numFmtId="0" fontId="11" fillId="0" borderId="0" xfId="0" applyFont="1"/>
    <xf numFmtId="0" fontId="11" fillId="0" borderId="1" xfId="0" applyFont="1" applyBorder="1" applyAlignment="1">
      <alignment horizontal="right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44" fontId="14" fillId="4" borderId="6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2" xfId="0" applyFont="1" applyBorder="1" applyAlignment="1">
      <alignment horizontal="center"/>
    </xf>
    <xf numFmtId="164" fontId="12" fillId="0" borderId="0" xfId="0" applyNumberFormat="1" applyFont="1" applyAlignment="1">
      <alignment horizontal="right" vertical="center"/>
    </xf>
    <xf numFmtId="16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44" fontId="12" fillId="0" borderId="0" xfId="0" applyNumberFormat="1" applyFont="1" applyAlignment="1">
      <alignment horizontal="center" vertical="center"/>
    </xf>
    <xf numFmtId="44" fontId="12" fillId="0" borderId="12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44" fontId="11" fillId="3" borderId="0" xfId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44" fontId="11" fillId="3" borderId="0" xfId="0" applyNumberFormat="1" applyFont="1" applyFill="1" applyAlignment="1">
      <alignment horizontal="center"/>
    </xf>
    <xf numFmtId="0" fontId="16" fillId="0" borderId="0" xfId="0" applyFont="1"/>
    <xf numFmtId="164" fontId="17" fillId="2" borderId="17" xfId="0" applyNumberFormat="1" applyFont="1" applyFill="1" applyBorder="1" applyAlignment="1">
      <alignment horizontal="center" vertical="center"/>
    </xf>
    <xf numFmtId="44" fontId="16" fillId="0" borderId="16" xfId="0" applyNumberFormat="1" applyFont="1" applyBorder="1"/>
    <xf numFmtId="44" fontId="16" fillId="0" borderId="19" xfId="0" applyNumberFormat="1" applyFont="1" applyBorder="1"/>
    <xf numFmtId="44" fontId="16" fillId="0" borderId="14" xfId="0" applyNumberFormat="1" applyFont="1" applyBorder="1"/>
    <xf numFmtId="0" fontId="13" fillId="0" borderId="0" xfId="0" applyFont="1" applyAlignment="1">
      <alignment horizontal="right" vertical="center" indent="1"/>
    </xf>
    <xf numFmtId="0" fontId="2" fillId="0" borderId="0" xfId="0" applyFont="1"/>
    <xf numFmtId="14" fontId="2" fillId="0" borderId="0" xfId="0" applyNumberFormat="1" applyFont="1"/>
    <xf numFmtId="0" fontId="19" fillId="0" borderId="0" xfId="0" applyFont="1"/>
    <xf numFmtId="0" fontId="6" fillId="2" borderId="0" xfId="0" applyFont="1" applyFill="1" applyAlignment="1">
      <alignment horizontal="center" wrapText="1"/>
    </xf>
    <xf numFmtId="165" fontId="16" fillId="0" borderId="15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165" fontId="16" fillId="0" borderId="13" xfId="0" applyNumberFormat="1" applyFont="1" applyBorder="1" applyAlignment="1">
      <alignment horizontal="center"/>
    </xf>
    <xf numFmtId="44" fontId="14" fillId="4" borderId="7" xfId="0" applyNumberFormat="1" applyFont="1" applyFill="1" applyBorder="1" applyAlignment="1">
      <alignment horizontal="center" vertical="center"/>
    </xf>
    <xf numFmtId="44" fontId="14" fillId="4" borderId="8" xfId="0" applyNumberFormat="1" applyFont="1" applyFill="1" applyBorder="1" applyAlignment="1">
      <alignment horizontal="center" vertical="center"/>
    </xf>
    <xf numFmtId="44" fontId="11" fillId="0" borderId="0" xfId="0" applyNumberFormat="1" applyFont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44" fontId="11" fillId="4" borderId="9" xfId="0" applyNumberFormat="1" applyFont="1" applyFill="1" applyBorder="1" applyAlignment="1">
      <alignment horizontal="center"/>
    </xf>
    <xf numFmtId="44" fontId="11" fillId="4" borderId="10" xfId="0" applyNumberFormat="1" applyFont="1" applyFill="1" applyBorder="1" applyAlignment="1">
      <alignment horizontal="center"/>
    </xf>
    <xf numFmtId="44" fontId="11" fillId="4" borderId="11" xfId="0" applyNumberFormat="1" applyFont="1" applyFill="1" applyBorder="1" applyAlignment="1">
      <alignment horizontal="center"/>
    </xf>
    <xf numFmtId="44" fontId="0" fillId="0" borderId="0" xfId="0" applyNumberFormat="1"/>
    <xf numFmtId="44" fontId="2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164" fontId="13" fillId="0" borderId="15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'Cash flow chart'!$N$4</c:f>
              <c:strCache>
                <c:ptCount val="1"/>
                <c:pt idx="0">
                  <c:v>Not Below Minimum </c:v>
                </c:pt>
              </c:strCache>
            </c:strRef>
          </c:tx>
          <c:spPr>
            <a:solidFill>
              <a:srgbClr val="948A5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'Cash flow chart'!$M$5:$M$16</c:f>
              <c:strCache>
                <c:ptCount val="12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</c:v>
                </c:pt>
              </c:strCache>
            </c:strRef>
          </c:cat>
          <c:val>
            <c:numRef>
              <c:f>'Cash flow chart'!$N$5:$N$16</c:f>
              <c:numCache>
                <c:formatCode>_("$"* #,##0.00_);_("$"* \(#,##0.00\);_("$"* "-"??_);_(@_)</c:formatCode>
                <c:ptCount val="12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  <c:pt idx="3">
                  <c:v>50000</c:v>
                </c:pt>
                <c:pt idx="4">
                  <c:v>55000</c:v>
                </c:pt>
                <c:pt idx="5">
                  <c:v>62000</c:v>
                </c:pt>
                <c:pt idx="6">
                  <c:v>70000</c:v>
                </c:pt>
                <c:pt idx="7">
                  <c:v>75000</c:v>
                </c:pt>
                <c:pt idx="8">
                  <c:v>118000</c:v>
                </c:pt>
                <c:pt idx="9">
                  <c:v>120000</c:v>
                </c:pt>
                <c:pt idx="10">
                  <c:v>131000</c:v>
                </c:pt>
                <c:pt idx="11">
                  <c:v>139000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7-49AD-ABFA-6487E73D7E3A}"/>
            </c:ext>
          </c:extLst>
        </c:ser>
        <c:ser>
          <c:idx val="1"/>
          <c:order val="1"/>
          <c:tx>
            <c:strRef>
              <c:f>'Cash flow chart'!$O$4</c:f>
              <c:strCache>
                <c:ptCount val="1"/>
                <c:pt idx="0">
                  <c:v>Below Minimum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'Cash flow chart'!$M$5:$M$16</c:f>
              <c:strCache>
                <c:ptCount val="12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May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Jan</c:v>
                </c:pt>
              </c:strCache>
            </c:strRef>
          </c:cat>
          <c:val>
            <c:numRef>
              <c:f>'Cash flow chart'!$O$5:$O$16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7-49AD-ABFA-6487E73D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334719"/>
        <c:axId val="1771342399"/>
      </c:barChart>
      <c:catAx>
        <c:axId val="177133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>
              <a:lumMod val="50000"/>
            </a:schemeClr>
          </a:solidFill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42399"/>
        <c:crosses val="autoZero"/>
        <c:auto val="1"/>
        <c:lblAlgn val="ctr"/>
        <c:lblOffset val="100"/>
        <c:noMultiLvlLbl val="0"/>
      </c:catAx>
      <c:valAx>
        <c:axId val="177134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3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251461</xdr:colOff>
      <xdr:row>0</xdr:row>
      <xdr:rowOff>99061</xdr:rowOff>
    </xdr:from>
    <xdr:to>
      <xdr:col>5</xdr:col>
      <xdr:colOff>441960</xdr:colOff>
      <xdr:row>0</xdr:row>
      <xdr:rowOff>1013461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A622D-7E97-46C5-9C8D-7FADF2916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861" y="99061"/>
          <a:ext cx="800099" cy="91440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83820</xdr:rowOff>
    </xdr:from>
    <xdr:to>
      <xdr:col>1</xdr:col>
      <xdr:colOff>952499</xdr:colOff>
      <xdr:row>0</xdr:row>
      <xdr:rowOff>995525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ACA61-8290-4E80-B396-9B78C6C6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83820"/>
          <a:ext cx="906779" cy="915515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99061</xdr:rowOff>
    </xdr:from>
    <xdr:to>
      <xdr:col>1</xdr:col>
      <xdr:colOff>902969</xdr:colOff>
      <xdr:row>0</xdr:row>
      <xdr:rowOff>1021081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BF973-7E5F-4305-A213-82205FA3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9061"/>
          <a:ext cx="902969" cy="92202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twoCellAnchor>
  <xdr:twoCellAnchor>
    <xdr:from>
      <xdr:col>4</xdr:col>
      <xdr:colOff>0</xdr:colOff>
      <xdr:row>3</xdr:row>
      <xdr:rowOff>15240</xdr:rowOff>
    </xdr:from>
    <xdr:to>
      <xdr:col>11</xdr:col>
      <xdr:colOff>617220</xdr:colOff>
      <xdr:row>17</xdr:row>
      <xdr:rowOff>15240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7D3845-8550-6127-D527-0CA7EACE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70f30d81e7481bc/Documents/Prosperity%20and%20Wealth%20LLC/1.%20Business%20Consulting%20Information/Business%20Consulting%20Templates%20and%20Information/Basic%20Cash%20flow%20and%20Profitability%20Insights/Cash%20Flow%20Forecast.xlsx" TargetMode="External"/><Relationship Id="rId1" Type="http://schemas.openxmlformats.org/officeDocument/2006/relationships/externalLinkPath" Target="Cash%20Flow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sh flow forecast"/>
      <sheetName val="Cash flow chart"/>
    </sheetNames>
    <sheetDataSet>
      <sheetData sheetId="0">
        <row r="4">
          <cell r="J4">
            <v>2000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364D-5C5B-4DB4-9F43-B883FA9899FE}">
  <dimension ref="A1:P12"/>
  <sheetViews>
    <sheetView topLeftCell="A2" workbookViewId="0">
      <selection activeCell="F21" sqref="F20:F21"/>
    </sheetView>
  </sheetViews>
  <sheetFormatPr defaultRowHeight="14.4" x14ac:dyDescent="0.3"/>
  <sheetData>
    <row r="1" spans="1:16" ht="94.2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6" ht="42.6" customHeight="1" x14ac:dyDescent="0.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1"/>
      <c r="L2" s="1"/>
      <c r="M2" s="1"/>
      <c r="N2" s="1"/>
      <c r="O2" s="1"/>
      <c r="P2" s="1"/>
    </row>
    <row r="3" spans="1:16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6" ht="48.6" customHeight="1" x14ac:dyDescent="0.3">
      <c r="A4" s="52" t="s">
        <v>33</v>
      </c>
      <c r="B4" s="53"/>
      <c r="C4" s="53"/>
      <c r="D4" s="53"/>
      <c r="E4" s="53"/>
      <c r="F4" s="53"/>
      <c r="G4" s="53"/>
      <c r="H4" s="53"/>
      <c r="I4" s="53"/>
      <c r="J4" s="53"/>
    </row>
    <row r="5" spans="1:16" ht="15.6" x14ac:dyDescent="0.3">
      <c r="A5" s="37"/>
      <c r="B5" s="3"/>
      <c r="C5" s="3"/>
      <c r="D5" s="3"/>
      <c r="E5" s="3"/>
      <c r="F5" s="3"/>
      <c r="G5" s="3"/>
      <c r="H5" s="3"/>
      <c r="I5" s="3"/>
      <c r="J5" s="3"/>
    </row>
    <row r="6" spans="1:16" ht="48" customHeight="1" x14ac:dyDescent="0.3">
      <c r="A6" s="54" t="s">
        <v>32</v>
      </c>
      <c r="B6" s="54"/>
      <c r="C6" s="54"/>
      <c r="D6" s="54"/>
      <c r="E6" s="54"/>
      <c r="F6" s="54"/>
      <c r="G6" s="54"/>
      <c r="H6" s="54"/>
      <c r="I6" s="54"/>
      <c r="J6" s="54"/>
    </row>
    <row r="7" spans="1:16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6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6" x14ac:dyDescent="0.3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</row>
    <row r="10" spans="1:1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</sheetData>
  <sheetProtection algorithmName="SHA-512" hashValue="MAqftRpgqGeEJRtSSVYK9Jq9/oxGhP/ZQFSEdt7T8WZqputv5nOYSM3nBf2ee2jkQkFz3tjpz3uCAZd7G+x3ug==" saltValue="3b7QRI6JeGTAU5PVo7lUMA==" spinCount="100000" sheet="1" objects="1" scenarios="1"/>
  <mergeCells count="5">
    <mergeCell ref="A1:J1"/>
    <mergeCell ref="A2:J2"/>
    <mergeCell ref="A4:J4"/>
    <mergeCell ref="A6:J6"/>
    <mergeCell ref="A9:J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1045-4723-438D-AEE8-E222CB4F36F5}">
  <dimension ref="A1:P22"/>
  <sheetViews>
    <sheetView zoomScaleNormal="100" workbookViewId="0">
      <selection activeCell="D8" sqref="D8"/>
    </sheetView>
  </sheetViews>
  <sheetFormatPr defaultRowHeight="14.4" x14ac:dyDescent="0.3"/>
  <cols>
    <col min="1" max="1" width="2.88671875" customWidth="1"/>
    <col min="2" max="2" width="44.77734375" customWidth="1"/>
    <col min="3" max="3" width="14.77734375" bestFit="1" customWidth="1"/>
    <col min="4" max="4" width="13.21875" bestFit="1" customWidth="1"/>
    <col min="5" max="5" width="14.33203125" bestFit="1" customWidth="1"/>
    <col min="6" max="6" width="16.33203125" customWidth="1"/>
    <col min="7" max="7" width="13.44140625" customWidth="1"/>
    <col min="8" max="8" width="16.6640625" customWidth="1"/>
    <col min="9" max="13" width="14.77734375" customWidth="1"/>
    <col min="14" max="14" width="13.5546875" bestFit="1" customWidth="1"/>
    <col min="15" max="15" width="15.21875" customWidth="1"/>
  </cols>
  <sheetData>
    <row r="1" spans="1:16" ht="94.8" customHeight="1" x14ac:dyDescent="0.3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"/>
    </row>
    <row r="4" spans="1:16" ht="15.6" x14ac:dyDescent="0.3">
      <c r="B4" s="24" t="s">
        <v>3</v>
      </c>
      <c r="C4" s="25">
        <v>50000</v>
      </c>
      <c r="D4" s="6"/>
      <c r="E4" s="24" t="s">
        <v>4</v>
      </c>
      <c r="F4" s="26">
        <f ca="1">TODAY()</f>
        <v>46061</v>
      </c>
      <c r="G4" s="6"/>
      <c r="H4" s="33" t="s">
        <v>5</v>
      </c>
      <c r="I4" s="24"/>
      <c r="J4" s="27">
        <v>10000</v>
      </c>
      <c r="K4" s="6"/>
    </row>
    <row r="5" spans="1:16" ht="15.6" x14ac:dyDescent="0.3">
      <c r="B5" s="6"/>
      <c r="C5" s="6"/>
      <c r="D5" s="6"/>
      <c r="E5" s="6"/>
      <c r="F5" s="6"/>
      <c r="G5" s="6"/>
    </row>
    <row r="6" spans="1:16" x14ac:dyDescent="0.3">
      <c r="B6" s="16"/>
    </row>
    <row r="7" spans="1:16" ht="15" thickBot="1" x14ac:dyDescent="0.35"/>
    <row r="8" spans="1:16" ht="27.6" customHeight="1" x14ac:dyDescent="0.3">
      <c r="B8" s="57" t="s">
        <v>10</v>
      </c>
      <c r="C8" s="10">
        <f ca="1">IF(Start_Date="","",Start_Date)</f>
        <v>46061</v>
      </c>
      <c r="D8" s="11">
        <f ca="1">IF(C8="","",DATE(YEAR(C8),MONTH(C8)+1,1))</f>
        <v>46082</v>
      </c>
      <c r="E8" s="11">
        <f t="shared" ref="E8:N8" ca="1" si="0">IF(D8="","",DATE(YEAR(D8),MONTH(D8)+1,1))</f>
        <v>46113</v>
      </c>
      <c r="F8" s="11">
        <f t="shared" ca="1" si="0"/>
        <v>46143</v>
      </c>
      <c r="G8" s="11">
        <f t="shared" ca="1" si="0"/>
        <v>46174</v>
      </c>
      <c r="H8" s="11">
        <f t="shared" ca="1" si="0"/>
        <v>46204</v>
      </c>
      <c r="I8" s="11">
        <f t="shared" ca="1" si="0"/>
        <v>46235</v>
      </c>
      <c r="J8" s="11">
        <f t="shared" ca="1" si="0"/>
        <v>46266</v>
      </c>
      <c r="K8" s="11">
        <f t="shared" ca="1" si="0"/>
        <v>46296</v>
      </c>
      <c r="L8" s="11">
        <f t="shared" ca="1" si="0"/>
        <v>46327</v>
      </c>
      <c r="M8" s="11">
        <f ca="1">IF(L8="","",DATE(YEAR(L8),MONTH(L8)+1,1))</f>
        <v>46357</v>
      </c>
      <c r="N8" s="12">
        <f t="shared" ca="1" si="0"/>
        <v>46388</v>
      </c>
      <c r="O8" s="59" t="s">
        <v>6</v>
      </c>
    </row>
    <row r="9" spans="1:16" ht="30" customHeight="1" thickBot="1" x14ac:dyDescent="0.35">
      <c r="B9" s="58"/>
      <c r="C9" s="13">
        <f>C4</f>
        <v>50000</v>
      </c>
      <c r="D9" s="41">
        <f>C21</f>
        <v>50000</v>
      </c>
      <c r="E9" s="41">
        <f t="shared" ref="E9:N9" si="1">D21</f>
        <v>50000</v>
      </c>
      <c r="F9" s="41">
        <f t="shared" si="1"/>
        <v>50000</v>
      </c>
      <c r="G9" s="41">
        <f t="shared" si="1"/>
        <v>55000</v>
      </c>
      <c r="H9" s="41">
        <f t="shared" si="1"/>
        <v>62000</v>
      </c>
      <c r="I9" s="41">
        <f t="shared" si="1"/>
        <v>70000</v>
      </c>
      <c r="J9" s="41">
        <f t="shared" si="1"/>
        <v>75000</v>
      </c>
      <c r="K9" s="41">
        <f t="shared" si="1"/>
        <v>118000</v>
      </c>
      <c r="L9" s="41">
        <f t="shared" si="1"/>
        <v>120000</v>
      </c>
      <c r="M9" s="41">
        <f t="shared" si="1"/>
        <v>131000</v>
      </c>
      <c r="N9" s="42">
        <f t="shared" si="1"/>
        <v>139000</v>
      </c>
      <c r="O9" s="60"/>
    </row>
    <row r="10" spans="1:16" ht="15.6" x14ac:dyDescent="0.3">
      <c r="B10" s="1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 ht="16.2" thickBot="1" x14ac:dyDescent="0.35">
      <c r="B11" s="19" t="s">
        <v>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6" ht="15.6" x14ac:dyDescent="0.3">
      <c r="B12" s="1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 ht="16.2" thickBot="1" x14ac:dyDescent="0.35">
      <c r="B13" s="7" t="s">
        <v>14</v>
      </c>
      <c r="C13" s="23">
        <v>10000</v>
      </c>
      <c r="D13" s="23">
        <v>15000</v>
      </c>
      <c r="E13" s="23">
        <v>20000</v>
      </c>
      <c r="F13" s="23">
        <v>25000</v>
      </c>
      <c r="G13" s="23">
        <v>30000</v>
      </c>
      <c r="H13" s="23">
        <v>35000</v>
      </c>
      <c r="I13" s="23">
        <v>40000</v>
      </c>
      <c r="J13" s="23">
        <v>75000</v>
      </c>
      <c r="K13" s="23">
        <v>50000</v>
      </c>
      <c r="L13" s="23">
        <v>55000</v>
      </c>
      <c r="M13" s="23">
        <v>60000</v>
      </c>
      <c r="N13" s="23">
        <v>65000</v>
      </c>
    </row>
    <row r="14" spans="1:16" ht="15.6" x14ac:dyDescent="0.3">
      <c r="B14" s="8" t="s">
        <v>12</v>
      </c>
      <c r="C14" s="27">
        <f>C9+C13</f>
        <v>60000</v>
      </c>
      <c r="D14" s="27">
        <f t="shared" ref="D14:N14" si="2">D9+D13</f>
        <v>65000</v>
      </c>
      <c r="E14" s="27">
        <f t="shared" si="2"/>
        <v>70000</v>
      </c>
      <c r="F14" s="27">
        <f t="shared" si="2"/>
        <v>75000</v>
      </c>
      <c r="G14" s="27">
        <f t="shared" si="2"/>
        <v>85000</v>
      </c>
      <c r="H14" s="27">
        <f t="shared" si="2"/>
        <v>97000</v>
      </c>
      <c r="I14" s="27">
        <f t="shared" si="2"/>
        <v>110000</v>
      </c>
      <c r="J14" s="27">
        <f t="shared" si="2"/>
        <v>150000</v>
      </c>
      <c r="K14" s="27">
        <f t="shared" si="2"/>
        <v>168000</v>
      </c>
      <c r="L14" s="27">
        <f t="shared" si="2"/>
        <v>175000</v>
      </c>
      <c r="M14" s="27">
        <f t="shared" si="2"/>
        <v>191000</v>
      </c>
      <c r="N14" s="27">
        <f t="shared" si="2"/>
        <v>204000</v>
      </c>
    </row>
    <row r="15" spans="1:16" ht="15.6" x14ac:dyDescent="0.3">
      <c r="B15" s="9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6" ht="16.2" thickBot="1" x14ac:dyDescent="0.35">
      <c r="B16" s="20" t="s">
        <v>13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2:14" ht="15.6" x14ac:dyDescent="0.3">
      <c r="B17" s="15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2:14" ht="16.2" thickBot="1" x14ac:dyDescent="0.35">
      <c r="B18" s="7" t="s">
        <v>15</v>
      </c>
      <c r="C18" s="23">
        <v>10000</v>
      </c>
      <c r="D18" s="23">
        <v>15000</v>
      </c>
      <c r="E18" s="23">
        <v>20000</v>
      </c>
      <c r="F18" s="23">
        <v>20000</v>
      </c>
      <c r="G18" s="23">
        <v>23000</v>
      </c>
      <c r="H18" s="23">
        <v>27000</v>
      </c>
      <c r="I18" s="23">
        <v>35000</v>
      </c>
      <c r="J18" s="23">
        <v>32000</v>
      </c>
      <c r="K18" s="23">
        <v>48000</v>
      </c>
      <c r="L18" s="23">
        <v>44000</v>
      </c>
      <c r="M18" s="23">
        <v>52000</v>
      </c>
      <c r="N18" s="23">
        <v>63000</v>
      </c>
    </row>
    <row r="19" spans="2:14" ht="15.6" x14ac:dyDescent="0.3">
      <c r="B19" s="8" t="s">
        <v>9</v>
      </c>
      <c r="C19" s="27">
        <f>C13-C18</f>
        <v>0</v>
      </c>
      <c r="D19" s="27">
        <f t="shared" ref="D19:N19" si="3">D13-D18</f>
        <v>0</v>
      </c>
      <c r="E19" s="27">
        <f t="shared" si="3"/>
        <v>0</v>
      </c>
      <c r="F19" s="27">
        <f t="shared" si="3"/>
        <v>5000</v>
      </c>
      <c r="G19" s="27">
        <f t="shared" si="3"/>
        <v>7000</v>
      </c>
      <c r="H19" s="27">
        <f t="shared" si="3"/>
        <v>8000</v>
      </c>
      <c r="I19" s="27">
        <f t="shared" si="3"/>
        <v>5000</v>
      </c>
      <c r="J19" s="27">
        <f t="shared" si="3"/>
        <v>43000</v>
      </c>
      <c r="K19" s="27">
        <f t="shared" si="3"/>
        <v>2000</v>
      </c>
      <c r="L19" s="27">
        <f t="shared" si="3"/>
        <v>11000</v>
      </c>
      <c r="M19" s="27">
        <f t="shared" si="3"/>
        <v>8000</v>
      </c>
      <c r="N19" s="27">
        <f t="shared" si="3"/>
        <v>2000</v>
      </c>
    </row>
    <row r="20" spans="2:14" ht="16.2" thickBot="1" x14ac:dyDescent="0.35">
      <c r="B20" s="9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2:14" ht="16.2" thickBot="1" x14ac:dyDescent="0.35">
      <c r="B21" s="17" t="s">
        <v>11</v>
      </c>
      <c r="C21" s="45">
        <f t="shared" ref="C21:N21" si="4">C14-C18</f>
        <v>50000</v>
      </c>
      <c r="D21" s="46">
        <f t="shared" si="4"/>
        <v>50000</v>
      </c>
      <c r="E21" s="46">
        <f t="shared" si="4"/>
        <v>50000</v>
      </c>
      <c r="F21" s="46">
        <f t="shared" si="4"/>
        <v>55000</v>
      </c>
      <c r="G21" s="46">
        <f t="shared" si="4"/>
        <v>62000</v>
      </c>
      <c r="H21" s="46">
        <f t="shared" si="4"/>
        <v>70000</v>
      </c>
      <c r="I21" s="46">
        <f t="shared" si="4"/>
        <v>75000</v>
      </c>
      <c r="J21" s="46">
        <f t="shared" si="4"/>
        <v>118000</v>
      </c>
      <c r="K21" s="46">
        <f t="shared" si="4"/>
        <v>120000</v>
      </c>
      <c r="L21" s="46">
        <f t="shared" si="4"/>
        <v>131000</v>
      </c>
      <c r="M21" s="46">
        <f t="shared" si="4"/>
        <v>139000</v>
      </c>
      <c r="N21" s="47">
        <f t="shared" si="4"/>
        <v>141000</v>
      </c>
    </row>
    <row r="22" spans="2:14" x14ac:dyDescent="0.3"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</sheetData>
  <mergeCells count="3">
    <mergeCell ref="A1:O1"/>
    <mergeCell ref="B8:B9"/>
    <mergeCell ref="O8:O9"/>
  </mergeCells>
  <conditionalFormatting sqref="C19:N19">
    <cfRule type="cellIs" dxfId="1" priority="4" operator="lessThan">
      <formula>0</formula>
    </cfRule>
  </conditionalFormatting>
  <conditionalFormatting sqref="C21:N21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2D3F-8E60-4D38-9F09-95DCE86910E5}">
  <dimension ref="B1:Q20"/>
  <sheetViews>
    <sheetView showGridLines="0" tabSelected="1" zoomScaleNormal="100" workbookViewId="0">
      <selection activeCell="O3" sqref="O3"/>
    </sheetView>
  </sheetViews>
  <sheetFormatPr defaultRowHeight="14.4" x14ac:dyDescent="0.3"/>
  <cols>
    <col min="1" max="1" width="3.33203125" customWidth="1"/>
    <col min="2" max="2" width="20.33203125" customWidth="1"/>
    <col min="3" max="3" width="18.77734375" customWidth="1"/>
    <col min="4" max="4" width="5.109375" customWidth="1"/>
    <col min="5" max="5" width="15.33203125" customWidth="1"/>
    <col min="6" max="6" width="18.33203125" customWidth="1"/>
    <col min="8" max="8" width="11.88671875" customWidth="1"/>
    <col min="9" max="9" width="13.109375" customWidth="1"/>
    <col min="10" max="10" width="15.21875" customWidth="1"/>
    <col min="11" max="11" width="1.33203125" customWidth="1"/>
    <col min="12" max="12" width="14" customWidth="1"/>
    <col min="14" max="14" width="17.21875" customWidth="1"/>
    <col min="15" max="15" width="13.77734375" bestFit="1" customWidth="1"/>
  </cols>
  <sheetData>
    <row r="1" spans="2:17" ht="94.8" customHeight="1" x14ac:dyDescent="0.3">
      <c r="B1" s="56" t="s">
        <v>31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"/>
    </row>
    <row r="3" spans="2:17" ht="18.600000000000001" thickBot="1" x14ac:dyDescent="0.4">
      <c r="B3" s="28"/>
      <c r="C3" s="28"/>
    </row>
    <row r="4" spans="2:17" ht="18.600000000000001" thickBot="1" x14ac:dyDescent="0.35">
      <c r="B4" s="29" t="s">
        <v>8</v>
      </c>
      <c r="C4" s="29" t="s">
        <v>16</v>
      </c>
      <c r="M4" s="34" t="s">
        <v>8</v>
      </c>
      <c r="N4" s="34" t="s">
        <v>17</v>
      </c>
      <c r="O4" s="34" t="s">
        <v>18</v>
      </c>
      <c r="P4" s="34"/>
    </row>
    <row r="5" spans="2:17" ht="18" x14ac:dyDescent="0.35">
      <c r="B5" s="38">
        <f ca="1">'Cash flow forecast'!C8</f>
        <v>46061</v>
      </c>
      <c r="C5" s="30">
        <f>'Cash flow forecast'!C9</f>
        <v>50000</v>
      </c>
      <c r="M5" s="35" t="s">
        <v>27</v>
      </c>
      <c r="N5" s="49">
        <f>IF(C5 &gt; 'Cash flow forecast'!J4, C5, "$0")</f>
        <v>50000</v>
      </c>
      <c r="O5" s="49" t="str">
        <f>IF(C5 &lt; 'Cash flow forecast'!J4, C5, "$0")</f>
        <v>$0</v>
      </c>
      <c r="P5" s="49"/>
    </row>
    <row r="6" spans="2:17" ht="18" x14ac:dyDescent="0.35">
      <c r="B6" s="39">
        <f ca="1">'Cash flow forecast'!D8</f>
        <v>46082</v>
      </c>
      <c r="C6" s="31">
        <f>'Cash flow forecast'!D9</f>
        <v>50000</v>
      </c>
      <c r="M6" s="35" t="s">
        <v>19</v>
      </c>
      <c r="N6" s="49">
        <f>IF(C6 &gt; 'Cash flow forecast'!J4, C6, "$0")</f>
        <v>50000</v>
      </c>
      <c r="O6" s="49" t="str">
        <f>IF(C6 &lt; 'Cash flow forecast'!J4, C6, "$0")</f>
        <v>$0</v>
      </c>
      <c r="P6" s="49"/>
    </row>
    <row r="7" spans="2:17" ht="18" x14ac:dyDescent="0.35">
      <c r="B7" s="39">
        <f ca="1">'Cash flow forecast'!E8</f>
        <v>46113</v>
      </c>
      <c r="C7" s="31">
        <f>'Cash flow forecast'!E9</f>
        <v>50000</v>
      </c>
      <c r="M7" s="35" t="s">
        <v>20</v>
      </c>
      <c r="N7" s="49">
        <f>IF(C7 &gt; 'Cash flow forecast'!J4, C7, "$0")</f>
        <v>50000</v>
      </c>
      <c r="O7" s="49" t="str">
        <f>IF(C7 &lt; 'Cash flow forecast'!J5, C7, "$0")</f>
        <v>$0</v>
      </c>
      <c r="P7" s="49"/>
    </row>
    <row r="8" spans="2:17" ht="18" x14ac:dyDescent="0.35">
      <c r="B8" s="39">
        <f ca="1">'Cash flow forecast'!F8</f>
        <v>46143</v>
      </c>
      <c r="C8" s="31">
        <f>'Cash flow forecast'!F9</f>
        <v>50000</v>
      </c>
      <c r="M8" s="35" t="s">
        <v>21</v>
      </c>
      <c r="N8" s="49">
        <f>IF(C8 &gt;= 'Cash flow forecast'!J4, C8, "$0")</f>
        <v>50000</v>
      </c>
      <c r="O8" s="49" t="str">
        <f>IF(C8 &lt; 'Cash flow forecast'!J4, C8, "$0")</f>
        <v>$0</v>
      </c>
      <c r="P8" s="49"/>
    </row>
    <row r="9" spans="2:17" ht="18" x14ac:dyDescent="0.35">
      <c r="B9" s="39">
        <f ca="1">'Cash flow forecast'!G8</f>
        <v>46174</v>
      </c>
      <c r="C9" s="31">
        <f>'Cash flow forecast'!G9</f>
        <v>55000</v>
      </c>
      <c r="M9" s="35" t="s">
        <v>28</v>
      </c>
      <c r="N9" s="49">
        <f>IF(C9 &gt; 'Cash flow forecast'!J4, C9, "$0")</f>
        <v>55000</v>
      </c>
      <c r="O9" s="49" t="str">
        <f>IF(C9 &lt; 'Cash flow forecast'!J4, C9, "$0")</f>
        <v>$0</v>
      </c>
      <c r="P9" s="49"/>
    </row>
    <row r="10" spans="2:17" ht="18" x14ac:dyDescent="0.35">
      <c r="B10" s="39">
        <f ca="1">'Cash flow forecast'!H8</f>
        <v>46204</v>
      </c>
      <c r="C10" s="31">
        <f>'Cash flow forecast'!H9</f>
        <v>62000</v>
      </c>
      <c r="M10" s="35" t="s">
        <v>29</v>
      </c>
      <c r="N10" s="49">
        <f>IF(C10 &gt; 'Cash flow forecast'!J4, C10, "$0")</f>
        <v>62000</v>
      </c>
      <c r="O10" s="49" t="str">
        <f>IF(C10 &lt; 'Cash flow forecast'!J4, C10, "$0")</f>
        <v>$0</v>
      </c>
      <c r="P10" s="49"/>
    </row>
    <row r="11" spans="2:17" ht="18" x14ac:dyDescent="0.35">
      <c r="B11" s="39">
        <f ca="1">'Cash flow forecast'!I8</f>
        <v>46235</v>
      </c>
      <c r="C11" s="31">
        <f>'Cash flow forecast'!I9</f>
        <v>70000</v>
      </c>
      <c r="M11" s="35" t="s">
        <v>22</v>
      </c>
      <c r="N11" s="49">
        <f>IF(C11 &gt; 'Cash flow forecast'!J4, C11, "$0")</f>
        <v>70000</v>
      </c>
      <c r="O11" s="49" t="str">
        <f>IF(C11 &lt; 'Cash flow forecast'!J4, C11, "$0")</f>
        <v>$0</v>
      </c>
      <c r="P11" s="49"/>
    </row>
    <row r="12" spans="2:17" ht="18" x14ac:dyDescent="0.35">
      <c r="B12" s="39">
        <f ca="1">'Cash flow forecast'!J8</f>
        <v>46266</v>
      </c>
      <c r="C12" s="31">
        <f>'Cash flow forecast'!J9</f>
        <v>75000</v>
      </c>
      <c r="M12" s="35" t="s">
        <v>30</v>
      </c>
      <c r="N12" s="49">
        <f>IF(C12 &gt; 'Cash flow forecast'!J4, C12, "$0")</f>
        <v>75000</v>
      </c>
      <c r="O12" s="49" t="str">
        <f>IF(C12&lt; 'Cash flow forecast'!J4, C12, "$0")</f>
        <v>$0</v>
      </c>
      <c r="P12" s="49"/>
    </row>
    <row r="13" spans="2:17" ht="18" x14ac:dyDescent="0.35">
      <c r="B13" s="39">
        <f ca="1">'Cash flow forecast'!K8</f>
        <v>46296</v>
      </c>
      <c r="C13" s="31">
        <f>'Cash flow forecast'!K9</f>
        <v>118000</v>
      </c>
      <c r="M13" s="35" t="s">
        <v>23</v>
      </c>
      <c r="N13" s="49">
        <f>IF(C13 &gt; 'Cash flow forecast'!J4, C13, "$0")</f>
        <v>118000</v>
      </c>
      <c r="O13" s="49" t="str">
        <f>IF(C13 &lt; 'Cash flow forecast'!J4, C13, "$0")</f>
        <v>$0</v>
      </c>
      <c r="P13" s="49"/>
    </row>
    <row r="14" spans="2:17" ht="18" x14ac:dyDescent="0.35">
      <c r="B14" s="39">
        <f ca="1">'Cash flow forecast'!L8</f>
        <v>46327</v>
      </c>
      <c r="C14" s="31">
        <f>'Cash flow forecast'!L9</f>
        <v>120000</v>
      </c>
      <c r="M14" s="35" t="s">
        <v>24</v>
      </c>
      <c r="N14" s="49">
        <f>IF(C14 &gt; 'Cash flow forecast'!J4, C14, "$0")</f>
        <v>120000</v>
      </c>
      <c r="O14" s="49" t="str">
        <f>IF(C14&lt; 'Cash flow forecast'!J4, C14, "$0")</f>
        <v>$0</v>
      </c>
      <c r="P14" s="49"/>
    </row>
    <row r="15" spans="2:17" ht="18" x14ac:dyDescent="0.35">
      <c r="B15" s="39">
        <f ca="1">'Cash flow forecast'!M8</f>
        <v>46357</v>
      </c>
      <c r="C15" s="31">
        <f>'Cash flow forecast'!M9</f>
        <v>131000</v>
      </c>
      <c r="M15" s="35" t="s">
        <v>25</v>
      </c>
      <c r="N15" s="49">
        <f>IF(C15 &gt; 'Cash flow forecast'!J4, C15, "$0")</f>
        <v>131000</v>
      </c>
      <c r="O15" s="49" t="str">
        <f>IF(C15 &lt; 'Cash flow forecast'!J4, C15, "$0")</f>
        <v>$0</v>
      </c>
      <c r="P15" s="49"/>
    </row>
    <row r="16" spans="2:17" ht="18.600000000000001" thickBot="1" x14ac:dyDescent="0.4">
      <c r="B16" s="40">
        <f ca="1">'Cash flow forecast'!N8</f>
        <v>46388</v>
      </c>
      <c r="C16" s="32">
        <f>'Cash flow forecast'!N9</f>
        <v>139000</v>
      </c>
      <c r="M16" s="35" t="s">
        <v>26</v>
      </c>
      <c r="N16" s="49">
        <f>IF(C16 &gt; 'Cash flow forecast'!J4, C16, "$0")</f>
        <v>139000</v>
      </c>
      <c r="O16" s="49" t="str">
        <f>IF(C16 &lt; 'Cash flow forecast'!J4, C16, "$0")</f>
        <v>$0</v>
      </c>
      <c r="P16" s="49"/>
    </row>
    <row r="17" spans="13:16" x14ac:dyDescent="0.3">
      <c r="M17" s="34"/>
      <c r="N17" s="34"/>
      <c r="O17" s="34"/>
      <c r="P17" s="34"/>
    </row>
    <row r="18" spans="13:16" x14ac:dyDescent="0.3">
      <c r="M18" s="36"/>
      <c r="N18" s="36"/>
      <c r="O18" s="36"/>
    </row>
    <row r="19" spans="13:16" x14ac:dyDescent="0.3">
      <c r="M19" s="36"/>
      <c r="N19" s="36"/>
      <c r="O19" s="36"/>
    </row>
    <row r="20" spans="13:16" x14ac:dyDescent="0.3">
      <c r="M20" s="36"/>
      <c r="N20" s="36"/>
      <c r="O20" s="36"/>
    </row>
  </sheetData>
  <mergeCells count="1">
    <mergeCell ref="B1:P1"/>
  </mergeCells>
  <phoneticPr fontId="18" type="noConversion"/>
  <pageMargins left="0.7" right="0.7" top="0.75" bottom="0.75" header="0.3" footer="0.3"/>
  <ignoredErrors>
    <ignoredError sqref="O7 N8 O12:O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About Prosperity &amp; Wealth</vt:lpstr>
      <vt:lpstr>Cash flow forecast</vt:lpstr>
      <vt:lpstr>Cash flow chart</vt:lpstr>
      <vt:lpstr>Start_Date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Gill</dc:creator>
  <cp:lastModifiedBy>Tiffany Gill</cp:lastModifiedBy>
  <dcterms:created xsi:type="dcterms:W3CDTF">2026-02-01T20:43:47Z</dcterms:created>
  <dcterms:modified xsi:type="dcterms:W3CDTF">2026-02-08T16:53:57Z</dcterms:modified>
</cp:coreProperties>
</file>