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https://atproperties.sharepoint.com/sites/AmyMollohanCo/Shared Documents/"/>
    </mc:Choice>
  </mc:AlternateContent>
  <xr:revisionPtr revIDLastSave="1" documentId="8_{1DD82D1D-AA1B-134A-84A9-37F10C1DD662}" xr6:coauthVersionLast="47" xr6:coauthVersionMax="47" xr10:uidLastSave="{B7C25478-9A6B-4A4C-BA7F-CA7A99B5643C}"/>
  <bookViews>
    <workbookView xWindow="0" yWindow="760" windowWidth="26240" windowHeight="15180" xr2:uid="{B052A062-65A3-C24E-9123-D1C9429A022F}"/>
  </bookViews>
  <sheets>
    <sheet name="NOI Worksheet" sheetId="1" r:id="rId1"/>
    <sheet name="Rent Roll345 Loomis Avenue, LLC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K25" i="1"/>
  <c r="K24" i="1"/>
  <c r="I29" i="1"/>
  <c r="M22" i="1"/>
  <c r="M20" i="1"/>
  <c r="M18" i="1"/>
  <c r="M16" i="1"/>
  <c r="M15" i="1"/>
  <c r="M14" i="1"/>
  <c r="G29" i="1"/>
  <c r="L18" i="1"/>
  <c r="L16" i="1"/>
  <c r="L15" i="1"/>
  <c r="L14" i="1"/>
  <c r="G20" i="1"/>
  <c r="E20" i="1"/>
  <c r="F20" i="1"/>
  <c r="L19" i="1"/>
  <c r="K19" i="1"/>
  <c r="J19" i="1"/>
  <c r="I19" i="1"/>
  <c r="H19" i="1"/>
  <c r="K18" i="1"/>
  <c r="J18" i="1"/>
  <c r="I18" i="1"/>
  <c r="H18" i="1"/>
  <c r="L17" i="1"/>
  <c r="K17" i="1"/>
  <c r="J17" i="1"/>
  <c r="I17" i="1"/>
  <c r="H17" i="1"/>
  <c r="K16" i="1"/>
  <c r="J16" i="1"/>
  <c r="I16" i="1"/>
  <c r="H16" i="1"/>
  <c r="K15" i="1"/>
  <c r="J15" i="1"/>
  <c r="I15" i="1"/>
  <c r="H15" i="1"/>
  <c r="K14" i="1"/>
  <c r="J14" i="1"/>
  <c r="I14" i="1"/>
  <c r="H14" i="1"/>
  <c r="L12" i="1"/>
  <c r="K12" i="1"/>
  <c r="J12" i="1"/>
  <c r="I12" i="1"/>
  <c r="H12" i="1"/>
  <c r="G10" i="1"/>
  <c r="F10" i="1"/>
  <c r="E10" i="1"/>
  <c r="J9" i="1"/>
  <c r="I9" i="1"/>
  <c r="H9" i="1"/>
  <c r="L8" i="1"/>
  <c r="J8" i="1"/>
  <c r="I8" i="1"/>
  <c r="H8" i="1"/>
  <c r="L7" i="1"/>
  <c r="K7" i="1"/>
  <c r="J7" i="1"/>
  <c r="I7" i="1"/>
  <c r="H7" i="1"/>
  <c r="L6" i="1"/>
  <c r="K6" i="1"/>
  <c r="J6" i="1"/>
  <c r="I6" i="1"/>
  <c r="H6" i="1"/>
  <c r="J10" i="1" l="1"/>
  <c r="J20" i="1"/>
  <c r="I20" i="1"/>
  <c r="I10" i="1"/>
  <c r="K10" i="1"/>
  <c r="K20" i="1"/>
  <c r="K22" i="1" s="1"/>
  <c r="F22" i="1"/>
  <c r="L10" i="1"/>
  <c r="L20" i="1"/>
  <c r="H20" i="1"/>
  <c r="E22" i="1"/>
  <c r="G22" i="1"/>
  <c r="H10" i="1"/>
  <c r="J22" i="1" l="1"/>
  <c r="I22" i="1"/>
  <c r="L22" i="1"/>
  <c r="H22" i="1"/>
</calcChain>
</file>

<file path=xl/sharedStrings.xml><?xml version="1.0" encoding="utf-8"?>
<sst xmlns="http://schemas.openxmlformats.org/spreadsheetml/2006/main" count="159" uniqueCount="63">
  <si>
    <t>345 Loomis Avenue, LLC</t>
  </si>
  <si>
    <t>Year End Comparison</t>
  </si>
  <si>
    <t>INCOME</t>
  </si>
  <si>
    <t xml:space="preserve">Rental Income </t>
  </si>
  <si>
    <t>Other Income: Late Fees</t>
  </si>
  <si>
    <t>Other Income</t>
  </si>
  <si>
    <t>EXPENSES</t>
  </si>
  <si>
    <t>Rent Processing Fees</t>
  </si>
  <si>
    <t>Mortgage Payments</t>
  </si>
  <si>
    <t>Utilities: Atlanta Watershed</t>
  </si>
  <si>
    <t>Taxes: City &amp; County</t>
  </si>
  <si>
    <t>Insurance</t>
  </si>
  <si>
    <t xml:space="preserve"> </t>
  </si>
  <si>
    <t>Fulton Cty Solid Waste Fees</t>
  </si>
  <si>
    <t>Termite &amp; Extermination</t>
  </si>
  <si>
    <t>Landscape &amp; Trimming</t>
  </si>
  <si>
    <t xml:space="preserve">Net Operating Income </t>
  </si>
  <si>
    <t>1-A: $1,000</t>
  </si>
  <si>
    <t>2-B: $1,000</t>
  </si>
  <si>
    <t>3-C: $1,000</t>
  </si>
  <si>
    <t>4-D: $1,100</t>
  </si>
  <si>
    <t>Rent Roll</t>
  </si>
  <si>
    <t>Date</t>
  </si>
  <si>
    <t>Ck</t>
  </si>
  <si>
    <t>Cleared</t>
  </si>
  <si>
    <t>Paid To/Received From</t>
  </si>
  <si>
    <t>Description</t>
  </si>
  <si>
    <t>Rent</t>
  </si>
  <si>
    <t>X</t>
  </si>
  <si>
    <t>Erent Payment</t>
  </si>
  <si>
    <t>Erent Payment - late fee</t>
  </si>
  <si>
    <t>Morgan Nelson - Security Deposit Refund</t>
  </si>
  <si>
    <t>ACH transfer - rent</t>
  </si>
  <si>
    <t>1-A partial month &amp; 3C</t>
  </si>
  <si>
    <t>Marcy Breffle - Security Deposit Refund</t>
  </si>
  <si>
    <t>1-A</t>
  </si>
  <si>
    <t>includes Security Deposit</t>
  </si>
  <si>
    <t>2-B, 3-C &amp; 4D</t>
  </si>
  <si>
    <t>Venmo - rent</t>
  </si>
  <si>
    <t>2-B</t>
  </si>
  <si>
    <t>1-A partial Aug</t>
  </si>
  <si>
    <t xml:space="preserve">4-D </t>
  </si>
  <si>
    <t>3-C</t>
  </si>
  <si>
    <t>4-D &amp; Late fee</t>
  </si>
  <si>
    <t>Partial 1-A for September</t>
  </si>
  <si>
    <t>Partial 1-A for October</t>
  </si>
  <si>
    <t>Fulton County Tax</t>
  </si>
  <si>
    <t>4-D Sept &amp; Oct Rent</t>
  </si>
  <si>
    <t>1-A partial Nov</t>
  </si>
  <si>
    <t>2-B, 3-C, 4D Nov rent</t>
  </si>
  <si>
    <t>1-A Partial Dec</t>
  </si>
  <si>
    <t>2-B Dec Rent</t>
  </si>
  <si>
    <t xml:space="preserve">   </t>
  </si>
  <si>
    <t>4-D Dec rent</t>
  </si>
  <si>
    <t>3-C rent Dec</t>
  </si>
  <si>
    <t>1-A partial Jan rent</t>
  </si>
  <si>
    <t>Lease Expiration</t>
  </si>
  <si>
    <t>Security Deposit</t>
  </si>
  <si>
    <t>Proforma</t>
  </si>
  <si>
    <t>Current Monthly</t>
  </si>
  <si>
    <t>Proforma Monthly</t>
  </si>
  <si>
    <t xml:space="preserve">Current Cap: </t>
  </si>
  <si>
    <t xml:space="preserve">Proforma CAP: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</si>
</sst>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5" formatCode="m/d/yy;@"/>
    <numFmt numFmtId="170" formatCode="0.000%"/>
  </numFmts>
  <fonts count="2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sz val="10"/>
      <name val="Arial"/>
      <family val="2"/>
    </font>
    <font>
      <b/>
      <sz val="18"/>
      <color rgb="FF000080"/>
      <name val="Myriad Pro Cond"/>
      <family val="2"/>
    </font>
    <font>
      <b/>
      <sz val="10"/>
      <name val="Myriad Pro"/>
      <family val="2"/>
    </font>
    <font>
      <b/>
      <sz val="9"/>
      <name val="Myriad Pro"/>
      <family val="2"/>
    </font>
    <font>
      <sz val="9"/>
      <color rgb="FF000000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sz val="9"/>
      <name val="Myriad Pro"/>
      <family val="2"/>
    </font>
    <font>
      <sz val="10"/>
      <name val="Myriad Pro"/>
      <family val="2"/>
    </font>
    <font>
      <b/>
      <sz val="10"/>
      <color rgb="FF0000FF"/>
      <name val="Myriad Pro"/>
      <family val="2"/>
    </font>
    <font>
      <sz val="9"/>
      <name val="Arial"/>
      <family val="2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CCCC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1" applyFont="1"/>
    <xf numFmtId="0" fontId="9" fillId="2" borderId="4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9" fillId="0" borderId="0" xfId="0" applyFont="1"/>
    <xf numFmtId="14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5" fontId="11" fillId="4" borderId="9" xfId="0" applyNumberFormat="1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left" vertical="center" wrapText="1"/>
    </xf>
    <xf numFmtId="14" fontId="14" fillId="5" borderId="11" xfId="0" applyNumberFormat="1" applyFont="1" applyFill="1" applyBorder="1"/>
    <xf numFmtId="44" fontId="15" fillId="5" borderId="1" xfId="0" applyNumberFormat="1" applyFont="1" applyFill="1" applyBorder="1"/>
    <xf numFmtId="44" fontId="7" fillId="0" borderId="0" xfId="0" applyNumberFormat="1" applyFont="1"/>
    <xf numFmtId="0" fontId="12" fillId="6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14" fontId="14" fillId="0" borderId="11" xfId="0" applyNumberFormat="1" applyFont="1" applyBorder="1"/>
    <xf numFmtId="44" fontId="15" fillId="0" borderId="1" xfId="0" applyNumberFormat="1" applyFont="1" applyBorder="1"/>
    <xf numFmtId="165" fontId="11" fillId="0" borderId="9" xfId="0" applyNumberFormat="1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165" fontId="12" fillId="4" borderId="9" xfId="0" applyNumberFormat="1" applyFont="1" applyFill="1" applyBorder="1" applyAlignment="1">
      <alignment horizontal="left" vertical="center" wrapText="1"/>
    </xf>
    <xf numFmtId="165" fontId="12" fillId="0" borderId="9" xfId="0" applyNumberFormat="1" applyFont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0" fillId="0" borderId="0" xfId="0" applyFont="1"/>
    <xf numFmtId="44" fontId="16" fillId="0" borderId="5" xfId="0" applyNumberFormat="1" applyFont="1" applyBorder="1"/>
    <xf numFmtId="44" fontId="17" fillId="0" borderId="0" xfId="0" applyNumberFormat="1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44" fontId="6" fillId="0" borderId="0" xfId="1" applyFont="1" applyAlignment="1">
      <alignment horizontal="right"/>
    </xf>
    <xf numFmtId="44" fontId="4" fillId="0" borderId="0" xfId="1" applyFont="1" applyAlignment="1">
      <alignment horizontal="center" wrapText="1"/>
    </xf>
    <xf numFmtId="44" fontId="6" fillId="0" borderId="1" xfId="1" applyFont="1" applyBorder="1" applyAlignment="1">
      <alignment horizontal="right"/>
    </xf>
    <xf numFmtId="44" fontId="18" fillId="0" borderId="0" xfId="1" applyFont="1"/>
    <xf numFmtId="44" fontId="0" fillId="0" borderId="0" xfId="1" applyFont="1" applyAlignment="1">
      <alignment wrapText="1"/>
    </xf>
    <xf numFmtId="44" fontId="19" fillId="0" borderId="0" xfId="1" applyFont="1" applyAlignment="1">
      <alignment horizontal="left"/>
    </xf>
    <xf numFmtId="44" fontId="7" fillId="0" borderId="0" xfId="1" applyFont="1"/>
    <xf numFmtId="44" fontId="7" fillId="0" borderId="1" xfId="1" applyFont="1" applyBorder="1"/>
    <xf numFmtId="0" fontId="0" fillId="0" borderId="0" xfId="1" applyNumberFormat="1" applyFont="1"/>
    <xf numFmtId="0" fontId="3" fillId="0" borderId="0" xfId="1" applyNumberFormat="1" applyFont="1"/>
    <xf numFmtId="0" fontId="20" fillId="0" borderId="0" xfId="1" applyNumberFormat="1" applyFont="1" applyAlignment="1">
      <alignment horizontal="left"/>
    </xf>
    <xf numFmtId="170" fontId="20" fillId="0" borderId="0" xfId="2" applyNumberFormat="1" applyFont="1" applyAlignment="1">
      <alignment horizontal="left"/>
    </xf>
    <xf numFmtId="0" fontId="1" fillId="0" borderId="0" xfId="1" applyNumberFormat="1" applyFont="1" applyAlignment="1">
      <alignment horizontal="left"/>
    </xf>
    <xf numFmtId="170" fontId="1" fillId="0" borderId="0" xfId="2" applyNumberFormat="1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tproperties.sharepoint.com/sites/AmyMollohanCo/Shared%20Documents/Amy%20Mollohan%20&amp;%20Co.%20Sales/Current%20DEAL%20(Property)%20Folders/Ann%20Cone/Financial/Loomis%20Financials%2012.31.2024.xlsx" TargetMode="External"/><Relationship Id="rId1" Type="http://schemas.openxmlformats.org/officeDocument/2006/relationships/externalLinkPath" Target="Amy%20Mollohan%20&amp;%20Co.%20Sales/Current%20DEAL%20(Property)%20Folders/Ann%20Cone/Financial/Loomis%20Financials%2012.3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eck Register 2017"/>
      <sheetName val="Check Register 2018"/>
      <sheetName val="Check Register 2019"/>
      <sheetName val="Check Register 2020"/>
      <sheetName val="Check Register 2021"/>
      <sheetName val="Check Register 2022"/>
      <sheetName val="Check Register 2023"/>
      <sheetName val="Check Register 2024"/>
      <sheetName val="Revised 2024 Check Register"/>
      <sheetName val="Year Compare"/>
      <sheetName val="Cash on Cash Return"/>
    </sheetNames>
    <sheetDataSet>
      <sheetData sheetId="0"/>
      <sheetData sheetId="1"/>
      <sheetData sheetId="2"/>
      <sheetData sheetId="3">
        <row r="104">
          <cell r="E104">
            <v>58612.1</v>
          </cell>
        </row>
        <row r="105">
          <cell r="E105">
            <v>-1125</v>
          </cell>
          <cell r="F105"/>
          <cell r="G105" t="str">
            <v>Security Deposit</v>
          </cell>
        </row>
        <row r="106">
          <cell r="E106">
            <v>150</v>
          </cell>
        </row>
        <row r="107">
          <cell r="E107">
            <v>0</v>
          </cell>
          <cell r="G107"/>
        </row>
        <row r="111">
          <cell r="E111">
            <v>72</v>
          </cell>
        </row>
        <row r="112">
          <cell r="E112">
            <v>3774.16</v>
          </cell>
        </row>
        <row r="113">
          <cell r="E113">
            <v>10392.379999999999</v>
          </cell>
        </row>
        <row r="114">
          <cell r="E114">
            <v>2833</v>
          </cell>
        </row>
        <row r="115">
          <cell r="E115">
            <v>1557.82</v>
          </cell>
        </row>
        <row r="116">
          <cell r="E116">
            <v>2058</v>
          </cell>
        </row>
        <row r="117">
          <cell r="E117">
            <v>295</v>
          </cell>
        </row>
      </sheetData>
      <sheetData sheetId="4">
        <row r="104">
          <cell r="E104">
            <v>54137.9</v>
          </cell>
        </row>
        <row r="105">
          <cell r="E105">
            <v>150</v>
          </cell>
        </row>
        <row r="110">
          <cell r="E110">
            <v>15</v>
          </cell>
        </row>
        <row r="111">
          <cell r="E111">
            <v>1593.9199999999998</v>
          </cell>
        </row>
        <row r="112">
          <cell r="E112">
            <v>13953.259999999998</v>
          </cell>
        </row>
        <row r="113">
          <cell r="E113">
            <v>3219</v>
          </cell>
        </row>
        <row r="114">
          <cell r="E114">
            <v>0</v>
          </cell>
        </row>
        <row r="115">
          <cell r="E115">
            <v>2350</v>
          </cell>
        </row>
        <row r="116">
          <cell r="E116">
            <v>470</v>
          </cell>
        </row>
      </sheetData>
      <sheetData sheetId="5">
        <row r="85">
          <cell r="E85">
            <v>55120.33</v>
          </cell>
        </row>
        <row r="86">
          <cell r="E86">
            <v>50</v>
          </cell>
        </row>
        <row r="92">
          <cell r="E92">
            <v>1344.3200000000002</v>
          </cell>
        </row>
        <row r="93">
          <cell r="E93">
            <v>6070.5</v>
          </cell>
        </row>
        <row r="94">
          <cell r="E94">
            <v>4218</v>
          </cell>
        </row>
        <row r="95">
          <cell r="E95">
            <v>1985.89</v>
          </cell>
        </row>
        <row r="96">
          <cell r="E96">
            <v>394</v>
          </cell>
        </row>
        <row r="97">
          <cell r="E97">
            <v>920</v>
          </cell>
        </row>
      </sheetData>
      <sheetData sheetId="6">
        <row r="97">
          <cell r="E97">
            <v>57965</v>
          </cell>
        </row>
        <row r="98">
          <cell r="E98">
            <v>50</v>
          </cell>
          <cell r="F98"/>
        </row>
        <row r="104">
          <cell r="E104">
            <v>1590.72</v>
          </cell>
        </row>
        <row r="105">
          <cell r="E105">
            <v>7882.0599999999995</v>
          </cell>
        </row>
        <row r="106">
          <cell r="E106">
            <v>5312</v>
          </cell>
        </row>
        <row r="107">
          <cell r="E107">
            <v>1985.89</v>
          </cell>
          <cell r="F107"/>
        </row>
        <row r="108">
          <cell r="E108">
            <v>1023.82</v>
          </cell>
        </row>
        <row r="109">
          <cell r="E109">
            <v>510</v>
          </cell>
          <cell r="F109"/>
        </row>
      </sheetData>
      <sheetData sheetId="7"/>
      <sheetData sheetId="8">
        <row r="105">
          <cell r="E105">
            <v>61186.5</v>
          </cell>
        </row>
        <row r="106">
          <cell r="E106">
            <v>0</v>
          </cell>
        </row>
        <row r="110">
          <cell r="E110">
            <v>-1861.56</v>
          </cell>
        </row>
        <row r="111">
          <cell r="E111">
            <v>-550.43999999999994</v>
          </cell>
        </row>
        <row r="113">
          <cell r="E113">
            <v>-5931.1599999999962</v>
          </cell>
        </row>
        <row r="114">
          <cell r="E114">
            <v>-9921.64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CD36D-0F6C-3E48-B13F-DA705C1AF455}">
  <dimension ref="B1:M29"/>
  <sheetViews>
    <sheetView tabSelected="1" topLeftCell="E4" zoomScale="125" workbookViewId="0">
      <selection activeCell="K24" sqref="K24"/>
    </sheetView>
  </sheetViews>
  <sheetFormatPr baseColWidth="10" defaultColWidth="8.83203125" defaultRowHeight="16"/>
  <cols>
    <col min="1" max="1" width="4.33203125" customWidth="1"/>
    <col min="5" max="13" width="16.33203125" style="5" customWidth="1"/>
  </cols>
  <sheetData>
    <row r="1" spans="2:13">
      <c r="B1" s="37" t="s">
        <v>0</v>
      </c>
      <c r="C1" s="37"/>
      <c r="D1" s="37"/>
      <c r="E1" s="37"/>
      <c r="F1" s="37"/>
      <c r="G1" s="37"/>
      <c r="H1" s="38"/>
      <c r="I1" s="38"/>
      <c r="J1" s="38"/>
      <c r="K1" s="38"/>
      <c r="L1" s="38"/>
    </row>
    <row r="2" spans="2:13">
      <c r="B2" s="37" t="s">
        <v>1</v>
      </c>
      <c r="C2" s="37"/>
      <c r="D2" s="37"/>
      <c r="E2" s="37"/>
      <c r="F2" s="37"/>
      <c r="G2" s="37"/>
      <c r="H2" s="38"/>
      <c r="I2" s="38"/>
      <c r="J2" s="38"/>
      <c r="K2" s="38"/>
      <c r="L2" s="38"/>
    </row>
    <row r="3" spans="2:13">
      <c r="B3" s="1"/>
      <c r="C3" s="1"/>
      <c r="D3" s="1"/>
      <c r="E3" s="45"/>
      <c r="F3" s="45"/>
      <c r="G3" s="45"/>
      <c r="H3" s="48"/>
      <c r="I3" s="48"/>
      <c r="J3" s="48"/>
      <c r="K3" s="48"/>
      <c r="L3" s="48"/>
      <c r="M3" s="5" t="s">
        <v>58</v>
      </c>
    </row>
    <row r="4" spans="2:13" s="52" customFormat="1">
      <c r="E4" s="53">
        <v>2017</v>
      </c>
      <c r="F4" s="53">
        <v>2018</v>
      </c>
      <c r="G4" s="53">
        <v>2019</v>
      </c>
      <c r="H4" s="53">
        <v>2020</v>
      </c>
      <c r="I4" s="53">
        <v>2021</v>
      </c>
      <c r="J4" s="53">
        <v>2022</v>
      </c>
      <c r="K4" s="53">
        <v>2023</v>
      </c>
      <c r="L4" s="53">
        <v>2024</v>
      </c>
      <c r="M4" s="53">
        <v>2025</v>
      </c>
    </row>
    <row r="5" spans="2:13">
      <c r="B5" s="2" t="s">
        <v>2</v>
      </c>
      <c r="C5" s="3"/>
      <c r="D5" s="3"/>
      <c r="E5" s="44"/>
    </row>
    <row r="6" spans="2:13">
      <c r="B6" s="3" t="s">
        <v>3</v>
      </c>
      <c r="C6" s="3"/>
      <c r="D6" s="3"/>
      <c r="E6" s="44">
        <v>41795.68</v>
      </c>
      <c r="F6" s="44">
        <v>48189</v>
      </c>
      <c r="G6" s="44">
        <v>52950</v>
      </c>
      <c r="H6" s="44">
        <f>SUM('[1]Check Register 2020'!E104)</f>
        <v>58612.1</v>
      </c>
      <c r="I6" s="44">
        <f>SUM('[1]Check Register 2021'!E104)</f>
        <v>54137.9</v>
      </c>
      <c r="J6" s="44">
        <f>SUM('[1]Check Register 2022'!E85)</f>
        <v>55120.33</v>
      </c>
      <c r="K6" s="44">
        <f>SUM('[1]Check Register 2023'!E97)</f>
        <v>57965</v>
      </c>
      <c r="L6" s="44">
        <f>SUM('[1]Revised 2024 Check Register'!E105)</f>
        <v>61186.5</v>
      </c>
      <c r="M6" s="5">
        <f>I29*12</f>
        <v>65400</v>
      </c>
    </row>
    <row r="7" spans="2:13">
      <c r="B7" s="3" t="s">
        <v>4</v>
      </c>
      <c r="C7" s="3"/>
      <c r="D7" s="3"/>
      <c r="E7" s="44">
        <v>300.70999999999998</v>
      </c>
      <c r="F7" s="44">
        <v>0</v>
      </c>
      <c r="G7" s="44">
        <v>0</v>
      </c>
      <c r="H7" s="44">
        <f>SUM('[1]Check Register 2020'!E106)</f>
        <v>150</v>
      </c>
      <c r="I7" s="44">
        <f>SUM('[1]Check Register 2021'!E105)</f>
        <v>150</v>
      </c>
      <c r="J7" s="44">
        <f>SUM('[1]Check Register 2022'!E86)</f>
        <v>50</v>
      </c>
      <c r="K7" s="44">
        <f>SUM('[1]Check Register 2023'!E98)</f>
        <v>50</v>
      </c>
      <c r="L7" s="44">
        <f>SUM('[1]Check Register 2023'!F98)</f>
        <v>0</v>
      </c>
    </row>
    <row r="8" spans="2:13">
      <c r="B8" s="3" t="s">
        <v>5</v>
      </c>
      <c r="C8" s="3"/>
      <c r="D8" s="3"/>
      <c r="E8" s="44">
        <v>0</v>
      </c>
      <c r="F8" s="44">
        <v>0</v>
      </c>
      <c r="G8" s="44">
        <v>0</v>
      </c>
      <c r="H8" s="44">
        <f>SUM('[1]Check Register 2020'!E105)</f>
        <v>-1125</v>
      </c>
      <c r="I8" s="44">
        <f>SUM('[1]Check Register 2020'!F105)</f>
        <v>0</v>
      </c>
      <c r="J8" s="44">
        <f>SUM('[1]Check Register 2020'!G105)</f>
        <v>0</v>
      </c>
      <c r="K8" s="44">
        <v>0</v>
      </c>
      <c r="L8" s="44">
        <f>SUM('[1]Revised 2024 Check Register'!E106)</f>
        <v>0</v>
      </c>
    </row>
    <row r="9" spans="2:13">
      <c r="B9" s="3" t="s">
        <v>5</v>
      </c>
      <c r="C9" s="3"/>
      <c r="D9" s="3"/>
      <c r="E9" s="46">
        <v>0</v>
      </c>
      <c r="F9" s="46">
        <v>0</v>
      </c>
      <c r="G9" s="46">
        <v>5.12</v>
      </c>
      <c r="H9" s="46">
        <f>SUM('[1]Check Register 2020'!E107)</f>
        <v>0</v>
      </c>
      <c r="I9" s="46">
        <f>SUM('[1]Check Register 2020'!F107)</f>
        <v>0</v>
      </c>
      <c r="J9" s="46">
        <f>SUM('[1]Check Register 2020'!G107)</f>
        <v>0</v>
      </c>
      <c r="K9" s="46">
        <v>0</v>
      </c>
      <c r="L9" s="46">
        <v>0</v>
      </c>
    </row>
    <row r="10" spans="2:13">
      <c r="B10" s="3"/>
      <c r="C10" s="3"/>
      <c r="D10" s="3"/>
      <c r="E10" s="44">
        <f t="shared" ref="E10:L10" si="0">SUM(E6:E9)</f>
        <v>42096.39</v>
      </c>
      <c r="F10" s="44">
        <f t="shared" si="0"/>
        <v>48189</v>
      </c>
      <c r="G10" s="44">
        <f t="shared" si="0"/>
        <v>52955.12</v>
      </c>
      <c r="H10" s="44">
        <f t="shared" si="0"/>
        <v>57637.1</v>
      </c>
      <c r="I10" s="44">
        <f t="shared" si="0"/>
        <v>54287.9</v>
      </c>
      <c r="J10" s="44">
        <f t="shared" si="0"/>
        <v>55170.33</v>
      </c>
      <c r="K10" s="44">
        <f t="shared" si="0"/>
        <v>58015</v>
      </c>
      <c r="L10" s="44">
        <f t="shared" si="0"/>
        <v>61186.5</v>
      </c>
    </row>
    <row r="11" spans="2:13">
      <c r="B11" s="2" t="s">
        <v>6</v>
      </c>
      <c r="C11" s="3"/>
      <c r="D11" s="3"/>
      <c r="E11" s="44"/>
      <c r="F11" s="44"/>
      <c r="G11" s="44"/>
      <c r="H11" s="44"/>
      <c r="I11" s="44"/>
      <c r="J11" s="44"/>
      <c r="K11" s="44"/>
      <c r="L11" s="44"/>
    </row>
    <row r="12" spans="2:13">
      <c r="B12" s="3" t="s">
        <v>7</v>
      </c>
      <c r="C12" s="3"/>
      <c r="D12" s="3"/>
      <c r="E12" s="44">
        <v>111</v>
      </c>
      <c r="F12" s="44">
        <v>129</v>
      </c>
      <c r="G12" s="44">
        <v>144</v>
      </c>
      <c r="H12" s="44">
        <f>SUM('[1]Check Register 2020'!E111)</f>
        <v>72</v>
      </c>
      <c r="I12" s="44">
        <f>SUM('[1]Check Register 2021'!E110)</f>
        <v>15</v>
      </c>
      <c r="J12" s="44">
        <f>SUM('[1]Check Register 2021'!F110)</f>
        <v>0</v>
      </c>
      <c r="K12" s="44">
        <f>SUM('[1]Check Register 2021'!G110)</f>
        <v>0</v>
      </c>
      <c r="L12" s="44">
        <f>SUM('[1]Check Register 2021'!H110)</f>
        <v>0</v>
      </c>
    </row>
    <row r="13" spans="2:13">
      <c r="B13" s="3" t="s">
        <v>8</v>
      </c>
      <c r="C13" s="3"/>
      <c r="D13" s="3"/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</row>
    <row r="14" spans="2:13">
      <c r="B14" s="3" t="s">
        <v>9</v>
      </c>
      <c r="C14" s="3"/>
      <c r="D14" s="3"/>
      <c r="E14" s="44">
        <v>1787.84</v>
      </c>
      <c r="F14" s="44">
        <v>1498.08</v>
      </c>
      <c r="G14" s="44">
        <v>2832</v>
      </c>
      <c r="H14" s="44">
        <f>SUM('[1]Check Register 2020'!E112)</f>
        <v>3774.16</v>
      </c>
      <c r="I14" s="44">
        <f>SUM('[1]Check Register 2021'!E111)</f>
        <v>1593.9199999999998</v>
      </c>
      <c r="J14" s="44">
        <f>SUM('[1]Check Register 2022'!E92)</f>
        <v>1344.3200000000002</v>
      </c>
      <c r="K14" s="44">
        <f>SUM('[1]Check Register 2023'!E104)</f>
        <v>1590.72</v>
      </c>
      <c r="L14" s="44">
        <f>-SUM('[1]Revised 2024 Check Register'!E110)</f>
        <v>1861.56</v>
      </c>
      <c r="M14" s="5">
        <f>L14</f>
        <v>1861.56</v>
      </c>
    </row>
    <row r="15" spans="2:13">
      <c r="B15" s="3" t="s">
        <v>10</v>
      </c>
      <c r="C15" s="3"/>
      <c r="D15" s="3"/>
      <c r="E15" s="44">
        <v>11892.01</v>
      </c>
      <c r="F15" s="44">
        <v>6478.5</v>
      </c>
      <c r="G15" s="44">
        <v>7499.32</v>
      </c>
      <c r="H15" s="44">
        <f>SUM('[1]Check Register 2020'!E113)</f>
        <v>10392.379999999999</v>
      </c>
      <c r="I15" s="44">
        <f>SUM('[1]Check Register 2021'!E112)</f>
        <v>13953.259999999998</v>
      </c>
      <c r="J15" s="44">
        <f>SUM('[1]Check Register 2022'!E93)</f>
        <v>6070.5</v>
      </c>
      <c r="K15" s="44">
        <f>SUM('[1]Check Register 2023'!E105)</f>
        <v>7882.0599999999995</v>
      </c>
      <c r="L15" s="44">
        <f>-SUM('[1]Revised 2024 Check Register'!E114)</f>
        <v>9921.64</v>
      </c>
      <c r="M15" s="5">
        <f>L15</f>
        <v>9921.64</v>
      </c>
    </row>
    <row r="16" spans="2:13">
      <c r="B16" s="3" t="s">
        <v>11</v>
      </c>
      <c r="C16" s="3"/>
      <c r="D16" s="3"/>
      <c r="E16" s="44">
        <v>2169</v>
      </c>
      <c r="F16" s="44">
        <v>2358</v>
      </c>
      <c r="G16" s="44">
        <v>2374</v>
      </c>
      <c r="H16" s="44">
        <f>SUM('[1]Check Register 2020'!E114)</f>
        <v>2833</v>
      </c>
      <c r="I16" s="44">
        <f>SUM('[1]Check Register 2021'!E113)</f>
        <v>3219</v>
      </c>
      <c r="J16" s="44">
        <f>SUM('[1]Check Register 2022'!E94)</f>
        <v>4218</v>
      </c>
      <c r="K16" s="44">
        <f>SUM('[1]Check Register 2023'!E106)</f>
        <v>5312</v>
      </c>
      <c r="L16" s="44">
        <f>-SUM('[1]Revised 2024 Check Register'!E113)</f>
        <v>5931.1599999999962</v>
      </c>
      <c r="M16" s="5">
        <f>L16</f>
        <v>5931.1599999999962</v>
      </c>
    </row>
    <row r="17" spans="2:13">
      <c r="B17" s="3" t="s">
        <v>13</v>
      </c>
      <c r="C17" s="3"/>
      <c r="D17" s="3"/>
      <c r="E17" s="44">
        <v>1416.37</v>
      </c>
      <c r="F17" s="44">
        <v>0</v>
      </c>
      <c r="G17" s="44">
        <v>0</v>
      </c>
      <c r="H17" s="44">
        <f>SUM('[1]Check Register 2020'!E115)</f>
        <v>1557.82</v>
      </c>
      <c r="I17" s="44">
        <f>SUM('[1]Check Register 2021'!E114)</f>
        <v>0</v>
      </c>
      <c r="J17" s="44">
        <f>SUM('[1]Check Register 2022'!E95)</f>
        <v>1985.89</v>
      </c>
      <c r="K17" s="44">
        <f>SUM('[1]Check Register 2023'!E107)</f>
        <v>1985.89</v>
      </c>
      <c r="L17" s="44">
        <f>SUM('[1]Check Register 2023'!F107)</f>
        <v>0</v>
      </c>
    </row>
    <row r="18" spans="2:13">
      <c r="B18" s="3" t="s">
        <v>14</v>
      </c>
      <c r="C18" s="3"/>
      <c r="D18" s="3"/>
      <c r="E18" s="44">
        <v>0</v>
      </c>
      <c r="F18" s="44">
        <v>360</v>
      </c>
      <c r="G18" s="44">
        <v>1350</v>
      </c>
      <c r="H18" s="44">
        <f>SUM('[1]Check Register 2020'!E116)</f>
        <v>2058</v>
      </c>
      <c r="I18" s="44">
        <f>SUM('[1]Check Register 2021'!E115)</f>
        <v>2350</v>
      </c>
      <c r="J18" s="44">
        <f>SUM('[1]Check Register 2022'!E96)</f>
        <v>394</v>
      </c>
      <c r="K18" s="44">
        <f>SUM('[1]Check Register 2023'!E108)</f>
        <v>1023.82</v>
      </c>
      <c r="L18" s="44">
        <f>-SUM('[1]Revised 2024 Check Register'!E111)</f>
        <v>550.43999999999994</v>
      </c>
      <c r="M18" s="5">
        <f>L18</f>
        <v>550.43999999999994</v>
      </c>
    </row>
    <row r="19" spans="2:13">
      <c r="B19" s="3" t="s">
        <v>15</v>
      </c>
      <c r="C19" s="3"/>
      <c r="D19" s="3"/>
      <c r="E19" s="44">
        <v>0</v>
      </c>
      <c r="F19" s="44">
        <v>0</v>
      </c>
      <c r="G19" s="44">
        <v>0</v>
      </c>
      <c r="H19" s="44">
        <f>SUM('[1]Check Register 2020'!E117)</f>
        <v>295</v>
      </c>
      <c r="I19" s="44">
        <f>SUM('[1]Check Register 2021'!E116)</f>
        <v>470</v>
      </c>
      <c r="J19" s="44">
        <f>SUM('[1]Check Register 2022'!E97)</f>
        <v>920</v>
      </c>
      <c r="K19" s="44">
        <f>SUM('[1]Check Register 2023'!E109)</f>
        <v>510</v>
      </c>
      <c r="L19" s="44">
        <f>SUM('[1]Check Register 2023'!F109)</f>
        <v>0</v>
      </c>
    </row>
    <row r="20" spans="2:13">
      <c r="B20" s="3"/>
      <c r="C20" s="3"/>
      <c r="D20" s="3"/>
      <c r="E20" s="44">
        <f t="shared" ref="E20:L20" si="1">SUM(E12:E19)</f>
        <v>17376.22</v>
      </c>
      <c r="F20" s="44">
        <f t="shared" si="1"/>
        <v>10823.58</v>
      </c>
      <c r="G20" s="44">
        <f t="shared" si="1"/>
        <v>14199.32</v>
      </c>
      <c r="H20" s="44">
        <f t="shared" si="1"/>
        <v>20982.36</v>
      </c>
      <c r="I20" s="44">
        <f t="shared" si="1"/>
        <v>21601.18</v>
      </c>
      <c r="J20" s="44">
        <f t="shared" si="1"/>
        <v>14932.71</v>
      </c>
      <c r="K20" s="44">
        <f t="shared" si="1"/>
        <v>18304.489999999998</v>
      </c>
      <c r="L20" s="44">
        <f t="shared" si="1"/>
        <v>18264.799999999992</v>
      </c>
      <c r="M20" s="5">
        <f>SUM(M14:M19)</f>
        <v>18264.799999999992</v>
      </c>
    </row>
    <row r="21" spans="2:13">
      <c r="B21" s="3"/>
      <c r="C21" s="3"/>
      <c r="D21" s="3"/>
      <c r="E21" s="44"/>
    </row>
    <row r="22" spans="2:13">
      <c r="B22" s="3" t="s">
        <v>16</v>
      </c>
      <c r="C22" s="3"/>
      <c r="D22" s="3"/>
      <c r="E22" s="44">
        <f t="shared" ref="E22:M22" si="2">SUM(E10-E20)</f>
        <v>24720.17</v>
      </c>
      <c r="F22" s="44">
        <f t="shared" si="2"/>
        <v>37365.42</v>
      </c>
      <c r="G22" s="44">
        <f t="shared" si="2"/>
        <v>38755.800000000003</v>
      </c>
      <c r="H22" s="44">
        <f t="shared" si="2"/>
        <v>36654.74</v>
      </c>
      <c r="I22" s="44">
        <f t="shared" si="2"/>
        <v>32686.720000000001</v>
      </c>
      <c r="J22" s="44">
        <f t="shared" si="2"/>
        <v>40237.620000000003</v>
      </c>
      <c r="K22" s="44">
        <f t="shared" si="2"/>
        <v>39710.51</v>
      </c>
      <c r="L22" s="44">
        <f t="shared" si="2"/>
        <v>42921.700000000012</v>
      </c>
      <c r="M22" s="44">
        <f>M6-M20</f>
        <v>47135.200000000012</v>
      </c>
    </row>
    <row r="23" spans="2:13">
      <c r="B23" s="3"/>
      <c r="C23" s="3"/>
      <c r="D23" s="3"/>
      <c r="E23" s="44"/>
      <c r="F23" s="44"/>
      <c r="G23" s="44"/>
      <c r="H23" s="44"/>
      <c r="I23" s="44"/>
      <c r="J23" s="44"/>
      <c r="K23" s="44"/>
      <c r="L23" s="44"/>
    </row>
    <row r="24" spans="2:13">
      <c r="B24" s="3"/>
      <c r="C24" s="3"/>
      <c r="D24" s="3"/>
      <c r="E24" s="44"/>
      <c r="F24" s="47" t="s">
        <v>57</v>
      </c>
      <c r="G24" s="47" t="s">
        <v>59</v>
      </c>
      <c r="H24" s="49" t="s">
        <v>56</v>
      </c>
      <c r="I24" s="47" t="s">
        <v>60</v>
      </c>
      <c r="J24" s="54" t="s">
        <v>62</v>
      </c>
      <c r="K24" s="55">
        <f>(12*I29-M20)/975000</f>
        <v>4.8343794871794882E-2</v>
      </c>
      <c r="L24" s="44"/>
    </row>
    <row r="25" spans="2:13" ht="14" customHeight="1">
      <c r="F25" s="50" t="s">
        <v>17</v>
      </c>
      <c r="G25" s="5">
        <v>1300</v>
      </c>
      <c r="H25" s="5">
        <v>45808</v>
      </c>
      <c r="I25" s="5">
        <v>1375</v>
      </c>
      <c r="J25" s="56" t="s">
        <v>61</v>
      </c>
      <c r="K25" s="57">
        <f>(G29*12-M20)/975000</f>
        <v>4.6497641025641037E-2</v>
      </c>
    </row>
    <row r="26" spans="2:13" ht="14" customHeight="1">
      <c r="F26" s="50" t="s">
        <v>18</v>
      </c>
      <c r="G26" s="5">
        <v>1375</v>
      </c>
      <c r="H26" s="5">
        <v>46142</v>
      </c>
      <c r="I26" s="5">
        <v>1375</v>
      </c>
    </row>
    <row r="27" spans="2:13">
      <c r="F27" s="50" t="s">
        <v>19</v>
      </c>
      <c r="G27" s="5">
        <v>1325</v>
      </c>
      <c r="H27" s="5">
        <v>46081</v>
      </c>
      <c r="I27" s="5">
        <v>1325</v>
      </c>
    </row>
    <row r="28" spans="2:13">
      <c r="F28" s="51" t="s">
        <v>20</v>
      </c>
      <c r="G28" s="5">
        <v>1300</v>
      </c>
      <c r="H28" s="5">
        <v>45808</v>
      </c>
      <c r="I28" s="5">
        <v>1375</v>
      </c>
    </row>
    <row r="29" spans="2:13">
      <c r="G29" s="5">
        <f>SUM(G25:G28)</f>
        <v>5300</v>
      </c>
      <c r="I29" s="5">
        <f>SUM(I25:I28)</f>
        <v>5450</v>
      </c>
    </row>
  </sheetData>
  <mergeCells count="2">
    <mergeCell ref="B1:L1"/>
    <mergeCell ref="B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FC57B-B7FA-774E-AED4-6C4B56CE2996}">
  <dimension ref="A1:I54"/>
  <sheetViews>
    <sheetView topLeftCell="A29" workbookViewId="0">
      <selection activeCell="F6" sqref="F6"/>
    </sheetView>
  </sheetViews>
  <sheetFormatPr baseColWidth="10" defaultColWidth="11" defaultRowHeight="16"/>
  <sheetData>
    <row r="1" spans="1:9" ht="24" thickTop="1">
      <c r="A1" s="39" t="s">
        <v>21</v>
      </c>
      <c r="B1" s="40"/>
      <c r="C1" s="40"/>
      <c r="D1" s="40"/>
      <c r="E1" s="40"/>
      <c r="F1" s="40"/>
      <c r="G1" s="4"/>
      <c r="H1" s="4"/>
      <c r="I1" s="4"/>
    </row>
    <row r="2" spans="1:9" ht="43">
      <c r="A2" s="6" t="s">
        <v>22</v>
      </c>
      <c r="B2" s="7" t="s">
        <v>23</v>
      </c>
      <c r="C2" s="8" t="s">
        <v>24</v>
      </c>
      <c r="D2" s="8" t="s">
        <v>25</v>
      </c>
      <c r="E2" s="9" t="s">
        <v>26</v>
      </c>
      <c r="F2" s="8" t="s">
        <v>27</v>
      </c>
      <c r="G2" s="10"/>
      <c r="H2" s="10"/>
      <c r="I2" s="10"/>
    </row>
    <row r="3" spans="1:9">
      <c r="A3" s="12"/>
      <c r="B3" s="41"/>
      <c r="C3" s="42"/>
      <c r="D3" s="42"/>
      <c r="E3" s="43"/>
      <c r="F3" s="13"/>
      <c r="G3" s="4"/>
      <c r="H3" s="4"/>
      <c r="I3" s="4"/>
    </row>
    <row r="4" spans="1:9" ht="26">
      <c r="A4" s="14">
        <v>45296</v>
      </c>
      <c r="B4" s="15"/>
      <c r="C4" s="16" t="s">
        <v>28</v>
      </c>
      <c r="D4" s="17" t="s">
        <v>29</v>
      </c>
      <c r="E4" s="18"/>
      <c r="F4" s="19">
        <v>3825</v>
      </c>
      <c r="G4" s="20"/>
      <c r="H4" s="4"/>
      <c r="I4" s="4"/>
    </row>
    <row r="5" spans="1:9" ht="26">
      <c r="A5" s="25">
        <v>45307</v>
      </c>
      <c r="B5" s="26"/>
      <c r="C5" s="27" t="s">
        <v>28</v>
      </c>
      <c r="D5" s="22" t="s">
        <v>29</v>
      </c>
      <c r="E5" s="23"/>
      <c r="F5" s="24">
        <v>1275</v>
      </c>
      <c r="G5" s="4"/>
      <c r="H5" s="4"/>
      <c r="I5" s="4"/>
    </row>
    <row r="6" spans="1:9" ht="39">
      <c r="A6" s="14">
        <v>45308</v>
      </c>
      <c r="B6" s="15"/>
      <c r="C6" s="16" t="s">
        <v>28</v>
      </c>
      <c r="D6" s="17" t="s">
        <v>30</v>
      </c>
      <c r="E6" s="18"/>
      <c r="F6" s="19">
        <v>50</v>
      </c>
      <c r="G6" s="4"/>
      <c r="H6" s="4"/>
      <c r="I6" s="4"/>
    </row>
    <row r="7" spans="1:9" ht="26">
      <c r="A7" s="25">
        <v>45329</v>
      </c>
      <c r="B7" s="26"/>
      <c r="C7" s="27" t="s">
        <v>28</v>
      </c>
      <c r="D7" s="22" t="s">
        <v>29</v>
      </c>
      <c r="E7" s="23"/>
      <c r="F7" s="24">
        <v>3825</v>
      </c>
      <c r="G7" s="4"/>
      <c r="H7" s="4"/>
      <c r="I7" s="4"/>
    </row>
    <row r="8" spans="1:9" ht="26">
      <c r="A8" s="14">
        <v>45335</v>
      </c>
      <c r="B8" s="15"/>
      <c r="C8" s="16" t="s">
        <v>28</v>
      </c>
      <c r="D8" s="17" t="s">
        <v>29</v>
      </c>
      <c r="E8" s="18"/>
      <c r="F8" s="19">
        <v>1275</v>
      </c>
      <c r="G8" s="4"/>
      <c r="H8" s="4"/>
      <c r="I8" s="4"/>
    </row>
    <row r="9" spans="1:9" ht="39">
      <c r="A9" s="25">
        <v>45336</v>
      </c>
      <c r="B9" s="21"/>
      <c r="C9" s="27" t="s">
        <v>28</v>
      </c>
      <c r="D9" s="22" t="s">
        <v>30</v>
      </c>
      <c r="E9" s="23"/>
      <c r="F9" s="24">
        <v>50</v>
      </c>
      <c r="G9" s="4"/>
      <c r="H9" s="4"/>
      <c r="I9" s="4"/>
    </row>
    <row r="10" spans="1:9" ht="65">
      <c r="A10" s="14">
        <v>45349</v>
      </c>
      <c r="B10" s="15">
        <v>2888</v>
      </c>
      <c r="C10" s="16" t="s">
        <v>28</v>
      </c>
      <c r="D10" s="17" t="s">
        <v>31</v>
      </c>
      <c r="E10" s="18"/>
      <c r="F10" s="19"/>
      <c r="G10" s="4"/>
      <c r="H10" s="4"/>
      <c r="I10" s="4"/>
    </row>
    <row r="11" spans="1:9" ht="26">
      <c r="A11" s="14">
        <v>45356</v>
      </c>
      <c r="B11" s="15"/>
      <c r="C11" s="16" t="s">
        <v>28</v>
      </c>
      <c r="D11" s="17" t="s">
        <v>29</v>
      </c>
      <c r="E11" s="18"/>
      <c r="F11" s="19">
        <v>1275</v>
      </c>
      <c r="G11" s="4"/>
      <c r="H11" s="4"/>
      <c r="I11" s="4"/>
    </row>
    <row r="12" spans="1:9" ht="26">
      <c r="A12" s="14">
        <v>45359</v>
      </c>
      <c r="B12" s="15"/>
      <c r="C12" s="16" t="s">
        <v>28</v>
      </c>
      <c r="D12" s="17" t="s">
        <v>29</v>
      </c>
      <c r="E12" s="18"/>
      <c r="F12" s="19">
        <v>1275</v>
      </c>
      <c r="G12" s="4"/>
      <c r="H12" s="4"/>
      <c r="I12" s="4"/>
    </row>
    <row r="13" spans="1:9" ht="26">
      <c r="A13" s="29">
        <v>45378</v>
      </c>
      <c r="B13" s="15"/>
      <c r="C13" s="16" t="s">
        <v>28</v>
      </c>
      <c r="D13" s="17" t="s">
        <v>29</v>
      </c>
      <c r="E13" s="18"/>
      <c r="F13" s="19">
        <v>1275</v>
      </c>
      <c r="G13" s="4"/>
      <c r="H13" s="4"/>
      <c r="I13" s="4"/>
    </row>
    <row r="14" spans="1:9" ht="39">
      <c r="A14" s="30">
        <v>45379</v>
      </c>
      <c r="B14" s="21"/>
      <c r="C14" s="27" t="s">
        <v>28</v>
      </c>
      <c r="D14" s="22" t="s">
        <v>30</v>
      </c>
      <c r="E14" s="23"/>
      <c r="F14" s="24">
        <v>50</v>
      </c>
      <c r="G14" s="4"/>
      <c r="H14" s="20"/>
      <c r="I14" s="4"/>
    </row>
    <row r="15" spans="1:9" ht="26">
      <c r="A15" s="29">
        <v>45390</v>
      </c>
      <c r="B15" s="15"/>
      <c r="C15" s="16" t="s">
        <v>28</v>
      </c>
      <c r="D15" s="31" t="s">
        <v>29</v>
      </c>
      <c r="E15" s="18"/>
      <c r="F15" s="19">
        <v>1275</v>
      </c>
      <c r="G15" s="4"/>
      <c r="H15" s="20"/>
      <c r="I15" s="4"/>
    </row>
    <row r="16" spans="1:9" ht="26">
      <c r="A16" s="30">
        <v>45392</v>
      </c>
      <c r="B16" s="26"/>
      <c r="C16" s="27" t="s">
        <v>28</v>
      </c>
      <c r="D16" s="28" t="s">
        <v>32</v>
      </c>
      <c r="E16" s="23"/>
      <c r="F16" s="24">
        <v>1275</v>
      </c>
      <c r="G16" s="4"/>
      <c r="H16" s="20"/>
      <c r="I16" s="4"/>
    </row>
    <row r="17" spans="1:9" ht="26">
      <c r="A17" s="29">
        <v>45393</v>
      </c>
      <c r="B17" s="15"/>
      <c r="C17" s="16" t="s">
        <v>28</v>
      </c>
      <c r="D17" s="31" t="s">
        <v>32</v>
      </c>
      <c r="E17" s="18"/>
      <c r="F17" s="19">
        <v>1300</v>
      </c>
      <c r="G17" s="4"/>
      <c r="H17" s="4"/>
      <c r="I17" s="4"/>
    </row>
    <row r="18" spans="1:9" ht="26">
      <c r="A18" s="30">
        <v>45394</v>
      </c>
      <c r="B18" s="26"/>
      <c r="C18" s="27" t="s">
        <v>28</v>
      </c>
      <c r="D18" s="28" t="s">
        <v>32</v>
      </c>
      <c r="E18" s="23"/>
      <c r="F18" s="24">
        <v>2300</v>
      </c>
      <c r="G18" s="4"/>
      <c r="H18" s="4"/>
      <c r="I18" s="4"/>
    </row>
    <row r="19" spans="1:9" ht="26">
      <c r="A19" s="29">
        <v>45420</v>
      </c>
      <c r="B19" s="15"/>
      <c r="C19" s="16" t="s">
        <v>28</v>
      </c>
      <c r="D19" s="31" t="s">
        <v>32</v>
      </c>
      <c r="E19" s="18" t="s">
        <v>33</v>
      </c>
      <c r="F19" s="19">
        <v>1742.5</v>
      </c>
      <c r="G19" s="4"/>
      <c r="H19" s="4"/>
      <c r="I19" s="4"/>
    </row>
    <row r="20" spans="1:9" ht="52">
      <c r="A20" s="30">
        <v>45422</v>
      </c>
      <c r="B20" s="26">
        <v>2891</v>
      </c>
      <c r="C20" s="27" t="s">
        <v>28</v>
      </c>
      <c r="D20" s="28" t="s">
        <v>34</v>
      </c>
      <c r="E20" s="23" t="s">
        <v>35</v>
      </c>
      <c r="F20" s="24"/>
      <c r="G20" s="4"/>
      <c r="H20" s="4"/>
      <c r="I20" s="4"/>
    </row>
    <row r="21" spans="1:9" ht="26">
      <c r="A21" s="29">
        <v>45425</v>
      </c>
      <c r="B21" s="15"/>
      <c r="C21" s="16" t="s">
        <v>28</v>
      </c>
      <c r="D21" s="31" t="s">
        <v>32</v>
      </c>
      <c r="E21" s="18" t="s">
        <v>36</v>
      </c>
      <c r="F21" s="19">
        <v>3504</v>
      </c>
      <c r="G21" s="4"/>
      <c r="H21" s="4"/>
      <c r="I21" s="4"/>
    </row>
    <row r="22" spans="1:9" ht="26">
      <c r="A22" s="29">
        <v>45474</v>
      </c>
      <c r="B22" s="15"/>
      <c r="C22" s="16" t="s">
        <v>28</v>
      </c>
      <c r="D22" s="31" t="s">
        <v>32</v>
      </c>
      <c r="E22" s="18" t="s">
        <v>37</v>
      </c>
      <c r="F22" s="19">
        <v>3950</v>
      </c>
      <c r="G22" s="4"/>
      <c r="H22" s="4"/>
      <c r="I22" s="4"/>
    </row>
    <row r="23" spans="1:9">
      <c r="A23" s="30">
        <v>45474</v>
      </c>
      <c r="B23" s="26"/>
      <c r="C23" s="27" t="s">
        <v>28</v>
      </c>
      <c r="D23" s="28" t="s">
        <v>38</v>
      </c>
      <c r="E23" s="23" t="s">
        <v>39</v>
      </c>
      <c r="F23" s="24">
        <v>1325</v>
      </c>
      <c r="G23" s="4"/>
      <c r="H23" s="4"/>
      <c r="I23" s="4"/>
    </row>
    <row r="24" spans="1:9">
      <c r="A24" s="30">
        <v>45475</v>
      </c>
      <c r="B24" s="26"/>
      <c r="C24" s="27" t="s">
        <v>28</v>
      </c>
      <c r="D24" s="28" t="s">
        <v>38</v>
      </c>
      <c r="E24" s="23" t="s">
        <v>12</v>
      </c>
      <c r="F24" s="24">
        <v>2600</v>
      </c>
      <c r="G24" s="4"/>
      <c r="H24" s="4"/>
      <c r="I24" s="4"/>
    </row>
    <row r="25" spans="1:9">
      <c r="A25" s="29">
        <v>45484</v>
      </c>
      <c r="B25" s="15"/>
      <c r="C25" s="16" t="s">
        <v>28</v>
      </c>
      <c r="D25" s="31" t="s">
        <v>38</v>
      </c>
      <c r="E25" s="18" t="s">
        <v>40</v>
      </c>
      <c r="F25" s="19">
        <v>550</v>
      </c>
      <c r="G25" s="4"/>
      <c r="H25" s="4"/>
      <c r="I25" s="4"/>
    </row>
    <row r="26" spans="1:9">
      <c r="A26" s="30">
        <v>45491</v>
      </c>
      <c r="B26" s="21"/>
      <c r="C26" s="27" t="s">
        <v>28</v>
      </c>
      <c r="D26" s="28" t="s">
        <v>38</v>
      </c>
      <c r="E26" s="23" t="s">
        <v>41</v>
      </c>
      <c r="F26" s="24">
        <v>1715</v>
      </c>
      <c r="G26" s="4"/>
      <c r="H26" s="4"/>
      <c r="I26" s="4"/>
    </row>
    <row r="27" spans="1:9">
      <c r="A27" s="30">
        <v>45503</v>
      </c>
      <c r="B27" s="26"/>
      <c r="C27" s="27" t="s">
        <v>28</v>
      </c>
      <c r="D27" s="28" t="s">
        <v>38</v>
      </c>
      <c r="E27" s="23" t="s">
        <v>40</v>
      </c>
      <c r="F27" s="24">
        <v>750</v>
      </c>
      <c r="G27" s="4"/>
      <c r="H27" s="4"/>
      <c r="I27" s="4"/>
    </row>
    <row r="28" spans="1:9">
      <c r="A28" s="30">
        <v>45506</v>
      </c>
      <c r="B28" s="26"/>
      <c r="C28" s="27" t="s">
        <v>28</v>
      </c>
      <c r="D28" s="28" t="s">
        <v>38</v>
      </c>
      <c r="E28" s="23" t="s">
        <v>42</v>
      </c>
      <c r="F28" s="24">
        <v>1275</v>
      </c>
      <c r="G28" s="4"/>
      <c r="H28" s="4"/>
      <c r="I28" s="4"/>
    </row>
    <row r="29" spans="1:9">
      <c r="A29" s="30">
        <v>45519</v>
      </c>
      <c r="B29" s="21"/>
      <c r="C29" s="27" t="s">
        <v>28</v>
      </c>
      <c r="D29" s="28" t="s">
        <v>38</v>
      </c>
      <c r="E29" s="23" t="s">
        <v>43</v>
      </c>
      <c r="F29" s="24">
        <v>1350</v>
      </c>
      <c r="G29" s="4"/>
      <c r="H29" s="4"/>
      <c r="I29" s="4"/>
    </row>
    <row r="30" spans="1:9">
      <c r="A30" s="29">
        <v>45524</v>
      </c>
      <c r="B30" s="15"/>
      <c r="C30" s="16" t="s">
        <v>28</v>
      </c>
      <c r="D30" s="31" t="s">
        <v>38</v>
      </c>
      <c r="E30" s="18" t="s">
        <v>44</v>
      </c>
      <c r="F30" s="19">
        <v>650</v>
      </c>
      <c r="G30" s="4"/>
      <c r="H30" s="4"/>
      <c r="I30" s="4"/>
    </row>
    <row r="31" spans="1:9">
      <c r="A31" s="29">
        <v>45538</v>
      </c>
      <c r="B31" s="15"/>
      <c r="C31" s="16" t="s">
        <v>28</v>
      </c>
      <c r="D31" s="31" t="s">
        <v>38</v>
      </c>
      <c r="E31" s="18" t="s">
        <v>39</v>
      </c>
      <c r="F31" s="19">
        <v>1325</v>
      </c>
      <c r="G31" s="4"/>
      <c r="H31" s="4"/>
      <c r="I31" s="4"/>
    </row>
    <row r="32" spans="1:9">
      <c r="A32" s="30">
        <v>45538</v>
      </c>
      <c r="B32" s="26"/>
      <c r="C32" s="27" t="s">
        <v>28</v>
      </c>
      <c r="D32" s="28" t="s">
        <v>38</v>
      </c>
      <c r="E32" s="23" t="s">
        <v>44</v>
      </c>
      <c r="F32" s="24">
        <v>650</v>
      </c>
      <c r="G32" s="4"/>
      <c r="H32" s="4"/>
      <c r="I32" s="4"/>
    </row>
    <row r="33" spans="1:9">
      <c r="A33" s="30">
        <v>45541</v>
      </c>
      <c r="B33" s="26"/>
      <c r="C33" s="27" t="s">
        <v>28</v>
      </c>
      <c r="D33" s="28" t="s">
        <v>38</v>
      </c>
      <c r="E33" s="23" t="s">
        <v>42</v>
      </c>
      <c r="F33" s="24">
        <v>1275</v>
      </c>
      <c r="G33" s="4"/>
      <c r="H33" s="4"/>
      <c r="I33" s="4"/>
    </row>
    <row r="34" spans="1:9">
      <c r="A34" s="29">
        <v>45551</v>
      </c>
      <c r="B34" s="15"/>
      <c r="C34" s="16" t="s">
        <v>28</v>
      </c>
      <c r="D34" s="31" t="s">
        <v>38</v>
      </c>
      <c r="E34" s="18" t="s">
        <v>45</v>
      </c>
      <c r="F34" s="19">
        <v>550</v>
      </c>
      <c r="G34" s="4"/>
      <c r="H34" s="4"/>
      <c r="I34" s="4"/>
    </row>
    <row r="35" spans="1:9">
      <c r="A35" s="30">
        <v>45565</v>
      </c>
      <c r="B35" s="21"/>
      <c r="C35" s="27" t="s">
        <v>28</v>
      </c>
      <c r="D35" s="28" t="s">
        <v>38</v>
      </c>
      <c r="E35" s="23" t="s">
        <v>45</v>
      </c>
      <c r="F35" s="24">
        <v>750</v>
      </c>
      <c r="G35" s="4"/>
      <c r="H35" s="4"/>
      <c r="I35" s="4"/>
    </row>
    <row r="36" spans="1:9">
      <c r="A36" s="29">
        <v>45566</v>
      </c>
      <c r="B36" s="15"/>
      <c r="C36" s="16" t="s">
        <v>28</v>
      </c>
      <c r="D36" s="31" t="s">
        <v>38</v>
      </c>
      <c r="E36" s="18" t="s">
        <v>39</v>
      </c>
      <c r="F36" s="19">
        <v>1325</v>
      </c>
      <c r="G36" s="4"/>
      <c r="H36" s="4"/>
      <c r="I36" s="4"/>
    </row>
    <row r="37" spans="1:9">
      <c r="A37" s="30">
        <v>45567</v>
      </c>
      <c r="B37" s="21"/>
      <c r="C37" s="27" t="s">
        <v>28</v>
      </c>
      <c r="D37" s="28" t="s">
        <v>38</v>
      </c>
      <c r="E37" s="23" t="s">
        <v>42</v>
      </c>
      <c r="F37" s="24">
        <v>1275</v>
      </c>
      <c r="G37" s="4"/>
      <c r="H37" s="4"/>
      <c r="I37" s="4"/>
    </row>
    <row r="38" spans="1:9" ht="26">
      <c r="A38" s="30">
        <v>45569</v>
      </c>
      <c r="B38" s="26"/>
      <c r="C38" s="27" t="s">
        <v>28</v>
      </c>
      <c r="D38" s="28" t="s">
        <v>46</v>
      </c>
      <c r="E38" s="23"/>
      <c r="F38" s="24"/>
      <c r="G38" s="4"/>
      <c r="H38" s="4"/>
      <c r="I38" s="4"/>
    </row>
    <row r="39" spans="1:9">
      <c r="A39" s="30">
        <v>45576</v>
      </c>
      <c r="B39" s="26"/>
      <c r="C39" s="27" t="s">
        <v>28</v>
      </c>
      <c r="D39" s="28" t="s">
        <v>38</v>
      </c>
      <c r="E39" s="23" t="s">
        <v>47</v>
      </c>
      <c r="F39" s="24">
        <v>2600</v>
      </c>
      <c r="G39" s="4"/>
      <c r="H39" s="4"/>
      <c r="I39" s="4"/>
    </row>
    <row r="40" spans="1:9">
      <c r="A40" s="29">
        <v>45580</v>
      </c>
      <c r="B40" s="15"/>
      <c r="C40" s="16" t="s">
        <v>28</v>
      </c>
      <c r="D40" s="31" t="s">
        <v>38</v>
      </c>
      <c r="E40" s="18" t="s">
        <v>48</v>
      </c>
      <c r="F40" s="19">
        <v>500</v>
      </c>
      <c r="G40" s="4"/>
      <c r="H40" s="4"/>
      <c r="I40" s="4"/>
    </row>
    <row r="41" spans="1:9">
      <c r="A41" s="30">
        <v>45593</v>
      </c>
      <c r="B41" s="26"/>
      <c r="C41" s="27" t="s">
        <v>28</v>
      </c>
      <c r="D41" s="28" t="s">
        <v>38</v>
      </c>
      <c r="E41" s="23" t="s">
        <v>48</v>
      </c>
      <c r="F41" s="24">
        <v>800</v>
      </c>
      <c r="G41" s="4"/>
      <c r="H41" s="4"/>
      <c r="I41" s="4"/>
    </row>
    <row r="42" spans="1:9">
      <c r="A42" s="30">
        <v>45600</v>
      </c>
      <c r="B42" s="21"/>
      <c r="C42" s="27" t="s">
        <v>28</v>
      </c>
      <c r="D42" s="28" t="s">
        <v>38</v>
      </c>
      <c r="E42" s="23" t="s">
        <v>49</v>
      </c>
      <c r="F42" s="24">
        <v>3900</v>
      </c>
      <c r="G42" s="4"/>
      <c r="H42" s="4"/>
      <c r="I42" s="4"/>
    </row>
    <row r="43" spans="1:9">
      <c r="A43" s="30">
        <v>45608</v>
      </c>
      <c r="B43" s="21"/>
      <c r="C43" s="27" t="s">
        <v>28</v>
      </c>
      <c r="D43" s="28" t="s">
        <v>38</v>
      </c>
      <c r="E43" s="23" t="s">
        <v>50</v>
      </c>
      <c r="F43" s="24">
        <v>500</v>
      </c>
      <c r="G43" s="4"/>
      <c r="H43" s="4"/>
      <c r="I43" s="4"/>
    </row>
    <row r="44" spans="1:9">
      <c r="A44" s="29">
        <v>45621</v>
      </c>
      <c r="B44" s="15"/>
      <c r="C44" s="16" t="s">
        <v>28</v>
      </c>
      <c r="D44" s="31" t="s">
        <v>38</v>
      </c>
      <c r="E44" s="18" t="s">
        <v>50</v>
      </c>
      <c r="F44" s="19">
        <v>800</v>
      </c>
      <c r="G44" s="20"/>
      <c r="H44" s="4"/>
      <c r="I44" s="4"/>
    </row>
    <row r="45" spans="1:9">
      <c r="A45" s="30">
        <v>45628</v>
      </c>
      <c r="B45" s="21"/>
      <c r="C45" s="27" t="s">
        <v>28</v>
      </c>
      <c r="D45" s="28" t="s">
        <v>38</v>
      </c>
      <c r="E45" s="23" t="s">
        <v>51</v>
      </c>
      <c r="F45" s="24">
        <v>1325</v>
      </c>
      <c r="G45" s="20"/>
      <c r="H45" s="4" t="s">
        <v>12</v>
      </c>
      <c r="I45" s="20" t="s">
        <v>52</v>
      </c>
    </row>
    <row r="46" spans="1:9">
      <c r="A46" s="29">
        <v>45629</v>
      </c>
      <c r="B46" s="15"/>
      <c r="C46" s="16" t="s">
        <v>28</v>
      </c>
      <c r="D46" s="31" t="s">
        <v>38</v>
      </c>
      <c r="E46" s="18" t="s">
        <v>53</v>
      </c>
      <c r="F46" s="19">
        <v>1300</v>
      </c>
      <c r="G46" s="20"/>
      <c r="H46" s="4"/>
      <c r="I46" s="4"/>
    </row>
    <row r="47" spans="1:9">
      <c r="A47" s="30">
        <v>45635</v>
      </c>
      <c r="B47" s="21"/>
      <c r="C47" s="27" t="s">
        <v>28</v>
      </c>
      <c r="D47" s="28" t="s">
        <v>38</v>
      </c>
      <c r="E47" s="23" t="s">
        <v>54</v>
      </c>
      <c r="F47" s="24">
        <v>1275</v>
      </c>
      <c r="G47" s="20"/>
      <c r="H47" s="4"/>
      <c r="I47" s="4"/>
    </row>
    <row r="48" spans="1:9">
      <c r="A48" s="29">
        <v>45635</v>
      </c>
      <c r="B48" s="15"/>
      <c r="C48" s="16" t="s">
        <v>28</v>
      </c>
      <c r="D48" s="31" t="s">
        <v>38</v>
      </c>
      <c r="E48" s="18" t="s">
        <v>55</v>
      </c>
      <c r="F48" s="19">
        <v>550</v>
      </c>
      <c r="G48" s="20"/>
      <c r="H48" s="4"/>
      <c r="I48" s="4"/>
    </row>
    <row r="49" spans="1:9">
      <c r="A49" s="29">
        <v>45649</v>
      </c>
      <c r="B49" s="15"/>
      <c r="C49" s="16" t="s">
        <v>28</v>
      </c>
      <c r="D49" s="31" t="s">
        <v>38</v>
      </c>
      <c r="E49" s="18" t="s">
        <v>55</v>
      </c>
      <c r="F49" s="19">
        <v>750</v>
      </c>
      <c r="G49" s="20"/>
      <c r="H49" s="4"/>
      <c r="I49" s="4"/>
    </row>
    <row r="50" spans="1:9">
      <c r="A50" s="11"/>
      <c r="B50" s="4"/>
      <c r="C50" s="11"/>
      <c r="D50" s="11"/>
      <c r="E50" s="32"/>
      <c r="F50" s="33">
        <v>61186.5</v>
      </c>
      <c r="G50" s="20"/>
      <c r="H50" s="4"/>
      <c r="I50" s="4"/>
    </row>
    <row r="51" spans="1:9">
      <c r="A51" s="4"/>
      <c r="B51" s="4"/>
      <c r="C51" s="4"/>
      <c r="D51" s="35"/>
      <c r="E51" s="34"/>
      <c r="F51" s="4"/>
      <c r="G51" s="4"/>
      <c r="H51" s="4"/>
      <c r="I51" s="4"/>
    </row>
    <row r="52" spans="1:9">
      <c r="A52" s="4"/>
      <c r="B52" s="4"/>
      <c r="C52" s="4"/>
      <c r="D52" s="35"/>
      <c r="E52" s="34"/>
      <c r="F52" s="4"/>
      <c r="G52" s="4"/>
      <c r="H52" s="4"/>
      <c r="I52" s="4"/>
    </row>
    <row r="53" spans="1:9">
      <c r="A53" s="4"/>
      <c r="B53" s="4"/>
      <c r="C53" s="4"/>
      <c r="D53" s="35"/>
      <c r="E53" s="4"/>
      <c r="F53" s="4"/>
      <c r="G53" s="4"/>
      <c r="H53" s="4"/>
    </row>
    <row r="54" spans="1:9">
      <c r="A54" s="4"/>
      <c r="B54" s="4"/>
      <c r="C54" s="4"/>
      <c r="D54" s="36"/>
      <c r="E54" s="4"/>
      <c r="F54" s="4"/>
      <c r="G54" s="4"/>
      <c r="H54" s="4"/>
    </row>
  </sheetData>
  <sortState xmlns:xlrd2="http://schemas.microsoft.com/office/spreadsheetml/2017/richdata2" ref="A4:F49">
    <sortCondition ref="A4:A49"/>
  </sortState>
  <mergeCells count="2">
    <mergeCell ref="A1:F1"/>
    <mergeCell ref="B3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8e7eda-e73f-4614-b180-e5cd3d8fa685">
      <Terms xmlns="http://schemas.microsoft.com/office/infopath/2007/PartnerControls"/>
    </lcf76f155ced4ddcb4097134ff3c332f>
    <TaxCatchAll xmlns="220dc24a-30be-434b-bbba-bd30cc69542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D87647E1EAC74D931613238A98F693" ma:contentTypeVersion="15" ma:contentTypeDescription="Create a new document." ma:contentTypeScope="" ma:versionID="95d13bb9d34712a448963d3b6aa349a5">
  <xsd:schema xmlns:xsd="http://www.w3.org/2001/XMLSchema" xmlns:xs="http://www.w3.org/2001/XMLSchema" xmlns:p="http://schemas.microsoft.com/office/2006/metadata/properties" xmlns:ns2="398e7eda-e73f-4614-b180-e5cd3d8fa685" xmlns:ns3="220dc24a-30be-434b-bbba-bd30cc695423" targetNamespace="http://schemas.microsoft.com/office/2006/metadata/properties" ma:root="true" ma:fieldsID="bb60f2bcf942d3893e6baef499dd3f3a" ns2:_="" ns3:_="">
    <xsd:import namespace="398e7eda-e73f-4614-b180-e5cd3d8fa685"/>
    <xsd:import namespace="220dc24a-30be-434b-bbba-bd30cc6954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e7eda-e73f-4614-b180-e5cd3d8fa6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34a78c4-b51e-446b-9c42-695b277909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0dc24a-30be-434b-bbba-bd30cc69542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0f0df9b-f25f-4122-8124-bfd6092f0815}" ma:internalName="TaxCatchAll" ma:showField="CatchAllData" ma:web="220dc24a-30be-434b-bbba-bd30cc695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D5384B-694E-460F-90B2-4565C0119FC6}">
  <ds:schemaRefs>
    <ds:schemaRef ds:uri="220dc24a-30be-434b-bbba-bd30cc695423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398e7eda-e73f-4614-b180-e5cd3d8fa68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7E77189-5E00-4F11-B20F-916C8E4BB0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e7eda-e73f-4614-b180-e5cd3d8fa685"/>
    <ds:schemaRef ds:uri="220dc24a-30be-434b-bbba-bd30cc6954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73A5A0-862F-44AC-B767-8301360EF6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NOI Worksheet</vt:lpstr>
      <vt:lpstr>Rent Roll345 Loomis Avenue, LLC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Amy Mollohan</dc:creator>
  <cp:keywords/>
  <dc:description/>
  <cp:lastModifiedBy>Amy Mollohan</cp:lastModifiedBy>
  <cp:revision/>
  <dcterms:created xsi:type="dcterms:W3CDTF">2025-02-21T18:30:04Z</dcterms:created>
  <dcterms:modified xsi:type="dcterms:W3CDTF">2025-05-15T03:37:20Z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0x010100E6D87647E1EAC74D931613238A98F693</vt:lpwstr>
  </property>
  <property fmtid="{D5CDD505-2E9C-101B-9397-08002B2CF9AE}" pid="3" name="MediaServiceImageTags">
    <vt:lpwstr/>
  </property>
</Properties>
</file>