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dos\Documents\idoSBAloans\Loan Forms\"/>
    </mc:Choice>
  </mc:AlternateContent>
  <xr:revisionPtr revIDLastSave="0" documentId="8_{BF94FC85-E168-4FA5-8FAA-28155A381DA0}" xr6:coauthVersionLast="47" xr6:coauthVersionMax="47" xr10:uidLastSave="{00000000-0000-0000-0000-000000000000}"/>
  <bookViews>
    <workbookView xWindow="380" yWindow="380" windowWidth="17130" windowHeight="10160" tabRatio="500" activeTab="2" xr2:uid="{00000000-000D-0000-FFFF-FFFF00000000}"/>
  </bookViews>
  <sheets>
    <sheet name="Sources and Uses" sheetId="1" r:id="rId1"/>
    <sheet name="SBA Guaranty Fee" sheetId="2" state="hidden" r:id="rId2"/>
    <sheet name="Loan Amortization" sheetId="3" r:id="rId3"/>
    <sheet name="Year 1" sheetId="4" r:id="rId4"/>
    <sheet name="Year 2" sheetId="5" r:id="rId5"/>
    <sheet name="Year 3" sheetId="6" r:id="rId6"/>
  </sheets>
  <externalReferences>
    <externalReference r:id="rId7"/>
  </externalReferences>
  <definedNames>
    <definedName name="collateral2">[1]Collateral!$W$3:$W$12</definedName>
    <definedName name="_xlnm.Print_Area" localSheetId="3">'Year 1'!$A$1:$R$76</definedName>
    <definedName name="_xlnm.Print_Area" localSheetId="4">'Year 2'!$A$1:$R$76</definedName>
    <definedName name="_xlnm.Print_Area" localSheetId="5">'Year 3'!$A$1:$R$76</definedName>
    <definedName name="UScitizen2">'[1]Summary Report'!$X$24:$X$26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33" i="6" l="1"/>
  <c r="M33" i="6"/>
  <c r="L33" i="6"/>
  <c r="K33" i="6"/>
  <c r="J33" i="6"/>
  <c r="I33" i="6"/>
  <c r="H33" i="6"/>
  <c r="G33" i="6"/>
  <c r="F33" i="6"/>
  <c r="E33" i="6"/>
  <c r="D33" i="6"/>
  <c r="C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N15" i="6"/>
  <c r="N35" i="6" s="1"/>
  <c r="L15" i="6"/>
  <c r="L35" i="6" s="1"/>
  <c r="K15" i="6"/>
  <c r="K35" i="6" s="1"/>
  <c r="G15" i="6"/>
  <c r="F15" i="6"/>
  <c r="F35" i="6" s="1"/>
  <c r="D15" i="6"/>
  <c r="D35" i="6" s="1"/>
  <c r="C15" i="6"/>
  <c r="C35" i="6" s="1"/>
  <c r="N13" i="6"/>
  <c r="M13" i="6"/>
  <c r="L13" i="6"/>
  <c r="K13" i="6"/>
  <c r="J13" i="6"/>
  <c r="I13" i="6"/>
  <c r="H13" i="6"/>
  <c r="G13" i="6"/>
  <c r="F13" i="6"/>
  <c r="E13" i="6"/>
  <c r="D13" i="6"/>
  <c r="C13" i="6"/>
  <c r="O12" i="6"/>
  <c r="O11" i="6"/>
  <c r="O10" i="6"/>
  <c r="N7" i="6"/>
  <c r="M7" i="6"/>
  <c r="M15" i="6" s="1"/>
  <c r="M35" i="6" s="1"/>
  <c r="L7" i="6"/>
  <c r="K7" i="6"/>
  <c r="J7" i="6"/>
  <c r="J15" i="6" s="1"/>
  <c r="J35" i="6" s="1"/>
  <c r="I7" i="6"/>
  <c r="H7" i="6"/>
  <c r="H15" i="6" s="1"/>
  <c r="H35" i="6" s="1"/>
  <c r="G7" i="6"/>
  <c r="F7" i="6"/>
  <c r="E7" i="6"/>
  <c r="E15" i="6" s="1"/>
  <c r="E35" i="6" s="1"/>
  <c r="D7" i="6"/>
  <c r="C7" i="6"/>
  <c r="O6" i="6"/>
  <c r="O5" i="6"/>
  <c r="O4" i="6"/>
  <c r="O7" i="6" s="1"/>
  <c r="O35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33" i="5" s="1"/>
  <c r="J15" i="5"/>
  <c r="J35" i="5" s="1"/>
  <c r="I15" i="5"/>
  <c r="I35" i="5" s="1"/>
  <c r="H15" i="5"/>
  <c r="H35" i="5" s="1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O11" i="5"/>
  <c r="O10" i="5"/>
  <c r="O7" i="5"/>
  <c r="O15" i="5" s="1"/>
  <c r="N7" i="5"/>
  <c r="N15" i="5" s="1"/>
  <c r="N35" i="5" s="1"/>
  <c r="M7" i="5"/>
  <c r="M15" i="5" s="1"/>
  <c r="M35" i="5" s="1"/>
  <c r="L7" i="5"/>
  <c r="L15" i="5" s="1"/>
  <c r="K7" i="5"/>
  <c r="K15" i="5" s="1"/>
  <c r="K35" i="5" s="1"/>
  <c r="J7" i="5"/>
  <c r="I7" i="5"/>
  <c r="H7" i="5"/>
  <c r="G7" i="5"/>
  <c r="G15" i="5" s="1"/>
  <c r="G35" i="5" s="1"/>
  <c r="F7" i="5"/>
  <c r="F15" i="5" s="1"/>
  <c r="F35" i="5" s="1"/>
  <c r="E7" i="5"/>
  <c r="E15" i="5" s="1"/>
  <c r="E35" i="5" s="1"/>
  <c r="D7" i="5"/>
  <c r="D15" i="5" s="1"/>
  <c r="C7" i="5"/>
  <c r="C15" i="5" s="1"/>
  <c r="C35" i="5" s="1"/>
  <c r="O6" i="5"/>
  <c r="O5" i="5"/>
  <c r="O4" i="5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N15" i="4"/>
  <c r="N35" i="4" s="1"/>
  <c r="M15" i="4"/>
  <c r="M35" i="4" s="1"/>
  <c r="F15" i="4"/>
  <c r="F35" i="4" s="1"/>
  <c r="E15" i="4"/>
  <c r="E35" i="4" s="1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O11" i="4"/>
  <c r="O10" i="4"/>
  <c r="N7" i="4"/>
  <c r="M7" i="4"/>
  <c r="L7" i="4"/>
  <c r="L15" i="4" s="1"/>
  <c r="L35" i="4" s="1"/>
  <c r="K7" i="4"/>
  <c r="J7" i="4"/>
  <c r="I7" i="4"/>
  <c r="I15" i="4" s="1"/>
  <c r="I35" i="4" s="1"/>
  <c r="H7" i="4"/>
  <c r="H15" i="4" s="1"/>
  <c r="H35" i="4" s="1"/>
  <c r="G7" i="4"/>
  <c r="G15" i="4" s="1"/>
  <c r="G35" i="4" s="1"/>
  <c r="F7" i="4"/>
  <c r="E7" i="4"/>
  <c r="D7" i="4"/>
  <c r="D15" i="4" s="1"/>
  <c r="D35" i="4" s="1"/>
  <c r="C7" i="4"/>
  <c r="O6" i="4"/>
  <c r="O5" i="4"/>
  <c r="O4" i="4"/>
  <c r="O7" i="4" s="1"/>
  <c r="V5" i="3"/>
  <c r="M4" i="3"/>
  <c r="M5" i="3" s="1"/>
  <c r="D4" i="3"/>
  <c r="D5" i="3" s="1"/>
  <c r="M3" i="3"/>
  <c r="D3" i="3"/>
  <c r="Q2" i="3"/>
  <c r="Z2" i="3" s="1"/>
  <c r="V6" i="3" s="1"/>
  <c r="V7" i="3" s="1"/>
  <c r="B18" i="2"/>
  <c r="B21" i="2" s="1"/>
  <c r="B16" i="2"/>
  <c r="B17" i="2" s="1"/>
  <c r="B5" i="2"/>
  <c r="B27" i="1"/>
  <c r="C24" i="1"/>
  <c r="B24" i="1"/>
  <c r="T23" i="1"/>
  <c r="D23" i="1"/>
  <c r="D22" i="1"/>
  <c r="D21" i="1"/>
  <c r="D20" i="1"/>
  <c r="D19" i="1"/>
  <c r="D18" i="1"/>
  <c r="D17" i="1"/>
  <c r="D16" i="1"/>
  <c r="D15" i="1"/>
  <c r="D14" i="1"/>
  <c r="D13" i="1"/>
  <c r="D12" i="1"/>
  <c r="J11" i="1"/>
  <c r="D11" i="1"/>
  <c r="J10" i="1"/>
  <c r="D10" i="1"/>
  <c r="J9" i="1"/>
  <c r="D9" i="1"/>
  <c r="J8" i="1"/>
  <c r="D8" i="1"/>
  <c r="J7" i="1"/>
  <c r="D7" i="1"/>
  <c r="I6" i="1"/>
  <c r="I12" i="1" s="1"/>
  <c r="D6" i="1"/>
  <c r="D24" i="1" s="1"/>
  <c r="B6" i="2" l="1"/>
  <c r="B7" i="2" s="1"/>
  <c r="B10" i="2" s="1"/>
  <c r="B26" i="1" s="1"/>
  <c r="B28" i="1" s="1"/>
  <c r="B8" i="2"/>
  <c r="O33" i="6"/>
  <c r="J15" i="4"/>
  <c r="J35" i="4" s="1"/>
  <c r="O33" i="4"/>
  <c r="I15" i="6"/>
  <c r="I35" i="6" s="1"/>
  <c r="G35" i="6"/>
  <c r="C15" i="4"/>
  <c r="C35" i="4" s="1"/>
  <c r="K15" i="4"/>
  <c r="K35" i="4" s="1"/>
  <c r="D35" i="5"/>
  <c r="L35" i="5"/>
  <c r="O13" i="4"/>
  <c r="O15" i="4" s="1"/>
  <c r="O35" i="4" s="1"/>
  <c r="O13" i="6"/>
  <c r="O15" i="6" s="1"/>
  <c r="O35" i="6" s="1"/>
  <c r="B30" i="1" l="1"/>
  <c r="C28" i="1"/>
  <c r="B29" i="1"/>
  <c r="M2" i="3"/>
  <c r="C31" i="1"/>
  <c r="P10" i="3" l="1"/>
  <c r="M90" i="3"/>
  <c r="M129" i="3"/>
  <c r="M121" i="3"/>
  <c r="M113" i="3"/>
  <c r="M105" i="3"/>
  <c r="M97" i="3"/>
  <c r="M89" i="3"/>
  <c r="M81" i="3"/>
  <c r="M72" i="3"/>
  <c r="M62" i="3"/>
  <c r="M54" i="3"/>
  <c r="M46" i="3"/>
  <c r="M38" i="3"/>
  <c r="M30" i="3"/>
  <c r="M22" i="3"/>
  <c r="M14" i="3"/>
  <c r="M117" i="3"/>
  <c r="M93" i="3"/>
  <c r="M77" i="3"/>
  <c r="M50" i="3"/>
  <c r="M34" i="3"/>
  <c r="M13" i="3"/>
  <c r="M64" i="3"/>
  <c r="M106" i="3"/>
  <c r="M47" i="3"/>
  <c r="M128" i="3"/>
  <c r="M120" i="3"/>
  <c r="M112" i="3"/>
  <c r="M104" i="3"/>
  <c r="M96" i="3"/>
  <c r="M88" i="3"/>
  <c r="M80" i="3"/>
  <c r="M74" i="3"/>
  <c r="M61" i="3"/>
  <c r="M53" i="3"/>
  <c r="M45" i="3"/>
  <c r="M37" i="3"/>
  <c r="M29" i="3"/>
  <c r="M21" i="3"/>
  <c r="M69" i="3"/>
  <c r="M125" i="3"/>
  <c r="M109" i="3"/>
  <c r="M85" i="3"/>
  <c r="M58" i="3"/>
  <c r="M42" i="3"/>
  <c r="M26" i="3"/>
  <c r="M122" i="3"/>
  <c r="M55" i="3"/>
  <c r="M127" i="3"/>
  <c r="M119" i="3"/>
  <c r="M111" i="3"/>
  <c r="M103" i="3"/>
  <c r="M95" i="3"/>
  <c r="M87" i="3"/>
  <c r="M79" i="3"/>
  <c r="M75" i="3"/>
  <c r="M60" i="3"/>
  <c r="M52" i="3"/>
  <c r="M44" i="3"/>
  <c r="M36" i="3"/>
  <c r="M28" i="3"/>
  <c r="M20" i="3"/>
  <c r="M68" i="3"/>
  <c r="M66" i="3"/>
  <c r="M91" i="3"/>
  <c r="M40" i="3"/>
  <c r="M16" i="3"/>
  <c r="M114" i="3"/>
  <c r="M71" i="3"/>
  <c r="M31" i="3"/>
  <c r="M15" i="3"/>
  <c r="M126" i="3"/>
  <c r="M118" i="3"/>
  <c r="M110" i="3"/>
  <c r="M102" i="3"/>
  <c r="M94" i="3"/>
  <c r="M86" i="3"/>
  <c r="M78" i="3"/>
  <c r="M67" i="3"/>
  <c r="M59" i="3"/>
  <c r="M51" i="3"/>
  <c r="M43" i="3"/>
  <c r="M35" i="3"/>
  <c r="M27" i="3"/>
  <c r="M19" i="3"/>
  <c r="M11" i="3"/>
  <c r="M101" i="3"/>
  <c r="M18" i="3"/>
  <c r="M82" i="3"/>
  <c r="M124" i="3"/>
  <c r="M116" i="3"/>
  <c r="M108" i="3"/>
  <c r="M100" i="3"/>
  <c r="M92" i="3"/>
  <c r="M84" i="3"/>
  <c r="M76" i="3"/>
  <c r="M65" i="3"/>
  <c r="M57" i="3"/>
  <c r="M49" i="3"/>
  <c r="M41" i="3"/>
  <c r="M33" i="3"/>
  <c r="M25" i="3"/>
  <c r="M17" i="3"/>
  <c r="M12" i="3"/>
  <c r="M123" i="3"/>
  <c r="M115" i="3"/>
  <c r="M107" i="3"/>
  <c r="M99" i="3"/>
  <c r="M83" i="3"/>
  <c r="M70" i="3"/>
  <c r="M56" i="3"/>
  <c r="M48" i="3"/>
  <c r="M32" i="3"/>
  <c r="M24" i="3"/>
  <c r="M73" i="3"/>
  <c r="M130" i="3"/>
  <c r="M98" i="3"/>
  <c r="M63" i="3"/>
  <c r="M39" i="3"/>
  <c r="M23" i="3"/>
  <c r="C29" i="1"/>
  <c r="V4" i="3"/>
  <c r="D2" i="3"/>
  <c r="C30" i="1"/>
  <c r="H6" i="1"/>
  <c r="C39" i="5" l="1"/>
  <c r="C39" i="6"/>
  <c r="C39" i="4"/>
  <c r="Y12" i="3"/>
  <c r="V13" i="3"/>
  <c r="H12" i="1"/>
  <c r="J6" i="1"/>
  <c r="J12" i="1" s="1"/>
  <c r="G10" i="3"/>
  <c r="D129" i="3"/>
  <c r="D121" i="3"/>
  <c r="D113" i="3"/>
  <c r="D105" i="3"/>
  <c r="D97" i="3"/>
  <c r="D89" i="3"/>
  <c r="D81" i="3"/>
  <c r="D73" i="3"/>
  <c r="D65" i="3"/>
  <c r="D57" i="3"/>
  <c r="D49" i="3"/>
  <c r="D41" i="3"/>
  <c r="D33" i="3"/>
  <c r="D25" i="3"/>
  <c r="D17" i="3"/>
  <c r="D101" i="3"/>
  <c r="D93" i="3"/>
  <c r="D77" i="3"/>
  <c r="D69" i="3"/>
  <c r="D53" i="3"/>
  <c r="D37" i="3"/>
  <c r="D14" i="3"/>
  <c r="D114" i="3"/>
  <c r="D128" i="3"/>
  <c r="D120" i="3"/>
  <c r="D112" i="3"/>
  <c r="D104" i="3"/>
  <c r="D96" i="3"/>
  <c r="D88" i="3"/>
  <c r="D80" i="3"/>
  <c r="D72" i="3"/>
  <c r="D64" i="3"/>
  <c r="D56" i="3"/>
  <c r="D48" i="3"/>
  <c r="D40" i="3"/>
  <c r="D32" i="3"/>
  <c r="D24" i="3"/>
  <c r="D16" i="3"/>
  <c r="D125" i="3"/>
  <c r="D85" i="3"/>
  <c r="D61" i="3"/>
  <c r="D45" i="3"/>
  <c r="D29" i="3"/>
  <c r="D82" i="3"/>
  <c r="D127" i="3"/>
  <c r="D119" i="3"/>
  <c r="D111" i="3"/>
  <c r="D103" i="3"/>
  <c r="D95" i="3"/>
  <c r="D87" i="3"/>
  <c r="D79" i="3"/>
  <c r="D71" i="3"/>
  <c r="D63" i="3"/>
  <c r="D55" i="3"/>
  <c r="D47" i="3"/>
  <c r="D39" i="3"/>
  <c r="D31" i="3"/>
  <c r="D23" i="3"/>
  <c r="D15" i="3"/>
  <c r="D117" i="3"/>
  <c r="D21" i="3"/>
  <c r="D106" i="3"/>
  <c r="D50" i="3"/>
  <c r="D34" i="3"/>
  <c r="D18" i="3"/>
  <c r="D126" i="3"/>
  <c r="D118" i="3"/>
  <c r="D110" i="3"/>
  <c r="D102" i="3"/>
  <c r="D94" i="3"/>
  <c r="D86" i="3"/>
  <c r="D78" i="3"/>
  <c r="D70" i="3"/>
  <c r="D62" i="3"/>
  <c r="D54" i="3"/>
  <c r="D46" i="3"/>
  <c r="D38" i="3"/>
  <c r="D30" i="3"/>
  <c r="D22" i="3"/>
  <c r="D13" i="3"/>
  <c r="D109" i="3"/>
  <c r="D122" i="3"/>
  <c r="D124" i="3"/>
  <c r="D116" i="3"/>
  <c r="D108" i="3"/>
  <c r="D100" i="3"/>
  <c r="D92" i="3"/>
  <c r="D84" i="3"/>
  <c r="D76" i="3"/>
  <c r="D68" i="3"/>
  <c r="D60" i="3"/>
  <c r="D52" i="3"/>
  <c r="D44" i="3"/>
  <c r="D36" i="3"/>
  <c r="D28" i="3"/>
  <c r="D20" i="3"/>
  <c r="D11" i="3"/>
  <c r="D123" i="3"/>
  <c r="D115" i="3"/>
  <c r="D107" i="3"/>
  <c r="D99" i="3"/>
  <c r="D91" i="3"/>
  <c r="D83" i="3"/>
  <c r="D75" i="3"/>
  <c r="D67" i="3"/>
  <c r="D59" i="3"/>
  <c r="D51" i="3"/>
  <c r="D43" i="3"/>
  <c r="D35" i="3"/>
  <c r="D27" i="3"/>
  <c r="D19" i="3"/>
  <c r="D12" i="3"/>
  <c r="D130" i="3"/>
  <c r="D98" i="3"/>
  <c r="D90" i="3"/>
  <c r="D74" i="3"/>
  <c r="D66" i="3"/>
  <c r="D58" i="3"/>
  <c r="D42" i="3"/>
  <c r="D26" i="3"/>
  <c r="N11" i="3"/>
  <c r="O11" i="3" s="1"/>
  <c r="P11" i="3" s="1"/>
  <c r="N12" i="3" l="1"/>
  <c r="O12" i="3" s="1"/>
  <c r="P12" i="3" s="1"/>
  <c r="O40" i="5"/>
  <c r="C40" i="5"/>
  <c r="E40" i="5" s="1"/>
  <c r="C40" i="4"/>
  <c r="E40" i="4" s="1"/>
  <c r="O40" i="6"/>
  <c r="C40" i="6"/>
  <c r="E40" i="6" s="1"/>
  <c r="O40" i="4"/>
  <c r="W13" i="3"/>
  <c r="X13" i="3" s="1"/>
  <c r="Y13" i="3" s="1"/>
  <c r="I36" i="6"/>
  <c r="I37" i="6" s="1"/>
  <c r="N36" i="5"/>
  <c r="N37" i="5" s="1"/>
  <c r="F36" i="5"/>
  <c r="F37" i="5" s="1"/>
  <c r="K36" i="4"/>
  <c r="K37" i="4" s="1"/>
  <c r="C36" i="4"/>
  <c r="H36" i="6"/>
  <c r="H37" i="6" s="1"/>
  <c r="M36" i="5"/>
  <c r="M37" i="5" s="1"/>
  <c r="E36" i="5"/>
  <c r="E37" i="5" s="1"/>
  <c r="J36" i="4"/>
  <c r="J37" i="4" s="1"/>
  <c r="G36" i="6"/>
  <c r="G37" i="6" s="1"/>
  <c r="L36" i="5"/>
  <c r="L37" i="5" s="1"/>
  <c r="D36" i="5"/>
  <c r="D37" i="5" s="1"/>
  <c r="I36" i="4"/>
  <c r="I37" i="4" s="1"/>
  <c r="N36" i="6"/>
  <c r="N37" i="6" s="1"/>
  <c r="F36" i="6"/>
  <c r="F37" i="6" s="1"/>
  <c r="M36" i="6"/>
  <c r="M37" i="6" s="1"/>
  <c r="E36" i="6"/>
  <c r="E37" i="6" s="1"/>
  <c r="L36" i="6"/>
  <c r="L37" i="6" s="1"/>
  <c r="D36" i="6"/>
  <c r="D37" i="6" s="1"/>
  <c r="I36" i="5"/>
  <c r="I37" i="5" s="1"/>
  <c r="N36" i="4"/>
  <c r="N37" i="4" s="1"/>
  <c r="F36" i="4"/>
  <c r="F37" i="4" s="1"/>
  <c r="K36" i="6"/>
  <c r="K37" i="6" s="1"/>
  <c r="C36" i="6"/>
  <c r="H36" i="5"/>
  <c r="H37" i="5" s="1"/>
  <c r="M36" i="4"/>
  <c r="M37" i="4" s="1"/>
  <c r="E36" i="4"/>
  <c r="E37" i="4" s="1"/>
  <c r="J36" i="6"/>
  <c r="J37" i="6" s="1"/>
  <c r="G36" i="5"/>
  <c r="G37" i="5" s="1"/>
  <c r="L36" i="4"/>
  <c r="L37" i="4" s="1"/>
  <c r="D36" i="4"/>
  <c r="D37" i="4" s="1"/>
  <c r="K36" i="5"/>
  <c r="K37" i="5" s="1"/>
  <c r="J36" i="5"/>
  <c r="J37" i="5" s="1"/>
  <c r="C36" i="5"/>
  <c r="H36" i="4"/>
  <c r="H37" i="4" s="1"/>
  <c r="G36" i="4"/>
  <c r="G37" i="4" s="1"/>
  <c r="E11" i="3"/>
  <c r="F11" i="3" s="1"/>
  <c r="G11" i="3" s="1"/>
  <c r="E12" i="3" l="1"/>
  <c r="F12" i="3" s="1"/>
  <c r="G12" i="3" s="1"/>
  <c r="N13" i="3"/>
  <c r="O13" i="3" s="1"/>
  <c r="P13" i="3" s="1"/>
  <c r="O36" i="4"/>
  <c r="C37" i="4"/>
  <c r="O36" i="5"/>
  <c r="C37" i="5"/>
  <c r="O36" i="6"/>
  <c r="C37" i="6"/>
  <c r="N14" i="3" l="1"/>
  <c r="O14" i="3" s="1"/>
  <c r="P14" i="3"/>
  <c r="E13" i="3"/>
  <c r="F13" i="3" s="1"/>
  <c r="G13" i="3" s="1"/>
  <c r="O37" i="4"/>
  <c r="C38" i="4"/>
  <c r="C38" i="5"/>
  <c r="O37" i="5"/>
  <c r="C38" i="6"/>
  <c r="O37" i="6"/>
  <c r="E14" i="3" l="1"/>
  <c r="F14" i="3" s="1"/>
  <c r="G14" i="3" s="1"/>
  <c r="N15" i="3"/>
  <c r="O15" i="3" s="1"/>
  <c r="P15" i="3" s="1"/>
  <c r="N16" i="3" l="1"/>
  <c r="O16" i="3" s="1"/>
  <c r="P16" i="3" s="1"/>
  <c r="E15" i="3"/>
  <c r="F15" i="3" s="1"/>
  <c r="G15" i="3" s="1"/>
  <c r="E16" i="3" l="1"/>
  <c r="F16" i="3" s="1"/>
  <c r="G16" i="3" s="1"/>
  <c r="N17" i="3"/>
  <c r="O17" i="3" s="1"/>
  <c r="P17" i="3" s="1"/>
  <c r="N18" i="3" l="1"/>
  <c r="O18" i="3" s="1"/>
  <c r="P18" i="3"/>
  <c r="E17" i="3"/>
  <c r="F17" i="3" s="1"/>
  <c r="G17" i="3" s="1"/>
  <c r="E18" i="3" l="1"/>
  <c r="F18" i="3" s="1"/>
  <c r="G18" i="3" s="1"/>
  <c r="N19" i="3"/>
  <c r="O19" i="3" s="1"/>
  <c r="P19" i="3" s="1"/>
  <c r="N20" i="3" l="1"/>
  <c r="O20" i="3" s="1"/>
  <c r="P20" i="3" s="1"/>
  <c r="E19" i="3"/>
  <c r="F19" i="3" s="1"/>
  <c r="G19" i="3" s="1"/>
  <c r="E20" i="3" l="1"/>
  <c r="F20" i="3" s="1"/>
  <c r="G20" i="3"/>
  <c r="N21" i="3"/>
  <c r="O21" i="3" s="1"/>
  <c r="P21" i="3" s="1"/>
  <c r="N22" i="3" l="1"/>
  <c r="O22" i="3" s="1"/>
  <c r="P22" i="3"/>
  <c r="E21" i="3"/>
  <c r="F21" i="3" s="1"/>
  <c r="G21" i="3" s="1"/>
  <c r="E22" i="3" l="1"/>
  <c r="F22" i="3" s="1"/>
  <c r="G22" i="3" s="1"/>
  <c r="N23" i="3"/>
  <c r="O23" i="3" s="1"/>
  <c r="P23" i="3" s="1"/>
  <c r="N24" i="3" l="1"/>
  <c r="O24" i="3" s="1"/>
  <c r="P24" i="3" s="1"/>
  <c r="E23" i="3"/>
  <c r="F23" i="3" s="1"/>
  <c r="G23" i="3" s="1"/>
  <c r="E24" i="3" l="1"/>
  <c r="F24" i="3" s="1"/>
  <c r="G24" i="3" s="1"/>
  <c r="N25" i="3"/>
  <c r="O25" i="3" s="1"/>
  <c r="P25" i="3" s="1"/>
  <c r="N26" i="3" l="1"/>
  <c r="O26" i="3" s="1"/>
  <c r="P26" i="3" s="1"/>
  <c r="E25" i="3"/>
  <c r="F25" i="3" s="1"/>
  <c r="G25" i="3" s="1"/>
  <c r="E26" i="3" l="1"/>
  <c r="F26" i="3" s="1"/>
  <c r="G26" i="3" s="1"/>
  <c r="N27" i="3"/>
  <c r="O27" i="3" s="1"/>
  <c r="P27" i="3" s="1"/>
  <c r="N28" i="3" l="1"/>
  <c r="O28" i="3" s="1"/>
  <c r="P28" i="3" s="1"/>
  <c r="E27" i="3"/>
  <c r="F27" i="3" s="1"/>
  <c r="G27" i="3" s="1"/>
  <c r="E28" i="3" l="1"/>
  <c r="F28" i="3" s="1"/>
  <c r="G28" i="3"/>
  <c r="N29" i="3"/>
  <c r="O29" i="3" s="1"/>
  <c r="P29" i="3" s="1"/>
  <c r="N30" i="3" l="1"/>
  <c r="O30" i="3" s="1"/>
  <c r="P30" i="3" s="1"/>
  <c r="E29" i="3"/>
  <c r="F29" i="3" s="1"/>
  <c r="G29" i="3" s="1"/>
  <c r="E30" i="3" l="1"/>
  <c r="F30" i="3" s="1"/>
  <c r="G30" i="3"/>
  <c r="N31" i="3"/>
  <c r="O31" i="3" s="1"/>
  <c r="P31" i="3" s="1"/>
  <c r="N32" i="3" l="1"/>
  <c r="O32" i="3" s="1"/>
  <c r="P32" i="3" s="1"/>
  <c r="E31" i="3"/>
  <c r="F31" i="3" s="1"/>
  <c r="G31" i="3" s="1"/>
  <c r="E32" i="3" l="1"/>
  <c r="F32" i="3" s="1"/>
  <c r="G32" i="3"/>
  <c r="N33" i="3"/>
  <c r="O33" i="3" s="1"/>
  <c r="P33" i="3" s="1"/>
  <c r="N34" i="3" l="1"/>
  <c r="O34" i="3" s="1"/>
  <c r="P34" i="3" s="1"/>
  <c r="E33" i="3"/>
  <c r="F33" i="3" s="1"/>
  <c r="G33" i="3" s="1"/>
  <c r="E34" i="3" l="1"/>
  <c r="F34" i="3" s="1"/>
  <c r="G34" i="3"/>
  <c r="N35" i="3"/>
  <c r="O35" i="3" s="1"/>
  <c r="P35" i="3" s="1"/>
  <c r="N36" i="3" l="1"/>
  <c r="O36" i="3" s="1"/>
  <c r="P36" i="3" s="1"/>
  <c r="E35" i="3"/>
  <c r="F35" i="3" s="1"/>
  <c r="G35" i="3" s="1"/>
  <c r="E36" i="3" l="1"/>
  <c r="F36" i="3" s="1"/>
  <c r="G36" i="3"/>
  <c r="N37" i="3"/>
  <c r="O37" i="3" s="1"/>
  <c r="P37" i="3" s="1"/>
  <c r="N38" i="3" l="1"/>
  <c r="O38" i="3" s="1"/>
  <c r="P38" i="3" s="1"/>
  <c r="E37" i="3"/>
  <c r="F37" i="3" s="1"/>
  <c r="G37" i="3" s="1"/>
  <c r="E38" i="3" l="1"/>
  <c r="F38" i="3" s="1"/>
  <c r="G38" i="3"/>
  <c r="N39" i="3"/>
  <c r="O39" i="3" s="1"/>
  <c r="P39" i="3" s="1"/>
  <c r="N40" i="3" l="1"/>
  <c r="O40" i="3" s="1"/>
  <c r="P40" i="3" s="1"/>
  <c r="E39" i="3"/>
  <c r="F39" i="3" s="1"/>
  <c r="G39" i="3" s="1"/>
  <c r="E40" i="3" l="1"/>
  <c r="F40" i="3" s="1"/>
  <c r="G40" i="3"/>
  <c r="N41" i="3"/>
  <c r="O41" i="3" s="1"/>
  <c r="P41" i="3" s="1"/>
  <c r="N42" i="3" l="1"/>
  <c r="O42" i="3" s="1"/>
  <c r="P42" i="3" s="1"/>
  <c r="E41" i="3"/>
  <c r="F41" i="3" s="1"/>
  <c r="G41" i="3" s="1"/>
  <c r="E42" i="3" l="1"/>
  <c r="F42" i="3" s="1"/>
  <c r="G42" i="3"/>
  <c r="N43" i="3"/>
  <c r="O43" i="3" s="1"/>
  <c r="P43" i="3" s="1"/>
  <c r="N44" i="3" l="1"/>
  <c r="O44" i="3" s="1"/>
  <c r="P44" i="3" s="1"/>
  <c r="E43" i="3"/>
  <c r="F43" i="3" s="1"/>
  <c r="G43" i="3" s="1"/>
  <c r="E44" i="3" l="1"/>
  <c r="F44" i="3" s="1"/>
  <c r="G44" i="3"/>
  <c r="N45" i="3"/>
  <c r="O45" i="3" s="1"/>
  <c r="P45" i="3" s="1"/>
  <c r="N46" i="3" l="1"/>
  <c r="O46" i="3" s="1"/>
  <c r="P46" i="3" s="1"/>
  <c r="E45" i="3"/>
  <c r="F45" i="3" s="1"/>
  <c r="G45" i="3" s="1"/>
  <c r="E46" i="3" l="1"/>
  <c r="F46" i="3" s="1"/>
  <c r="G46" i="3"/>
  <c r="N47" i="3"/>
  <c r="O47" i="3" s="1"/>
  <c r="P47" i="3" s="1"/>
  <c r="N48" i="3" l="1"/>
  <c r="O48" i="3" s="1"/>
  <c r="P48" i="3" s="1"/>
  <c r="E47" i="3"/>
  <c r="F47" i="3" s="1"/>
  <c r="G47" i="3" s="1"/>
  <c r="E48" i="3" l="1"/>
  <c r="F48" i="3" s="1"/>
  <c r="G48" i="3"/>
  <c r="N49" i="3"/>
  <c r="O49" i="3" s="1"/>
  <c r="P49" i="3" s="1"/>
  <c r="N50" i="3" l="1"/>
  <c r="O50" i="3" s="1"/>
  <c r="P50" i="3" s="1"/>
  <c r="E49" i="3"/>
  <c r="F49" i="3" s="1"/>
  <c r="G49" i="3" s="1"/>
  <c r="E50" i="3" l="1"/>
  <c r="F50" i="3" s="1"/>
  <c r="G50" i="3"/>
  <c r="N51" i="3"/>
  <c r="O51" i="3" s="1"/>
  <c r="P51" i="3" s="1"/>
  <c r="N52" i="3" l="1"/>
  <c r="O52" i="3" s="1"/>
  <c r="P52" i="3" s="1"/>
  <c r="E51" i="3"/>
  <c r="F51" i="3" s="1"/>
  <c r="G51" i="3" s="1"/>
  <c r="E52" i="3" l="1"/>
  <c r="F52" i="3" s="1"/>
  <c r="G52" i="3"/>
  <c r="N53" i="3"/>
  <c r="O53" i="3" s="1"/>
  <c r="P53" i="3" s="1"/>
  <c r="N54" i="3" l="1"/>
  <c r="O54" i="3" s="1"/>
  <c r="P54" i="3" s="1"/>
  <c r="E53" i="3"/>
  <c r="F53" i="3" s="1"/>
  <c r="G53" i="3" s="1"/>
  <c r="E54" i="3" l="1"/>
  <c r="F54" i="3" s="1"/>
  <c r="G54" i="3" s="1"/>
  <c r="N55" i="3"/>
  <c r="O55" i="3" s="1"/>
  <c r="P55" i="3" s="1"/>
  <c r="N56" i="3" l="1"/>
  <c r="O56" i="3" s="1"/>
  <c r="P56" i="3" s="1"/>
  <c r="E55" i="3"/>
  <c r="F55" i="3" s="1"/>
  <c r="G55" i="3" s="1"/>
  <c r="E56" i="3" l="1"/>
  <c r="F56" i="3" s="1"/>
  <c r="G56" i="3" s="1"/>
  <c r="N57" i="3"/>
  <c r="O57" i="3" s="1"/>
  <c r="P57" i="3" s="1"/>
  <c r="N58" i="3" l="1"/>
  <c r="O58" i="3" s="1"/>
  <c r="P58" i="3" s="1"/>
  <c r="E57" i="3"/>
  <c r="F57" i="3" s="1"/>
  <c r="G57" i="3"/>
  <c r="N59" i="3" l="1"/>
  <c r="O59" i="3" s="1"/>
  <c r="P59" i="3" s="1"/>
  <c r="E58" i="3"/>
  <c r="F58" i="3" s="1"/>
  <c r="G58" i="3" s="1"/>
  <c r="N60" i="3" l="1"/>
  <c r="O60" i="3" s="1"/>
  <c r="P60" i="3" s="1"/>
  <c r="E59" i="3"/>
  <c r="F59" i="3" s="1"/>
  <c r="G59" i="3"/>
  <c r="N61" i="3" l="1"/>
  <c r="O61" i="3" s="1"/>
  <c r="P61" i="3" s="1"/>
  <c r="E60" i="3"/>
  <c r="F60" i="3" s="1"/>
  <c r="G60" i="3" s="1"/>
  <c r="E61" i="3" l="1"/>
  <c r="F61" i="3" s="1"/>
  <c r="G61" i="3"/>
  <c r="N62" i="3"/>
  <c r="O62" i="3" s="1"/>
  <c r="P62" i="3" s="1"/>
  <c r="N63" i="3" l="1"/>
  <c r="O63" i="3" s="1"/>
  <c r="P63" i="3" s="1"/>
  <c r="E62" i="3"/>
  <c r="F62" i="3" s="1"/>
  <c r="G62" i="3" s="1"/>
  <c r="N64" i="3" l="1"/>
  <c r="O64" i="3" s="1"/>
  <c r="P64" i="3" s="1"/>
  <c r="E63" i="3"/>
  <c r="F63" i="3" s="1"/>
  <c r="G63" i="3" s="1"/>
  <c r="E64" i="3" l="1"/>
  <c r="F64" i="3" s="1"/>
  <c r="G64" i="3"/>
  <c r="N65" i="3"/>
  <c r="O65" i="3" s="1"/>
  <c r="P65" i="3" s="1"/>
  <c r="N66" i="3" l="1"/>
  <c r="O66" i="3" s="1"/>
  <c r="P66" i="3" s="1"/>
  <c r="E65" i="3"/>
  <c r="F65" i="3" s="1"/>
  <c r="G65" i="3" s="1"/>
  <c r="N67" i="3" l="1"/>
  <c r="O67" i="3" s="1"/>
  <c r="P67" i="3" s="1"/>
  <c r="E66" i="3"/>
  <c r="F66" i="3" s="1"/>
  <c r="G66" i="3" s="1"/>
  <c r="E67" i="3" l="1"/>
  <c r="F67" i="3" s="1"/>
  <c r="G67" i="3"/>
  <c r="N68" i="3"/>
  <c r="O68" i="3" s="1"/>
  <c r="P68" i="3"/>
  <c r="N69" i="3" l="1"/>
  <c r="O69" i="3" s="1"/>
  <c r="P69" i="3" s="1"/>
  <c r="E68" i="3"/>
  <c r="F68" i="3" s="1"/>
  <c r="G68" i="3" s="1"/>
  <c r="E69" i="3" l="1"/>
  <c r="F69" i="3" s="1"/>
  <c r="G69" i="3" s="1"/>
  <c r="N70" i="3"/>
  <c r="O70" i="3" s="1"/>
  <c r="P70" i="3" s="1"/>
  <c r="N71" i="3" l="1"/>
  <c r="O71" i="3" s="1"/>
  <c r="P71" i="3"/>
  <c r="E70" i="3"/>
  <c r="F70" i="3" s="1"/>
  <c r="G70" i="3" s="1"/>
  <c r="E71" i="3" l="1"/>
  <c r="F71" i="3" s="1"/>
  <c r="G71" i="3" s="1"/>
  <c r="N72" i="3"/>
  <c r="O72" i="3" s="1"/>
  <c r="P72" i="3" s="1"/>
  <c r="N73" i="3" l="1"/>
  <c r="O73" i="3" s="1"/>
  <c r="P73" i="3" s="1"/>
  <c r="E72" i="3"/>
  <c r="F72" i="3" s="1"/>
  <c r="G72" i="3"/>
  <c r="N74" i="3" l="1"/>
  <c r="O74" i="3" s="1"/>
  <c r="P74" i="3" s="1"/>
  <c r="E73" i="3"/>
  <c r="F73" i="3" s="1"/>
  <c r="G73" i="3" s="1"/>
  <c r="E74" i="3" l="1"/>
  <c r="F74" i="3" s="1"/>
  <c r="G74" i="3" s="1"/>
  <c r="N75" i="3"/>
  <c r="O75" i="3" s="1"/>
  <c r="P75" i="3" s="1"/>
  <c r="N76" i="3" l="1"/>
  <c r="O76" i="3" s="1"/>
  <c r="P76" i="3" s="1"/>
  <c r="E75" i="3"/>
  <c r="F75" i="3" s="1"/>
  <c r="G75" i="3" s="1"/>
  <c r="E76" i="3" l="1"/>
  <c r="F76" i="3" s="1"/>
  <c r="G76" i="3"/>
  <c r="N77" i="3"/>
  <c r="O77" i="3" s="1"/>
  <c r="P77" i="3" s="1"/>
  <c r="N78" i="3" l="1"/>
  <c r="O78" i="3" s="1"/>
  <c r="P78" i="3" s="1"/>
  <c r="E77" i="3"/>
  <c r="F77" i="3" s="1"/>
  <c r="G77" i="3" s="1"/>
  <c r="E78" i="3" l="1"/>
  <c r="F78" i="3" s="1"/>
  <c r="G78" i="3" s="1"/>
  <c r="N79" i="3"/>
  <c r="O79" i="3" s="1"/>
  <c r="P79" i="3" s="1"/>
  <c r="N80" i="3" l="1"/>
  <c r="O80" i="3" s="1"/>
  <c r="P80" i="3" s="1"/>
  <c r="E79" i="3"/>
  <c r="F79" i="3" s="1"/>
  <c r="G79" i="3" s="1"/>
  <c r="E80" i="3" l="1"/>
  <c r="F80" i="3" s="1"/>
  <c r="G80" i="3"/>
  <c r="N81" i="3"/>
  <c r="O81" i="3" s="1"/>
  <c r="P81" i="3"/>
  <c r="N82" i="3" l="1"/>
  <c r="O82" i="3" s="1"/>
  <c r="P82" i="3" s="1"/>
  <c r="E81" i="3"/>
  <c r="F81" i="3" s="1"/>
  <c r="G81" i="3" s="1"/>
  <c r="E82" i="3" l="1"/>
  <c r="F82" i="3" s="1"/>
  <c r="G82" i="3"/>
  <c r="N83" i="3"/>
  <c r="O83" i="3" s="1"/>
  <c r="P83" i="3" s="1"/>
  <c r="N84" i="3" l="1"/>
  <c r="O84" i="3" s="1"/>
  <c r="P84" i="3" s="1"/>
  <c r="E83" i="3"/>
  <c r="F83" i="3" s="1"/>
  <c r="G83" i="3" s="1"/>
  <c r="E84" i="3" l="1"/>
  <c r="F84" i="3" s="1"/>
  <c r="G84" i="3" s="1"/>
  <c r="N85" i="3"/>
  <c r="O85" i="3" s="1"/>
  <c r="P85" i="3"/>
  <c r="N86" i="3" l="1"/>
  <c r="O86" i="3" s="1"/>
  <c r="P86" i="3" s="1"/>
  <c r="E85" i="3"/>
  <c r="F85" i="3" s="1"/>
  <c r="G85" i="3" s="1"/>
  <c r="E86" i="3" l="1"/>
  <c r="F86" i="3" s="1"/>
  <c r="G86" i="3"/>
  <c r="N87" i="3"/>
  <c r="O87" i="3" s="1"/>
  <c r="P87" i="3"/>
  <c r="N88" i="3" l="1"/>
  <c r="O88" i="3" s="1"/>
  <c r="P88" i="3"/>
  <c r="E87" i="3"/>
  <c r="F87" i="3" s="1"/>
  <c r="G87" i="3" s="1"/>
  <c r="E88" i="3" l="1"/>
  <c r="F88" i="3" s="1"/>
  <c r="G88" i="3"/>
  <c r="N89" i="3"/>
  <c r="O89" i="3" s="1"/>
  <c r="P89" i="3" s="1"/>
  <c r="N90" i="3" l="1"/>
  <c r="O90" i="3" s="1"/>
  <c r="P90" i="3"/>
  <c r="E89" i="3"/>
  <c r="F89" i="3" s="1"/>
  <c r="G89" i="3" s="1"/>
  <c r="E90" i="3" l="1"/>
  <c r="F90" i="3" s="1"/>
  <c r="G90" i="3"/>
  <c r="N91" i="3"/>
  <c r="O91" i="3" s="1"/>
  <c r="P91" i="3" s="1"/>
  <c r="N92" i="3" l="1"/>
  <c r="O92" i="3" s="1"/>
  <c r="P92" i="3"/>
  <c r="E91" i="3"/>
  <c r="F91" i="3" s="1"/>
  <c r="G91" i="3"/>
  <c r="E92" i="3" l="1"/>
  <c r="F92" i="3" s="1"/>
  <c r="G92" i="3"/>
  <c r="N93" i="3"/>
  <c r="O93" i="3" s="1"/>
  <c r="P93" i="3"/>
  <c r="N94" i="3" l="1"/>
  <c r="O94" i="3" s="1"/>
  <c r="P94" i="3"/>
  <c r="E93" i="3"/>
  <c r="F93" i="3" s="1"/>
  <c r="G93" i="3"/>
  <c r="E94" i="3" l="1"/>
  <c r="F94" i="3" s="1"/>
  <c r="G94" i="3"/>
  <c r="N95" i="3"/>
  <c r="O95" i="3" s="1"/>
  <c r="P95" i="3" s="1"/>
  <c r="N96" i="3" l="1"/>
  <c r="O96" i="3" s="1"/>
  <c r="P96" i="3"/>
  <c r="E95" i="3"/>
  <c r="F95" i="3" s="1"/>
  <c r="G95" i="3" s="1"/>
  <c r="E96" i="3" l="1"/>
  <c r="F96" i="3" s="1"/>
  <c r="G96" i="3"/>
  <c r="N97" i="3"/>
  <c r="O97" i="3" s="1"/>
  <c r="P97" i="3"/>
  <c r="N98" i="3" l="1"/>
  <c r="O98" i="3" s="1"/>
  <c r="P98" i="3" s="1"/>
  <c r="E97" i="3"/>
  <c r="F97" i="3" s="1"/>
  <c r="G97" i="3" s="1"/>
  <c r="E98" i="3" l="1"/>
  <c r="F98" i="3" s="1"/>
  <c r="G98" i="3"/>
  <c r="N99" i="3"/>
  <c r="O99" i="3" s="1"/>
  <c r="P99" i="3"/>
  <c r="N100" i="3" l="1"/>
  <c r="O100" i="3" s="1"/>
  <c r="P100" i="3" s="1"/>
  <c r="E99" i="3"/>
  <c r="F99" i="3" s="1"/>
  <c r="G99" i="3" s="1"/>
  <c r="N101" i="3" l="1"/>
  <c r="O101" i="3" s="1"/>
  <c r="P101" i="3"/>
  <c r="E100" i="3"/>
  <c r="F100" i="3" s="1"/>
  <c r="G100" i="3"/>
  <c r="E101" i="3" l="1"/>
  <c r="F101" i="3" s="1"/>
  <c r="G101" i="3"/>
  <c r="N102" i="3"/>
  <c r="O102" i="3" s="1"/>
  <c r="P102" i="3"/>
  <c r="N103" i="3" l="1"/>
  <c r="O103" i="3" s="1"/>
  <c r="P103" i="3"/>
  <c r="E102" i="3"/>
  <c r="F102" i="3" s="1"/>
  <c r="G102" i="3" s="1"/>
  <c r="E103" i="3" l="1"/>
  <c r="F103" i="3" s="1"/>
  <c r="G103" i="3"/>
  <c r="N104" i="3"/>
  <c r="O104" i="3" s="1"/>
  <c r="P104" i="3" s="1"/>
  <c r="N105" i="3" l="1"/>
  <c r="O105" i="3" s="1"/>
  <c r="P105" i="3"/>
  <c r="E104" i="3"/>
  <c r="F104" i="3" s="1"/>
  <c r="G104" i="3" s="1"/>
  <c r="E105" i="3" l="1"/>
  <c r="F105" i="3" s="1"/>
  <c r="G105" i="3" s="1"/>
  <c r="N106" i="3"/>
  <c r="O106" i="3" s="1"/>
  <c r="P106" i="3"/>
  <c r="N107" i="3" l="1"/>
  <c r="O107" i="3" s="1"/>
  <c r="P107" i="3" s="1"/>
  <c r="E106" i="3"/>
  <c r="F106" i="3" s="1"/>
  <c r="G106" i="3" s="1"/>
  <c r="E107" i="3" l="1"/>
  <c r="F107" i="3" s="1"/>
  <c r="G107" i="3"/>
  <c r="N108" i="3"/>
  <c r="O108" i="3" s="1"/>
  <c r="P108" i="3" s="1"/>
  <c r="N109" i="3" l="1"/>
  <c r="O109" i="3" s="1"/>
  <c r="P109" i="3"/>
  <c r="E108" i="3"/>
  <c r="F108" i="3" s="1"/>
  <c r="G108" i="3"/>
  <c r="E109" i="3" l="1"/>
  <c r="F109" i="3" s="1"/>
  <c r="G109" i="3" s="1"/>
  <c r="N110" i="3"/>
  <c r="O110" i="3" s="1"/>
  <c r="P110" i="3"/>
  <c r="E110" i="3" l="1"/>
  <c r="F110" i="3" s="1"/>
  <c r="G110" i="3"/>
  <c r="N111" i="3"/>
  <c r="O111" i="3" s="1"/>
  <c r="P111" i="3"/>
  <c r="N112" i="3" l="1"/>
  <c r="O112" i="3" s="1"/>
  <c r="P112" i="3" s="1"/>
  <c r="E111" i="3"/>
  <c r="F111" i="3" s="1"/>
  <c r="G111" i="3"/>
  <c r="N113" i="3" l="1"/>
  <c r="O113" i="3" s="1"/>
  <c r="P113" i="3"/>
  <c r="E112" i="3"/>
  <c r="F112" i="3" s="1"/>
  <c r="G112" i="3" s="1"/>
  <c r="E113" i="3" l="1"/>
  <c r="F113" i="3" s="1"/>
  <c r="G113" i="3"/>
  <c r="N114" i="3"/>
  <c r="O114" i="3" s="1"/>
  <c r="P114" i="3"/>
  <c r="N115" i="3" l="1"/>
  <c r="O115" i="3" s="1"/>
  <c r="P115" i="3"/>
  <c r="E114" i="3"/>
  <c r="F114" i="3" s="1"/>
  <c r="G114" i="3"/>
  <c r="N116" i="3" l="1"/>
  <c r="O116" i="3" s="1"/>
  <c r="P116" i="3"/>
  <c r="E115" i="3"/>
  <c r="F115" i="3" s="1"/>
  <c r="G115" i="3"/>
  <c r="N117" i="3" l="1"/>
  <c r="O117" i="3" s="1"/>
  <c r="P117" i="3" s="1"/>
  <c r="E116" i="3"/>
  <c r="F116" i="3" s="1"/>
  <c r="G116" i="3" s="1"/>
  <c r="E117" i="3" l="1"/>
  <c r="F117" i="3" s="1"/>
  <c r="G117" i="3"/>
  <c r="N118" i="3"/>
  <c r="O118" i="3" s="1"/>
  <c r="P118" i="3" s="1"/>
  <c r="N119" i="3" l="1"/>
  <c r="O119" i="3" s="1"/>
  <c r="P119" i="3"/>
  <c r="E118" i="3"/>
  <c r="F118" i="3" s="1"/>
  <c r="G118" i="3"/>
  <c r="E119" i="3" l="1"/>
  <c r="F119" i="3" s="1"/>
  <c r="G119" i="3"/>
  <c r="N120" i="3"/>
  <c r="O120" i="3" s="1"/>
  <c r="P120" i="3"/>
  <c r="N121" i="3" l="1"/>
  <c r="O121" i="3" s="1"/>
  <c r="P121" i="3"/>
  <c r="E120" i="3"/>
  <c r="F120" i="3" s="1"/>
  <c r="G120" i="3" s="1"/>
  <c r="E121" i="3" l="1"/>
  <c r="F121" i="3" s="1"/>
  <c r="G121" i="3"/>
  <c r="N122" i="3"/>
  <c r="O122" i="3" s="1"/>
  <c r="P122" i="3" s="1"/>
  <c r="N123" i="3" l="1"/>
  <c r="O123" i="3" s="1"/>
  <c r="P123" i="3"/>
  <c r="E122" i="3"/>
  <c r="F122" i="3" s="1"/>
  <c r="G122" i="3" s="1"/>
  <c r="E123" i="3" l="1"/>
  <c r="F123" i="3" s="1"/>
  <c r="G123" i="3"/>
  <c r="N124" i="3"/>
  <c r="O124" i="3" s="1"/>
  <c r="P124" i="3" s="1"/>
  <c r="N125" i="3" l="1"/>
  <c r="O125" i="3" s="1"/>
  <c r="P125" i="3"/>
  <c r="E124" i="3"/>
  <c r="F124" i="3" s="1"/>
  <c r="G124" i="3" s="1"/>
  <c r="E125" i="3" l="1"/>
  <c r="F125" i="3" s="1"/>
  <c r="G125" i="3"/>
  <c r="N126" i="3"/>
  <c r="O126" i="3" s="1"/>
  <c r="P126" i="3" s="1"/>
  <c r="N127" i="3" l="1"/>
  <c r="O127" i="3" s="1"/>
  <c r="P127" i="3"/>
  <c r="E126" i="3"/>
  <c r="F126" i="3" s="1"/>
  <c r="G126" i="3"/>
  <c r="E127" i="3" l="1"/>
  <c r="F127" i="3" s="1"/>
  <c r="G127" i="3"/>
  <c r="N128" i="3"/>
  <c r="O128" i="3" s="1"/>
  <c r="P128" i="3"/>
  <c r="N129" i="3" l="1"/>
  <c r="O129" i="3" s="1"/>
  <c r="P129" i="3"/>
  <c r="E128" i="3"/>
  <c r="F128" i="3" s="1"/>
  <c r="G128" i="3"/>
  <c r="N130" i="3" l="1"/>
  <c r="O130" i="3" s="1"/>
  <c r="P130" i="3"/>
  <c r="E129" i="3"/>
  <c r="F129" i="3" s="1"/>
  <c r="G129" i="3"/>
  <c r="E130" i="3" l="1"/>
  <c r="F130" i="3" s="1"/>
  <c r="G130" i="3"/>
</calcChain>
</file>

<file path=xl/sharedStrings.xml><?xml version="1.0" encoding="utf-8"?>
<sst xmlns="http://schemas.openxmlformats.org/spreadsheetml/2006/main" count="242" uniqueCount="139">
  <si>
    <r>
      <rPr>
        <sz val="11"/>
        <color rgb="FF000000"/>
        <rFont val="Calibri"/>
        <family val="2"/>
        <charset val="1"/>
      </rPr>
      <t xml:space="preserve">***Use Item 7 in the FDD. Make sure to include educated estimates of your costs, </t>
    </r>
    <r>
      <rPr>
        <b/>
        <sz val="11"/>
        <color rgb="FF000000"/>
        <rFont val="Calibri"/>
        <family val="2"/>
        <charset val="1"/>
      </rPr>
      <t>making sure not to exceed the maximum ranges in the FDD</t>
    </r>
    <r>
      <rPr>
        <sz val="11"/>
        <color rgb="FF000000"/>
        <rFont val="Calibri"/>
        <family val="2"/>
        <charset val="1"/>
      </rPr>
      <t xml:space="preserve">. </t>
    </r>
  </si>
  <si>
    <t>Uses of Funds</t>
  </si>
  <si>
    <t>Total Amount</t>
  </si>
  <si>
    <t>Amount Paid</t>
  </si>
  <si>
    <t>Amount Unpaid</t>
  </si>
  <si>
    <t># Units</t>
  </si>
  <si>
    <t>Source of Equity Injection</t>
  </si>
  <si>
    <t>being opened with this loan</t>
  </si>
  <si>
    <t>Franchise Fee (for units being financed only)</t>
  </si>
  <si>
    <t>Cash on Hand/Savings/Rollover</t>
  </si>
  <si>
    <t>Opening Support Fee</t>
  </si>
  <si>
    <t>Initial Marketing Spend</t>
  </si>
  <si>
    <t>Construction Costs</t>
  </si>
  <si>
    <r>
      <rPr>
        <sz val="10"/>
        <color rgb="FF000000"/>
        <rFont val="Calibri"/>
        <family val="2"/>
        <charset val="1"/>
      </rPr>
      <t>do</t>
    </r>
    <r>
      <rPr>
        <b/>
        <sz val="10"/>
        <color rgb="FF000000"/>
        <rFont val="Calibri"/>
        <family val="2"/>
        <charset val="1"/>
      </rPr>
      <t xml:space="preserve"> NOT Subtract Out</t>
    </r>
    <r>
      <rPr>
        <sz val="10"/>
        <color rgb="FF000000"/>
        <rFont val="Calibri"/>
        <family val="2"/>
        <charset val="1"/>
      </rPr>
      <t xml:space="preserve"> any landlord's </t>
    </r>
    <r>
      <rPr>
        <b/>
        <sz val="10"/>
        <color rgb="FF000000"/>
        <rFont val="Calibri"/>
        <family val="2"/>
        <charset val="1"/>
      </rPr>
      <t>tenant improvement allowance</t>
    </r>
  </si>
  <si>
    <t xml:space="preserve">Real Estate Purchase </t>
  </si>
  <si>
    <t>Furniture and Fixtures</t>
  </si>
  <si>
    <t>Equipment</t>
  </si>
  <si>
    <t>TOTAL</t>
  </si>
  <si>
    <t>Deposits</t>
  </si>
  <si>
    <t>Opening Inventory and Supplies</t>
  </si>
  <si>
    <t>TI Allowance</t>
  </si>
  <si>
    <t>not calculated into TPC</t>
  </si>
  <si>
    <t>Computer Equipment and Software</t>
  </si>
  <si>
    <t>Signage</t>
  </si>
  <si>
    <t>Training Expenses</t>
  </si>
  <si>
    <t>Lease/Rent Three Months'</t>
  </si>
  <si>
    <t>Professional Fees, Business Permits and Licenses</t>
  </si>
  <si>
    <t>If required by the State, city, and/or county  to operate this business, required to close/fund your loan</t>
  </si>
  <si>
    <t>Insurance Premium</t>
  </si>
  <si>
    <t>Working Capital/Addtl Funds- first 3 months</t>
  </si>
  <si>
    <t>Est Closing Cost</t>
  </si>
  <si>
    <t>SBA Packaging Fee</t>
  </si>
  <si>
    <t>SBA Guaranty Fee</t>
  </si>
  <si>
    <t>varies</t>
  </si>
  <si>
    <t>Construction Contingency</t>
  </si>
  <si>
    <t>usually 10-20% of construction to allow for any increases that may occur</t>
  </si>
  <si>
    <t>TOTAL PROJECT COST</t>
  </si>
  <si>
    <t>LOAN AMOUNT</t>
  </si>
  <si>
    <t>EQUITY/CASH INJECTION</t>
  </si>
  <si>
    <t>Most banks will only accept paid costs of $500+, so keep this in mind when spending money towards your business</t>
  </si>
  <si>
    <t>Seller Carryback</t>
  </si>
  <si>
    <t>Only applicable to the purchase of an existing business</t>
  </si>
  <si>
    <t>SBA 7(a) GUARANTY FEE CALCULATION</t>
  </si>
  <si>
    <t>If Loan amount is underor equal to $350,000</t>
  </si>
  <si>
    <t>Loan Amount</t>
  </si>
  <si>
    <t>SBA Guaranteed %</t>
  </si>
  <si>
    <t>SBA Guaranteed Amount of Loan</t>
  </si>
  <si>
    <t>SBA Guarantee Fee %</t>
  </si>
  <si>
    <t>TOTAL FEE</t>
  </si>
  <si>
    <t>If Loan is over $350,000</t>
  </si>
  <si>
    <t>3.5%-3.75%</t>
  </si>
  <si>
    <t>first $1MM of guaranteed amount at 3.5%, then balance at 3.75%</t>
  </si>
  <si>
    <t>Beginning Principal Balance:</t>
  </si>
  <si>
    <t>Current Prime Rate:</t>
  </si>
  <si>
    <t>STRESS TEST</t>
  </si>
  <si>
    <t>Increased Prime Rate:</t>
  </si>
  <si>
    <t xml:space="preserve">Loan Term (months): </t>
  </si>
  <si>
    <t>Annual Interest Rate:</t>
  </si>
  <si>
    <t>Monthly Interest Rate:</t>
  </si>
  <si>
    <t xml:space="preserve">Principal </t>
  </si>
  <si>
    <t>Month</t>
  </si>
  <si>
    <t>Payment</t>
  </si>
  <si>
    <t>Interest</t>
  </si>
  <si>
    <t>Principal</t>
  </si>
  <si>
    <t>Balance</t>
  </si>
  <si>
    <t>YEAR 1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</si>
  <si>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</si>
  <si>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</si>
  <si>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</si>
  <si>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</si>
  <si>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</si>
  <si>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</si>
  <si>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</si>
  <si>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</si>
  <si>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</si>
  <si>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</si>
  <si>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</si>
  <si>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</si>
  <si>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</si>
  <si>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</si>
  <si>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Revenue</t>
  </si>
  <si>
    <t>Total Sales</t>
  </si>
  <si>
    <t>Cost Of Goods Sold</t>
  </si>
  <si>
    <t>Cost of Products Sold/Used</t>
  </si>
  <si>
    <t>Total Cost of Goods Sold</t>
  </si>
  <si>
    <t>Gross Profit</t>
  </si>
  <si>
    <t>Expenses</t>
  </si>
  <si>
    <t>Owner's Compensation</t>
  </si>
  <si>
    <t>Payroll &amp; Payroll Expenses (tax, ss, etc.)</t>
  </si>
  <si>
    <t>Repairs &amp; Maintenance</t>
  </si>
  <si>
    <t>Rent</t>
  </si>
  <si>
    <t>Local Advertising</t>
  </si>
  <si>
    <t>Insurance</t>
  </si>
  <si>
    <t>Legal &amp; Professional</t>
  </si>
  <si>
    <t>Office Expense</t>
  </si>
  <si>
    <t>Dues &amp; Subscriptions</t>
  </si>
  <si>
    <t>Bank &amp; Credit Card Fees</t>
  </si>
  <si>
    <t>Utilities</t>
  </si>
  <si>
    <t>Telephone &amp; Internet</t>
  </si>
  <si>
    <t>Miscellaneous</t>
  </si>
  <si>
    <t>Royalty Fee</t>
  </si>
  <si>
    <t>Marketing Fund Contribution</t>
  </si>
  <si>
    <t>Total Expenses</t>
  </si>
  <si>
    <t>Net Operating Income</t>
  </si>
  <si>
    <t>Total Loan Payment</t>
  </si>
  <si>
    <t>Net Income</t>
  </si>
  <si>
    <t>Debt Service Coverage Ratio</t>
  </si>
  <si>
    <t>20% injection</t>
  </si>
  <si>
    <t>15% injection</t>
  </si>
  <si>
    <t>STRESSED DSCR</t>
  </si>
  <si>
    <t>Stressed Net Income:</t>
  </si>
  <si>
    <t>ASSUMPTIONS: PLEASE EXPLAIN HOW THE NUMBERS ON EACH CORRESPONDING LINE ABOVE WERE FIGURED.</t>
  </si>
  <si>
    <t>YEAR 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</si>
  <si>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</si>
  <si>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</si>
  <si>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</si>
  <si>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</si>
  <si>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</si>
  <si>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</si>
  <si>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</si>
  <si>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</si>
  <si>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</si>
  <si>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</si>
  <si>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</si>
  <si>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</si>
  <si>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PLEASE EXPLAIN HOW THE NUMBERS ON EACH CORRESPONDING LINE ABOVE WERE FIGURED.</t>
  </si>
  <si>
    <t>YEAR 3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</si>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</sst>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\$* #,##0.00_);_(\$* \(#,##0.00\);_(\$* \-??_);_(@_)"/>
    <numFmt numFmtId="165" formatCode="_(\$* #,##0_);_(\$* \(#,##0\);_(\$* \-??_);_(@_)"/>
    <numFmt numFmtId="166" formatCode="_(* #,##0.00_);_(* \(#,##0.00\);_(* \-??_);_(@_)"/>
    <numFmt numFmtId="167" formatCode="_(* #,##0_);_(* \(#,##0\);_(* \-??_);_(@_)"/>
    <numFmt numFmtId="168" formatCode="\$#,##0.00_);[Red]&quot;($&quot;#,##0.00\)"/>
    <numFmt numFmtId="169" formatCode="m\-d\-yy"/>
    <numFmt numFmtId="170" formatCode="\$#,##0"/>
    <numFmt numFmtId="171" formatCode="0.0%"/>
    <numFmt numFmtId="172" formatCode="\$#,##0;&quot;-$&quot;#,##0"/>
  </numFmts>
  <fonts count="19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7030A0"/>
      <name val="Calibri"/>
      <family val="2"/>
      <charset val="1"/>
    </font>
    <font>
      <b/>
      <sz val="11"/>
      <color rgb="FF7030A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1"/>
      <color rgb="FF00008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11"/>
      <color rgb="FF00008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DEADA"/>
        <bgColor rgb="FFF2F2F2"/>
      </patternFill>
    </fill>
    <fill>
      <patternFill patternType="solid">
        <fgColor rgb="FFF2F2F2"/>
        <bgColor rgb="FFFDEADA"/>
      </patternFill>
    </fill>
    <fill>
      <patternFill patternType="solid">
        <fgColor rgb="FFFCD5B5"/>
        <bgColor rgb="FFFDEADA"/>
      </patternFill>
    </fill>
    <fill>
      <patternFill patternType="solid">
        <fgColor rgb="FFD9D9D9"/>
        <bgColor rgb="FFFCD5B5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</borders>
  <cellStyleXfs count="8">
    <xf numFmtId="0" fontId="0" fillId="0" borderId="0"/>
    <xf numFmtId="166" fontId="18" fillId="0" borderId="0" applyBorder="0" applyProtection="0"/>
    <xf numFmtId="164" fontId="18" fillId="0" borderId="0" applyBorder="0" applyProtection="0"/>
    <xf numFmtId="9" fontId="18" fillId="0" borderId="0" applyBorder="0" applyProtection="0"/>
    <xf numFmtId="0" fontId="1" fillId="0" borderId="0"/>
    <xf numFmtId="0" fontId="2" fillId="0" borderId="0"/>
    <xf numFmtId="0" fontId="1" fillId="0" borderId="0"/>
    <xf numFmtId="0" fontId="1" fillId="0" borderId="0"/>
  </cellStyleXfs>
  <cellXfs count="173">
    <xf numFmtId="0" fontId="0" fillId="0" borderId="0" xfId="0"/>
    <xf numFmtId="172" fontId="7" fillId="0" borderId="31" xfId="0" applyNumberFormat="1" applyFont="1" applyBorder="1" applyAlignment="1">
      <alignment horizontal="center"/>
    </xf>
    <xf numFmtId="172" fontId="5" fillId="0" borderId="31" xfId="0" applyNumberFormat="1" applyFont="1" applyBorder="1" applyAlignment="1">
      <alignment horizontal="left"/>
    </xf>
    <xf numFmtId="3" fontId="7" fillId="0" borderId="31" xfId="0" applyNumberFormat="1" applyFont="1" applyBorder="1" applyAlignment="1">
      <alignment horizontal="left"/>
    </xf>
    <xf numFmtId="164" fontId="7" fillId="0" borderId="31" xfId="0" applyNumberFormat="1" applyFont="1" applyBorder="1" applyAlignment="1">
      <alignment horizontal="left"/>
    </xf>
    <xf numFmtId="172" fontId="7" fillId="0" borderId="31" xfId="0" applyNumberFormat="1" applyFont="1" applyBorder="1" applyAlignment="1">
      <alignment horizontal="left"/>
    </xf>
    <xf numFmtId="172" fontId="1" fillId="0" borderId="31" xfId="0" applyNumberFormat="1" applyFont="1" applyBorder="1" applyAlignment="1">
      <alignment horizontal="left" wrapText="1"/>
    </xf>
    <xf numFmtId="171" fontId="1" fillId="0" borderId="0" xfId="0" applyNumberFormat="1" applyFont="1" applyAlignment="1">
      <alignment horizontal="right"/>
    </xf>
    <xf numFmtId="0" fontId="11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2" borderId="1" xfId="4" applyFill="1" applyBorder="1" applyAlignment="1">
      <alignment horizontal="center" vertical="center"/>
    </xf>
    <xf numFmtId="0" fontId="1" fillId="0" borderId="0" xfId="4"/>
    <xf numFmtId="0" fontId="3" fillId="0" borderId="1" xfId="4" applyFont="1" applyBorder="1" applyAlignment="1">
      <alignment horizontal="center"/>
    </xf>
    <xf numFmtId="0" fontId="1" fillId="0" borderId="1" xfId="4" applyBorder="1"/>
    <xf numFmtId="0" fontId="1" fillId="0" borderId="1" xfId="4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1" fillId="0" borderId="3" xfId="4" applyBorder="1"/>
    <xf numFmtId="0" fontId="1" fillId="0" borderId="2" xfId="4" applyBorder="1"/>
    <xf numFmtId="0" fontId="1" fillId="3" borderId="1" xfId="4" applyFill="1" applyBorder="1" applyAlignment="1">
      <alignment horizontal="center"/>
    </xf>
    <xf numFmtId="0" fontId="4" fillId="0" borderId="0" xfId="4" applyFont="1"/>
    <xf numFmtId="0" fontId="1" fillId="0" borderId="4" xfId="4" applyBorder="1"/>
    <xf numFmtId="0" fontId="3" fillId="0" borderId="4" xfId="4" applyFont="1" applyBorder="1" applyAlignment="1">
      <alignment wrapText="1"/>
    </xf>
    <xf numFmtId="164" fontId="1" fillId="3" borderId="1" xfId="4" applyNumberFormat="1" applyFill="1" applyBorder="1" applyAlignment="1">
      <alignment vertical="center"/>
    </xf>
    <xf numFmtId="164" fontId="1" fillId="4" borderId="1" xfId="4" applyNumberFormat="1" applyFill="1" applyBorder="1" applyAlignment="1">
      <alignment vertical="center"/>
    </xf>
    <xf numFmtId="0" fontId="3" fillId="0" borderId="4" xfId="4" applyFont="1" applyBorder="1"/>
    <xf numFmtId="164" fontId="1" fillId="3" borderId="3" xfId="4" applyNumberFormat="1" applyFill="1" applyBorder="1"/>
    <xf numFmtId="164" fontId="1" fillId="3" borderId="1" xfId="4" applyNumberFormat="1" applyFill="1" applyBorder="1"/>
    <xf numFmtId="164" fontId="1" fillId="4" borderId="1" xfId="4" applyNumberFormat="1" applyFill="1" applyBorder="1"/>
    <xf numFmtId="164" fontId="4" fillId="0" borderId="0" xfId="4" applyNumberFormat="1" applyFont="1"/>
    <xf numFmtId="0" fontId="5" fillId="0" borderId="4" xfId="4" applyFont="1" applyBorder="1"/>
    <xf numFmtId="164" fontId="7" fillId="3" borderId="1" xfId="4" applyNumberFormat="1" applyFont="1" applyFill="1" applyBorder="1" applyAlignment="1">
      <alignment vertical="center"/>
    </xf>
    <xf numFmtId="164" fontId="1" fillId="0" borderId="0" xfId="4" applyNumberFormat="1"/>
    <xf numFmtId="0" fontId="3" fillId="0" borderId="5" xfId="4" applyFont="1" applyBorder="1" applyAlignment="1">
      <alignment horizontal="right"/>
    </xf>
    <xf numFmtId="164" fontId="1" fillId="4" borderId="3" xfId="4" applyNumberFormat="1" applyFill="1" applyBorder="1"/>
    <xf numFmtId="0" fontId="3" fillId="0" borderId="0" xfId="4" applyFont="1" applyAlignment="1">
      <alignment horizontal="right"/>
    </xf>
    <xf numFmtId="0" fontId="3" fillId="0" borderId="0" xfId="4" applyFont="1"/>
    <xf numFmtId="164" fontId="1" fillId="3" borderId="6" xfId="4" applyNumberFormat="1" applyFill="1" applyBorder="1"/>
    <xf numFmtId="0" fontId="5" fillId="0" borderId="4" xfId="4" applyFont="1" applyBorder="1" applyAlignment="1">
      <alignment wrapText="1"/>
    </xf>
    <xf numFmtId="0" fontId="5" fillId="0" borderId="4" xfId="5" applyFont="1" applyBorder="1" applyAlignment="1">
      <alignment vertical="center" wrapText="1"/>
    </xf>
    <xf numFmtId="0" fontId="3" fillId="0" borderId="4" xfId="4" applyFont="1" applyBorder="1" applyAlignment="1">
      <alignment vertical="center"/>
    </xf>
    <xf numFmtId="164" fontId="1" fillId="4" borderId="2" xfId="4" applyNumberFormat="1" applyFill="1" applyBorder="1" applyAlignment="1">
      <alignment vertical="center"/>
    </xf>
    <xf numFmtId="0" fontId="3" fillId="0" borderId="1" xfId="4" applyFont="1" applyBorder="1" applyAlignment="1">
      <alignment horizontal="right"/>
    </xf>
    <xf numFmtId="164" fontId="1" fillId="0" borderId="1" xfId="4" applyNumberFormat="1" applyBorder="1"/>
    <xf numFmtId="164" fontId="8" fillId="0" borderId="0" xfId="4" applyNumberFormat="1" applyFont="1"/>
    <xf numFmtId="0" fontId="9" fillId="0" borderId="4" xfId="4" applyFont="1" applyBorder="1"/>
    <xf numFmtId="164" fontId="8" fillId="4" borderId="1" xfId="4" applyNumberFormat="1" applyFont="1" applyFill="1" applyBorder="1"/>
    <xf numFmtId="10" fontId="1" fillId="0" borderId="1" xfId="4" applyNumberFormat="1" applyBorder="1" applyAlignment="1">
      <alignment horizontal="right"/>
    </xf>
    <xf numFmtId="0" fontId="3" fillId="2" borderId="4" xfId="4" applyFont="1" applyFill="1" applyBorder="1" applyAlignment="1">
      <alignment horizontal="right"/>
    </xf>
    <xf numFmtId="165" fontId="1" fillId="2" borderId="1" xfId="4" applyNumberFormat="1" applyFill="1" applyBorder="1"/>
    <xf numFmtId="10" fontId="1" fillId="2" borderId="1" xfId="4" applyNumberFormat="1" applyFill="1" applyBorder="1"/>
    <xf numFmtId="10" fontId="1" fillId="0" borderId="1" xfId="4" applyNumberFormat="1" applyBorder="1"/>
    <xf numFmtId="0" fontId="1" fillId="0" borderId="0" xfId="4" applyAlignment="1">
      <alignment horizontal="right"/>
    </xf>
    <xf numFmtId="0" fontId="1" fillId="0" borderId="0" xfId="6"/>
    <xf numFmtId="0" fontId="3" fillId="0" borderId="0" xfId="6" applyFont="1"/>
    <xf numFmtId="0" fontId="10" fillId="0" borderId="0" xfId="6" applyFont="1"/>
    <xf numFmtId="0" fontId="3" fillId="0" borderId="0" xfId="6" applyFont="1" applyAlignment="1">
      <alignment horizontal="right"/>
    </xf>
    <xf numFmtId="164" fontId="1" fillId="0" borderId="0" xfId="6" applyNumberFormat="1"/>
    <xf numFmtId="10" fontId="1" fillId="0" borderId="0" xfId="6" applyNumberFormat="1"/>
    <xf numFmtId="164" fontId="1" fillId="0" borderId="0" xfId="2" applyFont="1" applyBorder="1" applyProtection="1"/>
    <xf numFmtId="164" fontId="1" fillId="0" borderId="6" xfId="6" applyNumberFormat="1" applyBorder="1"/>
    <xf numFmtId="0" fontId="10" fillId="0" borderId="0" xfId="6" applyFont="1" applyAlignment="1">
      <alignment horizontal="left"/>
    </xf>
    <xf numFmtId="0" fontId="1" fillId="0" borderId="0" xfId="6" applyAlignment="1">
      <alignment horizontal="right"/>
    </xf>
    <xf numFmtId="0" fontId="0" fillId="0" borderId="0" xfId="0" applyAlignment="1">
      <alignment horizontal="right"/>
    </xf>
    <xf numFmtId="164" fontId="18" fillId="4" borderId="0" xfId="2" applyFill="1" applyBorder="1" applyProtection="1"/>
    <xf numFmtId="10" fontId="0" fillId="4" borderId="0" xfId="0" applyNumberFormat="1" applyFill="1"/>
    <xf numFmtId="0" fontId="11" fillId="0" borderId="7" xfId="0" applyFont="1" applyBorder="1"/>
    <xf numFmtId="0" fontId="0" fillId="0" borderId="8" xfId="0" applyBorder="1"/>
    <xf numFmtId="10" fontId="0" fillId="4" borderId="9" xfId="0" applyNumberFormat="1" applyFill="1" applyBorder="1"/>
    <xf numFmtId="167" fontId="18" fillId="4" borderId="0" xfId="1" applyNumberFormat="1" applyFill="1" applyBorder="1" applyProtection="1"/>
    <xf numFmtId="10" fontId="18" fillId="4" borderId="0" xfId="3" applyNumberFormat="1" applyFill="1" applyBorder="1" applyProtection="1"/>
    <xf numFmtId="0" fontId="0" fillId="0" borderId="10" xfId="0" applyBorder="1"/>
    <xf numFmtId="164" fontId="18" fillId="0" borderId="0" xfId="2" applyBorder="1" applyAlignment="1" applyProtection="1">
      <alignment horizontal="right"/>
    </xf>
    <xf numFmtId="164" fontId="18" fillId="0" borderId="0" xfId="2" applyBorder="1" applyProtection="1"/>
    <xf numFmtId="0" fontId="11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/>
    <xf numFmtId="166" fontId="18" fillId="0" borderId="0" xfId="1" applyBorder="1" applyProtection="1"/>
    <xf numFmtId="0" fontId="3" fillId="0" borderId="0" xfId="0" applyFont="1" applyAlignment="1">
      <alignment horizontal="center"/>
    </xf>
    <xf numFmtId="168" fontId="18" fillId="0" borderId="0" xfId="1" applyNumberFormat="1" applyBorder="1" applyProtection="1"/>
    <xf numFmtId="37" fontId="0" fillId="0" borderId="0" xfId="0" applyNumberFormat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168" fontId="18" fillId="0" borderId="14" xfId="1" applyNumberFormat="1" applyBorder="1" applyProtection="1"/>
    <xf numFmtId="166" fontId="18" fillId="0" borderId="14" xfId="1" applyBorder="1" applyProtection="1"/>
    <xf numFmtId="0" fontId="0" fillId="0" borderId="15" xfId="0" applyBorder="1"/>
    <xf numFmtId="0" fontId="7" fillId="0" borderId="0" xfId="0" applyFo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69" fontId="12" fillId="0" borderId="0" xfId="0" applyNumberFormat="1" applyFont="1" applyAlignment="1">
      <alignment horizontal="center"/>
    </xf>
    <xf numFmtId="0" fontId="1" fillId="0" borderId="0" xfId="0" applyFont="1"/>
    <xf numFmtId="1" fontId="1" fillId="0" borderId="0" xfId="0" applyNumberFormat="1" applyFont="1"/>
    <xf numFmtId="0" fontId="13" fillId="0" borderId="0" xfId="0" applyFont="1" applyAlignment="1">
      <alignment horizontal="right"/>
    </xf>
    <xf numFmtId="1" fontId="13" fillId="0" borderId="11" xfId="0" applyNumberFormat="1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70" fontId="1" fillId="0" borderId="0" xfId="0" applyNumberFormat="1" applyFont="1" applyAlignment="1">
      <alignment horizontal="center"/>
    </xf>
    <xf numFmtId="164" fontId="1" fillId="5" borderId="16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Border="1" applyAlignment="1">
      <alignment horizontal="center"/>
    </xf>
    <xf numFmtId="171" fontId="16" fillId="0" borderId="0" xfId="0" applyNumberFormat="1" applyFont="1" applyAlignment="1">
      <alignment horizontal="center"/>
    </xf>
    <xf numFmtId="172" fontId="1" fillId="0" borderId="0" xfId="0" applyNumberFormat="1" applyFont="1" applyAlignment="1">
      <alignment horizontal="center"/>
    </xf>
    <xf numFmtId="164" fontId="1" fillId="5" borderId="18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Border="1" applyAlignment="1">
      <alignment horizontal="center"/>
    </xf>
    <xf numFmtId="171" fontId="16" fillId="0" borderId="2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2"/>
    </xf>
    <xf numFmtId="164" fontId="12" fillId="0" borderId="21" xfId="0" applyNumberFormat="1" applyFont="1" applyBorder="1" applyAlignment="1">
      <alignment horizontal="center"/>
    </xf>
    <xf numFmtId="164" fontId="12" fillId="0" borderId="22" xfId="0" applyNumberFormat="1" applyFont="1" applyBorder="1" applyAlignment="1">
      <alignment horizontal="center"/>
    </xf>
    <xf numFmtId="172" fontId="16" fillId="0" borderId="0" xfId="0" applyNumberFormat="1" applyFont="1" applyAlignment="1">
      <alignment horizontal="center"/>
    </xf>
    <xf numFmtId="171" fontId="1" fillId="0" borderId="0" xfId="0" applyNumberFormat="1" applyFont="1" applyAlignment="1">
      <alignment horizontal="center"/>
    </xf>
    <xf numFmtId="172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164" fontId="1" fillId="0" borderId="25" xfId="0" applyNumberFormat="1" applyFont="1" applyBorder="1" applyAlignment="1">
      <alignment horizontal="center"/>
    </xf>
    <xf numFmtId="164" fontId="1" fillId="0" borderId="18" xfId="0" applyNumberFormat="1" applyFont="1" applyBorder="1" applyAlignment="1" applyProtection="1">
      <alignment horizontal="center"/>
      <protection locked="0"/>
    </xf>
    <xf numFmtId="164" fontId="1" fillId="0" borderId="22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164" fontId="12" fillId="0" borderId="26" xfId="2" applyFont="1" applyBorder="1" applyAlignment="1" applyProtection="1">
      <alignment horizontal="center"/>
    </xf>
    <xf numFmtId="164" fontId="12" fillId="0" borderId="18" xfId="2" applyFont="1" applyBorder="1" applyAlignment="1" applyProtection="1">
      <alignment horizontal="center"/>
    </xf>
    <xf numFmtId="170" fontId="16" fillId="0" borderId="0" xfId="2" applyNumberFormat="1" applyFont="1" applyBorder="1" applyAlignment="1" applyProtection="1">
      <alignment horizontal="center"/>
    </xf>
    <xf numFmtId="164" fontId="1" fillId="0" borderId="0" xfId="2" applyFont="1" applyBorder="1" applyAlignment="1" applyProtection="1">
      <alignment horizontal="center"/>
    </xf>
    <xf numFmtId="164" fontId="7" fillId="5" borderId="27" xfId="0" applyNumberFormat="1" applyFont="1" applyFill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164" fontId="7" fillId="5" borderId="26" xfId="0" applyNumberFormat="1" applyFont="1" applyFill="1" applyBorder="1" applyAlignment="1">
      <alignment horizontal="center"/>
    </xf>
    <xf numFmtId="164" fontId="1" fillId="0" borderId="26" xfId="0" applyNumberFormat="1" applyFont="1" applyBorder="1" applyAlignment="1" applyProtection="1">
      <alignment horizontal="center"/>
      <protection locked="0"/>
    </xf>
    <xf numFmtId="164" fontId="1" fillId="0" borderId="28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 indent="2"/>
    </xf>
    <xf numFmtId="164" fontId="12" fillId="0" borderId="26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12" fillId="0" borderId="29" xfId="0" applyNumberFormat="1" applyFont="1" applyBorder="1" applyAlignment="1">
      <alignment horizontal="center"/>
    </xf>
    <xf numFmtId="164" fontId="12" fillId="0" borderId="18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2" fontId="1" fillId="0" borderId="0" xfId="3" applyNumberFormat="1" applyFont="1" applyBorder="1" applyAlignment="1" applyProtection="1">
      <alignment horizontal="center"/>
    </xf>
    <xf numFmtId="2" fontId="1" fillId="6" borderId="0" xfId="3" applyNumberFormat="1" applyFont="1" applyFill="1" applyBorder="1" applyAlignment="1" applyProtection="1">
      <alignment horizontal="center"/>
    </xf>
    <xf numFmtId="171" fontId="1" fillId="6" borderId="0" xfId="0" applyNumberFormat="1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72" fontId="17" fillId="0" borderId="0" xfId="0" applyNumberFormat="1" applyFont="1" applyAlignment="1">
      <alignment horizontal="center"/>
    </xf>
    <xf numFmtId="172" fontId="3" fillId="2" borderId="0" xfId="0" applyNumberFormat="1" applyFont="1" applyFill="1" applyAlignment="1">
      <alignment horizontal="left"/>
    </xf>
    <xf numFmtId="17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72" fontId="1" fillId="2" borderId="0" xfId="0" applyNumberFormat="1" applyFont="1" applyFill="1" applyAlignment="1">
      <alignment horizontal="center"/>
    </xf>
    <xf numFmtId="172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64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" fillId="0" borderId="0" xfId="0" applyNumberFormat="1" applyFont="1"/>
    <xf numFmtId="171" fontId="1" fillId="0" borderId="0" xfId="0" applyNumberFormat="1" applyFont="1"/>
    <xf numFmtId="1" fontId="3" fillId="0" borderId="0" xfId="0" applyNumberFormat="1" applyFont="1"/>
    <xf numFmtId="172" fontId="12" fillId="0" borderId="0" xfId="0" applyNumberFormat="1" applyFont="1"/>
    <xf numFmtId="171" fontId="16" fillId="0" borderId="0" xfId="0" applyNumberFormat="1" applyFont="1"/>
    <xf numFmtId="172" fontId="1" fillId="0" borderId="0" xfId="0" applyNumberFormat="1" applyFont="1"/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indent="4"/>
    </xf>
    <xf numFmtId="172" fontId="16" fillId="0" borderId="0" xfId="0" applyNumberFormat="1" applyFont="1"/>
    <xf numFmtId="172" fontId="3" fillId="0" borderId="0" xfId="0" applyNumberFormat="1" applyFont="1"/>
    <xf numFmtId="172" fontId="1" fillId="0" borderId="31" xfId="0" applyNumberFormat="1" applyFont="1" applyBorder="1" applyAlignment="1">
      <alignment horizontal="left"/>
    </xf>
    <xf numFmtId="171" fontId="1" fillId="0" borderId="31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72" fontId="1" fillId="0" borderId="31" xfId="0" applyNumberFormat="1" applyFont="1" applyBorder="1" applyAlignment="1">
      <alignment horizontal="center"/>
    </xf>
    <xf numFmtId="172" fontId="7" fillId="0" borderId="31" xfId="0" applyNumberFormat="1" applyFont="1" applyBorder="1" applyAlignment="1">
      <alignment horizontal="left"/>
    </xf>
    <xf numFmtId="171" fontId="7" fillId="0" borderId="31" xfId="0" applyNumberFormat="1" applyFont="1" applyBorder="1" applyAlignment="1">
      <alignment horizontal="center"/>
    </xf>
    <xf numFmtId="1" fontId="7" fillId="0" borderId="31" xfId="0" applyNumberFormat="1" applyFont="1" applyBorder="1" applyAlignment="1">
      <alignment horizontal="center"/>
    </xf>
    <xf numFmtId="172" fontId="7" fillId="0" borderId="31" xfId="0" applyNumberFormat="1" applyFont="1" applyBorder="1" applyAlignment="1">
      <alignment horizontal="center"/>
    </xf>
    <xf numFmtId="171" fontId="7" fillId="0" borderId="31" xfId="0" applyNumberFormat="1" applyFont="1" applyBorder="1" applyAlignment="1">
      <alignment horizontal="left"/>
    </xf>
    <xf numFmtId="1" fontId="7" fillId="0" borderId="31" xfId="0" applyNumberFormat="1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" xfId="4" xr:uid="{00000000-0005-0000-0000-000006000000}"/>
    <cellStyle name="Normal 2 2" xfId="5" xr:uid="{00000000-0005-0000-0000-000007000000}"/>
    <cellStyle name="Normal 3" xfId="6" xr:uid="{00000000-0005-0000-0000-000008000000}"/>
    <cellStyle name="Normal 4" xfId="7" xr:uid="{00000000-0005-0000-0000-000009000000}"/>
    <cellStyle name="Percent" xfId="3" builtinId="5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DEADA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nding%20Shared%20Drive\0Templates\FranFund%20SmartForm-%20Underwriting%20Spreadsheet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Report"/>
      <sheetName val="Loan Amortization"/>
      <sheetName val="Collateral"/>
      <sheetName val="Business Projections"/>
      <sheetName val="Guarantor Coverage Ratio"/>
      <sheetName val="Sources and Us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opLeftCell="A4" zoomScaleNormal="100" workbookViewId="0">
      <selection activeCell="B18" sqref="B18"/>
    </sheetView>
  </sheetViews>
  <sheetFormatPr defaultColWidth="9.08984375" defaultRowHeight="14.5" x14ac:dyDescent="0.35"/>
  <cols>
    <col min="1" max="1" width="57.08984375" style="11" customWidth="1"/>
    <col min="2" max="2" width="14.26953125" style="11" customWidth="1"/>
    <col min="3" max="3" width="14.81640625" style="11" customWidth="1"/>
    <col min="4" max="4" width="15.08984375" style="11" customWidth="1"/>
    <col min="5" max="5" width="17.81640625" style="11" customWidth="1"/>
    <col min="6" max="6" width="39.453125" style="11" customWidth="1"/>
    <col min="7" max="7" width="30.81640625" style="11" customWidth="1"/>
    <col min="8" max="8" width="15.453125" style="11" customWidth="1"/>
    <col min="9" max="9" width="14.81640625" style="11" customWidth="1"/>
    <col min="10" max="10" width="15.26953125" style="11" customWidth="1"/>
    <col min="11" max="19" width="9.08984375" style="11"/>
    <col min="20" max="20" width="12.54296875" style="11" customWidth="1"/>
    <col min="21" max="16384" width="9.08984375" style="11"/>
  </cols>
  <sheetData>
    <row r="1" spans="1:10" x14ac:dyDescent="0.35">
      <c r="A1" s="10" t="s">
        <v>0</v>
      </c>
      <c r="B1" s="10"/>
      <c r="C1" s="10"/>
      <c r="D1" s="10"/>
      <c r="E1" s="10"/>
      <c r="F1" s="10"/>
      <c r="G1" s="10"/>
    </row>
    <row r="2" spans="1:10" x14ac:dyDescent="0.35">
      <c r="A2" s="10"/>
      <c r="B2" s="10"/>
      <c r="C2" s="10"/>
      <c r="D2" s="10"/>
      <c r="E2" s="10"/>
      <c r="F2" s="10"/>
      <c r="G2" s="10"/>
    </row>
    <row r="4" spans="1:10" x14ac:dyDescent="0.35">
      <c r="A4" s="12" t="s">
        <v>1</v>
      </c>
      <c r="B4" s="13" t="s">
        <v>2</v>
      </c>
      <c r="C4" s="13" t="s">
        <v>3</v>
      </c>
      <c r="D4" s="13" t="s">
        <v>4</v>
      </c>
      <c r="E4" s="14" t="s">
        <v>5</v>
      </c>
      <c r="G4" s="15" t="s">
        <v>6</v>
      </c>
      <c r="H4" s="16" t="s">
        <v>2</v>
      </c>
      <c r="I4" s="13" t="s">
        <v>3</v>
      </c>
      <c r="J4" s="13" t="s">
        <v>4</v>
      </c>
    </row>
    <row r="5" spans="1:10" x14ac:dyDescent="0.35">
      <c r="A5" s="17"/>
      <c r="D5" s="16"/>
      <c r="E5" s="18"/>
      <c r="F5" s="19" t="s">
        <v>7</v>
      </c>
      <c r="G5" s="20"/>
      <c r="J5" s="16"/>
    </row>
    <row r="6" spans="1:10" x14ac:dyDescent="0.35">
      <c r="A6" s="21" t="s">
        <v>8</v>
      </c>
      <c r="B6" s="22">
        <v>0</v>
      </c>
      <c r="C6" s="22">
        <v>0</v>
      </c>
      <c r="D6" s="23">
        <f t="shared" ref="D6:D23" si="0">B6-C6</f>
        <v>0</v>
      </c>
      <c r="G6" s="24" t="s">
        <v>9</v>
      </c>
      <c r="H6" s="25">
        <f>B30</f>
        <v>0</v>
      </c>
      <c r="I6" s="26">
        <f>C24</f>
        <v>0</v>
      </c>
      <c r="J6" s="27">
        <f t="shared" ref="J6:J11" si="1">H6-I6</f>
        <v>0</v>
      </c>
    </row>
    <row r="7" spans="1:10" ht="14.25" customHeight="1" x14ac:dyDescent="0.35">
      <c r="A7" s="21" t="s">
        <v>10</v>
      </c>
      <c r="B7" s="22">
        <v>0</v>
      </c>
      <c r="C7" s="22">
        <v>0</v>
      </c>
      <c r="D7" s="23">
        <f t="shared" si="0"/>
        <v>0</v>
      </c>
      <c r="E7" s="28"/>
      <c r="G7" s="24"/>
      <c r="H7" s="25">
        <v>0</v>
      </c>
      <c r="I7" s="26">
        <v>0</v>
      </c>
      <c r="J7" s="27">
        <f t="shared" si="1"/>
        <v>0</v>
      </c>
    </row>
    <row r="8" spans="1:10" x14ac:dyDescent="0.35">
      <c r="A8" s="21" t="s">
        <v>11</v>
      </c>
      <c r="B8" s="22">
        <v>0</v>
      </c>
      <c r="C8" s="22">
        <v>0</v>
      </c>
      <c r="D8" s="23">
        <f t="shared" si="0"/>
        <v>0</v>
      </c>
      <c r="G8" s="24"/>
      <c r="H8" s="25">
        <v>0</v>
      </c>
      <c r="I8" s="26">
        <v>0</v>
      </c>
      <c r="J8" s="27">
        <f t="shared" si="1"/>
        <v>0</v>
      </c>
    </row>
    <row r="9" spans="1:10" x14ac:dyDescent="0.35">
      <c r="A9" s="29" t="s">
        <v>12</v>
      </c>
      <c r="B9" s="22">
        <v>0</v>
      </c>
      <c r="C9" s="22">
        <v>0</v>
      </c>
      <c r="D9" s="23">
        <f t="shared" si="0"/>
        <v>0</v>
      </c>
      <c r="E9" s="28" t="s">
        <v>13</v>
      </c>
      <c r="G9" s="24"/>
      <c r="H9" s="25">
        <v>0</v>
      </c>
      <c r="I9" s="26">
        <v>0</v>
      </c>
      <c r="J9" s="27">
        <f t="shared" si="1"/>
        <v>0</v>
      </c>
    </row>
    <row r="10" spans="1:10" x14ac:dyDescent="0.35">
      <c r="A10" s="21" t="s">
        <v>14</v>
      </c>
      <c r="B10" s="22">
        <v>0</v>
      </c>
      <c r="C10" s="22">
        <v>0</v>
      </c>
      <c r="D10" s="23">
        <f t="shared" si="0"/>
        <v>0</v>
      </c>
      <c r="E10" s="28"/>
      <c r="G10" s="24"/>
      <c r="H10" s="25">
        <v>0</v>
      </c>
      <c r="I10" s="26">
        <v>0</v>
      </c>
      <c r="J10" s="27">
        <f t="shared" si="1"/>
        <v>0</v>
      </c>
    </row>
    <row r="11" spans="1:10" x14ac:dyDescent="0.35">
      <c r="A11" s="21" t="s">
        <v>15</v>
      </c>
      <c r="B11" s="22">
        <v>0</v>
      </c>
      <c r="C11" s="22">
        <v>0</v>
      </c>
      <c r="D11" s="23">
        <f t="shared" si="0"/>
        <v>0</v>
      </c>
      <c r="E11" s="28"/>
      <c r="G11" s="24"/>
      <c r="H11" s="25">
        <v>0</v>
      </c>
      <c r="I11" s="26">
        <v>0</v>
      </c>
      <c r="J11" s="27">
        <f t="shared" si="1"/>
        <v>0</v>
      </c>
    </row>
    <row r="12" spans="1:10" x14ac:dyDescent="0.35">
      <c r="A12" s="21" t="s">
        <v>16</v>
      </c>
      <c r="B12" s="30">
        <v>0</v>
      </c>
      <c r="C12" s="30">
        <v>0</v>
      </c>
      <c r="D12" s="23">
        <f t="shared" si="0"/>
        <v>0</v>
      </c>
      <c r="E12" s="31"/>
      <c r="G12" s="32" t="s">
        <v>17</v>
      </c>
      <c r="H12" s="33">
        <f>SUM(H6:H11)</f>
        <v>0</v>
      </c>
      <c r="I12" s="33">
        <f>SUM(I6:I11)</f>
        <v>0</v>
      </c>
      <c r="J12" s="33">
        <f>SUM(J6:J11)</f>
        <v>0</v>
      </c>
    </row>
    <row r="13" spans="1:10" x14ac:dyDescent="0.35">
      <c r="A13" s="21" t="s">
        <v>18</v>
      </c>
      <c r="B13" s="30">
        <v>0</v>
      </c>
      <c r="C13" s="30">
        <v>0</v>
      </c>
      <c r="D13" s="23">
        <f t="shared" si="0"/>
        <v>0</v>
      </c>
      <c r="E13" s="28"/>
      <c r="G13" s="34"/>
      <c r="H13" s="31"/>
      <c r="I13" s="31"/>
      <c r="J13" s="31"/>
    </row>
    <row r="14" spans="1:10" x14ac:dyDescent="0.35">
      <c r="A14" s="21" t="s">
        <v>19</v>
      </c>
      <c r="B14" s="30">
        <v>0</v>
      </c>
      <c r="C14" s="30">
        <v>0</v>
      </c>
      <c r="D14" s="23">
        <f t="shared" si="0"/>
        <v>0</v>
      </c>
      <c r="E14" s="31"/>
      <c r="G14" s="35" t="s">
        <v>20</v>
      </c>
      <c r="H14" s="36"/>
      <c r="I14" s="11" t="s">
        <v>21</v>
      </c>
      <c r="J14" s="31"/>
    </row>
    <row r="15" spans="1:10" x14ac:dyDescent="0.35">
      <c r="A15" s="21" t="s">
        <v>22</v>
      </c>
      <c r="B15" s="30">
        <v>0</v>
      </c>
      <c r="C15" s="30">
        <v>0</v>
      </c>
      <c r="D15" s="23">
        <f t="shared" si="0"/>
        <v>0</v>
      </c>
      <c r="E15" s="31"/>
    </row>
    <row r="16" spans="1:10" x14ac:dyDescent="0.35">
      <c r="A16" s="21" t="s">
        <v>23</v>
      </c>
      <c r="B16" s="30">
        <v>0</v>
      </c>
      <c r="C16" s="30">
        <v>0</v>
      </c>
      <c r="D16" s="23">
        <f t="shared" si="0"/>
        <v>0</v>
      </c>
      <c r="E16" s="31"/>
    </row>
    <row r="17" spans="1:20" x14ac:dyDescent="0.35">
      <c r="A17" s="21" t="s">
        <v>24</v>
      </c>
      <c r="B17" s="30">
        <v>0</v>
      </c>
      <c r="C17" s="30">
        <v>0</v>
      </c>
      <c r="D17" s="23">
        <f t="shared" si="0"/>
        <v>0</v>
      </c>
      <c r="E17" s="31"/>
    </row>
    <row r="18" spans="1:20" x14ac:dyDescent="0.35">
      <c r="A18" s="21" t="s">
        <v>25</v>
      </c>
      <c r="B18" s="30">
        <v>0</v>
      </c>
      <c r="C18" s="30">
        <v>0</v>
      </c>
      <c r="D18" s="23">
        <f t="shared" si="0"/>
        <v>0</v>
      </c>
      <c r="E18" s="31"/>
    </row>
    <row r="19" spans="1:20" x14ac:dyDescent="0.35">
      <c r="A19" s="37" t="s">
        <v>26</v>
      </c>
      <c r="B19" s="30">
        <v>0</v>
      </c>
      <c r="C19" s="30">
        <v>0</v>
      </c>
      <c r="D19" s="23">
        <f t="shared" si="0"/>
        <v>0</v>
      </c>
      <c r="E19" s="28" t="s">
        <v>27</v>
      </c>
    </row>
    <row r="20" spans="1:20" x14ac:dyDescent="0.35">
      <c r="A20" s="37" t="s">
        <v>28</v>
      </c>
      <c r="B20" s="30">
        <v>0</v>
      </c>
      <c r="C20" s="30">
        <v>0</v>
      </c>
      <c r="D20" s="23">
        <f t="shared" si="0"/>
        <v>0</v>
      </c>
      <c r="E20" s="28"/>
    </row>
    <row r="21" spans="1:20" x14ac:dyDescent="0.35">
      <c r="A21" s="38" t="s">
        <v>29</v>
      </c>
      <c r="B21" s="30">
        <v>0</v>
      </c>
      <c r="C21" s="30">
        <v>0</v>
      </c>
      <c r="D21" s="23">
        <f t="shared" si="0"/>
        <v>0</v>
      </c>
      <c r="E21" s="31"/>
    </row>
    <row r="22" spans="1:20" x14ac:dyDescent="0.35">
      <c r="A22" s="39" t="s">
        <v>30</v>
      </c>
      <c r="B22" s="40">
        <v>0</v>
      </c>
      <c r="C22" s="40">
        <v>0</v>
      </c>
      <c r="D22" s="23">
        <f t="shared" si="0"/>
        <v>0</v>
      </c>
      <c r="E22" s="19"/>
    </row>
    <row r="23" spans="1:20" x14ac:dyDescent="0.35">
      <c r="A23" s="39" t="s">
        <v>31</v>
      </c>
      <c r="B23" s="23">
        <v>0</v>
      </c>
      <c r="C23" s="23">
        <v>0</v>
      </c>
      <c r="D23" s="23">
        <f t="shared" si="0"/>
        <v>0</v>
      </c>
      <c r="E23" s="19"/>
      <c r="T23" s="31">
        <f>B24*0.7</f>
        <v>0</v>
      </c>
    </row>
    <row r="24" spans="1:20" x14ac:dyDescent="0.35">
      <c r="A24" s="41" t="s">
        <v>17</v>
      </c>
      <c r="B24" s="42">
        <f>SUM(B6:B23)</f>
        <v>0</v>
      </c>
      <c r="C24" s="42">
        <f>SUM(C6:C23)</f>
        <v>0</v>
      </c>
      <c r="D24" s="42">
        <f>SUM(D6:D23)</f>
        <v>0</v>
      </c>
      <c r="E24" s="31"/>
      <c r="T24" s="43"/>
    </row>
    <row r="25" spans="1:20" x14ac:dyDescent="0.35">
      <c r="E25" s="31"/>
      <c r="T25" s="43"/>
    </row>
    <row r="26" spans="1:20" x14ac:dyDescent="0.35">
      <c r="A26" s="44" t="s">
        <v>32</v>
      </c>
      <c r="B26" s="45">
        <f>'SBA Guaranty Fee'!B10</f>
        <v>0</v>
      </c>
      <c r="C26" s="46" t="s">
        <v>33</v>
      </c>
      <c r="D26" s="19"/>
      <c r="E26" s="31"/>
    </row>
    <row r="27" spans="1:20" x14ac:dyDescent="0.35">
      <c r="A27" s="44" t="s">
        <v>34</v>
      </c>
      <c r="B27" s="45">
        <f>B9*C27</f>
        <v>0</v>
      </c>
      <c r="C27" s="46">
        <v>0.1</v>
      </c>
      <c r="D27" s="19" t="s">
        <v>35</v>
      </c>
      <c r="E27" s="31"/>
    </row>
    <row r="28" spans="1:20" x14ac:dyDescent="0.35">
      <c r="A28" s="47" t="s">
        <v>36</v>
      </c>
      <c r="B28" s="48">
        <f>B24+B26</f>
        <v>0</v>
      </c>
      <c r="C28" s="49" t="e">
        <f>B28/B28</f>
        <v>#DIV/0!</v>
      </c>
      <c r="E28" s="31"/>
    </row>
    <row r="29" spans="1:20" x14ac:dyDescent="0.35">
      <c r="A29" s="47" t="s">
        <v>37</v>
      </c>
      <c r="B29" s="48">
        <f>B28*0.8</f>
        <v>0</v>
      </c>
      <c r="C29" s="49" t="e">
        <f>B29/B28</f>
        <v>#DIV/0!</v>
      </c>
      <c r="E29" s="31"/>
    </row>
    <row r="30" spans="1:20" x14ac:dyDescent="0.35">
      <c r="A30" s="47" t="s">
        <v>38</v>
      </c>
      <c r="B30" s="48">
        <f>B28-B29</f>
        <v>0</v>
      </c>
      <c r="C30" s="49" t="e">
        <f>B30/B28</f>
        <v>#DIV/0!</v>
      </c>
      <c r="D30" s="19" t="s">
        <v>39</v>
      </c>
      <c r="E30" s="31"/>
    </row>
    <row r="31" spans="1:20" x14ac:dyDescent="0.35">
      <c r="A31" s="32" t="s">
        <v>40</v>
      </c>
      <c r="B31" s="26">
        <v>0</v>
      </c>
      <c r="C31" s="50" t="e">
        <f>B31/B28</f>
        <v>#DIV/0!</v>
      </c>
      <c r="D31" s="19" t="s">
        <v>41</v>
      </c>
      <c r="E31" s="31"/>
    </row>
    <row r="32" spans="1:20" x14ac:dyDescent="0.35">
      <c r="E32" s="31"/>
    </row>
    <row r="33" spans="1:5" x14ac:dyDescent="0.35">
      <c r="A33" s="51"/>
      <c r="B33" s="31"/>
      <c r="E33" s="31"/>
    </row>
    <row r="34" spans="1:5" x14ac:dyDescent="0.35">
      <c r="E34" s="31"/>
    </row>
    <row r="35" spans="1:5" x14ac:dyDescent="0.35">
      <c r="E35" s="31"/>
    </row>
    <row r="36" spans="1:5" x14ac:dyDescent="0.35">
      <c r="E36" s="31"/>
    </row>
    <row r="37" spans="1:5" x14ac:dyDescent="0.35">
      <c r="E37" s="31"/>
    </row>
    <row r="38" spans="1:5" x14ac:dyDescent="0.35">
      <c r="E38" s="31"/>
    </row>
    <row r="39" spans="1:5" x14ac:dyDescent="0.35">
      <c r="E39" s="31"/>
    </row>
    <row r="40" spans="1:5" x14ac:dyDescent="0.35">
      <c r="E40" s="31"/>
    </row>
  </sheetData>
  <mergeCells count="1">
    <mergeCell ref="A1:G2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6"/>
  <sheetViews>
    <sheetView zoomScaleNormal="100" workbookViewId="0">
      <selection activeCell="B22" sqref="B22"/>
    </sheetView>
  </sheetViews>
  <sheetFormatPr defaultColWidth="9.08984375" defaultRowHeight="14.5" x14ac:dyDescent="0.35"/>
  <cols>
    <col min="1" max="1" width="32.26953125" style="52" customWidth="1"/>
    <col min="2" max="2" width="24.453125" style="52" customWidth="1"/>
    <col min="3" max="15" width="9.08984375" style="52"/>
    <col min="16" max="16" width="14.26953125" style="52" customWidth="1"/>
    <col min="17" max="25" width="9.08984375" style="52"/>
    <col min="26" max="26" width="10.54296875" style="52" customWidth="1"/>
    <col min="27" max="16384" width="9.08984375" style="52"/>
  </cols>
  <sheetData>
    <row r="1" spans="1:26" x14ac:dyDescent="0.35">
      <c r="A1" s="53" t="s">
        <v>42</v>
      </c>
    </row>
    <row r="3" spans="1:26" x14ac:dyDescent="0.35">
      <c r="A3" s="54" t="s">
        <v>43</v>
      </c>
    </row>
    <row r="5" spans="1:26" x14ac:dyDescent="0.35">
      <c r="A5" s="55" t="s">
        <v>44</v>
      </c>
      <c r="B5" s="56">
        <f>'Sources and Uses'!$B$24*0.8</f>
        <v>0</v>
      </c>
    </row>
    <row r="6" spans="1:26" x14ac:dyDescent="0.35">
      <c r="A6" s="55" t="s">
        <v>45</v>
      </c>
      <c r="B6" s="57">
        <f>IF(B5&lt;=150000,0.85,IF(B5&gt;150000,0.75,0))</f>
        <v>0.85</v>
      </c>
    </row>
    <row r="7" spans="1:26" x14ac:dyDescent="0.35">
      <c r="A7" s="55" t="s">
        <v>46</v>
      </c>
      <c r="B7" s="56">
        <f>B5*B6</f>
        <v>0</v>
      </c>
    </row>
    <row r="8" spans="1:26" x14ac:dyDescent="0.35">
      <c r="A8" s="55" t="s">
        <v>47</v>
      </c>
      <c r="B8" s="57">
        <f>IF(AND(B5&lt;=P9),Q8,IF(AND(B5&gt;P9,B5&lt;=P10),Q9,IF(AND(B5&gt;P10,B5&lt;=P11),Q10,0)))</f>
        <v>0</v>
      </c>
      <c r="P8" s="58"/>
      <c r="Q8" s="57">
        <v>0</v>
      </c>
    </row>
    <row r="9" spans="1:26" x14ac:dyDescent="0.35">
      <c r="A9" s="55"/>
      <c r="P9" s="58">
        <v>500000</v>
      </c>
      <c r="Q9" s="57">
        <v>5.4999999999999997E-3</v>
      </c>
    </row>
    <row r="10" spans="1:26" x14ac:dyDescent="0.35">
      <c r="A10" s="55" t="s">
        <v>48</v>
      </c>
      <c r="B10" s="59">
        <f>IF(AND(B5&lt;=P9),B7*Q8,IF(AND(B5&gt;P9,B5&lt;=P10),B7*Q9,IF(AND(B5&gt;P10,B5&lt;=P11),B7*Q10,0)))</f>
        <v>0</v>
      </c>
      <c r="P10" s="58">
        <v>700000</v>
      </c>
      <c r="Q10" s="57">
        <v>1.0500000000000001E-2</v>
      </c>
      <c r="Z10" s="56"/>
    </row>
    <row r="11" spans="1:26" x14ac:dyDescent="0.35">
      <c r="A11" s="55"/>
      <c r="P11" s="58">
        <v>1000000</v>
      </c>
      <c r="Q11" s="57">
        <v>3.5000000000000003E-2</v>
      </c>
    </row>
    <row r="12" spans="1:26" x14ac:dyDescent="0.35">
      <c r="A12" s="55"/>
    </row>
    <row r="13" spans="1:26" x14ac:dyDescent="0.35">
      <c r="A13" s="55"/>
    </row>
    <row r="14" spans="1:26" x14ac:dyDescent="0.35">
      <c r="A14" s="60" t="s">
        <v>49</v>
      </c>
    </row>
    <row r="15" spans="1:26" x14ac:dyDescent="0.35">
      <c r="A15" s="55"/>
    </row>
    <row r="16" spans="1:26" x14ac:dyDescent="0.35">
      <c r="A16" s="55" t="s">
        <v>44</v>
      </c>
      <c r="B16" s="56">
        <f>'Sources and Uses'!$B$24*0.8</f>
        <v>0</v>
      </c>
    </row>
    <row r="17" spans="1:3" x14ac:dyDescent="0.35">
      <c r="A17" s="55" t="s">
        <v>45</v>
      </c>
      <c r="B17" s="57">
        <f>IF(B16&lt;=150000,0.85,IF(B16&gt;150000,0.75,0))</f>
        <v>0.85</v>
      </c>
    </row>
    <row r="18" spans="1:3" x14ac:dyDescent="0.35">
      <c r="A18" s="55" t="s">
        <v>46</v>
      </c>
      <c r="B18" s="56">
        <f>IF(B16&gt;1000000,B16*B17,0)</f>
        <v>0</v>
      </c>
    </row>
    <row r="19" spans="1:3" x14ac:dyDescent="0.35">
      <c r="A19" s="55" t="s">
        <v>47</v>
      </c>
      <c r="B19" s="61" t="s">
        <v>50</v>
      </c>
      <c r="C19" s="52" t="s">
        <v>51</v>
      </c>
    </row>
    <row r="20" spans="1:3" x14ac:dyDescent="0.35">
      <c r="A20" s="55"/>
    </row>
    <row r="21" spans="1:3" x14ac:dyDescent="0.35">
      <c r="A21" s="55" t="s">
        <v>48</v>
      </c>
      <c r="B21" s="59">
        <f>IF(B18&lt;=1000000,B18*Q11,((B18-1000000)*3.75%+(1000000*Q11)))</f>
        <v>0</v>
      </c>
    </row>
    <row r="26" spans="1:3" x14ac:dyDescent="0.35">
      <c r="B26" s="57"/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130"/>
  <sheetViews>
    <sheetView tabSelected="1" zoomScaleNormal="100" workbookViewId="0">
      <selection activeCell="D4" sqref="D4"/>
    </sheetView>
  </sheetViews>
  <sheetFormatPr defaultColWidth="8.6328125" defaultRowHeight="12.5" x14ac:dyDescent="0.25"/>
  <cols>
    <col min="4" max="4" width="12.81640625" customWidth="1"/>
    <col min="5" max="5" width="11.54296875" customWidth="1"/>
    <col min="6" max="6" width="11.7265625" customWidth="1"/>
    <col min="7" max="7" width="12.1796875" customWidth="1"/>
    <col min="8" max="8" width="7.453125" customWidth="1"/>
    <col min="9" max="9" width="4" customWidth="1"/>
    <col min="13" max="13" width="16.26953125" customWidth="1"/>
    <col min="14" max="15" width="10.81640625" customWidth="1"/>
    <col min="16" max="16" width="12" customWidth="1"/>
    <col min="17" max="17" width="7.453125" customWidth="1"/>
    <col min="18" max="18" width="4.08984375" customWidth="1"/>
    <col min="22" max="22" width="18.08984375" customWidth="1"/>
    <col min="25" max="25" width="12.1796875" customWidth="1"/>
  </cols>
  <sheetData>
    <row r="2" spans="3:27" ht="13" x14ac:dyDescent="0.3">
      <c r="C2" s="62" t="s">
        <v>52</v>
      </c>
      <c r="D2" s="63">
        <f>'Sources and Uses'!B29</f>
        <v>0</v>
      </c>
      <c r="F2" s="9" t="s">
        <v>53</v>
      </c>
      <c r="G2" s="9"/>
      <c r="H2" s="64">
        <v>8.5000000000000006E-2</v>
      </c>
      <c r="L2" s="62" t="s">
        <v>52</v>
      </c>
      <c r="M2" s="63">
        <f>'Sources and Uses'!B28*0.85</f>
        <v>0</v>
      </c>
      <c r="O2" s="9" t="s">
        <v>53</v>
      </c>
      <c r="P2" s="9"/>
      <c r="Q2" s="64">
        <f>H2</f>
        <v>8.5000000000000006E-2</v>
      </c>
      <c r="S2" s="65" t="s">
        <v>54</v>
      </c>
      <c r="T2" s="66"/>
      <c r="U2" s="66"/>
      <c r="V2" s="66"/>
      <c r="W2" s="66"/>
      <c r="X2" s="8" t="s">
        <v>55</v>
      </c>
      <c r="Y2" s="8"/>
      <c r="Z2" s="67">
        <f>Q2+1.25%</f>
        <v>9.7500000000000003E-2</v>
      </c>
    </row>
    <row r="3" spans="3:27" x14ac:dyDescent="0.25">
      <c r="C3" s="62" t="s">
        <v>56</v>
      </c>
      <c r="D3" s="68">
        <f>25*12</f>
        <v>300</v>
      </c>
      <c r="L3" s="62" t="s">
        <v>56</v>
      </c>
      <c r="M3" s="68">
        <f>25*12</f>
        <v>300</v>
      </c>
    </row>
    <row r="4" spans="3:27" x14ac:dyDescent="0.25">
      <c r="C4" s="62" t="s">
        <v>57</v>
      </c>
      <c r="D4" s="69">
        <f>H2+0.0275</f>
        <v>0.1125</v>
      </c>
      <c r="L4" s="62" t="s">
        <v>57</v>
      </c>
      <c r="M4" s="69">
        <f>Q2+0.0275</f>
        <v>0.1125</v>
      </c>
      <c r="S4" s="70"/>
      <c r="U4" s="62" t="s">
        <v>52</v>
      </c>
      <c r="V4" s="63">
        <f>'Sources and Uses'!B29</f>
        <v>0</v>
      </c>
    </row>
    <row r="5" spans="3:27" x14ac:dyDescent="0.25">
      <c r="C5" s="71" t="s">
        <v>58</v>
      </c>
      <c r="D5" s="69">
        <f>D4/12</f>
        <v>9.3749999999999997E-3</v>
      </c>
      <c r="L5" s="71" t="s">
        <v>58</v>
      </c>
      <c r="M5" s="69">
        <f>M4/12</f>
        <v>9.3749999999999997E-3</v>
      </c>
      <c r="S5" s="70"/>
      <c r="U5" s="62" t="s">
        <v>56</v>
      </c>
      <c r="V5" s="68">
        <f>25*12</f>
        <v>300</v>
      </c>
    </row>
    <row r="6" spans="3:27" x14ac:dyDescent="0.25">
      <c r="C6" s="72"/>
      <c r="L6" s="72"/>
      <c r="S6" s="70"/>
      <c r="U6" s="62" t="s">
        <v>57</v>
      </c>
      <c r="V6" s="69">
        <f>Z2+0.0275</f>
        <v>0.125</v>
      </c>
    </row>
    <row r="7" spans="3:27" ht="13" x14ac:dyDescent="0.3">
      <c r="G7" s="73" t="s">
        <v>59</v>
      </c>
      <c r="P7" s="73" t="s">
        <v>59</v>
      </c>
      <c r="Q7" s="73"/>
      <c r="S7" s="70"/>
      <c r="U7" s="71" t="s">
        <v>58</v>
      </c>
      <c r="V7" s="69">
        <f>V6/12</f>
        <v>1.0416666666666666E-2</v>
      </c>
    </row>
    <row r="8" spans="3:27" ht="14.5" x14ac:dyDescent="0.35">
      <c r="C8" s="74" t="s">
        <v>60</v>
      </c>
      <c r="D8" s="75" t="s">
        <v>61</v>
      </c>
      <c r="E8" s="75" t="s">
        <v>62</v>
      </c>
      <c r="F8" s="75" t="s">
        <v>63</v>
      </c>
      <c r="G8" s="75" t="s">
        <v>64</v>
      </c>
      <c r="L8" s="74" t="s">
        <v>60</v>
      </c>
      <c r="M8" s="75" t="s">
        <v>61</v>
      </c>
      <c r="N8" s="75" t="s">
        <v>62</v>
      </c>
      <c r="O8" s="75" t="s">
        <v>63</v>
      </c>
      <c r="P8" s="75" t="s">
        <v>64</v>
      </c>
      <c r="Q8" s="73"/>
      <c r="S8" s="70"/>
      <c r="U8" s="72"/>
    </row>
    <row r="9" spans="3:27" ht="13" x14ac:dyDescent="0.3">
      <c r="D9" s="76"/>
      <c r="E9" s="76"/>
      <c r="F9" s="76"/>
      <c r="G9" s="76"/>
      <c r="M9" s="76"/>
      <c r="N9" s="76"/>
      <c r="O9" s="76"/>
      <c r="P9" s="76"/>
      <c r="Q9" s="76"/>
      <c r="S9" s="70"/>
      <c r="Y9" s="73" t="s">
        <v>59</v>
      </c>
      <c r="Z9" s="77"/>
      <c r="AA9" s="73"/>
    </row>
    <row r="10" spans="3:27" ht="14.5" x14ac:dyDescent="0.35">
      <c r="D10" s="78"/>
      <c r="E10" s="78"/>
      <c r="F10" s="78"/>
      <c r="G10" s="78">
        <f>D2</f>
        <v>0</v>
      </c>
      <c r="M10" s="78"/>
      <c r="N10" s="78"/>
      <c r="O10" s="78"/>
      <c r="P10" s="78">
        <f>M2</f>
        <v>0</v>
      </c>
      <c r="Q10" s="78"/>
      <c r="S10" s="70"/>
      <c r="U10" s="79" t="s">
        <v>60</v>
      </c>
      <c r="V10" s="73" t="s">
        <v>61</v>
      </c>
      <c r="W10" s="73" t="s">
        <v>62</v>
      </c>
      <c r="X10" s="73" t="s">
        <v>63</v>
      </c>
      <c r="Y10" s="73" t="s">
        <v>64</v>
      </c>
      <c r="Z10" s="77"/>
      <c r="AA10" s="76"/>
    </row>
    <row r="11" spans="3:27" x14ac:dyDescent="0.25">
      <c r="C11" s="76">
        <v>1</v>
      </c>
      <c r="D11" s="80">
        <f t="shared" ref="D11:D42" si="0">PMT($D$5,$D$3,$D$2,0)*-1</f>
        <v>0</v>
      </c>
      <c r="E11" s="78">
        <f t="shared" ref="E11:E42" si="1">G10*$D$5</f>
        <v>0</v>
      </c>
      <c r="F11" s="78">
        <f t="shared" ref="F11:F42" si="2">+D11-E11</f>
        <v>0</v>
      </c>
      <c r="G11" s="78">
        <f t="shared" ref="G11:G42" si="3">+G10-F11</f>
        <v>0</v>
      </c>
      <c r="L11" s="76">
        <v>1</v>
      </c>
      <c r="M11" s="80">
        <f t="shared" ref="M11:M42" si="4">PMT($M$5,$M$3,$M$2,0)*-1</f>
        <v>0</v>
      </c>
      <c r="N11" s="78">
        <f t="shared" ref="N11:N42" si="5">P10*$M$5</f>
        <v>0</v>
      </c>
      <c r="O11" s="78">
        <f t="shared" ref="O11:O42" si="6">+M11-N11</f>
        <v>0</v>
      </c>
      <c r="P11" s="78">
        <f t="shared" ref="P11:P42" si="7">+P10-O11</f>
        <v>0</v>
      </c>
      <c r="Q11" s="78"/>
      <c r="S11" s="70"/>
      <c r="V11" s="76"/>
      <c r="W11" s="76"/>
      <c r="X11" s="76"/>
    </row>
    <row r="12" spans="3:27" x14ac:dyDescent="0.25">
      <c r="C12" s="76">
        <v>2</v>
      </c>
      <c r="D12" s="80">
        <f t="shared" si="0"/>
        <v>0</v>
      </c>
      <c r="E12" s="78">
        <f t="shared" si="1"/>
        <v>0</v>
      </c>
      <c r="F12" s="78">
        <f t="shared" si="2"/>
        <v>0</v>
      </c>
      <c r="G12" s="78">
        <f t="shared" si="3"/>
        <v>0</v>
      </c>
      <c r="L12" s="76">
        <v>2</v>
      </c>
      <c r="M12" s="80">
        <f t="shared" si="4"/>
        <v>0</v>
      </c>
      <c r="N12" s="78">
        <f t="shared" si="5"/>
        <v>0</v>
      </c>
      <c r="O12" s="78">
        <f t="shared" si="6"/>
        <v>0</v>
      </c>
      <c r="P12" s="78">
        <f t="shared" si="7"/>
        <v>0</v>
      </c>
      <c r="Q12" s="78"/>
      <c r="S12" s="70"/>
      <c r="V12" s="78"/>
      <c r="W12" s="78"/>
      <c r="X12" s="78"/>
      <c r="Y12" s="78">
        <f>V4</f>
        <v>0</v>
      </c>
      <c r="Z12" s="77"/>
      <c r="AA12" s="81"/>
    </row>
    <row r="13" spans="3:27" x14ac:dyDescent="0.25">
      <c r="C13" s="76">
        <v>3</v>
      </c>
      <c r="D13" s="80">
        <f t="shared" si="0"/>
        <v>0</v>
      </c>
      <c r="E13" s="78">
        <f t="shared" si="1"/>
        <v>0</v>
      </c>
      <c r="F13" s="78">
        <f t="shared" si="2"/>
        <v>0</v>
      </c>
      <c r="G13" s="78">
        <f t="shared" si="3"/>
        <v>0</v>
      </c>
      <c r="L13" s="76">
        <v>3</v>
      </c>
      <c r="M13" s="80">
        <f t="shared" si="4"/>
        <v>0</v>
      </c>
      <c r="N13" s="78">
        <f t="shared" si="5"/>
        <v>0</v>
      </c>
      <c r="O13" s="78">
        <f t="shared" si="6"/>
        <v>0</v>
      </c>
      <c r="P13" s="78">
        <f t="shared" si="7"/>
        <v>0</v>
      </c>
      <c r="Q13" s="78"/>
      <c r="S13" s="82"/>
      <c r="T13" s="83"/>
      <c r="U13" s="84">
        <v>1</v>
      </c>
      <c r="V13" s="85">
        <f>PMT($V$7,$V$5,$V$4,0)*-1</f>
        <v>0</v>
      </c>
      <c r="W13" s="86">
        <f>Y12*$V$7</f>
        <v>0</v>
      </c>
      <c r="X13" s="86">
        <f>+V13-W13</f>
        <v>0</v>
      </c>
      <c r="Y13" s="86">
        <f>+Y12-X13</f>
        <v>0</v>
      </c>
      <c r="Z13" s="87"/>
      <c r="AA13" s="81"/>
    </row>
    <row r="14" spans="3:27" x14ac:dyDescent="0.25">
      <c r="C14" s="76">
        <v>4</v>
      </c>
      <c r="D14" s="80">
        <f t="shared" si="0"/>
        <v>0</v>
      </c>
      <c r="E14" s="78">
        <f t="shared" si="1"/>
        <v>0</v>
      </c>
      <c r="F14" s="78">
        <f t="shared" si="2"/>
        <v>0</v>
      </c>
      <c r="G14" s="78">
        <f t="shared" si="3"/>
        <v>0</v>
      </c>
      <c r="L14" s="76">
        <v>4</v>
      </c>
      <c r="M14" s="80">
        <f t="shared" si="4"/>
        <v>0</v>
      </c>
      <c r="N14" s="78">
        <f t="shared" si="5"/>
        <v>0</v>
      </c>
      <c r="O14" s="78">
        <f t="shared" si="6"/>
        <v>0</v>
      </c>
      <c r="P14" s="78">
        <f t="shared" si="7"/>
        <v>0</v>
      </c>
      <c r="Q14" s="78"/>
    </row>
    <row r="15" spans="3:27" x14ac:dyDescent="0.25">
      <c r="C15" s="76">
        <v>5</v>
      </c>
      <c r="D15" s="80">
        <f t="shared" si="0"/>
        <v>0</v>
      </c>
      <c r="E15" s="78">
        <f t="shared" si="1"/>
        <v>0</v>
      </c>
      <c r="F15" s="78">
        <f t="shared" si="2"/>
        <v>0</v>
      </c>
      <c r="G15" s="78">
        <f t="shared" si="3"/>
        <v>0</v>
      </c>
      <c r="L15" s="76">
        <v>5</v>
      </c>
      <c r="M15" s="80">
        <f t="shared" si="4"/>
        <v>0</v>
      </c>
      <c r="N15" s="78">
        <f t="shared" si="5"/>
        <v>0</v>
      </c>
      <c r="O15" s="78">
        <f t="shared" si="6"/>
        <v>0</v>
      </c>
      <c r="P15" s="78">
        <f t="shared" si="7"/>
        <v>0</v>
      </c>
      <c r="Q15" s="78"/>
    </row>
    <row r="16" spans="3:27" x14ac:dyDescent="0.25">
      <c r="C16" s="76">
        <v>6</v>
      </c>
      <c r="D16" s="80">
        <f t="shared" si="0"/>
        <v>0</v>
      </c>
      <c r="E16" s="78">
        <f t="shared" si="1"/>
        <v>0</v>
      </c>
      <c r="F16" s="78">
        <f t="shared" si="2"/>
        <v>0</v>
      </c>
      <c r="G16" s="78">
        <f t="shared" si="3"/>
        <v>0</v>
      </c>
      <c r="L16" s="76">
        <v>6</v>
      </c>
      <c r="M16" s="80">
        <f t="shared" si="4"/>
        <v>0</v>
      </c>
      <c r="N16" s="78">
        <f t="shared" si="5"/>
        <v>0</v>
      </c>
      <c r="O16" s="78">
        <f t="shared" si="6"/>
        <v>0</v>
      </c>
      <c r="P16" s="78">
        <f t="shared" si="7"/>
        <v>0</v>
      </c>
      <c r="Q16" s="78"/>
    </row>
    <row r="17" spans="3:17" x14ac:dyDescent="0.25">
      <c r="C17" s="76">
        <v>7</v>
      </c>
      <c r="D17" s="80">
        <f t="shared" si="0"/>
        <v>0</v>
      </c>
      <c r="E17" s="78">
        <f t="shared" si="1"/>
        <v>0</v>
      </c>
      <c r="F17" s="78">
        <f t="shared" si="2"/>
        <v>0</v>
      </c>
      <c r="G17" s="78">
        <f t="shared" si="3"/>
        <v>0</v>
      </c>
      <c r="L17" s="76">
        <v>7</v>
      </c>
      <c r="M17" s="80">
        <f t="shared" si="4"/>
        <v>0</v>
      </c>
      <c r="N17" s="78">
        <f t="shared" si="5"/>
        <v>0</v>
      </c>
      <c r="O17" s="78">
        <f t="shared" si="6"/>
        <v>0</v>
      </c>
      <c r="P17" s="78">
        <f t="shared" si="7"/>
        <v>0</v>
      </c>
      <c r="Q17" s="78"/>
    </row>
    <row r="18" spans="3:17" x14ac:dyDescent="0.25">
      <c r="C18" s="76">
        <v>8</v>
      </c>
      <c r="D18" s="80">
        <f t="shared" si="0"/>
        <v>0</v>
      </c>
      <c r="E18" s="78">
        <f t="shared" si="1"/>
        <v>0</v>
      </c>
      <c r="F18" s="78">
        <f t="shared" si="2"/>
        <v>0</v>
      </c>
      <c r="G18" s="78">
        <f t="shared" si="3"/>
        <v>0</v>
      </c>
      <c r="L18" s="76">
        <v>8</v>
      </c>
      <c r="M18" s="80">
        <f t="shared" si="4"/>
        <v>0</v>
      </c>
      <c r="N18" s="78">
        <f t="shared" si="5"/>
        <v>0</v>
      </c>
      <c r="O18" s="78">
        <f t="shared" si="6"/>
        <v>0</v>
      </c>
      <c r="P18" s="78">
        <f t="shared" si="7"/>
        <v>0</v>
      </c>
      <c r="Q18" s="78"/>
    </row>
    <row r="19" spans="3:17" x14ac:dyDescent="0.25">
      <c r="C19" s="76">
        <v>9</v>
      </c>
      <c r="D19" s="80">
        <f t="shared" si="0"/>
        <v>0</v>
      </c>
      <c r="E19" s="78">
        <f t="shared" si="1"/>
        <v>0</v>
      </c>
      <c r="F19" s="78">
        <f t="shared" si="2"/>
        <v>0</v>
      </c>
      <c r="G19" s="78">
        <f t="shared" si="3"/>
        <v>0</v>
      </c>
      <c r="L19" s="76">
        <v>9</v>
      </c>
      <c r="M19" s="80">
        <f t="shared" si="4"/>
        <v>0</v>
      </c>
      <c r="N19" s="78">
        <f t="shared" si="5"/>
        <v>0</v>
      </c>
      <c r="O19" s="78">
        <f t="shared" si="6"/>
        <v>0</v>
      </c>
      <c r="P19" s="78">
        <f t="shared" si="7"/>
        <v>0</v>
      </c>
      <c r="Q19" s="78"/>
    </row>
    <row r="20" spans="3:17" x14ac:dyDescent="0.25">
      <c r="C20" s="76">
        <v>10</v>
      </c>
      <c r="D20" s="80">
        <f t="shared" si="0"/>
        <v>0</v>
      </c>
      <c r="E20" s="78">
        <f t="shared" si="1"/>
        <v>0</v>
      </c>
      <c r="F20" s="78">
        <f t="shared" si="2"/>
        <v>0</v>
      </c>
      <c r="G20" s="78">
        <f t="shared" si="3"/>
        <v>0</v>
      </c>
      <c r="L20" s="76">
        <v>10</v>
      </c>
      <c r="M20" s="80">
        <f t="shared" si="4"/>
        <v>0</v>
      </c>
      <c r="N20" s="78">
        <f t="shared" si="5"/>
        <v>0</v>
      </c>
      <c r="O20" s="78">
        <f t="shared" si="6"/>
        <v>0</v>
      </c>
      <c r="P20" s="78">
        <f t="shared" si="7"/>
        <v>0</v>
      </c>
      <c r="Q20" s="78"/>
    </row>
    <row r="21" spans="3:17" x14ac:dyDescent="0.25">
      <c r="C21" s="76">
        <v>11</v>
      </c>
      <c r="D21" s="80">
        <f t="shared" si="0"/>
        <v>0</v>
      </c>
      <c r="E21" s="78">
        <f t="shared" si="1"/>
        <v>0</v>
      </c>
      <c r="F21" s="78">
        <f t="shared" si="2"/>
        <v>0</v>
      </c>
      <c r="G21" s="78">
        <f t="shared" si="3"/>
        <v>0</v>
      </c>
      <c r="L21" s="76">
        <v>11</v>
      </c>
      <c r="M21" s="80">
        <f t="shared" si="4"/>
        <v>0</v>
      </c>
      <c r="N21" s="78">
        <f t="shared" si="5"/>
        <v>0</v>
      </c>
      <c r="O21" s="78">
        <f t="shared" si="6"/>
        <v>0</v>
      </c>
      <c r="P21" s="78">
        <f t="shared" si="7"/>
        <v>0</v>
      </c>
      <c r="Q21" s="78"/>
    </row>
    <row r="22" spans="3:17" x14ac:dyDescent="0.25">
      <c r="C22" s="76">
        <v>12</v>
      </c>
      <c r="D22" s="80">
        <f t="shared" si="0"/>
        <v>0</v>
      </c>
      <c r="E22" s="78">
        <f t="shared" si="1"/>
        <v>0</v>
      </c>
      <c r="F22" s="78">
        <f t="shared" si="2"/>
        <v>0</v>
      </c>
      <c r="G22" s="78">
        <f t="shared" si="3"/>
        <v>0</v>
      </c>
      <c r="L22" s="76">
        <v>12</v>
      </c>
      <c r="M22" s="80">
        <f t="shared" si="4"/>
        <v>0</v>
      </c>
      <c r="N22" s="78">
        <f t="shared" si="5"/>
        <v>0</v>
      </c>
      <c r="O22" s="78">
        <f t="shared" si="6"/>
        <v>0</v>
      </c>
      <c r="P22" s="78">
        <f t="shared" si="7"/>
        <v>0</v>
      </c>
      <c r="Q22" s="78"/>
    </row>
    <row r="23" spans="3:17" x14ac:dyDescent="0.25">
      <c r="C23" s="76">
        <v>13</v>
      </c>
      <c r="D23" s="80">
        <f t="shared" si="0"/>
        <v>0</v>
      </c>
      <c r="E23" s="78">
        <f t="shared" si="1"/>
        <v>0</v>
      </c>
      <c r="F23" s="78">
        <f t="shared" si="2"/>
        <v>0</v>
      </c>
      <c r="G23" s="78">
        <f t="shared" si="3"/>
        <v>0</v>
      </c>
      <c r="L23" s="76">
        <v>13</v>
      </c>
      <c r="M23" s="80">
        <f t="shared" si="4"/>
        <v>0</v>
      </c>
      <c r="N23" s="78">
        <f t="shared" si="5"/>
        <v>0</v>
      </c>
      <c r="O23" s="78">
        <f t="shared" si="6"/>
        <v>0</v>
      </c>
      <c r="P23" s="78">
        <f t="shared" si="7"/>
        <v>0</v>
      </c>
      <c r="Q23" s="78"/>
    </row>
    <row r="24" spans="3:17" x14ac:dyDescent="0.25">
      <c r="C24" s="76">
        <v>14</v>
      </c>
      <c r="D24" s="80">
        <f t="shared" si="0"/>
        <v>0</v>
      </c>
      <c r="E24" s="78">
        <f t="shared" si="1"/>
        <v>0</v>
      </c>
      <c r="F24" s="78">
        <f t="shared" si="2"/>
        <v>0</v>
      </c>
      <c r="G24" s="78">
        <f t="shared" si="3"/>
        <v>0</v>
      </c>
      <c r="L24" s="76">
        <v>14</v>
      </c>
      <c r="M24" s="80">
        <f t="shared" si="4"/>
        <v>0</v>
      </c>
      <c r="N24" s="78">
        <f t="shared" si="5"/>
        <v>0</v>
      </c>
      <c r="O24" s="78">
        <f t="shared" si="6"/>
        <v>0</v>
      </c>
      <c r="P24" s="78">
        <f t="shared" si="7"/>
        <v>0</v>
      </c>
      <c r="Q24" s="78"/>
    </row>
    <row r="25" spans="3:17" x14ac:dyDescent="0.25">
      <c r="C25" s="76">
        <v>15</v>
      </c>
      <c r="D25" s="80">
        <f t="shared" si="0"/>
        <v>0</v>
      </c>
      <c r="E25" s="78">
        <f t="shared" si="1"/>
        <v>0</v>
      </c>
      <c r="F25" s="78">
        <f t="shared" si="2"/>
        <v>0</v>
      </c>
      <c r="G25" s="78">
        <f t="shared" si="3"/>
        <v>0</v>
      </c>
      <c r="L25" s="76">
        <v>15</v>
      </c>
      <c r="M25" s="80">
        <f t="shared" si="4"/>
        <v>0</v>
      </c>
      <c r="N25" s="78">
        <f t="shared" si="5"/>
        <v>0</v>
      </c>
      <c r="O25" s="78">
        <f t="shared" si="6"/>
        <v>0</v>
      </c>
      <c r="P25" s="78">
        <f t="shared" si="7"/>
        <v>0</v>
      </c>
      <c r="Q25" s="78"/>
    </row>
    <row r="26" spans="3:17" x14ac:dyDescent="0.25">
      <c r="C26" s="76">
        <v>16</v>
      </c>
      <c r="D26" s="80">
        <f t="shared" si="0"/>
        <v>0</v>
      </c>
      <c r="E26" s="78">
        <f t="shared" si="1"/>
        <v>0</v>
      </c>
      <c r="F26" s="78">
        <f t="shared" si="2"/>
        <v>0</v>
      </c>
      <c r="G26" s="78">
        <f t="shared" si="3"/>
        <v>0</v>
      </c>
      <c r="L26" s="76">
        <v>16</v>
      </c>
      <c r="M26" s="80">
        <f t="shared" si="4"/>
        <v>0</v>
      </c>
      <c r="N26" s="78">
        <f t="shared" si="5"/>
        <v>0</v>
      </c>
      <c r="O26" s="78">
        <f t="shared" si="6"/>
        <v>0</v>
      </c>
      <c r="P26" s="78">
        <f t="shared" si="7"/>
        <v>0</v>
      </c>
      <c r="Q26" s="78"/>
    </row>
    <row r="27" spans="3:17" x14ac:dyDescent="0.25">
      <c r="C27" s="76">
        <v>17</v>
      </c>
      <c r="D27" s="80">
        <f t="shared" si="0"/>
        <v>0</v>
      </c>
      <c r="E27" s="78">
        <f t="shared" si="1"/>
        <v>0</v>
      </c>
      <c r="F27" s="78">
        <f t="shared" si="2"/>
        <v>0</v>
      </c>
      <c r="G27" s="78">
        <f t="shared" si="3"/>
        <v>0</v>
      </c>
      <c r="L27" s="76">
        <v>17</v>
      </c>
      <c r="M27" s="80">
        <f t="shared" si="4"/>
        <v>0</v>
      </c>
      <c r="N27" s="78">
        <f t="shared" si="5"/>
        <v>0</v>
      </c>
      <c r="O27" s="78">
        <f t="shared" si="6"/>
        <v>0</v>
      </c>
      <c r="P27" s="78">
        <f t="shared" si="7"/>
        <v>0</v>
      </c>
      <c r="Q27" s="78"/>
    </row>
    <row r="28" spans="3:17" x14ac:dyDescent="0.25">
      <c r="C28" s="76">
        <v>18</v>
      </c>
      <c r="D28" s="80">
        <f t="shared" si="0"/>
        <v>0</v>
      </c>
      <c r="E28" s="78">
        <f t="shared" si="1"/>
        <v>0</v>
      </c>
      <c r="F28" s="78">
        <f t="shared" si="2"/>
        <v>0</v>
      </c>
      <c r="G28" s="78">
        <f t="shared" si="3"/>
        <v>0</v>
      </c>
      <c r="L28" s="76">
        <v>18</v>
      </c>
      <c r="M28" s="80">
        <f t="shared" si="4"/>
        <v>0</v>
      </c>
      <c r="N28" s="78">
        <f t="shared" si="5"/>
        <v>0</v>
      </c>
      <c r="O28" s="78">
        <f t="shared" si="6"/>
        <v>0</v>
      </c>
      <c r="P28" s="78">
        <f t="shared" si="7"/>
        <v>0</v>
      </c>
      <c r="Q28" s="78"/>
    </row>
    <row r="29" spans="3:17" x14ac:dyDescent="0.25">
      <c r="C29" s="76">
        <v>19</v>
      </c>
      <c r="D29" s="80">
        <f t="shared" si="0"/>
        <v>0</v>
      </c>
      <c r="E29" s="78">
        <f t="shared" si="1"/>
        <v>0</v>
      </c>
      <c r="F29" s="78">
        <f t="shared" si="2"/>
        <v>0</v>
      </c>
      <c r="G29" s="78">
        <f t="shared" si="3"/>
        <v>0</v>
      </c>
      <c r="L29" s="76">
        <v>19</v>
      </c>
      <c r="M29" s="80">
        <f t="shared" si="4"/>
        <v>0</v>
      </c>
      <c r="N29" s="78">
        <f t="shared" si="5"/>
        <v>0</v>
      </c>
      <c r="O29" s="78">
        <f t="shared" si="6"/>
        <v>0</v>
      </c>
      <c r="P29" s="78">
        <f t="shared" si="7"/>
        <v>0</v>
      </c>
      <c r="Q29" s="78"/>
    </row>
    <row r="30" spans="3:17" x14ac:dyDescent="0.25">
      <c r="C30" s="76">
        <v>20</v>
      </c>
      <c r="D30" s="80">
        <f t="shared" si="0"/>
        <v>0</v>
      </c>
      <c r="E30" s="78">
        <f t="shared" si="1"/>
        <v>0</v>
      </c>
      <c r="F30" s="78">
        <f t="shared" si="2"/>
        <v>0</v>
      </c>
      <c r="G30" s="78">
        <f t="shared" si="3"/>
        <v>0</v>
      </c>
      <c r="L30" s="76">
        <v>20</v>
      </c>
      <c r="M30" s="80">
        <f t="shared" si="4"/>
        <v>0</v>
      </c>
      <c r="N30" s="78">
        <f t="shared" si="5"/>
        <v>0</v>
      </c>
      <c r="O30" s="78">
        <f t="shared" si="6"/>
        <v>0</v>
      </c>
      <c r="P30" s="78">
        <f t="shared" si="7"/>
        <v>0</v>
      </c>
      <c r="Q30" s="78"/>
    </row>
    <row r="31" spans="3:17" x14ac:dyDescent="0.25">
      <c r="C31" s="76">
        <v>21</v>
      </c>
      <c r="D31" s="80">
        <f t="shared" si="0"/>
        <v>0</v>
      </c>
      <c r="E31" s="78">
        <f t="shared" si="1"/>
        <v>0</v>
      </c>
      <c r="F31" s="78">
        <f t="shared" si="2"/>
        <v>0</v>
      </c>
      <c r="G31" s="78">
        <f t="shared" si="3"/>
        <v>0</v>
      </c>
      <c r="L31" s="76">
        <v>21</v>
      </c>
      <c r="M31" s="80">
        <f t="shared" si="4"/>
        <v>0</v>
      </c>
      <c r="N31" s="78">
        <f t="shared" si="5"/>
        <v>0</v>
      </c>
      <c r="O31" s="78">
        <f t="shared" si="6"/>
        <v>0</v>
      </c>
      <c r="P31" s="78">
        <f t="shared" si="7"/>
        <v>0</v>
      </c>
      <c r="Q31" s="78"/>
    </row>
    <row r="32" spans="3:17" x14ac:dyDescent="0.25">
      <c r="C32" s="76">
        <v>22</v>
      </c>
      <c r="D32" s="80">
        <f t="shared" si="0"/>
        <v>0</v>
      </c>
      <c r="E32" s="78">
        <f t="shared" si="1"/>
        <v>0</v>
      </c>
      <c r="F32" s="78">
        <f t="shared" si="2"/>
        <v>0</v>
      </c>
      <c r="G32" s="78">
        <f t="shared" si="3"/>
        <v>0</v>
      </c>
      <c r="L32" s="76">
        <v>22</v>
      </c>
      <c r="M32" s="80">
        <f t="shared" si="4"/>
        <v>0</v>
      </c>
      <c r="N32" s="78">
        <f t="shared" si="5"/>
        <v>0</v>
      </c>
      <c r="O32" s="78">
        <f t="shared" si="6"/>
        <v>0</v>
      </c>
      <c r="P32" s="78">
        <f t="shared" si="7"/>
        <v>0</v>
      </c>
      <c r="Q32" s="78"/>
    </row>
    <row r="33" spans="3:17" x14ac:dyDescent="0.25">
      <c r="C33" s="76">
        <v>23</v>
      </c>
      <c r="D33" s="80">
        <f t="shared" si="0"/>
        <v>0</v>
      </c>
      <c r="E33" s="78">
        <f t="shared" si="1"/>
        <v>0</v>
      </c>
      <c r="F33" s="78">
        <f t="shared" si="2"/>
        <v>0</v>
      </c>
      <c r="G33" s="78">
        <f t="shared" si="3"/>
        <v>0</v>
      </c>
      <c r="L33" s="76">
        <v>23</v>
      </c>
      <c r="M33" s="80">
        <f t="shared" si="4"/>
        <v>0</v>
      </c>
      <c r="N33" s="78">
        <f t="shared" si="5"/>
        <v>0</v>
      </c>
      <c r="O33" s="78">
        <f t="shared" si="6"/>
        <v>0</v>
      </c>
      <c r="P33" s="78">
        <f t="shared" si="7"/>
        <v>0</v>
      </c>
      <c r="Q33" s="78"/>
    </row>
    <row r="34" spans="3:17" x14ac:dyDescent="0.25">
      <c r="C34" s="76">
        <v>24</v>
      </c>
      <c r="D34" s="80">
        <f t="shared" si="0"/>
        <v>0</v>
      </c>
      <c r="E34" s="78">
        <f t="shared" si="1"/>
        <v>0</v>
      </c>
      <c r="F34" s="78">
        <f t="shared" si="2"/>
        <v>0</v>
      </c>
      <c r="G34" s="78">
        <f t="shared" si="3"/>
        <v>0</v>
      </c>
      <c r="L34" s="76">
        <v>24</v>
      </c>
      <c r="M34" s="80">
        <f t="shared" si="4"/>
        <v>0</v>
      </c>
      <c r="N34" s="78">
        <f t="shared" si="5"/>
        <v>0</v>
      </c>
      <c r="O34" s="78">
        <f t="shared" si="6"/>
        <v>0</v>
      </c>
      <c r="P34" s="78">
        <f t="shared" si="7"/>
        <v>0</v>
      </c>
      <c r="Q34" s="78"/>
    </row>
    <row r="35" spans="3:17" x14ac:dyDescent="0.25">
      <c r="C35" s="76">
        <v>25</v>
      </c>
      <c r="D35" s="80">
        <f t="shared" si="0"/>
        <v>0</v>
      </c>
      <c r="E35" s="78">
        <f t="shared" si="1"/>
        <v>0</v>
      </c>
      <c r="F35" s="78">
        <f t="shared" si="2"/>
        <v>0</v>
      </c>
      <c r="G35" s="78">
        <f t="shared" si="3"/>
        <v>0</v>
      </c>
      <c r="L35" s="76">
        <v>25</v>
      </c>
      <c r="M35" s="80">
        <f t="shared" si="4"/>
        <v>0</v>
      </c>
      <c r="N35" s="78">
        <f t="shared" si="5"/>
        <v>0</v>
      </c>
      <c r="O35" s="78">
        <f t="shared" si="6"/>
        <v>0</v>
      </c>
      <c r="P35" s="78">
        <f t="shared" si="7"/>
        <v>0</v>
      </c>
      <c r="Q35" s="78"/>
    </row>
    <row r="36" spans="3:17" x14ac:dyDescent="0.25">
      <c r="C36" s="76">
        <v>26</v>
      </c>
      <c r="D36" s="80">
        <f t="shared" si="0"/>
        <v>0</v>
      </c>
      <c r="E36" s="78">
        <f t="shared" si="1"/>
        <v>0</v>
      </c>
      <c r="F36" s="78">
        <f t="shared" si="2"/>
        <v>0</v>
      </c>
      <c r="G36" s="78">
        <f t="shared" si="3"/>
        <v>0</v>
      </c>
      <c r="L36" s="76">
        <v>26</v>
      </c>
      <c r="M36" s="80">
        <f t="shared" si="4"/>
        <v>0</v>
      </c>
      <c r="N36" s="78">
        <f t="shared" si="5"/>
        <v>0</v>
      </c>
      <c r="O36" s="78">
        <f t="shared" si="6"/>
        <v>0</v>
      </c>
      <c r="P36" s="78">
        <f t="shared" si="7"/>
        <v>0</v>
      </c>
      <c r="Q36" s="78"/>
    </row>
    <row r="37" spans="3:17" x14ac:dyDescent="0.25">
      <c r="C37" s="76">
        <v>27</v>
      </c>
      <c r="D37" s="80">
        <f t="shared" si="0"/>
        <v>0</v>
      </c>
      <c r="E37" s="78">
        <f t="shared" si="1"/>
        <v>0</v>
      </c>
      <c r="F37" s="78">
        <f t="shared" si="2"/>
        <v>0</v>
      </c>
      <c r="G37" s="78">
        <f t="shared" si="3"/>
        <v>0</v>
      </c>
      <c r="L37" s="76">
        <v>27</v>
      </c>
      <c r="M37" s="80">
        <f t="shared" si="4"/>
        <v>0</v>
      </c>
      <c r="N37" s="78">
        <f t="shared" si="5"/>
        <v>0</v>
      </c>
      <c r="O37" s="78">
        <f t="shared" si="6"/>
        <v>0</v>
      </c>
      <c r="P37" s="78">
        <f t="shared" si="7"/>
        <v>0</v>
      </c>
      <c r="Q37" s="78"/>
    </row>
    <row r="38" spans="3:17" x14ac:dyDescent="0.25">
      <c r="C38" s="76">
        <v>28</v>
      </c>
      <c r="D38" s="80">
        <f t="shared" si="0"/>
        <v>0</v>
      </c>
      <c r="E38" s="78">
        <f t="shared" si="1"/>
        <v>0</v>
      </c>
      <c r="F38" s="78">
        <f t="shared" si="2"/>
        <v>0</v>
      </c>
      <c r="G38" s="78">
        <f t="shared" si="3"/>
        <v>0</v>
      </c>
      <c r="L38" s="76">
        <v>28</v>
      </c>
      <c r="M38" s="80">
        <f t="shared" si="4"/>
        <v>0</v>
      </c>
      <c r="N38" s="78">
        <f t="shared" si="5"/>
        <v>0</v>
      </c>
      <c r="O38" s="78">
        <f t="shared" si="6"/>
        <v>0</v>
      </c>
      <c r="P38" s="78">
        <f t="shared" si="7"/>
        <v>0</v>
      </c>
      <c r="Q38" s="78"/>
    </row>
    <row r="39" spans="3:17" x14ac:dyDescent="0.25">
      <c r="C39" s="76">
        <v>29</v>
      </c>
      <c r="D39" s="80">
        <f t="shared" si="0"/>
        <v>0</v>
      </c>
      <c r="E39" s="78">
        <f t="shared" si="1"/>
        <v>0</v>
      </c>
      <c r="F39" s="78">
        <f t="shared" si="2"/>
        <v>0</v>
      </c>
      <c r="G39" s="78">
        <f t="shared" si="3"/>
        <v>0</v>
      </c>
      <c r="L39" s="76">
        <v>29</v>
      </c>
      <c r="M39" s="80">
        <f t="shared" si="4"/>
        <v>0</v>
      </c>
      <c r="N39" s="78">
        <f t="shared" si="5"/>
        <v>0</v>
      </c>
      <c r="O39" s="78">
        <f t="shared" si="6"/>
        <v>0</v>
      </c>
      <c r="P39" s="78">
        <f t="shared" si="7"/>
        <v>0</v>
      </c>
      <c r="Q39" s="78"/>
    </row>
    <row r="40" spans="3:17" x14ac:dyDescent="0.25">
      <c r="C40" s="76">
        <v>30</v>
      </c>
      <c r="D40" s="80">
        <f t="shared" si="0"/>
        <v>0</v>
      </c>
      <c r="E40" s="78">
        <f t="shared" si="1"/>
        <v>0</v>
      </c>
      <c r="F40" s="78">
        <f t="shared" si="2"/>
        <v>0</v>
      </c>
      <c r="G40" s="78">
        <f t="shared" si="3"/>
        <v>0</v>
      </c>
      <c r="L40" s="76">
        <v>30</v>
      </c>
      <c r="M40" s="80">
        <f t="shared" si="4"/>
        <v>0</v>
      </c>
      <c r="N40" s="78">
        <f t="shared" si="5"/>
        <v>0</v>
      </c>
      <c r="O40" s="78">
        <f t="shared" si="6"/>
        <v>0</v>
      </c>
      <c r="P40" s="78">
        <f t="shared" si="7"/>
        <v>0</v>
      </c>
      <c r="Q40" s="78"/>
    </row>
    <row r="41" spans="3:17" x14ac:dyDescent="0.25">
      <c r="C41" s="76">
        <v>31</v>
      </c>
      <c r="D41" s="80">
        <f t="shared" si="0"/>
        <v>0</v>
      </c>
      <c r="E41" s="78">
        <f t="shared" si="1"/>
        <v>0</v>
      </c>
      <c r="F41" s="78">
        <f t="shared" si="2"/>
        <v>0</v>
      </c>
      <c r="G41" s="78">
        <f t="shared" si="3"/>
        <v>0</v>
      </c>
      <c r="L41" s="76">
        <v>31</v>
      </c>
      <c r="M41" s="80">
        <f t="shared" si="4"/>
        <v>0</v>
      </c>
      <c r="N41" s="78">
        <f t="shared" si="5"/>
        <v>0</v>
      </c>
      <c r="O41" s="78">
        <f t="shared" si="6"/>
        <v>0</v>
      </c>
      <c r="P41" s="78">
        <f t="shared" si="7"/>
        <v>0</v>
      </c>
      <c r="Q41" s="78"/>
    </row>
    <row r="42" spans="3:17" x14ac:dyDescent="0.25">
      <c r="C42" s="76">
        <v>32</v>
      </c>
      <c r="D42" s="80">
        <f t="shared" si="0"/>
        <v>0</v>
      </c>
      <c r="E42" s="78">
        <f t="shared" si="1"/>
        <v>0</v>
      </c>
      <c r="F42" s="78">
        <f t="shared" si="2"/>
        <v>0</v>
      </c>
      <c r="G42" s="78">
        <f t="shared" si="3"/>
        <v>0</v>
      </c>
      <c r="L42" s="76">
        <v>32</v>
      </c>
      <c r="M42" s="80">
        <f t="shared" si="4"/>
        <v>0</v>
      </c>
      <c r="N42" s="78">
        <f t="shared" si="5"/>
        <v>0</v>
      </c>
      <c r="O42" s="78">
        <f t="shared" si="6"/>
        <v>0</v>
      </c>
      <c r="P42" s="78">
        <f t="shared" si="7"/>
        <v>0</v>
      </c>
      <c r="Q42" s="78"/>
    </row>
    <row r="43" spans="3:17" x14ac:dyDescent="0.25">
      <c r="C43" s="76">
        <v>33</v>
      </c>
      <c r="D43" s="80">
        <f t="shared" ref="D43:D74" si="8">PMT($D$5,$D$3,$D$2,0)*-1</f>
        <v>0</v>
      </c>
      <c r="E43" s="78">
        <f t="shared" ref="E43:E74" si="9">G42*$D$5</f>
        <v>0</v>
      </c>
      <c r="F43" s="78">
        <f t="shared" ref="F43:F74" si="10">+D43-E43</f>
        <v>0</v>
      </c>
      <c r="G43" s="78">
        <f t="shared" ref="G43:G74" si="11">+G42-F43</f>
        <v>0</v>
      </c>
      <c r="L43" s="76">
        <v>33</v>
      </c>
      <c r="M43" s="80">
        <f t="shared" ref="M43:M74" si="12">PMT($M$5,$M$3,$M$2,0)*-1</f>
        <v>0</v>
      </c>
      <c r="N43" s="78">
        <f t="shared" ref="N43:N74" si="13">P42*$M$5</f>
        <v>0</v>
      </c>
      <c r="O43" s="78">
        <f t="shared" ref="O43:O74" si="14">+M43-N43</f>
        <v>0</v>
      </c>
      <c r="P43" s="78">
        <f t="shared" ref="P43:P74" si="15">+P42-O43</f>
        <v>0</v>
      </c>
      <c r="Q43" s="78"/>
    </row>
    <row r="44" spans="3:17" x14ac:dyDescent="0.25">
      <c r="C44" s="76">
        <v>34</v>
      </c>
      <c r="D44" s="80">
        <f t="shared" si="8"/>
        <v>0</v>
      </c>
      <c r="E44" s="78">
        <f t="shared" si="9"/>
        <v>0</v>
      </c>
      <c r="F44" s="78">
        <f t="shared" si="10"/>
        <v>0</v>
      </c>
      <c r="G44" s="78">
        <f t="shared" si="11"/>
        <v>0</v>
      </c>
      <c r="L44" s="76">
        <v>34</v>
      </c>
      <c r="M44" s="80">
        <f t="shared" si="12"/>
        <v>0</v>
      </c>
      <c r="N44" s="78">
        <f t="shared" si="13"/>
        <v>0</v>
      </c>
      <c r="O44" s="78">
        <f t="shared" si="14"/>
        <v>0</v>
      </c>
      <c r="P44" s="78">
        <f t="shared" si="15"/>
        <v>0</v>
      </c>
      <c r="Q44" s="78"/>
    </row>
    <row r="45" spans="3:17" x14ac:dyDescent="0.25">
      <c r="C45" s="76">
        <v>35</v>
      </c>
      <c r="D45" s="80">
        <f t="shared" si="8"/>
        <v>0</v>
      </c>
      <c r="E45" s="78">
        <f t="shared" si="9"/>
        <v>0</v>
      </c>
      <c r="F45" s="78">
        <f t="shared" si="10"/>
        <v>0</v>
      </c>
      <c r="G45" s="78">
        <f t="shared" si="11"/>
        <v>0</v>
      </c>
      <c r="L45" s="76">
        <v>35</v>
      </c>
      <c r="M45" s="80">
        <f t="shared" si="12"/>
        <v>0</v>
      </c>
      <c r="N45" s="78">
        <f t="shared" si="13"/>
        <v>0</v>
      </c>
      <c r="O45" s="78">
        <f t="shared" si="14"/>
        <v>0</v>
      </c>
      <c r="P45" s="78">
        <f t="shared" si="15"/>
        <v>0</v>
      </c>
      <c r="Q45" s="78"/>
    </row>
    <row r="46" spans="3:17" x14ac:dyDescent="0.25">
      <c r="C46" s="76">
        <v>36</v>
      </c>
      <c r="D46" s="80">
        <f t="shared" si="8"/>
        <v>0</v>
      </c>
      <c r="E46" s="78">
        <f t="shared" si="9"/>
        <v>0</v>
      </c>
      <c r="F46" s="78">
        <f t="shared" si="10"/>
        <v>0</v>
      </c>
      <c r="G46" s="78">
        <f t="shared" si="11"/>
        <v>0</v>
      </c>
      <c r="L46" s="76">
        <v>36</v>
      </c>
      <c r="M46" s="80">
        <f t="shared" si="12"/>
        <v>0</v>
      </c>
      <c r="N46" s="78">
        <f t="shared" si="13"/>
        <v>0</v>
      </c>
      <c r="O46" s="78">
        <f t="shared" si="14"/>
        <v>0</v>
      </c>
      <c r="P46" s="78">
        <f t="shared" si="15"/>
        <v>0</v>
      </c>
      <c r="Q46" s="78"/>
    </row>
    <row r="47" spans="3:17" x14ac:dyDescent="0.25">
      <c r="C47" s="76">
        <v>37</v>
      </c>
      <c r="D47" s="80">
        <f t="shared" si="8"/>
        <v>0</v>
      </c>
      <c r="E47" s="78">
        <f t="shared" si="9"/>
        <v>0</v>
      </c>
      <c r="F47" s="78">
        <f t="shared" si="10"/>
        <v>0</v>
      </c>
      <c r="G47" s="78">
        <f t="shared" si="11"/>
        <v>0</v>
      </c>
      <c r="L47" s="76">
        <v>37</v>
      </c>
      <c r="M47" s="80">
        <f t="shared" si="12"/>
        <v>0</v>
      </c>
      <c r="N47" s="78">
        <f t="shared" si="13"/>
        <v>0</v>
      </c>
      <c r="O47" s="78">
        <f t="shared" si="14"/>
        <v>0</v>
      </c>
      <c r="P47" s="78">
        <f t="shared" si="15"/>
        <v>0</v>
      </c>
      <c r="Q47" s="78"/>
    </row>
    <row r="48" spans="3:17" x14ac:dyDescent="0.25">
      <c r="C48" s="76">
        <v>38</v>
      </c>
      <c r="D48" s="80">
        <f t="shared" si="8"/>
        <v>0</v>
      </c>
      <c r="E48" s="78">
        <f t="shared" si="9"/>
        <v>0</v>
      </c>
      <c r="F48" s="78">
        <f t="shared" si="10"/>
        <v>0</v>
      </c>
      <c r="G48" s="78">
        <f t="shared" si="11"/>
        <v>0</v>
      </c>
      <c r="L48" s="76">
        <v>38</v>
      </c>
      <c r="M48" s="80">
        <f t="shared" si="12"/>
        <v>0</v>
      </c>
      <c r="N48" s="78">
        <f t="shared" si="13"/>
        <v>0</v>
      </c>
      <c r="O48" s="78">
        <f t="shared" si="14"/>
        <v>0</v>
      </c>
      <c r="P48" s="78">
        <f t="shared" si="15"/>
        <v>0</v>
      </c>
      <c r="Q48" s="78"/>
    </row>
    <row r="49" spans="3:17" x14ac:dyDescent="0.25">
      <c r="C49" s="76">
        <v>39</v>
      </c>
      <c r="D49" s="80">
        <f t="shared" si="8"/>
        <v>0</v>
      </c>
      <c r="E49" s="78">
        <f t="shared" si="9"/>
        <v>0</v>
      </c>
      <c r="F49" s="78">
        <f t="shared" si="10"/>
        <v>0</v>
      </c>
      <c r="G49" s="78">
        <f t="shared" si="11"/>
        <v>0</v>
      </c>
      <c r="L49" s="76">
        <v>39</v>
      </c>
      <c r="M49" s="80">
        <f t="shared" si="12"/>
        <v>0</v>
      </c>
      <c r="N49" s="78">
        <f t="shared" si="13"/>
        <v>0</v>
      </c>
      <c r="O49" s="78">
        <f t="shared" si="14"/>
        <v>0</v>
      </c>
      <c r="P49" s="78">
        <f t="shared" si="15"/>
        <v>0</v>
      </c>
      <c r="Q49" s="78"/>
    </row>
    <row r="50" spans="3:17" x14ac:dyDescent="0.25">
      <c r="C50" s="76">
        <v>40</v>
      </c>
      <c r="D50" s="80">
        <f t="shared" si="8"/>
        <v>0</v>
      </c>
      <c r="E50" s="78">
        <f t="shared" si="9"/>
        <v>0</v>
      </c>
      <c r="F50" s="78">
        <f t="shared" si="10"/>
        <v>0</v>
      </c>
      <c r="G50" s="78">
        <f t="shared" si="11"/>
        <v>0</v>
      </c>
      <c r="L50" s="76">
        <v>40</v>
      </c>
      <c r="M50" s="80">
        <f t="shared" si="12"/>
        <v>0</v>
      </c>
      <c r="N50" s="78">
        <f t="shared" si="13"/>
        <v>0</v>
      </c>
      <c r="O50" s="78">
        <f t="shared" si="14"/>
        <v>0</v>
      </c>
      <c r="P50" s="78">
        <f t="shared" si="15"/>
        <v>0</v>
      </c>
      <c r="Q50" s="78"/>
    </row>
    <row r="51" spans="3:17" x14ac:dyDescent="0.25">
      <c r="C51" s="76">
        <v>41</v>
      </c>
      <c r="D51" s="80">
        <f t="shared" si="8"/>
        <v>0</v>
      </c>
      <c r="E51" s="78">
        <f t="shared" si="9"/>
        <v>0</v>
      </c>
      <c r="F51" s="78">
        <f t="shared" si="10"/>
        <v>0</v>
      </c>
      <c r="G51" s="78">
        <f t="shared" si="11"/>
        <v>0</v>
      </c>
      <c r="L51" s="76">
        <v>41</v>
      </c>
      <c r="M51" s="80">
        <f t="shared" si="12"/>
        <v>0</v>
      </c>
      <c r="N51" s="78">
        <f t="shared" si="13"/>
        <v>0</v>
      </c>
      <c r="O51" s="78">
        <f t="shared" si="14"/>
        <v>0</v>
      </c>
      <c r="P51" s="78">
        <f t="shared" si="15"/>
        <v>0</v>
      </c>
      <c r="Q51" s="78"/>
    </row>
    <row r="52" spans="3:17" x14ac:dyDescent="0.25">
      <c r="C52" s="76">
        <v>42</v>
      </c>
      <c r="D52" s="80">
        <f t="shared" si="8"/>
        <v>0</v>
      </c>
      <c r="E52" s="78">
        <f t="shared" si="9"/>
        <v>0</v>
      </c>
      <c r="F52" s="78">
        <f t="shared" si="10"/>
        <v>0</v>
      </c>
      <c r="G52" s="78">
        <f t="shared" si="11"/>
        <v>0</v>
      </c>
      <c r="L52" s="76">
        <v>42</v>
      </c>
      <c r="M52" s="80">
        <f t="shared" si="12"/>
        <v>0</v>
      </c>
      <c r="N52" s="78">
        <f t="shared" si="13"/>
        <v>0</v>
      </c>
      <c r="O52" s="78">
        <f t="shared" si="14"/>
        <v>0</v>
      </c>
      <c r="P52" s="78">
        <f t="shared" si="15"/>
        <v>0</v>
      </c>
      <c r="Q52" s="78"/>
    </row>
    <row r="53" spans="3:17" x14ac:dyDescent="0.25">
      <c r="C53" s="76">
        <v>43</v>
      </c>
      <c r="D53" s="80">
        <f t="shared" si="8"/>
        <v>0</v>
      </c>
      <c r="E53" s="78">
        <f t="shared" si="9"/>
        <v>0</v>
      </c>
      <c r="F53" s="78">
        <f t="shared" si="10"/>
        <v>0</v>
      </c>
      <c r="G53" s="78">
        <f t="shared" si="11"/>
        <v>0</v>
      </c>
      <c r="L53" s="76">
        <v>43</v>
      </c>
      <c r="M53" s="80">
        <f t="shared" si="12"/>
        <v>0</v>
      </c>
      <c r="N53" s="78">
        <f t="shared" si="13"/>
        <v>0</v>
      </c>
      <c r="O53" s="78">
        <f t="shared" si="14"/>
        <v>0</v>
      </c>
      <c r="P53" s="78">
        <f t="shared" si="15"/>
        <v>0</v>
      </c>
      <c r="Q53" s="78"/>
    </row>
    <row r="54" spans="3:17" x14ac:dyDescent="0.25">
      <c r="C54" s="76">
        <v>44</v>
      </c>
      <c r="D54" s="80">
        <f t="shared" si="8"/>
        <v>0</v>
      </c>
      <c r="E54" s="78">
        <f t="shared" si="9"/>
        <v>0</v>
      </c>
      <c r="F54" s="78">
        <f t="shared" si="10"/>
        <v>0</v>
      </c>
      <c r="G54" s="78">
        <f t="shared" si="11"/>
        <v>0</v>
      </c>
      <c r="L54" s="76">
        <v>44</v>
      </c>
      <c r="M54" s="80">
        <f t="shared" si="12"/>
        <v>0</v>
      </c>
      <c r="N54" s="78">
        <f t="shared" si="13"/>
        <v>0</v>
      </c>
      <c r="O54" s="78">
        <f t="shared" si="14"/>
        <v>0</v>
      </c>
      <c r="P54" s="78">
        <f t="shared" si="15"/>
        <v>0</v>
      </c>
      <c r="Q54" s="78"/>
    </row>
    <row r="55" spans="3:17" x14ac:dyDescent="0.25">
      <c r="C55" s="76">
        <v>45</v>
      </c>
      <c r="D55" s="80">
        <f t="shared" si="8"/>
        <v>0</v>
      </c>
      <c r="E55" s="78">
        <f t="shared" si="9"/>
        <v>0</v>
      </c>
      <c r="F55" s="78">
        <f t="shared" si="10"/>
        <v>0</v>
      </c>
      <c r="G55" s="78">
        <f t="shared" si="11"/>
        <v>0</v>
      </c>
      <c r="L55" s="76">
        <v>45</v>
      </c>
      <c r="M55" s="80">
        <f t="shared" si="12"/>
        <v>0</v>
      </c>
      <c r="N55" s="78">
        <f t="shared" si="13"/>
        <v>0</v>
      </c>
      <c r="O55" s="78">
        <f t="shared" si="14"/>
        <v>0</v>
      </c>
      <c r="P55" s="78">
        <f t="shared" si="15"/>
        <v>0</v>
      </c>
      <c r="Q55" s="78"/>
    </row>
    <row r="56" spans="3:17" x14ac:dyDescent="0.25">
      <c r="C56" s="76">
        <v>46</v>
      </c>
      <c r="D56" s="80">
        <f t="shared" si="8"/>
        <v>0</v>
      </c>
      <c r="E56" s="78">
        <f t="shared" si="9"/>
        <v>0</v>
      </c>
      <c r="F56" s="78">
        <f t="shared" si="10"/>
        <v>0</v>
      </c>
      <c r="G56" s="78">
        <f t="shared" si="11"/>
        <v>0</v>
      </c>
      <c r="L56" s="76">
        <v>46</v>
      </c>
      <c r="M56" s="80">
        <f t="shared" si="12"/>
        <v>0</v>
      </c>
      <c r="N56" s="78">
        <f t="shared" si="13"/>
        <v>0</v>
      </c>
      <c r="O56" s="78">
        <f t="shared" si="14"/>
        <v>0</v>
      </c>
      <c r="P56" s="78">
        <f t="shared" si="15"/>
        <v>0</v>
      </c>
      <c r="Q56" s="78"/>
    </row>
    <row r="57" spans="3:17" x14ac:dyDescent="0.25">
      <c r="C57" s="76">
        <v>47</v>
      </c>
      <c r="D57" s="80">
        <f t="shared" si="8"/>
        <v>0</v>
      </c>
      <c r="E57" s="78">
        <f t="shared" si="9"/>
        <v>0</v>
      </c>
      <c r="F57" s="78">
        <f t="shared" si="10"/>
        <v>0</v>
      </c>
      <c r="G57" s="78">
        <f t="shared" si="11"/>
        <v>0</v>
      </c>
      <c r="L57" s="76">
        <v>47</v>
      </c>
      <c r="M57" s="80">
        <f t="shared" si="12"/>
        <v>0</v>
      </c>
      <c r="N57" s="78">
        <f t="shared" si="13"/>
        <v>0</v>
      </c>
      <c r="O57" s="78">
        <f t="shared" si="14"/>
        <v>0</v>
      </c>
      <c r="P57" s="78">
        <f t="shared" si="15"/>
        <v>0</v>
      </c>
      <c r="Q57" s="78"/>
    </row>
    <row r="58" spans="3:17" x14ac:dyDescent="0.25">
      <c r="C58" s="76">
        <v>48</v>
      </c>
      <c r="D58" s="80">
        <f t="shared" si="8"/>
        <v>0</v>
      </c>
      <c r="E58" s="78">
        <f t="shared" si="9"/>
        <v>0</v>
      </c>
      <c r="F58" s="78">
        <f t="shared" si="10"/>
        <v>0</v>
      </c>
      <c r="G58" s="78">
        <f t="shared" si="11"/>
        <v>0</v>
      </c>
      <c r="L58" s="76">
        <v>48</v>
      </c>
      <c r="M58" s="80">
        <f t="shared" si="12"/>
        <v>0</v>
      </c>
      <c r="N58" s="78">
        <f t="shared" si="13"/>
        <v>0</v>
      </c>
      <c r="O58" s="78">
        <f t="shared" si="14"/>
        <v>0</v>
      </c>
      <c r="P58" s="78">
        <f t="shared" si="15"/>
        <v>0</v>
      </c>
      <c r="Q58" s="78"/>
    </row>
    <row r="59" spans="3:17" x14ac:dyDescent="0.25">
      <c r="C59" s="76">
        <v>49</v>
      </c>
      <c r="D59" s="80">
        <f t="shared" si="8"/>
        <v>0</v>
      </c>
      <c r="E59" s="78">
        <f t="shared" si="9"/>
        <v>0</v>
      </c>
      <c r="F59" s="78">
        <f t="shared" si="10"/>
        <v>0</v>
      </c>
      <c r="G59" s="78">
        <f t="shared" si="11"/>
        <v>0</v>
      </c>
      <c r="L59" s="76">
        <v>49</v>
      </c>
      <c r="M59" s="80">
        <f t="shared" si="12"/>
        <v>0</v>
      </c>
      <c r="N59" s="78">
        <f t="shared" si="13"/>
        <v>0</v>
      </c>
      <c r="O59" s="78">
        <f t="shared" si="14"/>
        <v>0</v>
      </c>
      <c r="P59" s="78">
        <f t="shared" si="15"/>
        <v>0</v>
      </c>
      <c r="Q59" s="78"/>
    </row>
    <row r="60" spans="3:17" x14ac:dyDescent="0.25">
      <c r="C60" s="76">
        <v>50</v>
      </c>
      <c r="D60" s="80">
        <f t="shared" si="8"/>
        <v>0</v>
      </c>
      <c r="E60" s="78">
        <f t="shared" si="9"/>
        <v>0</v>
      </c>
      <c r="F60" s="78">
        <f t="shared" si="10"/>
        <v>0</v>
      </c>
      <c r="G60" s="78">
        <f t="shared" si="11"/>
        <v>0</v>
      </c>
      <c r="L60" s="76">
        <v>50</v>
      </c>
      <c r="M60" s="80">
        <f t="shared" si="12"/>
        <v>0</v>
      </c>
      <c r="N60" s="78">
        <f t="shared" si="13"/>
        <v>0</v>
      </c>
      <c r="O60" s="78">
        <f t="shared" si="14"/>
        <v>0</v>
      </c>
      <c r="P60" s="78">
        <f t="shared" si="15"/>
        <v>0</v>
      </c>
      <c r="Q60" s="78"/>
    </row>
    <row r="61" spans="3:17" x14ac:dyDescent="0.25">
      <c r="C61" s="76">
        <v>51</v>
      </c>
      <c r="D61" s="80">
        <f t="shared" si="8"/>
        <v>0</v>
      </c>
      <c r="E61" s="78">
        <f t="shared" si="9"/>
        <v>0</v>
      </c>
      <c r="F61" s="78">
        <f t="shared" si="10"/>
        <v>0</v>
      </c>
      <c r="G61" s="78">
        <f t="shared" si="11"/>
        <v>0</v>
      </c>
      <c r="L61" s="76">
        <v>51</v>
      </c>
      <c r="M61" s="80">
        <f t="shared" si="12"/>
        <v>0</v>
      </c>
      <c r="N61" s="78">
        <f t="shared" si="13"/>
        <v>0</v>
      </c>
      <c r="O61" s="78">
        <f t="shared" si="14"/>
        <v>0</v>
      </c>
      <c r="P61" s="78">
        <f t="shared" si="15"/>
        <v>0</v>
      </c>
      <c r="Q61" s="78"/>
    </row>
    <row r="62" spans="3:17" x14ac:dyDescent="0.25">
      <c r="C62" s="76">
        <v>52</v>
      </c>
      <c r="D62" s="80">
        <f t="shared" si="8"/>
        <v>0</v>
      </c>
      <c r="E62" s="78">
        <f t="shared" si="9"/>
        <v>0</v>
      </c>
      <c r="F62" s="78">
        <f t="shared" si="10"/>
        <v>0</v>
      </c>
      <c r="G62" s="78">
        <f t="shared" si="11"/>
        <v>0</v>
      </c>
      <c r="L62" s="76">
        <v>52</v>
      </c>
      <c r="M62" s="80">
        <f t="shared" si="12"/>
        <v>0</v>
      </c>
      <c r="N62" s="78">
        <f t="shared" si="13"/>
        <v>0</v>
      </c>
      <c r="O62" s="78">
        <f t="shared" si="14"/>
        <v>0</v>
      </c>
      <c r="P62" s="78">
        <f t="shared" si="15"/>
        <v>0</v>
      </c>
      <c r="Q62" s="78"/>
    </row>
    <row r="63" spans="3:17" x14ac:dyDescent="0.25">
      <c r="C63" s="76">
        <v>53</v>
      </c>
      <c r="D63" s="80">
        <f t="shared" si="8"/>
        <v>0</v>
      </c>
      <c r="E63" s="78">
        <f t="shared" si="9"/>
        <v>0</v>
      </c>
      <c r="F63" s="78">
        <f t="shared" si="10"/>
        <v>0</v>
      </c>
      <c r="G63" s="78">
        <f t="shared" si="11"/>
        <v>0</v>
      </c>
      <c r="L63" s="76">
        <v>53</v>
      </c>
      <c r="M63" s="80">
        <f t="shared" si="12"/>
        <v>0</v>
      </c>
      <c r="N63" s="78">
        <f t="shared" si="13"/>
        <v>0</v>
      </c>
      <c r="O63" s="78">
        <f t="shared" si="14"/>
        <v>0</v>
      </c>
      <c r="P63" s="78">
        <f t="shared" si="15"/>
        <v>0</v>
      </c>
      <c r="Q63" s="78"/>
    </row>
    <row r="64" spans="3:17" x14ac:dyDescent="0.25">
      <c r="C64" s="76">
        <v>54</v>
      </c>
      <c r="D64" s="80">
        <f t="shared" si="8"/>
        <v>0</v>
      </c>
      <c r="E64" s="78">
        <f t="shared" si="9"/>
        <v>0</v>
      </c>
      <c r="F64" s="78">
        <f t="shared" si="10"/>
        <v>0</v>
      </c>
      <c r="G64" s="78">
        <f t="shared" si="11"/>
        <v>0</v>
      </c>
      <c r="L64" s="76">
        <v>54</v>
      </c>
      <c r="M64" s="80">
        <f t="shared" si="12"/>
        <v>0</v>
      </c>
      <c r="N64" s="78">
        <f t="shared" si="13"/>
        <v>0</v>
      </c>
      <c r="O64" s="78">
        <f t="shared" si="14"/>
        <v>0</v>
      </c>
      <c r="P64" s="78">
        <f t="shared" si="15"/>
        <v>0</v>
      </c>
      <c r="Q64" s="78"/>
    </row>
    <row r="65" spans="3:17" x14ac:dyDescent="0.25">
      <c r="C65" s="76">
        <v>55</v>
      </c>
      <c r="D65" s="80">
        <f t="shared" si="8"/>
        <v>0</v>
      </c>
      <c r="E65" s="78">
        <f t="shared" si="9"/>
        <v>0</v>
      </c>
      <c r="F65" s="78">
        <f t="shared" si="10"/>
        <v>0</v>
      </c>
      <c r="G65" s="78">
        <f t="shared" si="11"/>
        <v>0</v>
      </c>
      <c r="L65" s="76">
        <v>55</v>
      </c>
      <c r="M65" s="80">
        <f t="shared" si="12"/>
        <v>0</v>
      </c>
      <c r="N65" s="78">
        <f t="shared" si="13"/>
        <v>0</v>
      </c>
      <c r="O65" s="78">
        <f t="shared" si="14"/>
        <v>0</v>
      </c>
      <c r="P65" s="78">
        <f t="shared" si="15"/>
        <v>0</v>
      </c>
      <c r="Q65" s="78"/>
    </row>
    <row r="66" spans="3:17" x14ac:dyDescent="0.25">
      <c r="C66" s="76">
        <v>56</v>
      </c>
      <c r="D66" s="80">
        <f t="shared" si="8"/>
        <v>0</v>
      </c>
      <c r="E66" s="78">
        <f t="shared" si="9"/>
        <v>0</v>
      </c>
      <c r="F66" s="78">
        <f t="shared" si="10"/>
        <v>0</v>
      </c>
      <c r="G66" s="78">
        <f t="shared" si="11"/>
        <v>0</v>
      </c>
      <c r="L66" s="76">
        <v>56</v>
      </c>
      <c r="M66" s="80">
        <f t="shared" si="12"/>
        <v>0</v>
      </c>
      <c r="N66" s="78">
        <f t="shared" si="13"/>
        <v>0</v>
      </c>
      <c r="O66" s="78">
        <f t="shared" si="14"/>
        <v>0</v>
      </c>
      <c r="P66" s="78">
        <f t="shared" si="15"/>
        <v>0</v>
      </c>
      <c r="Q66" s="78"/>
    </row>
    <row r="67" spans="3:17" x14ac:dyDescent="0.25">
      <c r="C67" s="76">
        <v>57</v>
      </c>
      <c r="D67" s="80">
        <f t="shared" si="8"/>
        <v>0</v>
      </c>
      <c r="E67" s="78">
        <f t="shared" si="9"/>
        <v>0</v>
      </c>
      <c r="F67" s="78">
        <f t="shared" si="10"/>
        <v>0</v>
      </c>
      <c r="G67" s="78">
        <f t="shared" si="11"/>
        <v>0</v>
      </c>
      <c r="L67" s="76">
        <v>57</v>
      </c>
      <c r="M67" s="80">
        <f t="shared" si="12"/>
        <v>0</v>
      </c>
      <c r="N67" s="78">
        <f t="shared" si="13"/>
        <v>0</v>
      </c>
      <c r="O67" s="78">
        <f t="shared" si="14"/>
        <v>0</v>
      </c>
      <c r="P67" s="78">
        <f t="shared" si="15"/>
        <v>0</v>
      </c>
      <c r="Q67" s="78"/>
    </row>
    <row r="68" spans="3:17" x14ac:dyDescent="0.25">
      <c r="C68" s="76">
        <v>58</v>
      </c>
      <c r="D68" s="80">
        <f t="shared" si="8"/>
        <v>0</v>
      </c>
      <c r="E68" s="78">
        <f t="shared" si="9"/>
        <v>0</v>
      </c>
      <c r="F68" s="78">
        <f t="shared" si="10"/>
        <v>0</v>
      </c>
      <c r="G68" s="78">
        <f t="shared" si="11"/>
        <v>0</v>
      </c>
      <c r="L68" s="76">
        <v>58</v>
      </c>
      <c r="M68" s="80">
        <f t="shared" si="12"/>
        <v>0</v>
      </c>
      <c r="N68" s="78">
        <f t="shared" si="13"/>
        <v>0</v>
      </c>
      <c r="O68" s="78">
        <f t="shared" si="14"/>
        <v>0</v>
      </c>
      <c r="P68" s="78">
        <f t="shared" si="15"/>
        <v>0</v>
      </c>
      <c r="Q68" s="78"/>
    </row>
    <row r="69" spans="3:17" x14ac:dyDescent="0.25">
      <c r="C69" s="76">
        <v>59</v>
      </c>
      <c r="D69" s="80">
        <f t="shared" si="8"/>
        <v>0</v>
      </c>
      <c r="E69" s="78">
        <f t="shared" si="9"/>
        <v>0</v>
      </c>
      <c r="F69" s="78">
        <f t="shared" si="10"/>
        <v>0</v>
      </c>
      <c r="G69" s="78">
        <f t="shared" si="11"/>
        <v>0</v>
      </c>
      <c r="L69" s="76">
        <v>59</v>
      </c>
      <c r="M69" s="80">
        <f t="shared" si="12"/>
        <v>0</v>
      </c>
      <c r="N69" s="78">
        <f t="shared" si="13"/>
        <v>0</v>
      </c>
      <c r="O69" s="78">
        <f t="shared" si="14"/>
        <v>0</v>
      </c>
      <c r="P69" s="78">
        <f t="shared" si="15"/>
        <v>0</v>
      </c>
      <c r="Q69" s="78"/>
    </row>
    <row r="70" spans="3:17" x14ac:dyDescent="0.25">
      <c r="C70" s="76">
        <v>60</v>
      </c>
      <c r="D70" s="80">
        <f t="shared" si="8"/>
        <v>0</v>
      </c>
      <c r="E70" s="78">
        <f t="shared" si="9"/>
        <v>0</v>
      </c>
      <c r="F70" s="78">
        <f t="shared" si="10"/>
        <v>0</v>
      </c>
      <c r="G70" s="78">
        <f t="shared" si="11"/>
        <v>0</v>
      </c>
      <c r="L70" s="76">
        <v>60</v>
      </c>
      <c r="M70" s="80">
        <f t="shared" si="12"/>
        <v>0</v>
      </c>
      <c r="N70" s="78">
        <f t="shared" si="13"/>
        <v>0</v>
      </c>
      <c r="O70" s="78">
        <f t="shared" si="14"/>
        <v>0</v>
      </c>
      <c r="P70" s="78">
        <f t="shared" si="15"/>
        <v>0</v>
      </c>
      <c r="Q70" s="78"/>
    </row>
    <row r="71" spans="3:17" x14ac:dyDescent="0.25">
      <c r="C71" s="76">
        <v>61</v>
      </c>
      <c r="D71" s="80">
        <f t="shared" si="8"/>
        <v>0</v>
      </c>
      <c r="E71" s="78">
        <f t="shared" si="9"/>
        <v>0</v>
      </c>
      <c r="F71" s="78">
        <f t="shared" si="10"/>
        <v>0</v>
      </c>
      <c r="G71" s="78">
        <f t="shared" si="11"/>
        <v>0</v>
      </c>
      <c r="L71" s="76">
        <v>61</v>
      </c>
      <c r="M71" s="80">
        <f t="shared" si="12"/>
        <v>0</v>
      </c>
      <c r="N71" s="78">
        <f t="shared" si="13"/>
        <v>0</v>
      </c>
      <c r="O71" s="78">
        <f t="shared" si="14"/>
        <v>0</v>
      </c>
      <c r="P71" s="78">
        <f t="shared" si="15"/>
        <v>0</v>
      </c>
      <c r="Q71" s="78"/>
    </row>
    <row r="72" spans="3:17" x14ac:dyDescent="0.25">
      <c r="C72" s="76">
        <v>62</v>
      </c>
      <c r="D72" s="80">
        <f t="shared" si="8"/>
        <v>0</v>
      </c>
      <c r="E72" s="78">
        <f t="shared" si="9"/>
        <v>0</v>
      </c>
      <c r="F72" s="78">
        <f t="shared" si="10"/>
        <v>0</v>
      </c>
      <c r="G72" s="78">
        <f t="shared" si="11"/>
        <v>0</v>
      </c>
      <c r="L72" s="76">
        <v>62</v>
      </c>
      <c r="M72" s="80">
        <f t="shared" si="12"/>
        <v>0</v>
      </c>
      <c r="N72" s="78">
        <f t="shared" si="13"/>
        <v>0</v>
      </c>
      <c r="O72" s="78">
        <f t="shared" si="14"/>
        <v>0</v>
      </c>
      <c r="P72" s="78">
        <f t="shared" si="15"/>
        <v>0</v>
      </c>
      <c r="Q72" s="78"/>
    </row>
    <row r="73" spans="3:17" x14ac:dyDescent="0.25">
      <c r="C73" s="76">
        <v>63</v>
      </c>
      <c r="D73" s="80">
        <f t="shared" si="8"/>
        <v>0</v>
      </c>
      <c r="E73" s="78">
        <f t="shared" si="9"/>
        <v>0</v>
      </c>
      <c r="F73" s="78">
        <f t="shared" si="10"/>
        <v>0</v>
      </c>
      <c r="G73" s="78">
        <f t="shared" si="11"/>
        <v>0</v>
      </c>
      <c r="L73" s="76">
        <v>63</v>
      </c>
      <c r="M73" s="80">
        <f t="shared" si="12"/>
        <v>0</v>
      </c>
      <c r="N73" s="78">
        <f t="shared" si="13"/>
        <v>0</v>
      </c>
      <c r="O73" s="78">
        <f t="shared" si="14"/>
        <v>0</v>
      </c>
      <c r="P73" s="78">
        <f t="shared" si="15"/>
        <v>0</v>
      </c>
      <c r="Q73" s="78"/>
    </row>
    <row r="74" spans="3:17" x14ac:dyDescent="0.25">
      <c r="C74" s="76">
        <v>64</v>
      </c>
      <c r="D74" s="80">
        <f t="shared" si="8"/>
        <v>0</v>
      </c>
      <c r="E74" s="78">
        <f t="shared" si="9"/>
        <v>0</v>
      </c>
      <c r="F74" s="78">
        <f t="shared" si="10"/>
        <v>0</v>
      </c>
      <c r="G74" s="78">
        <f t="shared" si="11"/>
        <v>0</v>
      </c>
      <c r="L74" s="76">
        <v>64</v>
      </c>
      <c r="M74" s="80">
        <f t="shared" si="12"/>
        <v>0</v>
      </c>
      <c r="N74" s="78">
        <f t="shared" si="13"/>
        <v>0</v>
      </c>
      <c r="O74" s="78">
        <f t="shared" si="14"/>
        <v>0</v>
      </c>
      <c r="P74" s="78">
        <f t="shared" si="15"/>
        <v>0</v>
      </c>
      <c r="Q74" s="78"/>
    </row>
    <row r="75" spans="3:17" x14ac:dyDescent="0.25">
      <c r="C75" s="76">
        <v>65</v>
      </c>
      <c r="D75" s="80">
        <f t="shared" ref="D75:D106" si="16">PMT($D$5,$D$3,$D$2,0)*-1</f>
        <v>0</v>
      </c>
      <c r="E75" s="78">
        <f t="shared" ref="E75:E106" si="17">G74*$D$5</f>
        <v>0</v>
      </c>
      <c r="F75" s="78">
        <f t="shared" ref="F75:F106" si="18">+D75-E75</f>
        <v>0</v>
      </c>
      <c r="G75" s="78">
        <f t="shared" ref="G75:G106" si="19">+G74-F75</f>
        <v>0</v>
      </c>
      <c r="L75" s="76">
        <v>65</v>
      </c>
      <c r="M75" s="80">
        <f t="shared" ref="M75:M106" si="20">PMT($M$5,$M$3,$M$2,0)*-1</f>
        <v>0</v>
      </c>
      <c r="N75" s="78">
        <f t="shared" ref="N75:N106" si="21">P74*$M$5</f>
        <v>0</v>
      </c>
      <c r="O75" s="78">
        <f t="shared" ref="O75:O106" si="22">+M75-N75</f>
        <v>0</v>
      </c>
      <c r="P75" s="78">
        <f t="shared" ref="P75:P106" si="23">+P74-O75</f>
        <v>0</v>
      </c>
      <c r="Q75" s="78"/>
    </row>
    <row r="76" spans="3:17" x14ac:dyDescent="0.25">
      <c r="C76" s="76">
        <v>66</v>
      </c>
      <c r="D76" s="80">
        <f t="shared" si="16"/>
        <v>0</v>
      </c>
      <c r="E76" s="78">
        <f t="shared" si="17"/>
        <v>0</v>
      </c>
      <c r="F76" s="78">
        <f t="shared" si="18"/>
        <v>0</v>
      </c>
      <c r="G76" s="78">
        <f t="shared" si="19"/>
        <v>0</v>
      </c>
      <c r="L76" s="76">
        <v>66</v>
      </c>
      <c r="M76" s="80">
        <f t="shared" si="20"/>
        <v>0</v>
      </c>
      <c r="N76" s="78">
        <f t="shared" si="21"/>
        <v>0</v>
      </c>
      <c r="O76" s="78">
        <f t="shared" si="22"/>
        <v>0</v>
      </c>
      <c r="P76" s="78">
        <f t="shared" si="23"/>
        <v>0</v>
      </c>
      <c r="Q76" s="78"/>
    </row>
    <row r="77" spans="3:17" x14ac:dyDescent="0.25">
      <c r="C77" s="76">
        <v>67</v>
      </c>
      <c r="D77" s="80">
        <f t="shared" si="16"/>
        <v>0</v>
      </c>
      <c r="E77" s="78">
        <f t="shared" si="17"/>
        <v>0</v>
      </c>
      <c r="F77" s="78">
        <f t="shared" si="18"/>
        <v>0</v>
      </c>
      <c r="G77" s="78">
        <f t="shared" si="19"/>
        <v>0</v>
      </c>
      <c r="L77" s="76">
        <v>67</v>
      </c>
      <c r="M77" s="80">
        <f t="shared" si="20"/>
        <v>0</v>
      </c>
      <c r="N77" s="78">
        <f t="shared" si="21"/>
        <v>0</v>
      </c>
      <c r="O77" s="78">
        <f t="shared" si="22"/>
        <v>0</v>
      </c>
      <c r="P77" s="78">
        <f t="shared" si="23"/>
        <v>0</v>
      </c>
      <c r="Q77" s="78"/>
    </row>
    <row r="78" spans="3:17" x14ac:dyDescent="0.25">
      <c r="C78" s="76">
        <v>68</v>
      </c>
      <c r="D78" s="80">
        <f t="shared" si="16"/>
        <v>0</v>
      </c>
      <c r="E78" s="78">
        <f t="shared" si="17"/>
        <v>0</v>
      </c>
      <c r="F78" s="78">
        <f t="shared" si="18"/>
        <v>0</v>
      </c>
      <c r="G78" s="78">
        <f t="shared" si="19"/>
        <v>0</v>
      </c>
      <c r="L78" s="76">
        <v>68</v>
      </c>
      <c r="M78" s="80">
        <f t="shared" si="20"/>
        <v>0</v>
      </c>
      <c r="N78" s="78">
        <f t="shared" si="21"/>
        <v>0</v>
      </c>
      <c r="O78" s="78">
        <f t="shared" si="22"/>
        <v>0</v>
      </c>
      <c r="P78" s="78">
        <f t="shared" si="23"/>
        <v>0</v>
      </c>
      <c r="Q78" s="78"/>
    </row>
    <row r="79" spans="3:17" x14ac:dyDescent="0.25">
      <c r="C79" s="76">
        <v>69</v>
      </c>
      <c r="D79" s="80">
        <f t="shared" si="16"/>
        <v>0</v>
      </c>
      <c r="E79" s="78">
        <f t="shared" si="17"/>
        <v>0</v>
      </c>
      <c r="F79" s="78">
        <f t="shared" si="18"/>
        <v>0</v>
      </c>
      <c r="G79" s="78">
        <f t="shared" si="19"/>
        <v>0</v>
      </c>
      <c r="L79" s="76">
        <v>69</v>
      </c>
      <c r="M79" s="80">
        <f t="shared" si="20"/>
        <v>0</v>
      </c>
      <c r="N79" s="78">
        <f t="shared" si="21"/>
        <v>0</v>
      </c>
      <c r="O79" s="78">
        <f t="shared" si="22"/>
        <v>0</v>
      </c>
      <c r="P79" s="78">
        <f t="shared" si="23"/>
        <v>0</v>
      </c>
      <c r="Q79" s="78"/>
    </row>
    <row r="80" spans="3:17" x14ac:dyDescent="0.25">
      <c r="C80" s="76">
        <v>70</v>
      </c>
      <c r="D80" s="80">
        <f t="shared" si="16"/>
        <v>0</v>
      </c>
      <c r="E80" s="78">
        <f t="shared" si="17"/>
        <v>0</v>
      </c>
      <c r="F80" s="78">
        <f t="shared" si="18"/>
        <v>0</v>
      </c>
      <c r="G80" s="78">
        <f t="shared" si="19"/>
        <v>0</v>
      </c>
      <c r="L80" s="76">
        <v>70</v>
      </c>
      <c r="M80" s="80">
        <f t="shared" si="20"/>
        <v>0</v>
      </c>
      <c r="N80" s="78">
        <f t="shared" si="21"/>
        <v>0</v>
      </c>
      <c r="O80" s="78">
        <f t="shared" si="22"/>
        <v>0</v>
      </c>
      <c r="P80" s="78">
        <f t="shared" si="23"/>
        <v>0</v>
      </c>
      <c r="Q80" s="78"/>
    </row>
    <row r="81" spans="3:17" x14ac:dyDescent="0.25">
      <c r="C81" s="76">
        <v>71</v>
      </c>
      <c r="D81" s="80">
        <f t="shared" si="16"/>
        <v>0</v>
      </c>
      <c r="E81" s="78">
        <f t="shared" si="17"/>
        <v>0</v>
      </c>
      <c r="F81" s="78">
        <f t="shared" si="18"/>
        <v>0</v>
      </c>
      <c r="G81" s="78">
        <f t="shared" si="19"/>
        <v>0</v>
      </c>
      <c r="L81" s="76">
        <v>71</v>
      </c>
      <c r="M81" s="80">
        <f t="shared" si="20"/>
        <v>0</v>
      </c>
      <c r="N81" s="78">
        <f t="shared" si="21"/>
        <v>0</v>
      </c>
      <c r="O81" s="78">
        <f t="shared" si="22"/>
        <v>0</v>
      </c>
      <c r="P81" s="78">
        <f t="shared" si="23"/>
        <v>0</v>
      </c>
      <c r="Q81" s="78"/>
    </row>
    <row r="82" spans="3:17" x14ac:dyDescent="0.25">
      <c r="C82" s="76">
        <v>72</v>
      </c>
      <c r="D82" s="80">
        <f t="shared" si="16"/>
        <v>0</v>
      </c>
      <c r="E82" s="78">
        <f t="shared" si="17"/>
        <v>0</v>
      </c>
      <c r="F82" s="78">
        <f t="shared" si="18"/>
        <v>0</v>
      </c>
      <c r="G82" s="78">
        <f t="shared" si="19"/>
        <v>0</v>
      </c>
      <c r="L82" s="76">
        <v>72</v>
      </c>
      <c r="M82" s="80">
        <f t="shared" si="20"/>
        <v>0</v>
      </c>
      <c r="N82" s="78">
        <f t="shared" si="21"/>
        <v>0</v>
      </c>
      <c r="O82" s="78">
        <f t="shared" si="22"/>
        <v>0</v>
      </c>
      <c r="P82" s="78">
        <f t="shared" si="23"/>
        <v>0</v>
      </c>
      <c r="Q82" s="78"/>
    </row>
    <row r="83" spans="3:17" x14ac:dyDescent="0.25">
      <c r="C83" s="76">
        <v>73</v>
      </c>
      <c r="D83" s="80">
        <f t="shared" si="16"/>
        <v>0</v>
      </c>
      <c r="E83" s="78">
        <f t="shared" si="17"/>
        <v>0</v>
      </c>
      <c r="F83" s="78">
        <f t="shared" si="18"/>
        <v>0</v>
      </c>
      <c r="G83" s="78">
        <f t="shared" si="19"/>
        <v>0</v>
      </c>
      <c r="L83" s="76">
        <v>73</v>
      </c>
      <c r="M83" s="80">
        <f t="shared" si="20"/>
        <v>0</v>
      </c>
      <c r="N83" s="78">
        <f t="shared" si="21"/>
        <v>0</v>
      </c>
      <c r="O83" s="78">
        <f t="shared" si="22"/>
        <v>0</v>
      </c>
      <c r="P83" s="78">
        <f t="shared" si="23"/>
        <v>0</v>
      </c>
      <c r="Q83" s="78"/>
    </row>
    <row r="84" spans="3:17" x14ac:dyDescent="0.25">
      <c r="C84" s="76">
        <v>74</v>
      </c>
      <c r="D84" s="80">
        <f t="shared" si="16"/>
        <v>0</v>
      </c>
      <c r="E84" s="78">
        <f t="shared" si="17"/>
        <v>0</v>
      </c>
      <c r="F84" s="78">
        <f t="shared" si="18"/>
        <v>0</v>
      </c>
      <c r="G84" s="78">
        <f t="shared" si="19"/>
        <v>0</v>
      </c>
      <c r="L84" s="76">
        <v>74</v>
      </c>
      <c r="M84" s="80">
        <f t="shared" si="20"/>
        <v>0</v>
      </c>
      <c r="N84" s="78">
        <f t="shared" si="21"/>
        <v>0</v>
      </c>
      <c r="O84" s="78">
        <f t="shared" si="22"/>
        <v>0</v>
      </c>
      <c r="P84" s="78">
        <f t="shared" si="23"/>
        <v>0</v>
      </c>
      <c r="Q84" s="78"/>
    </row>
    <row r="85" spans="3:17" x14ac:dyDescent="0.25">
      <c r="C85" s="76">
        <v>75</v>
      </c>
      <c r="D85" s="80">
        <f t="shared" si="16"/>
        <v>0</v>
      </c>
      <c r="E85" s="78">
        <f t="shared" si="17"/>
        <v>0</v>
      </c>
      <c r="F85" s="78">
        <f t="shared" si="18"/>
        <v>0</v>
      </c>
      <c r="G85" s="78">
        <f t="shared" si="19"/>
        <v>0</v>
      </c>
      <c r="L85" s="76">
        <v>75</v>
      </c>
      <c r="M85" s="80">
        <f t="shared" si="20"/>
        <v>0</v>
      </c>
      <c r="N85" s="78">
        <f t="shared" si="21"/>
        <v>0</v>
      </c>
      <c r="O85" s="78">
        <f t="shared" si="22"/>
        <v>0</v>
      </c>
      <c r="P85" s="78">
        <f t="shared" si="23"/>
        <v>0</v>
      </c>
      <c r="Q85" s="78"/>
    </row>
    <row r="86" spans="3:17" x14ac:dyDescent="0.25">
      <c r="C86" s="76">
        <v>76</v>
      </c>
      <c r="D86" s="80">
        <f t="shared" si="16"/>
        <v>0</v>
      </c>
      <c r="E86" s="78">
        <f t="shared" si="17"/>
        <v>0</v>
      </c>
      <c r="F86" s="78">
        <f t="shared" si="18"/>
        <v>0</v>
      </c>
      <c r="G86" s="78">
        <f t="shared" si="19"/>
        <v>0</v>
      </c>
      <c r="L86" s="76">
        <v>76</v>
      </c>
      <c r="M86" s="80">
        <f t="shared" si="20"/>
        <v>0</v>
      </c>
      <c r="N86" s="78">
        <f t="shared" si="21"/>
        <v>0</v>
      </c>
      <c r="O86" s="78">
        <f t="shared" si="22"/>
        <v>0</v>
      </c>
      <c r="P86" s="78">
        <f t="shared" si="23"/>
        <v>0</v>
      </c>
      <c r="Q86" s="78"/>
    </row>
    <row r="87" spans="3:17" x14ac:dyDescent="0.25">
      <c r="C87" s="76">
        <v>77</v>
      </c>
      <c r="D87" s="80">
        <f t="shared" si="16"/>
        <v>0</v>
      </c>
      <c r="E87" s="78">
        <f t="shared" si="17"/>
        <v>0</v>
      </c>
      <c r="F87" s="78">
        <f t="shared" si="18"/>
        <v>0</v>
      </c>
      <c r="G87" s="78">
        <f t="shared" si="19"/>
        <v>0</v>
      </c>
      <c r="L87" s="76">
        <v>77</v>
      </c>
      <c r="M87" s="80">
        <f t="shared" si="20"/>
        <v>0</v>
      </c>
      <c r="N87" s="78">
        <f t="shared" si="21"/>
        <v>0</v>
      </c>
      <c r="O87" s="78">
        <f t="shared" si="22"/>
        <v>0</v>
      </c>
      <c r="P87" s="78">
        <f t="shared" si="23"/>
        <v>0</v>
      </c>
      <c r="Q87" s="78"/>
    </row>
    <row r="88" spans="3:17" x14ac:dyDescent="0.25">
      <c r="C88" s="76">
        <v>78</v>
      </c>
      <c r="D88" s="80">
        <f t="shared" si="16"/>
        <v>0</v>
      </c>
      <c r="E88" s="78">
        <f t="shared" si="17"/>
        <v>0</v>
      </c>
      <c r="F88" s="78">
        <f t="shared" si="18"/>
        <v>0</v>
      </c>
      <c r="G88" s="78">
        <f t="shared" si="19"/>
        <v>0</v>
      </c>
      <c r="L88" s="76">
        <v>78</v>
      </c>
      <c r="M88" s="80">
        <f t="shared" si="20"/>
        <v>0</v>
      </c>
      <c r="N88" s="78">
        <f t="shared" si="21"/>
        <v>0</v>
      </c>
      <c r="O88" s="78">
        <f t="shared" si="22"/>
        <v>0</v>
      </c>
      <c r="P88" s="78">
        <f t="shared" si="23"/>
        <v>0</v>
      </c>
      <c r="Q88" s="78"/>
    </row>
    <row r="89" spans="3:17" x14ac:dyDescent="0.25">
      <c r="C89" s="76">
        <v>79</v>
      </c>
      <c r="D89" s="80">
        <f t="shared" si="16"/>
        <v>0</v>
      </c>
      <c r="E89" s="78">
        <f t="shared" si="17"/>
        <v>0</v>
      </c>
      <c r="F89" s="78">
        <f t="shared" si="18"/>
        <v>0</v>
      </c>
      <c r="G89" s="78">
        <f t="shared" si="19"/>
        <v>0</v>
      </c>
      <c r="L89" s="76">
        <v>79</v>
      </c>
      <c r="M89" s="80">
        <f t="shared" si="20"/>
        <v>0</v>
      </c>
      <c r="N89" s="78">
        <f t="shared" si="21"/>
        <v>0</v>
      </c>
      <c r="O89" s="78">
        <f t="shared" si="22"/>
        <v>0</v>
      </c>
      <c r="P89" s="78">
        <f t="shared" si="23"/>
        <v>0</v>
      </c>
      <c r="Q89" s="78"/>
    </row>
    <row r="90" spans="3:17" x14ac:dyDescent="0.25">
      <c r="C90" s="76">
        <v>80</v>
      </c>
      <c r="D90" s="80">
        <f t="shared" si="16"/>
        <v>0</v>
      </c>
      <c r="E90" s="78">
        <f t="shared" si="17"/>
        <v>0</v>
      </c>
      <c r="F90" s="78">
        <f t="shared" si="18"/>
        <v>0</v>
      </c>
      <c r="G90" s="78">
        <f t="shared" si="19"/>
        <v>0</v>
      </c>
      <c r="L90" s="76">
        <v>80</v>
      </c>
      <c r="M90" s="80">
        <f t="shared" si="20"/>
        <v>0</v>
      </c>
      <c r="N90" s="78">
        <f t="shared" si="21"/>
        <v>0</v>
      </c>
      <c r="O90" s="78">
        <f t="shared" si="22"/>
        <v>0</v>
      </c>
      <c r="P90" s="78">
        <f t="shared" si="23"/>
        <v>0</v>
      </c>
      <c r="Q90" s="78"/>
    </row>
    <row r="91" spans="3:17" x14ac:dyDescent="0.25">
      <c r="C91" s="76">
        <v>81</v>
      </c>
      <c r="D91" s="80">
        <f t="shared" si="16"/>
        <v>0</v>
      </c>
      <c r="E91" s="78">
        <f t="shared" si="17"/>
        <v>0</v>
      </c>
      <c r="F91" s="78">
        <f t="shared" si="18"/>
        <v>0</v>
      </c>
      <c r="G91" s="78">
        <f t="shared" si="19"/>
        <v>0</v>
      </c>
      <c r="L91" s="76">
        <v>81</v>
      </c>
      <c r="M91" s="80">
        <f t="shared" si="20"/>
        <v>0</v>
      </c>
      <c r="N91" s="78">
        <f t="shared" si="21"/>
        <v>0</v>
      </c>
      <c r="O91" s="78">
        <f t="shared" si="22"/>
        <v>0</v>
      </c>
      <c r="P91" s="78">
        <f t="shared" si="23"/>
        <v>0</v>
      </c>
      <c r="Q91" s="78"/>
    </row>
    <row r="92" spans="3:17" x14ac:dyDescent="0.25">
      <c r="C92" s="76">
        <v>82</v>
      </c>
      <c r="D92" s="80">
        <f t="shared" si="16"/>
        <v>0</v>
      </c>
      <c r="E92" s="78">
        <f t="shared" si="17"/>
        <v>0</v>
      </c>
      <c r="F92" s="78">
        <f t="shared" si="18"/>
        <v>0</v>
      </c>
      <c r="G92" s="78">
        <f t="shared" si="19"/>
        <v>0</v>
      </c>
      <c r="L92" s="76">
        <v>82</v>
      </c>
      <c r="M92" s="80">
        <f t="shared" si="20"/>
        <v>0</v>
      </c>
      <c r="N92" s="78">
        <f t="shared" si="21"/>
        <v>0</v>
      </c>
      <c r="O92" s="78">
        <f t="shared" si="22"/>
        <v>0</v>
      </c>
      <c r="P92" s="78">
        <f t="shared" si="23"/>
        <v>0</v>
      </c>
      <c r="Q92" s="78"/>
    </row>
    <row r="93" spans="3:17" x14ac:dyDescent="0.25">
      <c r="C93" s="76">
        <v>83</v>
      </c>
      <c r="D93" s="80">
        <f t="shared" si="16"/>
        <v>0</v>
      </c>
      <c r="E93" s="78">
        <f t="shared" si="17"/>
        <v>0</v>
      </c>
      <c r="F93" s="78">
        <f t="shared" si="18"/>
        <v>0</v>
      </c>
      <c r="G93" s="78">
        <f t="shared" si="19"/>
        <v>0</v>
      </c>
      <c r="L93" s="76">
        <v>83</v>
      </c>
      <c r="M93" s="80">
        <f t="shared" si="20"/>
        <v>0</v>
      </c>
      <c r="N93" s="78">
        <f t="shared" si="21"/>
        <v>0</v>
      </c>
      <c r="O93" s="78">
        <f t="shared" si="22"/>
        <v>0</v>
      </c>
      <c r="P93" s="78">
        <f t="shared" si="23"/>
        <v>0</v>
      </c>
      <c r="Q93" s="78"/>
    </row>
    <row r="94" spans="3:17" x14ac:dyDescent="0.25">
      <c r="C94" s="76">
        <v>84</v>
      </c>
      <c r="D94" s="80">
        <f t="shared" si="16"/>
        <v>0</v>
      </c>
      <c r="E94" s="78">
        <f t="shared" si="17"/>
        <v>0</v>
      </c>
      <c r="F94" s="78">
        <f t="shared" si="18"/>
        <v>0</v>
      </c>
      <c r="G94" s="78">
        <f t="shared" si="19"/>
        <v>0</v>
      </c>
      <c r="L94" s="76">
        <v>84</v>
      </c>
      <c r="M94" s="80">
        <f t="shared" si="20"/>
        <v>0</v>
      </c>
      <c r="N94" s="78">
        <f t="shared" si="21"/>
        <v>0</v>
      </c>
      <c r="O94" s="78">
        <f t="shared" si="22"/>
        <v>0</v>
      </c>
      <c r="P94" s="78">
        <f t="shared" si="23"/>
        <v>0</v>
      </c>
      <c r="Q94" s="78"/>
    </row>
    <row r="95" spans="3:17" x14ac:dyDescent="0.25">
      <c r="C95" s="76">
        <v>85</v>
      </c>
      <c r="D95" s="80">
        <f t="shared" si="16"/>
        <v>0</v>
      </c>
      <c r="E95" s="78">
        <f t="shared" si="17"/>
        <v>0</v>
      </c>
      <c r="F95" s="78">
        <f t="shared" si="18"/>
        <v>0</v>
      </c>
      <c r="G95" s="78">
        <f t="shared" si="19"/>
        <v>0</v>
      </c>
      <c r="L95" s="76">
        <v>85</v>
      </c>
      <c r="M95" s="80">
        <f t="shared" si="20"/>
        <v>0</v>
      </c>
      <c r="N95" s="78">
        <f t="shared" si="21"/>
        <v>0</v>
      </c>
      <c r="O95" s="78">
        <f t="shared" si="22"/>
        <v>0</v>
      </c>
      <c r="P95" s="78">
        <f t="shared" si="23"/>
        <v>0</v>
      </c>
      <c r="Q95" s="78"/>
    </row>
    <row r="96" spans="3:17" x14ac:dyDescent="0.25">
      <c r="C96" s="76">
        <v>86</v>
      </c>
      <c r="D96" s="80">
        <f t="shared" si="16"/>
        <v>0</v>
      </c>
      <c r="E96" s="78">
        <f t="shared" si="17"/>
        <v>0</v>
      </c>
      <c r="F96" s="78">
        <f t="shared" si="18"/>
        <v>0</v>
      </c>
      <c r="G96" s="78">
        <f t="shared" si="19"/>
        <v>0</v>
      </c>
      <c r="L96" s="76">
        <v>86</v>
      </c>
      <c r="M96" s="80">
        <f t="shared" si="20"/>
        <v>0</v>
      </c>
      <c r="N96" s="78">
        <f t="shared" si="21"/>
        <v>0</v>
      </c>
      <c r="O96" s="78">
        <f t="shared" si="22"/>
        <v>0</v>
      </c>
      <c r="P96" s="78">
        <f t="shared" si="23"/>
        <v>0</v>
      </c>
      <c r="Q96" s="78"/>
    </row>
    <row r="97" spans="3:17" x14ac:dyDescent="0.25">
      <c r="C97" s="76">
        <v>87</v>
      </c>
      <c r="D97" s="80">
        <f t="shared" si="16"/>
        <v>0</v>
      </c>
      <c r="E97" s="78">
        <f t="shared" si="17"/>
        <v>0</v>
      </c>
      <c r="F97" s="78">
        <f t="shared" si="18"/>
        <v>0</v>
      </c>
      <c r="G97" s="78">
        <f t="shared" si="19"/>
        <v>0</v>
      </c>
      <c r="L97" s="76">
        <v>87</v>
      </c>
      <c r="M97" s="80">
        <f t="shared" si="20"/>
        <v>0</v>
      </c>
      <c r="N97" s="78">
        <f t="shared" si="21"/>
        <v>0</v>
      </c>
      <c r="O97" s="78">
        <f t="shared" si="22"/>
        <v>0</v>
      </c>
      <c r="P97" s="78">
        <f t="shared" si="23"/>
        <v>0</v>
      </c>
      <c r="Q97" s="78"/>
    </row>
    <row r="98" spans="3:17" x14ac:dyDescent="0.25">
      <c r="C98" s="76">
        <v>88</v>
      </c>
      <c r="D98" s="80">
        <f t="shared" si="16"/>
        <v>0</v>
      </c>
      <c r="E98" s="78">
        <f t="shared" si="17"/>
        <v>0</v>
      </c>
      <c r="F98" s="78">
        <f t="shared" si="18"/>
        <v>0</v>
      </c>
      <c r="G98" s="78">
        <f t="shared" si="19"/>
        <v>0</v>
      </c>
      <c r="L98" s="76">
        <v>88</v>
      </c>
      <c r="M98" s="80">
        <f t="shared" si="20"/>
        <v>0</v>
      </c>
      <c r="N98" s="78">
        <f t="shared" si="21"/>
        <v>0</v>
      </c>
      <c r="O98" s="78">
        <f t="shared" si="22"/>
        <v>0</v>
      </c>
      <c r="P98" s="78">
        <f t="shared" si="23"/>
        <v>0</v>
      </c>
      <c r="Q98" s="78"/>
    </row>
    <row r="99" spans="3:17" x14ac:dyDescent="0.25">
      <c r="C99" s="76">
        <v>89</v>
      </c>
      <c r="D99" s="80">
        <f t="shared" si="16"/>
        <v>0</v>
      </c>
      <c r="E99" s="78">
        <f t="shared" si="17"/>
        <v>0</v>
      </c>
      <c r="F99" s="78">
        <f t="shared" si="18"/>
        <v>0</v>
      </c>
      <c r="G99" s="78">
        <f t="shared" si="19"/>
        <v>0</v>
      </c>
      <c r="L99" s="76">
        <v>89</v>
      </c>
      <c r="M99" s="80">
        <f t="shared" si="20"/>
        <v>0</v>
      </c>
      <c r="N99" s="78">
        <f t="shared" si="21"/>
        <v>0</v>
      </c>
      <c r="O99" s="78">
        <f t="shared" si="22"/>
        <v>0</v>
      </c>
      <c r="P99" s="78">
        <f t="shared" si="23"/>
        <v>0</v>
      </c>
      <c r="Q99" s="78"/>
    </row>
    <row r="100" spans="3:17" x14ac:dyDescent="0.25">
      <c r="C100" s="76">
        <v>90</v>
      </c>
      <c r="D100" s="80">
        <f t="shared" si="16"/>
        <v>0</v>
      </c>
      <c r="E100" s="78">
        <f t="shared" si="17"/>
        <v>0</v>
      </c>
      <c r="F100" s="78">
        <f t="shared" si="18"/>
        <v>0</v>
      </c>
      <c r="G100" s="78">
        <f t="shared" si="19"/>
        <v>0</v>
      </c>
      <c r="L100" s="76">
        <v>90</v>
      </c>
      <c r="M100" s="80">
        <f t="shared" si="20"/>
        <v>0</v>
      </c>
      <c r="N100" s="78">
        <f t="shared" si="21"/>
        <v>0</v>
      </c>
      <c r="O100" s="78">
        <f t="shared" si="22"/>
        <v>0</v>
      </c>
      <c r="P100" s="78">
        <f t="shared" si="23"/>
        <v>0</v>
      </c>
      <c r="Q100" s="78"/>
    </row>
    <row r="101" spans="3:17" x14ac:dyDescent="0.25">
      <c r="C101" s="76">
        <v>91</v>
      </c>
      <c r="D101" s="80">
        <f t="shared" si="16"/>
        <v>0</v>
      </c>
      <c r="E101" s="78">
        <f t="shared" si="17"/>
        <v>0</v>
      </c>
      <c r="F101" s="78">
        <f t="shared" si="18"/>
        <v>0</v>
      </c>
      <c r="G101" s="78">
        <f t="shared" si="19"/>
        <v>0</v>
      </c>
      <c r="L101" s="76">
        <v>91</v>
      </c>
      <c r="M101" s="80">
        <f t="shared" si="20"/>
        <v>0</v>
      </c>
      <c r="N101" s="78">
        <f t="shared" si="21"/>
        <v>0</v>
      </c>
      <c r="O101" s="78">
        <f t="shared" si="22"/>
        <v>0</v>
      </c>
      <c r="P101" s="78">
        <f t="shared" si="23"/>
        <v>0</v>
      </c>
      <c r="Q101" s="78"/>
    </row>
    <row r="102" spans="3:17" x14ac:dyDescent="0.25">
      <c r="C102" s="76">
        <v>92</v>
      </c>
      <c r="D102" s="80">
        <f t="shared" si="16"/>
        <v>0</v>
      </c>
      <c r="E102" s="78">
        <f t="shared" si="17"/>
        <v>0</v>
      </c>
      <c r="F102" s="78">
        <f t="shared" si="18"/>
        <v>0</v>
      </c>
      <c r="G102" s="78">
        <f t="shared" si="19"/>
        <v>0</v>
      </c>
      <c r="L102" s="76">
        <v>92</v>
      </c>
      <c r="M102" s="80">
        <f t="shared" si="20"/>
        <v>0</v>
      </c>
      <c r="N102" s="78">
        <f t="shared" si="21"/>
        <v>0</v>
      </c>
      <c r="O102" s="78">
        <f t="shared" si="22"/>
        <v>0</v>
      </c>
      <c r="P102" s="78">
        <f t="shared" si="23"/>
        <v>0</v>
      </c>
      <c r="Q102" s="78"/>
    </row>
    <row r="103" spans="3:17" x14ac:dyDescent="0.25">
      <c r="C103" s="76">
        <v>93</v>
      </c>
      <c r="D103" s="80">
        <f t="shared" si="16"/>
        <v>0</v>
      </c>
      <c r="E103" s="78">
        <f t="shared" si="17"/>
        <v>0</v>
      </c>
      <c r="F103" s="78">
        <f t="shared" si="18"/>
        <v>0</v>
      </c>
      <c r="G103" s="78">
        <f t="shared" si="19"/>
        <v>0</v>
      </c>
      <c r="L103" s="76">
        <v>93</v>
      </c>
      <c r="M103" s="80">
        <f t="shared" si="20"/>
        <v>0</v>
      </c>
      <c r="N103" s="78">
        <f t="shared" si="21"/>
        <v>0</v>
      </c>
      <c r="O103" s="78">
        <f t="shared" si="22"/>
        <v>0</v>
      </c>
      <c r="P103" s="78">
        <f t="shared" si="23"/>
        <v>0</v>
      </c>
      <c r="Q103" s="78"/>
    </row>
    <row r="104" spans="3:17" x14ac:dyDescent="0.25">
      <c r="C104" s="76">
        <v>94</v>
      </c>
      <c r="D104" s="80">
        <f t="shared" si="16"/>
        <v>0</v>
      </c>
      <c r="E104" s="78">
        <f t="shared" si="17"/>
        <v>0</v>
      </c>
      <c r="F104" s="78">
        <f t="shared" si="18"/>
        <v>0</v>
      </c>
      <c r="G104" s="78">
        <f t="shared" si="19"/>
        <v>0</v>
      </c>
      <c r="L104" s="76">
        <v>94</v>
      </c>
      <c r="M104" s="80">
        <f t="shared" si="20"/>
        <v>0</v>
      </c>
      <c r="N104" s="78">
        <f t="shared" si="21"/>
        <v>0</v>
      </c>
      <c r="O104" s="78">
        <f t="shared" si="22"/>
        <v>0</v>
      </c>
      <c r="P104" s="78">
        <f t="shared" si="23"/>
        <v>0</v>
      </c>
      <c r="Q104" s="78"/>
    </row>
    <row r="105" spans="3:17" x14ac:dyDescent="0.25">
      <c r="C105" s="76">
        <v>95</v>
      </c>
      <c r="D105" s="80">
        <f t="shared" si="16"/>
        <v>0</v>
      </c>
      <c r="E105" s="78">
        <f t="shared" si="17"/>
        <v>0</v>
      </c>
      <c r="F105" s="78">
        <f t="shared" si="18"/>
        <v>0</v>
      </c>
      <c r="G105" s="78">
        <f t="shared" si="19"/>
        <v>0</v>
      </c>
      <c r="L105" s="76">
        <v>95</v>
      </c>
      <c r="M105" s="80">
        <f t="shared" si="20"/>
        <v>0</v>
      </c>
      <c r="N105" s="78">
        <f t="shared" si="21"/>
        <v>0</v>
      </c>
      <c r="O105" s="78">
        <f t="shared" si="22"/>
        <v>0</v>
      </c>
      <c r="P105" s="78">
        <f t="shared" si="23"/>
        <v>0</v>
      </c>
      <c r="Q105" s="78"/>
    </row>
    <row r="106" spans="3:17" x14ac:dyDescent="0.25">
      <c r="C106" s="76">
        <v>96</v>
      </c>
      <c r="D106" s="80">
        <f t="shared" si="16"/>
        <v>0</v>
      </c>
      <c r="E106" s="78">
        <f t="shared" si="17"/>
        <v>0</v>
      </c>
      <c r="F106" s="78">
        <f t="shared" si="18"/>
        <v>0</v>
      </c>
      <c r="G106" s="78">
        <f t="shared" si="19"/>
        <v>0</v>
      </c>
      <c r="L106" s="76">
        <v>96</v>
      </c>
      <c r="M106" s="80">
        <f t="shared" si="20"/>
        <v>0</v>
      </c>
      <c r="N106" s="78">
        <f t="shared" si="21"/>
        <v>0</v>
      </c>
      <c r="O106" s="78">
        <f t="shared" si="22"/>
        <v>0</v>
      </c>
      <c r="P106" s="78">
        <f t="shared" si="23"/>
        <v>0</v>
      </c>
      <c r="Q106" s="78"/>
    </row>
    <row r="107" spans="3:17" x14ac:dyDescent="0.25">
      <c r="C107" s="76">
        <v>97</v>
      </c>
      <c r="D107" s="80">
        <f t="shared" ref="D107:D130" si="24">PMT($D$5,$D$3,$D$2,0)*-1</f>
        <v>0</v>
      </c>
      <c r="E107" s="78">
        <f t="shared" ref="E107:E130" si="25">G106*$D$5</f>
        <v>0</v>
      </c>
      <c r="F107" s="78">
        <f t="shared" ref="F107:F138" si="26">+D107-E107</f>
        <v>0</v>
      </c>
      <c r="G107" s="78">
        <f t="shared" ref="G107:G138" si="27">+G106-F107</f>
        <v>0</v>
      </c>
      <c r="L107" s="76">
        <v>97</v>
      </c>
      <c r="M107" s="80">
        <f t="shared" ref="M107:M130" si="28">PMT($M$5,$M$3,$M$2,0)*-1</f>
        <v>0</v>
      </c>
      <c r="N107" s="78">
        <f t="shared" ref="N107:N130" si="29">P106*$M$5</f>
        <v>0</v>
      </c>
      <c r="O107" s="78">
        <f t="shared" ref="O107:O138" si="30">+M107-N107</f>
        <v>0</v>
      </c>
      <c r="P107" s="78">
        <f t="shared" ref="P107:P138" si="31">+P106-O107</f>
        <v>0</v>
      </c>
      <c r="Q107" s="78"/>
    </row>
    <row r="108" spans="3:17" x14ac:dyDescent="0.25">
      <c r="C108" s="76">
        <v>98</v>
      </c>
      <c r="D108" s="80">
        <f t="shared" si="24"/>
        <v>0</v>
      </c>
      <c r="E108" s="78">
        <f t="shared" si="25"/>
        <v>0</v>
      </c>
      <c r="F108" s="78">
        <f t="shared" si="26"/>
        <v>0</v>
      </c>
      <c r="G108" s="78">
        <f t="shared" si="27"/>
        <v>0</v>
      </c>
      <c r="L108" s="76">
        <v>98</v>
      </c>
      <c r="M108" s="80">
        <f t="shared" si="28"/>
        <v>0</v>
      </c>
      <c r="N108" s="78">
        <f t="shared" si="29"/>
        <v>0</v>
      </c>
      <c r="O108" s="78">
        <f t="shared" si="30"/>
        <v>0</v>
      </c>
      <c r="P108" s="78">
        <f t="shared" si="31"/>
        <v>0</v>
      </c>
      <c r="Q108" s="78"/>
    </row>
    <row r="109" spans="3:17" x14ac:dyDescent="0.25">
      <c r="C109" s="76">
        <v>99</v>
      </c>
      <c r="D109" s="80">
        <f t="shared" si="24"/>
        <v>0</v>
      </c>
      <c r="E109" s="78">
        <f t="shared" si="25"/>
        <v>0</v>
      </c>
      <c r="F109" s="78">
        <f t="shared" si="26"/>
        <v>0</v>
      </c>
      <c r="G109" s="78">
        <f t="shared" si="27"/>
        <v>0</v>
      </c>
      <c r="L109" s="76">
        <v>99</v>
      </c>
      <c r="M109" s="80">
        <f t="shared" si="28"/>
        <v>0</v>
      </c>
      <c r="N109" s="78">
        <f t="shared" si="29"/>
        <v>0</v>
      </c>
      <c r="O109" s="78">
        <f t="shared" si="30"/>
        <v>0</v>
      </c>
      <c r="P109" s="78">
        <f t="shared" si="31"/>
        <v>0</v>
      </c>
      <c r="Q109" s="78"/>
    </row>
    <row r="110" spans="3:17" x14ac:dyDescent="0.25">
      <c r="C110" s="76">
        <v>100</v>
      </c>
      <c r="D110" s="80">
        <f t="shared" si="24"/>
        <v>0</v>
      </c>
      <c r="E110" s="78">
        <f t="shared" si="25"/>
        <v>0</v>
      </c>
      <c r="F110" s="78">
        <f t="shared" si="26"/>
        <v>0</v>
      </c>
      <c r="G110" s="78">
        <f t="shared" si="27"/>
        <v>0</v>
      </c>
      <c r="L110" s="76">
        <v>100</v>
      </c>
      <c r="M110" s="80">
        <f t="shared" si="28"/>
        <v>0</v>
      </c>
      <c r="N110" s="78">
        <f t="shared" si="29"/>
        <v>0</v>
      </c>
      <c r="O110" s="78">
        <f t="shared" si="30"/>
        <v>0</v>
      </c>
      <c r="P110" s="78">
        <f t="shared" si="31"/>
        <v>0</v>
      </c>
      <c r="Q110" s="78"/>
    </row>
    <row r="111" spans="3:17" x14ac:dyDescent="0.25">
      <c r="C111" s="76">
        <v>101</v>
      </c>
      <c r="D111" s="80">
        <f t="shared" si="24"/>
        <v>0</v>
      </c>
      <c r="E111" s="78">
        <f t="shared" si="25"/>
        <v>0</v>
      </c>
      <c r="F111" s="78">
        <f t="shared" si="26"/>
        <v>0</v>
      </c>
      <c r="G111" s="78">
        <f t="shared" si="27"/>
        <v>0</v>
      </c>
      <c r="L111" s="76">
        <v>101</v>
      </c>
      <c r="M111" s="80">
        <f t="shared" si="28"/>
        <v>0</v>
      </c>
      <c r="N111" s="78">
        <f t="shared" si="29"/>
        <v>0</v>
      </c>
      <c r="O111" s="78">
        <f t="shared" si="30"/>
        <v>0</v>
      </c>
      <c r="P111" s="78">
        <f t="shared" si="31"/>
        <v>0</v>
      </c>
      <c r="Q111" s="78"/>
    </row>
    <row r="112" spans="3:17" x14ac:dyDescent="0.25">
      <c r="C112" s="76">
        <v>102</v>
      </c>
      <c r="D112" s="80">
        <f t="shared" si="24"/>
        <v>0</v>
      </c>
      <c r="E112" s="78">
        <f t="shared" si="25"/>
        <v>0</v>
      </c>
      <c r="F112" s="78">
        <f t="shared" si="26"/>
        <v>0</v>
      </c>
      <c r="G112" s="78">
        <f t="shared" si="27"/>
        <v>0</v>
      </c>
      <c r="L112" s="76">
        <v>102</v>
      </c>
      <c r="M112" s="80">
        <f t="shared" si="28"/>
        <v>0</v>
      </c>
      <c r="N112" s="78">
        <f t="shared" si="29"/>
        <v>0</v>
      </c>
      <c r="O112" s="78">
        <f t="shared" si="30"/>
        <v>0</v>
      </c>
      <c r="P112" s="78">
        <f t="shared" si="31"/>
        <v>0</v>
      </c>
      <c r="Q112" s="78"/>
    </row>
    <row r="113" spans="3:17" x14ac:dyDescent="0.25">
      <c r="C113" s="76">
        <v>103</v>
      </c>
      <c r="D113" s="80">
        <f t="shared" si="24"/>
        <v>0</v>
      </c>
      <c r="E113" s="78">
        <f t="shared" si="25"/>
        <v>0</v>
      </c>
      <c r="F113" s="78">
        <f t="shared" si="26"/>
        <v>0</v>
      </c>
      <c r="G113" s="78">
        <f t="shared" si="27"/>
        <v>0</v>
      </c>
      <c r="L113" s="76">
        <v>103</v>
      </c>
      <c r="M113" s="80">
        <f t="shared" si="28"/>
        <v>0</v>
      </c>
      <c r="N113" s="78">
        <f t="shared" si="29"/>
        <v>0</v>
      </c>
      <c r="O113" s="78">
        <f t="shared" si="30"/>
        <v>0</v>
      </c>
      <c r="P113" s="78">
        <f t="shared" si="31"/>
        <v>0</v>
      </c>
      <c r="Q113" s="78"/>
    </row>
    <row r="114" spans="3:17" x14ac:dyDescent="0.25">
      <c r="C114" s="76">
        <v>104</v>
      </c>
      <c r="D114" s="80">
        <f t="shared" si="24"/>
        <v>0</v>
      </c>
      <c r="E114" s="78">
        <f t="shared" si="25"/>
        <v>0</v>
      </c>
      <c r="F114" s="78">
        <f t="shared" si="26"/>
        <v>0</v>
      </c>
      <c r="G114" s="78">
        <f t="shared" si="27"/>
        <v>0</v>
      </c>
      <c r="L114" s="76">
        <v>104</v>
      </c>
      <c r="M114" s="80">
        <f t="shared" si="28"/>
        <v>0</v>
      </c>
      <c r="N114" s="78">
        <f t="shared" si="29"/>
        <v>0</v>
      </c>
      <c r="O114" s="78">
        <f t="shared" si="30"/>
        <v>0</v>
      </c>
      <c r="P114" s="78">
        <f t="shared" si="31"/>
        <v>0</v>
      </c>
      <c r="Q114" s="78"/>
    </row>
    <row r="115" spans="3:17" x14ac:dyDescent="0.25">
      <c r="C115" s="76">
        <v>105</v>
      </c>
      <c r="D115" s="80">
        <f t="shared" si="24"/>
        <v>0</v>
      </c>
      <c r="E115" s="78">
        <f t="shared" si="25"/>
        <v>0</v>
      </c>
      <c r="F115" s="78">
        <f t="shared" si="26"/>
        <v>0</v>
      </c>
      <c r="G115" s="78">
        <f t="shared" si="27"/>
        <v>0</v>
      </c>
      <c r="L115" s="76">
        <v>105</v>
      </c>
      <c r="M115" s="80">
        <f t="shared" si="28"/>
        <v>0</v>
      </c>
      <c r="N115" s="78">
        <f t="shared" si="29"/>
        <v>0</v>
      </c>
      <c r="O115" s="78">
        <f t="shared" si="30"/>
        <v>0</v>
      </c>
      <c r="P115" s="78">
        <f t="shared" si="31"/>
        <v>0</v>
      </c>
      <c r="Q115" s="78"/>
    </row>
    <row r="116" spans="3:17" x14ac:dyDescent="0.25">
      <c r="C116" s="76">
        <v>106</v>
      </c>
      <c r="D116" s="80">
        <f t="shared" si="24"/>
        <v>0</v>
      </c>
      <c r="E116" s="78">
        <f t="shared" si="25"/>
        <v>0</v>
      </c>
      <c r="F116" s="78">
        <f t="shared" si="26"/>
        <v>0</v>
      </c>
      <c r="G116" s="78">
        <f t="shared" si="27"/>
        <v>0</v>
      </c>
      <c r="L116" s="76">
        <v>106</v>
      </c>
      <c r="M116" s="80">
        <f t="shared" si="28"/>
        <v>0</v>
      </c>
      <c r="N116" s="78">
        <f t="shared" si="29"/>
        <v>0</v>
      </c>
      <c r="O116" s="78">
        <f t="shared" si="30"/>
        <v>0</v>
      </c>
      <c r="P116" s="78">
        <f t="shared" si="31"/>
        <v>0</v>
      </c>
      <c r="Q116" s="78"/>
    </row>
    <row r="117" spans="3:17" x14ac:dyDescent="0.25">
      <c r="C117" s="76">
        <v>107</v>
      </c>
      <c r="D117" s="80">
        <f t="shared" si="24"/>
        <v>0</v>
      </c>
      <c r="E117" s="78">
        <f t="shared" si="25"/>
        <v>0</v>
      </c>
      <c r="F117" s="78">
        <f t="shared" si="26"/>
        <v>0</v>
      </c>
      <c r="G117" s="78">
        <f t="shared" si="27"/>
        <v>0</v>
      </c>
      <c r="L117" s="76">
        <v>107</v>
      </c>
      <c r="M117" s="80">
        <f t="shared" si="28"/>
        <v>0</v>
      </c>
      <c r="N117" s="78">
        <f t="shared" si="29"/>
        <v>0</v>
      </c>
      <c r="O117" s="78">
        <f t="shared" si="30"/>
        <v>0</v>
      </c>
      <c r="P117" s="78">
        <f t="shared" si="31"/>
        <v>0</v>
      </c>
      <c r="Q117" s="78"/>
    </row>
    <row r="118" spans="3:17" x14ac:dyDescent="0.25">
      <c r="C118" s="76">
        <v>108</v>
      </c>
      <c r="D118" s="80">
        <f t="shared" si="24"/>
        <v>0</v>
      </c>
      <c r="E118" s="78">
        <f t="shared" si="25"/>
        <v>0</v>
      </c>
      <c r="F118" s="78">
        <f t="shared" si="26"/>
        <v>0</v>
      </c>
      <c r="G118" s="78">
        <f t="shared" si="27"/>
        <v>0</v>
      </c>
      <c r="L118" s="76">
        <v>108</v>
      </c>
      <c r="M118" s="80">
        <f t="shared" si="28"/>
        <v>0</v>
      </c>
      <c r="N118" s="78">
        <f t="shared" si="29"/>
        <v>0</v>
      </c>
      <c r="O118" s="78">
        <f t="shared" si="30"/>
        <v>0</v>
      </c>
      <c r="P118" s="78">
        <f t="shared" si="31"/>
        <v>0</v>
      </c>
      <c r="Q118" s="78"/>
    </row>
    <row r="119" spans="3:17" x14ac:dyDescent="0.25">
      <c r="C119" s="76">
        <v>109</v>
      </c>
      <c r="D119" s="80">
        <f t="shared" si="24"/>
        <v>0</v>
      </c>
      <c r="E119" s="78">
        <f t="shared" si="25"/>
        <v>0</v>
      </c>
      <c r="F119" s="78">
        <f t="shared" si="26"/>
        <v>0</v>
      </c>
      <c r="G119" s="78">
        <f t="shared" si="27"/>
        <v>0</v>
      </c>
      <c r="L119" s="76">
        <v>109</v>
      </c>
      <c r="M119" s="80">
        <f t="shared" si="28"/>
        <v>0</v>
      </c>
      <c r="N119" s="78">
        <f t="shared" si="29"/>
        <v>0</v>
      </c>
      <c r="O119" s="78">
        <f t="shared" si="30"/>
        <v>0</v>
      </c>
      <c r="P119" s="78">
        <f t="shared" si="31"/>
        <v>0</v>
      </c>
      <c r="Q119" s="78"/>
    </row>
    <row r="120" spans="3:17" x14ac:dyDescent="0.25">
      <c r="C120" s="76">
        <v>110</v>
      </c>
      <c r="D120" s="80">
        <f t="shared" si="24"/>
        <v>0</v>
      </c>
      <c r="E120" s="78">
        <f t="shared" si="25"/>
        <v>0</v>
      </c>
      <c r="F120" s="78">
        <f t="shared" si="26"/>
        <v>0</v>
      </c>
      <c r="G120" s="78">
        <f t="shared" si="27"/>
        <v>0</v>
      </c>
      <c r="L120" s="76">
        <v>110</v>
      </c>
      <c r="M120" s="80">
        <f t="shared" si="28"/>
        <v>0</v>
      </c>
      <c r="N120" s="78">
        <f t="shared" si="29"/>
        <v>0</v>
      </c>
      <c r="O120" s="78">
        <f t="shared" si="30"/>
        <v>0</v>
      </c>
      <c r="P120" s="78">
        <f t="shared" si="31"/>
        <v>0</v>
      </c>
      <c r="Q120" s="78"/>
    </row>
    <row r="121" spans="3:17" x14ac:dyDescent="0.25">
      <c r="C121" s="76">
        <v>111</v>
      </c>
      <c r="D121" s="80">
        <f t="shared" si="24"/>
        <v>0</v>
      </c>
      <c r="E121" s="78">
        <f t="shared" si="25"/>
        <v>0</v>
      </c>
      <c r="F121" s="78">
        <f t="shared" si="26"/>
        <v>0</v>
      </c>
      <c r="G121" s="78">
        <f t="shared" si="27"/>
        <v>0</v>
      </c>
      <c r="L121" s="76">
        <v>111</v>
      </c>
      <c r="M121" s="80">
        <f t="shared" si="28"/>
        <v>0</v>
      </c>
      <c r="N121" s="78">
        <f t="shared" si="29"/>
        <v>0</v>
      </c>
      <c r="O121" s="78">
        <f t="shared" si="30"/>
        <v>0</v>
      </c>
      <c r="P121" s="78">
        <f t="shared" si="31"/>
        <v>0</v>
      </c>
      <c r="Q121" s="78"/>
    </row>
    <row r="122" spans="3:17" x14ac:dyDescent="0.25">
      <c r="C122" s="76">
        <v>112</v>
      </c>
      <c r="D122" s="80">
        <f t="shared" si="24"/>
        <v>0</v>
      </c>
      <c r="E122" s="78">
        <f t="shared" si="25"/>
        <v>0</v>
      </c>
      <c r="F122" s="78">
        <f t="shared" si="26"/>
        <v>0</v>
      </c>
      <c r="G122" s="78">
        <f t="shared" si="27"/>
        <v>0</v>
      </c>
      <c r="L122" s="76">
        <v>112</v>
      </c>
      <c r="M122" s="80">
        <f t="shared" si="28"/>
        <v>0</v>
      </c>
      <c r="N122" s="78">
        <f t="shared" si="29"/>
        <v>0</v>
      </c>
      <c r="O122" s="78">
        <f t="shared" si="30"/>
        <v>0</v>
      </c>
      <c r="P122" s="78">
        <f t="shared" si="31"/>
        <v>0</v>
      </c>
      <c r="Q122" s="78"/>
    </row>
    <row r="123" spans="3:17" x14ac:dyDescent="0.25">
      <c r="C123" s="76">
        <v>113</v>
      </c>
      <c r="D123" s="80">
        <f t="shared" si="24"/>
        <v>0</v>
      </c>
      <c r="E123" s="78">
        <f t="shared" si="25"/>
        <v>0</v>
      </c>
      <c r="F123" s="78">
        <f t="shared" si="26"/>
        <v>0</v>
      </c>
      <c r="G123" s="78">
        <f t="shared" si="27"/>
        <v>0</v>
      </c>
      <c r="L123" s="76">
        <v>113</v>
      </c>
      <c r="M123" s="80">
        <f t="shared" si="28"/>
        <v>0</v>
      </c>
      <c r="N123" s="78">
        <f t="shared" si="29"/>
        <v>0</v>
      </c>
      <c r="O123" s="78">
        <f t="shared" si="30"/>
        <v>0</v>
      </c>
      <c r="P123" s="78">
        <f t="shared" si="31"/>
        <v>0</v>
      </c>
      <c r="Q123" s="78"/>
    </row>
    <row r="124" spans="3:17" x14ac:dyDescent="0.25">
      <c r="C124" s="76">
        <v>114</v>
      </c>
      <c r="D124" s="80">
        <f t="shared" si="24"/>
        <v>0</v>
      </c>
      <c r="E124" s="78">
        <f t="shared" si="25"/>
        <v>0</v>
      </c>
      <c r="F124" s="78">
        <f t="shared" si="26"/>
        <v>0</v>
      </c>
      <c r="G124" s="78">
        <f t="shared" si="27"/>
        <v>0</v>
      </c>
      <c r="L124" s="76">
        <v>114</v>
      </c>
      <c r="M124" s="80">
        <f t="shared" si="28"/>
        <v>0</v>
      </c>
      <c r="N124" s="78">
        <f t="shared" si="29"/>
        <v>0</v>
      </c>
      <c r="O124" s="78">
        <f t="shared" si="30"/>
        <v>0</v>
      </c>
      <c r="P124" s="78">
        <f t="shared" si="31"/>
        <v>0</v>
      </c>
      <c r="Q124" s="78"/>
    </row>
    <row r="125" spans="3:17" x14ac:dyDescent="0.25">
      <c r="C125" s="76">
        <v>115</v>
      </c>
      <c r="D125" s="80">
        <f t="shared" si="24"/>
        <v>0</v>
      </c>
      <c r="E125" s="78">
        <f t="shared" si="25"/>
        <v>0</v>
      </c>
      <c r="F125" s="78">
        <f t="shared" si="26"/>
        <v>0</v>
      </c>
      <c r="G125" s="78">
        <f t="shared" si="27"/>
        <v>0</v>
      </c>
      <c r="L125" s="76">
        <v>115</v>
      </c>
      <c r="M125" s="80">
        <f t="shared" si="28"/>
        <v>0</v>
      </c>
      <c r="N125" s="78">
        <f t="shared" si="29"/>
        <v>0</v>
      </c>
      <c r="O125" s="78">
        <f t="shared" si="30"/>
        <v>0</v>
      </c>
      <c r="P125" s="78">
        <f t="shared" si="31"/>
        <v>0</v>
      </c>
      <c r="Q125" s="78"/>
    </row>
    <row r="126" spans="3:17" x14ac:dyDescent="0.25">
      <c r="C126" s="76">
        <v>116</v>
      </c>
      <c r="D126" s="80">
        <f t="shared" si="24"/>
        <v>0</v>
      </c>
      <c r="E126" s="78">
        <f t="shared" si="25"/>
        <v>0</v>
      </c>
      <c r="F126" s="78">
        <f t="shared" si="26"/>
        <v>0</v>
      </c>
      <c r="G126" s="78">
        <f t="shared" si="27"/>
        <v>0</v>
      </c>
      <c r="L126" s="76">
        <v>116</v>
      </c>
      <c r="M126" s="80">
        <f t="shared" si="28"/>
        <v>0</v>
      </c>
      <c r="N126" s="78">
        <f t="shared" si="29"/>
        <v>0</v>
      </c>
      <c r="O126" s="78">
        <f t="shared" si="30"/>
        <v>0</v>
      </c>
      <c r="P126" s="78">
        <f t="shared" si="31"/>
        <v>0</v>
      </c>
      <c r="Q126" s="78"/>
    </row>
    <row r="127" spans="3:17" x14ac:dyDescent="0.25">
      <c r="C127" s="76">
        <v>117</v>
      </c>
      <c r="D127" s="80">
        <f t="shared" si="24"/>
        <v>0</v>
      </c>
      <c r="E127" s="78">
        <f t="shared" si="25"/>
        <v>0</v>
      </c>
      <c r="F127" s="78">
        <f t="shared" si="26"/>
        <v>0</v>
      </c>
      <c r="G127" s="78">
        <f t="shared" si="27"/>
        <v>0</v>
      </c>
      <c r="L127" s="76">
        <v>117</v>
      </c>
      <c r="M127" s="80">
        <f t="shared" si="28"/>
        <v>0</v>
      </c>
      <c r="N127" s="78">
        <f t="shared" si="29"/>
        <v>0</v>
      </c>
      <c r="O127" s="78">
        <f t="shared" si="30"/>
        <v>0</v>
      </c>
      <c r="P127" s="78">
        <f t="shared" si="31"/>
        <v>0</v>
      </c>
      <c r="Q127" s="78"/>
    </row>
    <row r="128" spans="3:17" x14ac:dyDescent="0.25">
      <c r="C128" s="76">
        <v>118</v>
      </c>
      <c r="D128" s="80">
        <f t="shared" si="24"/>
        <v>0</v>
      </c>
      <c r="E128" s="78">
        <f t="shared" si="25"/>
        <v>0</v>
      </c>
      <c r="F128" s="78">
        <f t="shared" si="26"/>
        <v>0</v>
      </c>
      <c r="G128" s="78">
        <f t="shared" si="27"/>
        <v>0</v>
      </c>
      <c r="L128" s="76">
        <v>118</v>
      </c>
      <c r="M128" s="80">
        <f t="shared" si="28"/>
        <v>0</v>
      </c>
      <c r="N128" s="78">
        <f t="shared" si="29"/>
        <v>0</v>
      </c>
      <c r="O128" s="78">
        <f t="shared" si="30"/>
        <v>0</v>
      </c>
      <c r="P128" s="78">
        <f t="shared" si="31"/>
        <v>0</v>
      </c>
      <c r="Q128" s="78"/>
    </row>
    <row r="129" spans="3:17" x14ac:dyDescent="0.25">
      <c r="C129" s="76">
        <v>119</v>
      </c>
      <c r="D129" s="80">
        <f t="shared" si="24"/>
        <v>0</v>
      </c>
      <c r="E129" s="78">
        <f t="shared" si="25"/>
        <v>0</v>
      </c>
      <c r="F129" s="78">
        <f t="shared" si="26"/>
        <v>0</v>
      </c>
      <c r="G129" s="78">
        <f t="shared" si="27"/>
        <v>0</v>
      </c>
      <c r="L129" s="76">
        <v>119</v>
      </c>
      <c r="M129" s="80">
        <f t="shared" si="28"/>
        <v>0</v>
      </c>
      <c r="N129" s="78">
        <f t="shared" si="29"/>
        <v>0</v>
      </c>
      <c r="O129" s="78">
        <f t="shared" si="30"/>
        <v>0</v>
      </c>
      <c r="P129" s="78">
        <f t="shared" si="31"/>
        <v>0</v>
      </c>
      <c r="Q129" s="78"/>
    </row>
    <row r="130" spans="3:17" x14ac:dyDescent="0.25">
      <c r="C130" s="76">
        <v>120</v>
      </c>
      <c r="D130" s="80">
        <f t="shared" si="24"/>
        <v>0</v>
      </c>
      <c r="E130" s="78">
        <f t="shared" si="25"/>
        <v>0</v>
      </c>
      <c r="F130" s="78">
        <f t="shared" si="26"/>
        <v>0</v>
      </c>
      <c r="G130" s="78">
        <f t="shared" si="27"/>
        <v>0</v>
      </c>
      <c r="L130" s="76">
        <v>120</v>
      </c>
      <c r="M130" s="80">
        <f t="shared" si="28"/>
        <v>0</v>
      </c>
      <c r="N130" s="78">
        <f t="shared" si="29"/>
        <v>0</v>
      </c>
      <c r="O130" s="78">
        <f t="shared" si="30"/>
        <v>0</v>
      </c>
      <c r="P130" s="78">
        <f t="shared" si="31"/>
        <v>0</v>
      </c>
      <c r="Q130" s="78"/>
    </row>
  </sheetData>
  <mergeCells count="3">
    <mergeCell ref="F2:G2"/>
    <mergeCell ref="O2:P2"/>
    <mergeCell ref="X2:Y2"/>
  </mergeCells>
  <pageMargins left="0.25" right="0.25" top="0.75" bottom="0.75" header="0.511811023622047" footer="0.511811023622047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0"/>
  <sheetViews>
    <sheetView showGridLines="0" topLeftCell="A7" zoomScale="80" zoomScaleNormal="80" workbookViewId="0">
      <selection activeCell="C63" sqref="C63"/>
    </sheetView>
  </sheetViews>
  <sheetFormatPr defaultColWidth="9.08984375" defaultRowHeight="14.5" x14ac:dyDescent="0.35"/>
  <cols>
    <col min="1" max="1" width="47.08984375" style="88" customWidth="1"/>
    <col min="2" max="2" width="2.1796875" style="88" customWidth="1"/>
    <col min="3" max="11" width="17" style="88" customWidth="1"/>
    <col min="12" max="14" width="16.54296875" style="88" customWidth="1"/>
    <col min="15" max="15" width="19.7265625" style="88" customWidth="1"/>
    <col min="16" max="16" width="22.81640625" style="88" customWidth="1"/>
    <col min="17" max="16384" width="9.08984375" style="88"/>
  </cols>
  <sheetData>
    <row r="1" spans="1:18" x14ac:dyDescent="0.35">
      <c r="A1" s="89" t="s">
        <v>65</v>
      </c>
      <c r="B1" s="90"/>
      <c r="C1" s="91"/>
      <c r="D1" s="92"/>
      <c r="E1" s="93"/>
      <c r="F1" s="91"/>
      <c r="G1" s="92"/>
      <c r="H1" s="93"/>
      <c r="I1" s="91"/>
      <c r="J1" s="92"/>
      <c r="K1" s="93"/>
      <c r="L1" s="91"/>
      <c r="M1" s="92"/>
      <c r="N1" s="93"/>
      <c r="O1" s="79"/>
      <c r="P1" s="92"/>
      <c r="Q1" s="79"/>
      <c r="R1" s="92"/>
    </row>
    <row r="2" spans="1:18" s="98" customFormat="1" ht="12" x14ac:dyDescent="0.3">
      <c r="A2" s="94" t="s">
        <v>66</v>
      </c>
      <c r="B2" s="95"/>
      <c r="C2" s="96" t="s">
        <v>67</v>
      </c>
      <c r="D2" s="96" t="s">
        <v>68</v>
      </c>
      <c r="E2" s="96" t="s">
        <v>69</v>
      </c>
      <c r="F2" s="96" t="s">
        <v>70</v>
      </c>
      <c r="G2" s="96" t="s">
        <v>71</v>
      </c>
      <c r="H2" s="96" t="s">
        <v>72</v>
      </c>
      <c r="I2" s="96" t="s">
        <v>73</v>
      </c>
      <c r="J2" s="96" t="s">
        <v>74</v>
      </c>
      <c r="K2" s="96" t="s">
        <v>75</v>
      </c>
      <c r="L2" s="96" t="s">
        <v>76</v>
      </c>
      <c r="M2" s="96" t="s">
        <v>77</v>
      </c>
      <c r="N2" s="96" t="s">
        <v>78</v>
      </c>
      <c r="O2" s="96" t="s">
        <v>79</v>
      </c>
      <c r="P2" s="97"/>
      <c r="Q2" s="97"/>
      <c r="R2" s="97"/>
    </row>
    <row r="3" spans="1:18" x14ac:dyDescent="0.35">
      <c r="A3" s="74" t="s">
        <v>80</v>
      </c>
      <c r="B3" s="93"/>
      <c r="C3" s="99"/>
      <c r="D3" s="99"/>
      <c r="E3" s="100"/>
      <c r="F3" s="101"/>
      <c r="G3" s="99"/>
      <c r="H3" s="100"/>
      <c r="I3" s="99"/>
      <c r="J3" s="99"/>
      <c r="K3" s="100"/>
      <c r="L3" s="99"/>
      <c r="M3" s="99"/>
      <c r="N3" s="100"/>
      <c r="O3" s="99"/>
      <c r="P3" s="99"/>
      <c r="Q3" s="99"/>
      <c r="R3" s="99"/>
    </row>
    <row r="4" spans="1:18" x14ac:dyDescent="0.35">
      <c r="A4" s="92" t="s">
        <v>80</v>
      </c>
      <c r="B4" s="93"/>
      <c r="C4" s="102">
        <v>0</v>
      </c>
      <c r="D4" s="102">
        <v>0</v>
      </c>
      <c r="E4" s="102">
        <v>0</v>
      </c>
      <c r="F4" s="102">
        <v>0</v>
      </c>
      <c r="G4" s="102">
        <v>0</v>
      </c>
      <c r="H4" s="102">
        <v>0</v>
      </c>
      <c r="I4" s="102">
        <v>0</v>
      </c>
      <c r="J4" s="102">
        <v>0</v>
      </c>
      <c r="K4" s="102">
        <v>0</v>
      </c>
      <c r="L4" s="102">
        <v>0</v>
      </c>
      <c r="M4" s="102">
        <v>0</v>
      </c>
      <c r="N4" s="102">
        <v>0</v>
      </c>
      <c r="O4" s="103">
        <f>SUM(C4:N4)</f>
        <v>0</v>
      </c>
      <c r="P4" s="104"/>
      <c r="Q4" s="105"/>
      <c r="R4" s="104"/>
    </row>
    <row r="5" spans="1:18" x14ac:dyDescent="0.35">
      <c r="A5" s="92"/>
      <c r="B5" s="93"/>
      <c r="C5" s="106">
        <v>0</v>
      </c>
      <c r="D5" s="106">
        <v>0</v>
      </c>
      <c r="E5" s="106">
        <v>0</v>
      </c>
      <c r="F5" s="106">
        <v>0</v>
      </c>
      <c r="G5" s="106">
        <v>0</v>
      </c>
      <c r="H5" s="106">
        <v>0</v>
      </c>
      <c r="I5" s="106">
        <v>0</v>
      </c>
      <c r="J5" s="106">
        <v>0</v>
      </c>
      <c r="K5" s="106">
        <v>0</v>
      </c>
      <c r="L5" s="106">
        <v>0</v>
      </c>
      <c r="M5" s="106">
        <v>0</v>
      </c>
      <c r="N5" s="106">
        <v>0</v>
      </c>
      <c r="O5" s="107">
        <f>SUM(C5:N5)</f>
        <v>0</v>
      </c>
      <c r="P5" s="108"/>
      <c r="Q5" s="109"/>
      <c r="R5" s="104"/>
    </row>
    <row r="6" spans="1:18" x14ac:dyDescent="0.35">
      <c r="A6" s="92"/>
      <c r="B6" s="93"/>
      <c r="C6" s="106">
        <v>0</v>
      </c>
      <c r="D6" s="106">
        <v>0</v>
      </c>
      <c r="E6" s="106">
        <v>0</v>
      </c>
      <c r="F6" s="106">
        <v>0</v>
      </c>
      <c r="G6" s="106">
        <v>0</v>
      </c>
      <c r="H6" s="106">
        <v>0</v>
      </c>
      <c r="I6" s="106">
        <v>0</v>
      </c>
      <c r="J6" s="106">
        <v>0</v>
      </c>
      <c r="K6" s="106">
        <v>0</v>
      </c>
      <c r="L6" s="106">
        <v>0</v>
      </c>
      <c r="M6" s="106">
        <v>0</v>
      </c>
      <c r="N6" s="106">
        <v>0</v>
      </c>
      <c r="O6" s="107">
        <f>SUM(C6:N6)</f>
        <v>0</v>
      </c>
      <c r="P6" s="108"/>
      <c r="Q6" s="109"/>
      <c r="R6" s="104"/>
    </row>
    <row r="7" spans="1:18" x14ac:dyDescent="0.35">
      <c r="A7" s="110" t="s">
        <v>81</v>
      </c>
      <c r="B7" s="93"/>
      <c r="C7" s="111">
        <f t="shared" ref="C7:O7" si="0">SUM(C4:C6)</f>
        <v>0</v>
      </c>
      <c r="D7" s="111">
        <f t="shared" si="0"/>
        <v>0</v>
      </c>
      <c r="E7" s="111">
        <f t="shared" si="0"/>
        <v>0</v>
      </c>
      <c r="F7" s="111">
        <f t="shared" si="0"/>
        <v>0</v>
      </c>
      <c r="G7" s="111">
        <f t="shared" si="0"/>
        <v>0</v>
      </c>
      <c r="H7" s="111">
        <f t="shared" si="0"/>
        <v>0</v>
      </c>
      <c r="I7" s="111">
        <f t="shared" si="0"/>
        <v>0</v>
      </c>
      <c r="J7" s="111">
        <f t="shared" si="0"/>
        <v>0</v>
      </c>
      <c r="K7" s="111">
        <f t="shared" si="0"/>
        <v>0</v>
      </c>
      <c r="L7" s="111">
        <f t="shared" si="0"/>
        <v>0</v>
      </c>
      <c r="M7" s="111">
        <f t="shared" si="0"/>
        <v>0</v>
      </c>
      <c r="N7" s="111">
        <f t="shared" si="0"/>
        <v>0</v>
      </c>
      <c r="O7" s="112">
        <f t="shared" si="0"/>
        <v>0</v>
      </c>
      <c r="P7" s="108"/>
      <c r="Q7" s="113"/>
      <c r="R7" s="104"/>
    </row>
    <row r="8" spans="1:18" x14ac:dyDescent="0.35">
      <c r="A8" s="89"/>
      <c r="B8" s="93"/>
      <c r="C8" s="105"/>
      <c r="D8" s="114"/>
      <c r="E8" s="100"/>
      <c r="F8" s="105"/>
      <c r="G8" s="114"/>
      <c r="H8" s="100"/>
      <c r="I8" s="105"/>
      <c r="J8" s="114"/>
      <c r="K8" s="100"/>
      <c r="L8" s="105"/>
      <c r="M8" s="114"/>
      <c r="N8" s="100"/>
      <c r="O8" s="105"/>
      <c r="P8" s="114"/>
      <c r="Q8" s="105"/>
      <c r="R8" s="114"/>
    </row>
    <row r="9" spans="1:18" x14ac:dyDescent="0.35">
      <c r="A9" s="74" t="s">
        <v>82</v>
      </c>
      <c r="B9" s="93"/>
      <c r="C9" s="105"/>
      <c r="D9" s="114"/>
      <c r="E9" s="100"/>
      <c r="F9" s="105"/>
      <c r="G9" s="114"/>
      <c r="H9" s="100"/>
      <c r="I9" s="105"/>
      <c r="J9" s="114"/>
      <c r="K9" s="100"/>
      <c r="L9" s="105"/>
      <c r="M9" s="114"/>
      <c r="N9" s="100"/>
      <c r="O9" s="115"/>
      <c r="P9" s="114"/>
      <c r="Q9" s="105"/>
      <c r="R9" s="114"/>
    </row>
    <row r="10" spans="1:18" x14ac:dyDescent="0.35">
      <c r="A10" s="92" t="s">
        <v>83</v>
      </c>
      <c r="B10" s="93"/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16">
        <f>SUM(C10:N10)</f>
        <v>0</v>
      </c>
      <c r="P10" s="108"/>
      <c r="Q10" s="109"/>
      <c r="R10" s="104"/>
    </row>
    <row r="11" spans="1:18" x14ac:dyDescent="0.35">
      <c r="A11" s="117"/>
      <c r="B11" s="118"/>
      <c r="C11" s="106">
        <v>0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19">
        <f>SUM(C11:N11)</f>
        <v>0</v>
      </c>
      <c r="P11" s="108"/>
      <c r="Q11" s="109"/>
      <c r="R11" s="104"/>
    </row>
    <row r="12" spans="1:18" x14ac:dyDescent="0.35">
      <c r="B12" s="118"/>
      <c r="C12" s="106">
        <v>0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7">
        <f>SUM(C12:N12)</f>
        <v>0</v>
      </c>
      <c r="P12" s="108"/>
      <c r="Q12" s="109"/>
      <c r="R12" s="104"/>
    </row>
    <row r="13" spans="1:18" x14ac:dyDescent="0.35">
      <c r="A13" s="110" t="s">
        <v>84</v>
      </c>
      <c r="B13" s="118"/>
      <c r="C13" s="120">
        <f t="shared" ref="C13:O13" si="1">SUM(C10:C12)</f>
        <v>0</v>
      </c>
      <c r="D13" s="120">
        <f t="shared" si="1"/>
        <v>0</v>
      </c>
      <c r="E13" s="120">
        <f t="shared" si="1"/>
        <v>0</v>
      </c>
      <c r="F13" s="120">
        <f t="shared" si="1"/>
        <v>0</v>
      </c>
      <c r="G13" s="120">
        <f t="shared" si="1"/>
        <v>0</v>
      </c>
      <c r="H13" s="120">
        <f t="shared" si="1"/>
        <v>0</v>
      </c>
      <c r="I13" s="120">
        <f t="shared" si="1"/>
        <v>0</v>
      </c>
      <c r="J13" s="120">
        <f t="shared" si="1"/>
        <v>0</v>
      </c>
      <c r="K13" s="120">
        <f t="shared" si="1"/>
        <v>0</v>
      </c>
      <c r="L13" s="120">
        <f t="shared" si="1"/>
        <v>0</v>
      </c>
      <c r="M13" s="120">
        <f t="shared" si="1"/>
        <v>0</v>
      </c>
      <c r="N13" s="120">
        <f t="shared" si="1"/>
        <v>0</v>
      </c>
      <c r="O13" s="121">
        <f t="shared" si="1"/>
        <v>0</v>
      </c>
      <c r="P13" s="108"/>
      <c r="Q13" s="109"/>
      <c r="R13" s="104"/>
    </row>
    <row r="14" spans="1:18" x14ac:dyDescent="0.35">
      <c r="A14" s="89"/>
      <c r="B14" s="118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  <c r="P14" s="104"/>
      <c r="Q14" s="109"/>
      <c r="R14" s="104"/>
    </row>
    <row r="15" spans="1:18" x14ac:dyDescent="0.35">
      <c r="A15" s="89" t="s">
        <v>85</v>
      </c>
      <c r="B15" s="93"/>
      <c r="C15" s="124">
        <f t="shared" ref="C15:O15" si="2">C7-C13</f>
        <v>0</v>
      </c>
      <c r="D15" s="125">
        <f t="shared" si="2"/>
        <v>0</v>
      </c>
      <c r="E15" s="125">
        <f t="shared" si="2"/>
        <v>0</v>
      </c>
      <c r="F15" s="125">
        <f t="shared" si="2"/>
        <v>0</v>
      </c>
      <c r="G15" s="125">
        <f t="shared" si="2"/>
        <v>0</v>
      </c>
      <c r="H15" s="125">
        <f t="shared" si="2"/>
        <v>0</v>
      </c>
      <c r="I15" s="125">
        <f t="shared" si="2"/>
        <v>0</v>
      </c>
      <c r="J15" s="125">
        <f t="shared" si="2"/>
        <v>0</v>
      </c>
      <c r="K15" s="125">
        <f t="shared" si="2"/>
        <v>0</v>
      </c>
      <c r="L15" s="125">
        <f t="shared" si="2"/>
        <v>0</v>
      </c>
      <c r="M15" s="125">
        <f t="shared" si="2"/>
        <v>0</v>
      </c>
      <c r="N15" s="125">
        <f t="shared" si="2"/>
        <v>0</v>
      </c>
      <c r="O15" s="125">
        <f t="shared" si="2"/>
        <v>0</v>
      </c>
      <c r="P15" s="104"/>
      <c r="Q15" s="126"/>
      <c r="R15" s="104"/>
    </row>
    <row r="16" spans="1:18" x14ac:dyDescent="0.35">
      <c r="A16" s="89"/>
      <c r="B16" s="93"/>
      <c r="C16" s="127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14"/>
      <c r="Q16" s="101"/>
      <c r="R16" s="114"/>
    </row>
    <row r="17" spans="1:18" x14ac:dyDescent="0.35">
      <c r="A17" s="74" t="s">
        <v>86</v>
      </c>
      <c r="B17" s="93"/>
      <c r="P17" s="104"/>
      <c r="Q17" s="113"/>
      <c r="R17" s="104"/>
    </row>
    <row r="18" spans="1:18" x14ac:dyDescent="0.35">
      <c r="A18" s="92" t="s">
        <v>87</v>
      </c>
      <c r="B18" s="93"/>
      <c r="C18" s="128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9">
        <f t="shared" ref="O18:O32" si="3">SUM(C18:N18)</f>
        <v>0</v>
      </c>
      <c r="P18" s="114"/>
      <c r="Q18" s="105"/>
      <c r="R18" s="114"/>
    </row>
    <row r="19" spans="1:18" x14ac:dyDescent="0.35">
      <c r="A19" s="92" t="s">
        <v>88</v>
      </c>
      <c r="B19" s="93"/>
      <c r="C19" s="128">
        <v>0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9">
        <f t="shared" si="3"/>
        <v>0</v>
      </c>
      <c r="P19" s="114"/>
      <c r="Q19" s="105"/>
      <c r="R19" s="114"/>
    </row>
    <row r="20" spans="1:18" x14ac:dyDescent="0.35">
      <c r="A20" s="92" t="s">
        <v>89</v>
      </c>
      <c r="B20" s="93"/>
      <c r="C20" s="128">
        <v>0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9">
        <f t="shared" si="3"/>
        <v>0</v>
      </c>
      <c r="P20" s="108"/>
      <c r="Q20" s="109"/>
      <c r="R20" s="104"/>
    </row>
    <row r="21" spans="1:18" x14ac:dyDescent="0.35">
      <c r="A21" s="92" t="s">
        <v>90</v>
      </c>
      <c r="B21" s="93"/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9">
        <f t="shared" si="3"/>
        <v>0</v>
      </c>
      <c r="P21" s="108"/>
      <c r="Q21" s="109"/>
      <c r="R21" s="104"/>
    </row>
    <row r="22" spans="1:18" x14ac:dyDescent="0.35">
      <c r="A22" s="92" t="s">
        <v>91</v>
      </c>
      <c r="B22" s="93"/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9">
        <f t="shared" si="3"/>
        <v>0</v>
      </c>
      <c r="P22" s="108"/>
      <c r="Q22" s="109"/>
      <c r="R22" s="104"/>
    </row>
    <row r="23" spans="1:18" x14ac:dyDescent="0.35">
      <c r="A23" s="92" t="s">
        <v>92</v>
      </c>
      <c r="B23" s="93"/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9">
        <f t="shared" si="3"/>
        <v>0</v>
      </c>
      <c r="P23" s="108"/>
      <c r="Q23" s="109"/>
      <c r="R23" s="104"/>
    </row>
    <row r="24" spans="1:18" x14ac:dyDescent="0.35">
      <c r="A24" s="92" t="s">
        <v>93</v>
      </c>
      <c r="B24" s="93"/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9">
        <f t="shared" si="3"/>
        <v>0</v>
      </c>
      <c r="P24" s="108"/>
      <c r="Q24" s="109"/>
      <c r="R24" s="104"/>
    </row>
    <row r="25" spans="1:18" x14ac:dyDescent="0.35">
      <c r="A25" s="92" t="s">
        <v>94</v>
      </c>
      <c r="B25" s="93"/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9">
        <f t="shared" si="3"/>
        <v>0</v>
      </c>
      <c r="P25" s="108"/>
      <c r="Q25" s="109"/>
      <c r="R25" s="104"/>
    </row>
    <row r="26" spans="1:18" x14ac:dyDescent="0.35">
      <c r="A26" s="92" t="s">
        <v>95</v>
      </c>
      <c r="B26" s="93"/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29">
        <f t="shared" si="3"/>
        <v>0</v>
      </c>
      <c r="P26" s="108"/>
      <c r="Q26" s="109"/>
      <c r="R26" s="104"/>
    </row>
    <row r="27" spans="1:18" x14ac:dyDescent="0.35">
      <c r="A27" s="92" t="s">
        <v>96</v>
      </c>
      <c r="B27" s="93"/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9">
        <f t="shared" si="3"/>
        <v>0</v>
      </c>
      <c r="P27" s="108"/>
      <c r="Q27" s="109"/>
      <c r="R27" s="104"/>
    </row>
    <row r="28" spans="1:18" x14ac:dyDescent="0.35">
      <c r="A28" s="92" t="s">
        <v>97</v>
      </c>
      <c r="B28" s="93"/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9">
        <f t="shared" si="3"/>
        <v>0</v>
      </c>
      <c r="P28" s="108"/>
      <c r="Q28" s="109"/>
      <c r="R28" s="104"/>
    </row>
    <row r="29" spans="1:18" x14ac:dyDescent="0.35">
      <c r="A29" s="92" t="s">
        <v>98</v>
      </c>
      <c r="B29" s="93"/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9">
        <f t="shared" si="3"/>
        <v>0</v>
      </c>
      <c r="P29" s="108"/>
      <c r="Q29" s="109"/>
      <c r="R29" s="104"/>
    </row>
    <row r="30" spans="1:18" x14ac:dyDescent="0.35">
      <c r="A30" s="92" t="s">
        <v>99</v>
      </c>
      <c r="B30" s="93"/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9">
        <f t="shared" si="3"/>
        <v>0</v>
      </c>
      <c r="P30" s="108"/>
      <c r="Q30" s="109"/>
      <c r="R30" s="104"/>
    </row>
    <row r="31" spans="1:18" x14ac:dyDescent="0.35">
      <c r="A31" s="117" t="s">
        <v>100</v>
      </c>
      <c r="B31" s="93"/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9">
        <f t="shared" si="3"/>
        <v>0</v>
      </c>
      <c r="P31" s="108"/>
      <c r="Q31" s="109"/>
      <c r="R31" s="104"/>
    </row>
    <row r="32" spans="1:18" x14ac:dyDescent="0.35">
      <c r="A32" s="117" t="s">
        <v>101</v>
      </c>
      <c r="B32" s="93"/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9">
        <f t="shared" si="3"/>
        <v>0</v>
      </c>
      <c r="P32" s="104"/>
      <c r="Q32" s="109"/>
      <c r="R32" s="104"/>
    </row>
    <row r="33" spans="1:18" x14ac:dyDescent="0.35">
      <c r="A33" s="89" t="s">
        <v>102</v>
      </c>
      <c r="B33" s="93"/>
      <c r="C33" s="131">
        <f t="shared" ref="C33:O33" si="4">SUM(C18:C32)</f>
        <v>0</v>
      </c>
      <c r="D33" s="120">
        <f t="shared" si="4"/>
        <v>0</v>
      </c>
      <c r="E33" s="120">
        <f t="shared" si="4"/>
        <v>0</v>
      </c>
      <c r="F33" s="120">
        <f t="shared" si="4"/>
        <v>0</v>
      </c>
      <c r="G33" s="120">
        <f t="shared" si="4"/>
        <v>0</v>
      </c>
      <c r="H33" s="120">
        <f t="shared" si="4"/>
        <v>0</v>
      </c>
      <c r="I33" s="120">
        <f t="shared" si="4"/>
        <v>0</v>
      </c>
      <c r="J33" s="120">
        <f t="shared" si="4"/>
        <v>0</v>
      </c>
      <c r="K33" s="120">
        <f t="shared" si="4"/>
        <v>0</v>
      </c>
      <c r="L33" s="120">
        <f t="shared" si="4"/>
        <v>0</v>
      </c>
      <c r="M33" s="120">
        <f t="shared" si="4"/>
        <v>0</v>
      </c>
      <c r="N33" s="132">
        <f t="shared" si="4"/>
        <v>0</v>
      </c>
      <c r="O33" s="131">
        <f t="shared" si="4"/>
        <v>0</v>
      </c>
      <c r="P33" s="104"/>
      <c r="Q33" s="109"/>
      <c r="R33" s="104"/>
    </row>
    <row r="34" spans="1:18" x14ac:dyDescent="0.35">
      <c r="A34" s="133"/>
      <c r="B34" s="93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3"/>
      <c r="P34" s="104"/>
      <c r="Q34" s="109"/>
      <c r="R34" s="104"/>
    </row>
    <row r="35" spans="1:18" x14ac:dyDescent="0.35">
      <c r="A35" s="89" t="s">
        <v>103</v>
      </c>
      <c r="B35" s="93"/>
      <c r="C35" s="134">
        <f t="shared" ref="C35:O35" si="5">C15-C33</f>
        <v>0</v>
      </c>
      <c r="D35" s="134">
        <f t="shared" si="5"/>
        <v>0</v>
      </c>
      <c r="E35" s="134">
        <f t="shared" si="5"/>
        <v>0</v>
      </c>
      <c r="F35" s="134">
        <f t="shared" si="5"/>
        <v>0</v>
      </c>
      <c r="G35" s="134">
        <f t="shared" si="5"/>
        <v>0</v>
      </c>
      <c r="H35" s="134">
        <f t="shared" si="5"/>
        <v>0</v>
      </c>
      <c r="I35" s="134">
        <f t="shared" si="5"/>
        <v>0</v>
      </c>
      <c r="J35" s="134">
        <f t="shared" si="5"/>
        <v>0</v>
      </c>
      <c r="K35" s="134">
        <f t="shared" si="5"/>
        <v>0</v>
      </c>
      <c r="L35" s="134">
        <f t="shared" si="5"/>
        <v>0</v>
      </c>
      <c r="M35" s="134">
        <f t="shared" si="5"/>
        <v>0</v>
      </c>
      <c r="N35" s="134">
        <f t="shared" si="5"/>
        <v>0</v>
      </c>
      <c r="O35" s="135">
        <f t="shared" si="5"/>
        <v>0</v>
      </c>
      <c r="P35" s="104"/>
      <c r="Q35" s="113"/>
      <c r="R35" s="104"/>
    </row>
    <row r="36" spans="1:18" x14ac:dyDescent="0.35">
      <c r="A36" s="89" t="s">
        <v>104</v>
      </c>
      <c r="B36" s="93"/>
      <c r="C36" s="136">
        <f>'Loan Amortization'!$D$11</f>
        <v>0</v>
      </c>
      <c r="D36" s="136">
        <f>'Loan Amortization'!$D$11</f>
        <v>0</v>
      </c>
      <c r="E36" s="136">
        <f>'Loan Amortization'!$D$11</f>
        <v>0</v>
      </c>
      <c r="F36" s="136">
        <f>'Loan Amortization'!$D$11</f>
        <v>0</v>
      </c>
      <c r="G36" s="136">
        <f>'Loan Amortization'!$D$11</f>
        <v>0</v>
      </c>
      <c r="H36" s="136">
        <f>'Loan Amortization'!$D$11</f>
        <v>0</v>
      </c>
      <c r="I36" s="136">
        <f>'Loan Amortization'!$D$11</f>
        <v>0</v>
      </c>
      <c r="J36" s="136">
        <f>'Loan Amortization'!$D$11</f>
        <v>0</v>
      </c>
      <c r="K36" s="136">
        <f>'Loan Amortization'!$D$11</f>
        <v>0</v>
      </c>
      <c r="L36" s="136">
        <f>'Loan Amortization'!$D$11</f>
        <v>0</v>
      </c>
      <c r="M36" s="136">
        <f>'Loan Amortization'!$D$11</f>
        <v>0</v>
      </c>
      <c r="N36" s="136">
        <f>'Loan Amortization'!$D$11</f>
        <v>0</v>
      </c>
      <c r="O36" s="135">
        <f>SUM(C36:N36)</f>
        <v>0</v>
      </c>
      <c r="P36" s="104"/>
      <c r="Q36" s="113"/>
      <c r="R36" s="104"/>
    </row>
    <row r="37" spans="1:18" x14ac:dyDescent="0.35">
      <c r="A37" s="89" t="s">
        <v>105</v>
      </c>
      <c r="B37" s="93"/>
      <c r="C37" s="137">
        <f t="shared" ref="C37:O37" si="6">C35-C36</f>
        <v>0</v>
      </c>
      <c r="D37" s="137">
        <f t="shared" si="6"/>
        <v>0</v>
      </c>
      <c r="E37" s="137">
        <f t="shared" si="6"/>
        <v>0</v>
      </c>
      <c r="F37" s="137">
        <f t="shared" si="6"/>
        <v>0</v>
      </c>
      <c r="G37" s="137">
        <f t="shared" si="6"/>
        <v>0</v>
      </c>
      <c r="H37" s="137">
        <f t="shared" si="6"/>
        <v>0</v>
      </c>
      <c r="I37" s="137">
        <f t="shared" si="6"/>
        <v>0</v>
      </c>
      <c r="J37" s="137">
        <f t="shared" si="6"/>
        <v>0</v>
      </c>
      <c r="K37" s="137">
        <f t="shared" si="6"/>
        <v>0</v>
      </c>
      <c r="L37" s="137">
        <f t="shared" si="6"/>
        <v>0</v>
      </c>
      <c r="M37" s="137">
        <f t="shared" si="6"/>
        <v>0</v>
      </c>
      <c r="N37" s="137">
        <f t="shared" si="6"/>
        <v>0</v>
      </c>
      <c r="O37" s="138">
        <f t="shared" si="6"/>
        <v>0</v>
      </c>
      <c r="P37" s="104"/>
      <c r="Q37" s="113"/>
      <c r="R37" s="104"/>
    </row>
    <row r="38" spans="1:18" ht="22.5" customHeight="1" x14ac:dyDescent="0.35">
      <c r="A38" s="89" t="s">
        <v>106</v>
      </c>
      <c r="B38" s="93"/>
      <c r="C38" s="139" t="e">
        <f>O35/O36</f>
        <v>#DIV/0!</v>
      </c>
      <c r="D38" s="114" t="s">
        <v>107</v>
      </c>
      <c r="E38" s="100"/>
      <c r="F38" s="105"/>
      <c r="G38" s="114"/>
      <c r="H38" s="100"/>
      <c r="I38" s="105"/>
      <c r="J38" s="114"/>
      <c r="K38" s="100"/>
      <c r="L38" s="105"/>
      <c r="M38" s="114"/>
      <c r="N38" s="100"/>
      <c r="O38" s="105"/>
      <c r="P38" s="114"/>
      <c r="Q38" s="105"/>
      <c r="R38" s="114"/>
    </row>
    <row r="39" spans="1:18" ht="22.5" customHeight="1" x14ac:dyDescent="0.35">
      <c r="A39" s="89"/>
      <c r="B39" s="93"/>
      <c r="C39" s="139" t="e">
        <f>O35/('Loan Amortization'!$M$11*12)</f>
        <v>#DIV/0!</v>
      </c>
      <c r="D39" s="114" t="s">
        <v>108</v>
      </c>
      <c r="E39" s="100"/>
      <c r="F39" s="105"/>
      <c r="G39" s="114"/>
      <c r="H39" s="100"/>
      <c r="I39" s="105"/>
      <c r="J39" s="114"/>
      <c r="K39" s="100"/>
      <c r="L39" s="105"/>
      <c r="M39" s="114"/>
      <c r="N39" s="100"/>
      <c r="O39" s="105"/>
      <c r="P39" s="114"/>
      <c r="Q39" s="105"/>
      <c r="R39" s="114"/>
    </row>
    <row r="40" spans="1:18" ht="22.5" customHeight="1" x14ac:dyDescent="0.35">
      <c r="A40" s="89" t="s">
        <v>109</v>
      </c>
      <c r="B40" s="93"/>
      <c r="C40" s="140" t="e">
        <f>((O35*0.7)/('Loan Amortization'!$V$13*12))</f>
        <v>#DIV/0!</v>
      </c>
      <c r="D40" s="141" t="s">
        <v>107</v>
      </c>
      <c r="E40" s="142" t="e">
        <f>IF(C40&gt;=1.2,"PASS","FAIL")</f>
        <v>#DIV/0!</v>
      </c>
      <c r="F40" s="105"/>
      <c r="G40" s="114"/>
      <c r="H40" s="100"/>
      <c r="I40" s="105"/>
      <c r="J40" s="114"/>
      <c r="K40" s="100"/>
      <c r="L40" s="105"/>
      <c r="M40" s="7" t="s">
        <v>110</v>
      </c>
      <c r="N40" s="7"/>
      <c r="O40" s="143">
        <f>(O35*0.7)-('Loan Amortization'!V13*12)</f>
        <v>0</v>
      </c>
      <c r="P40" s="114"/>
      <c r="Q40" s="105"/>
      <c r="R40" s="114"/>
    </row>
    <row r="41" spans="1:18" ht="36" customHeight="1" x14ac:dyDescent="0.35">
      <c r="A41" s="89"/>
      <c r="B41" s="93"/>
      <c r="C41" s="144" t="s">
        <v>111</v>
      </c>
      <c r="D41" s="145"/>
      <c r="E41" s="146"/>
      <c r="F41" s="147"/>
      <c r="G41" s="145"/>
      <c r="H41" s="146"/>
      <c r="I41" s="105"/>
      <c r="J41" s="114"/>
      <c r="K41" s="100"/>
      <c r="L41" s="105"/>
      <c r="M41" s="114"/>
      <c r="N41" s="100"/>
      <c r="O41" s="105"/>
      <c r="P41" s="114"/>
      <c r="Q41" s="105"/>
      <c r="R41" s="114"/>
    </row>
    <row r="42" spans="1:18" x14ac:dyDescent="0.35">
      <c r="A42" s="89"/>
      <c r="B42" s="93"/>
      <c r="C42" s="148"/>
      <c r="D42" s="114"/>
      <c r="E42" s="100"/>
      <c r="F42" s="105"/>
      <c r="G42" s="114"/>
      <c r="H42" s="100"/>
      <c r="I42" s="105"/>
      <c r="J42" s="114"/>
      <c r="K42" s="100"/>
      <c r="L42" s="105"/>
      <c r="M42" s="114"/>
      <c r="N42" s="100"/>
      <c r="O42" s="105"/>
      <c r="P42" s="114"/>
      <c r="Q42" s="105"/>
      <c r="R42" s="114"/>
    </row>
    <row r="43" spans="1:18" ht="30" customHeight="1" x14ac:dyDescent="0.35">
      <c r="A43" s="149">
        <v>4</v>
      </c>
      <c r="B43" s="9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05"/>
      <c r="P43" s="114"/>
      <c r="Q43" s="105"/>
      <c r="R43" s="114"/>
    </row>
    <row r="44" spans="1:18" ht="30" customHeight="1" x14ac:dyDescent="0.35">
      <c r="A44" s="149">
        <v>5</v>
      </c>
      <c r="B44" s="93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105"/>
      <c r="P44" s="114"/>
      <c r="Q44" s="105"/>
      <c r="R44" s="114"/>
    </row>
    <row r="45" spans="1:18" ht="30" customHeight="1" x14ac:dyDescent="0.35">
      <c r="A45" s="149">
        <v>6</v>
      </c>
      <c r="B45" s="9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05"/>
      <c r="P45" s="114"/>
      <c r="Q45" s="105"/>
      <c r="R45" s="114"/>
    </row>
    <row r="46" spans="1:18" ht="30" customHeight="1" x14ac:dyDescent="0.35">
      <c r="A46" s="149">
        <v>10</v>
      </c>
      <c r="B46" s="93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05"/>
      <c r="P46" s="114"/>
      <c r="Q46" s="105"/>
      <c r="R46" s="114"/>
    </row>
    <row r="47" spans="1:18" ht="30" customHeight="1" x14ac:dyDescent="0.35">
      <c r="A47" s="149">
        <v>11</v>
      </c>
      <c r="B47" s="93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05"/>
      <c r="P47" s="114"/>
      <c r="Q47" s="105"/>
      <c r="R47" s="114"/>
    </row>
    <row r="48" spans="1:18" ht="30" customHeight="1" x14ac:dyDescent="0.35">
      <c r="A48" s="149">
        <v>12</v>
      </c>
      <c r="B48" s="93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05"/>
      <c r="P48" s="114"/>
      <c r="Q48" s="105"/>
      <c r="R48" s="114"/>
    </row>
    <row r="49" spans="1:18" ht="30" customHeight="1" x14ac:dyDescent="0.35">
      <c r="A49" s="149">
        <v>18</v>
      </c>
      <c r="B49" s="93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05"/>
      <c r="P49" s="114"/>
      <c r="Q49" s="105"/>
      <c r="R49" s="114"/>
    </row>
    <row r="50" spans="1:18" ht="30" customHeight="1" x14ac:dyDescent="0.35">
      <c r="A50" s="149">
        <v>19</v>
      </c>
      <c r="B50" s="93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05"/>
      <c r="P50" s="114"/>
      <c r="Q50" s="105"/>
      <c r="R50" s="114"/>
    </row>
    <row r="51" spans="1:18" ht="30" customHeight="1" x14ac:dyDescent="0.35">
      <c r="A51" s="149">
        <v>20</v>
      </c>
      <c r="B51" s="93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05"/>
      <c r="P51" s="114"/>
      <c r="Q51" s="105"/>
      <c r="R51" s="114"/>
    </row>
    <row r="52" spans="1:18" ht="30" customHeight="1" x14ac:dyDescent="0.35">
      <c r="A52" s="149">
        <v>21</v>
      </c>
      <c r="B52" s="93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05"/>
      <c r="P52" s="114"/>
      <c r="Q52" s="105"/>
      <c r="R52" s="114"/>
    </row>
    <row r="53" spans="1:18" ht="30" customHeight="1" x14ac:dyDescent="0.35">
      <c r="A53" s="149">
        <v>22</v>
      </c>
      <c r="B53" s="93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05"/>
      <c r="P53" s="114"/>
      <c r="Q53" s="105"/>
      <c r="R53" s="114"/>
    </row>
    <row r="54" spans="1:18" ht="30" customHeight="1" x14ac:dyDescent="0.35">
      <c r="A54" s="149">
        <v>23</v>
      </c>
      <c r="B54" s="93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05"/>
      <c r="P54" s="114"/>
      <c r="Q54" s="105"/>
      <c r="R54" s="114"/>
    </row>
    <row r="55" spans="1:18" ht="30" customHeight="1" x14ac:dyDescent="0.35">
      <c r="A55" s="149">
        <v>24</v>
      </c>
      <c r="B55" s="93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05"/>
      <c r="P55" s="114"/>
      <c r="Q55" s="105"/>
      <c r="R55" s="114"/>
    </row>
    <row r="56" spans="1:18" ht="30" customHeight="1" x14ac:dyDescent="0.35">
      <c r="A56" s="149">
        <v>25</v>
      </c>
      <c r="B56" s="93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05"/>
      <c r="P56" s="114"/>
      <c r="Q56" s="105"/>
      <c r="R56" s="114"/>
    </row>
    <row r="57" spans="1:18" ht="30" customHeight="1" x14ac:dyDescent="0.35">
      <c r="A57" s="92">
        <v>26</v>
      </c>
      <c r="B57" s="93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05"/>
      <c r="P57" s="114"/>
      <c r="Q57" s="105"/>
      <c r="R57" s="114"/>
    </row>
    <row r="58" spans="1:18" ht="30" customHeight="1" x14ac:dyDescent="0.35">
      <c r="A58" s="92">
        <v>27</v>
      </c>
      <c r="B58" s="93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23"/>
      <c r="P58" s="104"/>
      <c r="Q58" s="109"/>
      <c r="R58" s="104"/>
    </row>
    <row r="59" spans="1:18" ht="30" customHeight="1" x14ac:dyDescent="0.35">
      <c r="A59" s="92">
        <v>28</v>
      </c>
      <c r="B59" s="93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123"/>
      <c r="P59" s="104"/>
      <c r="Q59" s="109"/>
      <c r="R59" s="104"/>
    </row>
    <row r="60" spans="1:18" ht="30" customHeight="1" x14ac:dyDescent="0.35">
      <c r="A60" s="92">
        <v>29</v>
      </c>
      <c r="B60" s="93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150"/>
      <c r="P60" s="104"/>
      <c r="Q60" s="151"/>
      <c r="R60" s="104"/>
    </row>
    <row r="61" spans="1:18" ht="30" customHeight="1" x14ac:dyDescent="0.35">
      <c r="A61" s="92">
        <v>30</v>
      </c>
      <c r="B61" s="93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09"/>
      <c r="P61" s="114"/>
      <c r="Q61" s="109"/>
      <c r="R61" s="114"/>
    </row>
    <row r="62" spans="1:18" ht="30" customHeight="1" x14ac:dyDescent="0.35">
      <c r="A62" s="92">
        <v>31</v>
      </c>
      <c r="B62" s="93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109"/>
      <c r="P62" s="114"/>
      <c r="Q62" s="109"/>
      <c r="R62" s="114"/>
    </row>
    <row r="63" spans="1:18" ht="30" customHeight="1" x14ac:dyDescent="0.35">
      <c r="A63" s="92">
        <v>32</v>
      </c>
      <c r="B63" s="9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150"/>
      <c r="P63" s="104"/>
      <c r="Q63" s="151"/>
      <c r="R63" s="104"/>
    </row>
    <row r="64" spans="1:18" ht="30" customHeight="1" x14ac:dyDescent="0.35">
      <c r="A64" s="92">
        <v>33</v>
      </c>
      <c r="B64" s="93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50"/>
      <c r="P64" s="104"/>
      <c r="Q64" s="151"/>
      <c r="R64" s="104"/>
    </row>
    <row r="65" spans="1:18" ht="30" customHeight="1" x14ac:dyDescent="0.35">
      <c r="A65" s="92">
        <v>34</v>
      </c>
      <c r="B65" s="93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123"/>
      <c r="P65" s="104"/>
      <c r="Q65" s="109"/>
      <c r="R65" s="104"/>
    </row>
    <row r="66" spans="1:18" ht="30" customHeight="1" x14ac:dyDescent="0.35">
      <c r="A66" s="92">
        <v>35</v>
      </c>
      <c r="B66" s="93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23"/>
      <c r="P66" s="104"/>
      <c r="Q66" s="109"/>
      <c r="R66" s="104"/>
    </row>
    <row r="67" spans="1:18" ht="30" customHeight="1" x14ac:dyDescent="0.35">
      <c r="A67" s="92">
        <v>36</v>
      </c>
      <c r="B67" s="93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150"/>
      <c r="P67" s="104"/>
      <c r="Q67" s="113"/>
      <c r="R67" s="104"/>
    </row>
    <row r="68" spans="1:18" ht="30" customHeight="1" x14ac:dyDescent="0.35">
      <c r="A68" s="92">
        <v>37</v>
      </c>
      <c r="B68" s="93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152"/>
      <c r="P68" s="153"/>
      <c r="Q68" s="152"/>
      <c r="R68" s="153"/>
    </row>
    <row r="69" spans="1:18" ht="30" customHeight="1" x14ac:dyDescent="0.35">
      <c r="A69" s="92">
        <v>38</v>
      </c>
      <c r="B69" s="15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155"/>
      <c r="P69" s="156"/>
      <c r="Q69" s="155"/>
      <c r="R69" s="156"/>
    </row>
    <row r="70" spans="1:18" ht="30" customHeight="1" x14ac:dyDescent="0.35">
      <c r="A70" s="92">
        <v>39</v>
      </c>
      <c r="B70" s="9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157"/>
      <c r="P70" s="153"/>
      <c r="Q70" s="157"/>
      <c r="R70" s="153"/>
    </row>
    <row r="71" spans="1:18" ht="30" customHeight="1" x14ac:dyDescent="0.35">
      <c r="A71" s="92">
        <v>40</v>
      </c>
      <c r="B71" s="93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57"/>
      <c r="P71" s="153"/>
      <c r="Q71" s="157"/>
      <c r="R71" s="153"/>
    </row>
    <row r="72" spans="1:18" ht="30" customHeight="1" x14ac:dyDescent="0.35">
      <c r="A72" s="92">
        <v>41</v>
      </c>
      <c r="B72" s="93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157"/>
      <c r="P72" s="153"/>
      <c r="Q72" s="157"/>
      <c r="R72" s="153"/>
    </row>
    <row r="73" spans="1:18" ht="30" customHeight="1" x14ac:dyDescent="0.35">
      <c r="A73" s="92">
        <v>42</v>
      </c>
      <c r="B73" s="93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157"/>
      <c r="P73" s="153"/>
      <c r="Q73" s="157"/>
      <c r="R73" s="153"/>
    </row>
    <row r="74" spans="1:18" ht="30" customHeight="1" x14ac:dyDescent="0.35">
      <c r="A74" s="92">
        <v>43</v>
      </c>
      <c r="B74" s="93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157"/>
      <c r="P74" s="153"/>
      <c r="Q74" s="157"/>
      <c r="R74" s="153"/>
    </row>
    <row r="75" spans="1:18" x14ac:dyDescent="0.35">
      <c r="A75" s="158"/>
      <c r="B75" s="93"/>
      <c r="C75" s="157"/>
      <c r="D75" s="153"/>
      <c r="E75" s="93"/>
      <c r="F75" s="157"/>
      <c r="G75" s="153"/>
      <c r="H75" s="93"/>
      <c r="I75" s="157"/>
      <c r="J75" s="153"/>
      <c r="K75" s="93"/>
      <c r="L75" s="157"/>
      <c r="M75" s="153"/>
      <c r="N75" s="93"/>
      <c r="O75" s="157"/>
      <c r="P75" s="153"/>
      <c r="Q75" s="157"/>
      <c r="R75" s="153"/>
    </row>
    <row r="76" spans="1:18" x14ac:dyDescent="0.35">
      <c r="A76" s="158"/>
      <c r="B76" s="93"/>
      <c r="C76" s="157"/>
      <c r="D76" s="153"/>
      <c r="E76" s="93"/>
      <c r="F76" s="157"/>
      <c r="G76" s="153"/>
      <c r="H76" s="93"/>
      <c r="I76" s="157"/>
      <c r="J76" s="153"/>
      <c r="K76" s="93"/>
      <c r="L76" s="157"/>
      <c r="M76" s="153"/>
      <c r="N76" s="93"/>
      <c r="O76" s="157"/>
      <c r="P76" s="153"/>
      <c r="Q76" s="157"/>
      <c r="R76" s="153"/>
    </row>
    <row r="77" spans="1:18" x14ac:dyDescent="0.35">
      <c r="A77" s="149"/>
      <c r="B77" s="93"/>
      <c r="C77" s="157"/>
      <c r="D77" s="153"/>
      <c r="E77" s="93"/>
      <c r="F77" s="157"/>
      <c r="G77" s="153"/>
      <c r="H77" s="93"/>
      <c r="I77" s="157"/>
      <c r="J77" s="153"/>
      <c r="K77" s="93"/>
      <c r="L77" s="157"/>
      <c r="M77" s="153"/>
      <c r="N77" s="93"/>
      <c r="O77" s="157"/>
      <c r="P77" s="153"/>
      <c r="Q77" s="157"/>
      <c r="R77" s="153"/>
    </row>
    <row r="78" spans="1:18" x14ac:dyDescent="0.35">
      <c r="A78" s="159"/>
      <c r="B78" s="93"/>
      <c r="C78" s="160"/>
      <c r="D78" s="153"/>
      <c r="E78" s="93"/>
      <c r="F78" s="160"/>
      <c r="G78" s="153"/>
      <c r="H78" s="93"/>
      <c r="I78" s="160"/>
      <c r="J78" s="153"/>
      <c r="K78" s="93"/>
      <c r="L78" s="160"/>
      <c r="M78" s="153"/>
      <c r="N78" s="93"/>
      <c r="O78" s="157"/>
      <c r="P78" s="153"/>
      <c r="Q78" s="157"/>
      <c r="R78" s="153"/>
    </row>
    <row r="79" spans="1:18" x14ac:dyDescent="0.35">
      <c r="A79" s="159"/>
      <c r="B79" s="93"/>
      <c r="C79" s="160"/>
      <c r="D79" s="153"/>
      <c r="E79" s="93"/>
      <c r="F79" s="160"/>
      <c r="G79" s="153"/>
      <c r="H79" s="93"/>
      <c r="I79" s="160"/>
      <c r="J79" s="153"/>
      <c r="K79" s="93"/>
      <c r="L79" s="160"/>
      <c r="M79" s="153"/>
      <c r="N79" s="93"/>
      <c r="O79" s="157"/>
      <c r="P79" s="153"/>
      <c r="Q79" s="157"/>
      <c r="R79" s="153"/>
    </row>
    <row r="80" spans="1:18" x14ac:dyDescent="0.35">
      <c r="A80" s="89"/>
      <c r="B80" s="93"/>
      <c r="C80" s="155"/>
      <c r="D80" s="153"/>
      <c r="E80" s="93"/>
      <c r="F80" s="155"/>
      <c r="G80" s="153"/>
      <c r="H80" s="93"/>
      <c r="I80" s="155"/>
      <c r="J80" s="153"/>
      <c r="K80" s="93"/>
      <c r="L80" s="155"/>
      <c r="M80" s="161"/>
      <c r="N80" s="161"/>
      <c r="O80" s="161"/>
      <c r="P80" s="161"/>
      <c r="Q80" s="161"/>
      <c r="R80" s="161"/>
    </row>
  </sheetData>
  <mergeCells count="33">
    <mergeCell ref="C72:N72"/>
    <mergeCell ref="C73:N73"/>
    <mergeCell ref="C74:N74"/>
    <mergeCell ref="C67:N67"/>
    <mergeCell ref="C68:N68"/>
    <mergeCell ref="C69:N69"/>
    <mergeCell ref="C70:N70"/>
    <mergeCell ref="C71:N71"/>
    <mergeCell ref="C62:N62"/>
    <mergeCell ref="C63:N63"/>
    <mergeCell ref="C64:N64"/>
    <mergeCell ref="C65:N65"/>
    <mergeCell ref="C66:N66"/>
    <mergeCell ref="C57:N57"/>
    <mergeCell ref="C58:N58"/>
    <mergeCell ref="C59:N59"/>
    <mergeCell ref="C60:N60"/>
    <mergeCell ref="C61:N61"/>
    <mergeCell ref="C52:N52"/>
    <mergeCell ref="C53:N53"/>
    <mergeCell ref="C54:N54"/>
    <mergeCell ref="C55:N55"/>
    <mergeCell ref="C56:N56"/>
    <mergeCell ref="C47:N47"/>
    <mergeCell ref="C48:N48"/>
    <mergeCell ref="C49:N49"/>
    <mergeCell ref="C50:N50"/>
    <mergeCell ref="C51:N51"/>
    <mergeCell ref="M40:N40"/>
    <mergeCell ref="C43:N43"/>
    <mergeCell ref="C44:N44"/>
    <mergeCell ref="C45:N45"/>
    <mergeCell ref="C46:N46"/>
  </mergeCells>
  <pageMargins left="0.25" right="0.25" top="0.75" bottom="0.75" header="0.511811023622047" footer="0.511811023622047"/>
  <pageSetup fitToHeight="0" orientation="landscape" horizontalDpi="300" verticalDpi="300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80"/>
  <sheetViews>
    <sheetView showGridLines="0" zoomScale="80" zoomScaleNormal="80" workbookViewId="0">
      <selection activeCell="C18" sqref="C18"/>
    </sheetView>
  </sheetViews>
  <sheetFormatPr defaultColWidth="9.08984375" defaultRowHeight="14.5" x14ac:dyDescent="0.35"/>
  <cols>
    <col min="1" max="1" width="43.26953125" style="88" customWidth="1"/>
    <col min="2" max="2" width="2.1796875" style="88" customWidth="1"/>
    <col min="3" max="11" width="17" style="88" customWidth="1"/>
    <col min="12" max="14" width="16.54296875" style="88" customWidth="1"/>
    <col min="15" max="15" width="18.453125" style="88" customWidth="1"/>
    <col min="16" max="16" width="22.81640625" style="88" customWidth="1"/>
    <col min="17" max="16384" width="9.08984375" style="88"/>
  </cols>
  <sheetData>
    <row r="1" spans="1:18" x14ac:dyDescent="0.35">
      <c r="A1" s="89" t="s">
        <v>112</v>
      </c>
      <c r="B1" s="90"/>
      <c r="C1" s="91"/>
      <c r="D1" s="92"/>
      <c r="E1" s="91"/>
      <c r="F1" s="92"/>
      <c r="G1" s="91"/>
      <c r="H1" s="92"/>
      <c r="I1" s="91"/>
      <c r="J1" s="92"/>
      <c r="K1" s="91"/>
      <c r="L1" s="92"/>
      <c r="M1" s="91"/>
      <c r="N1" s="92"/>
      <c r="O1" s="79"/>
      <c r="P1" s="92"/>
      <c r="Q1" s="79"/>
      <c r="R1" s="92"/>
    </row>
    <row r="2" spans="1:18" s="98" customFormat="1" ht="12" x14ac:dyDescent="0.3">
      <c r="A2" s="94" t="s">
        <v>66</v>
      </c>
      <c r="B2" s="95"/>
      <c r="C2" s="96" t="s">
        <v>113</v>
      </c>
      <c r="D2" s="96" t="s">
        <v>114</v>
      </c>
      <c r="E2" s="96" t="s">
        <v>115</v>
      </c>
      <c r="F2" s="96" t="s">
        <v>116</v>
      </c>
      <c r="G2" s="96" t="s">
        <v>117</v>
      </c>
      <c r="H2" s="96" t="s">
        <v>118</v>
      </c>
      <c r="I2" s="96" t="s">
        <v>119</v>
      </c>
      <c r="J2" s="96" t="s">
        <v>120</v>
      </c>
      <c r="K2" s="96" t="s">
        <v>121</v>
      </c>
      <c r="L2" s="96" t="s">
        <v>122</v>
      </c>
      <c r="M2" s="96" t="s">
        <v>123</v>
      </c>
      <c r="N2" s="96" t="s">
        <v>124</v>
      </c>
      <c r="O2" s="96" t="s">
        <v>79</v>
      </c>
      <c r="P2" s="97"/>
      <c r="Q2" s="97"/>
      <c r="R2" s="97"/>
    </row>
    <row r="3" spans="1:18" x14ac:dyDescent="0.35">
      <c r="A3" s="74" t="s">
        <v>80</v>
      </c>
      <c r="B3" s="93"/>
      <c r="C3" s="99"/>
      <c r="D3" s="99"/>
      <c r="E3" s="100"/>
      <c r="F3" s="101"/>
      <c r="G3" s="99"/>
      <c r="H3" s="100"/>
      <c r="I3" s="99"/>
      <c r="J3" s="99"/>
      <c r="K3" s="100"/>
      <c r="L3" s="99"/>
      <c r="M3" s="99"/>
      <c r="N3" s="100"/>
      <c r="O3" s="99"/>
      <c r="P3" s="99"/>
      <c r="Q3" s="99"/>
      <c r="R3" s="99"/>
    </row>
    <row r="4" spans="1:18" x14ac:dyDescent="0.35">
      <c r="A4" s="92" t="s">
        <v>80</v>
      </c>
      <c r="B4" s="93"/>
      <c r="C4" s="102">
        <v>0</v>
      </c>
      <c r="D4" s="102">
        <v>0</v>
      </c>
      <c r="E4" s="102">
        <v>0</v>
      </c>
      <c r="F4" s="102">
        <v>0</v>
      </c>
      <c r="G4" s="102">
        <v>0</v>
      </c>
      <c r="H4" s="102">
        <v>0</v>
      </c>
      <c r="I4" s="102">
        <v>0</v>
      </c>
      <c r="J4" s="102">
        <v>0</v>
      </c>
      <c r="K4" s="102">
        <v>0</v>
      </c>
      <c r="L4" s="102">
        <v>0</v>
      </c>
      <c r="M4" s="102">
        <v>0</v>
      </c>
      <c r="N4" s="102">
        <v>0</v>
      </c>
      <c r="O4" s="103">
        <f>SUM(C4:N4)</f>
        <v>0</v>
      </c>
      <c r="P4" s="104"/>
      <c r="Q4" s="105"/>
      <c r="R4" s="104"/>
    </row>
    <row r="5" spans="1:18" x14ac:dyDescent="0.35">
      <c r="A5" s="92"/>
      <c r="B5" s="93"/>
      <c r="C5" s="106">
        <v>0</v>
      </c>
      <c r="D5" s="106">
        <v>0</v>
      </c>
      <c r="E5" s="106">
        <v>0</v>
      </c>
      <c r="F5" s="106">
        <v>0</v>
      </c>
      <c r="G5" s="106">
        <v>0</v>
      </c>
      <c r="H5" s="106">
        <v>0</v>
      </c>
      <c r="I5" s="106">
        <v>0</v>
      </c>
      <c r="J5" s="106">
        <v>0</v>
      </c>
      <c r="K5" s="106">
        <v>0</v>
      </c>
      <c r="L5" s="106">
        <v>0</v>
      </c>
      <c r="M5" s="106">
        <v>0</v>
      </c>
      <c r="N5" s="106">
        <v>0</v>
      </c>
      <c r="O5" s="107">
        <f>SUM(C5:N5)</f>
        <v>0</v>
      </c>
      <c r="P5" s="108"/>
      <c r="Q5" s="109"/>
      <c r="R5" s="104"/>
    </row>
    <row r="6" spans="1:18" x14ac:dyDescent="0.35">
      <c r="A6" s="92"/>
      <c r="B6" s="93"/>
      <c r="C6" s="106">
        <v>0</v>
      </c>
      <c r="D6" s="106">
        <v>0</v>
      </c>
      <c r="E6" s="106">
        <v>0</v>
      </c>
      <c r="F6" s="106">
        <v>0</v>
      </c>
      <c r="G6" s="106">
        <v>0</v>
      </c>
      <c r="H6" s="106">
        <v>0</v>
      </c>
      <c r="I6" s="106">
        <v>0</v>
      </c>
      <c r="J6" s="106">
        <v>0</v>
      </c>
      <c r="K6" s="106">
        <v>0</v>
      </c>
      <c r="L6" s="106">
        <v>0</v>
      </c>
      <c r="M6" s="106">
        <v>0</v>
      </c>
      <c r="N6" s="106">
        <v>0</v>
      </c>
      <c r="O6" s="107">
        <f>SUM(C6:N6)</f>
        <v>0</v>
      </c>
      <c r="P6" s="108"/>
      <c r="Q6" s="109"/>
      <c r="R6" s="104"/>
    </row>
    <row r="7" spans="1:18" x14ac:dyDescent="0.35">
      <c r="A7" s="110" t="s">
        <v>81</v>
      </c>
      <c r="B7" s="93"/>
      <c r="C7" s="111">
        <f t="shared" ref="C7:O7" si="0">SUM(C4:C6)</f>
        <v>0</v>
      </c>
      <c r="D7" s="111">
        <f t="shared" si="0"/>
        <v>0</v>
      </c>
      <c r="E7" s="111">
        <f t="shared" si="0"/>
        <v>0</v>
      </c>
      <c r="F7" s="111">
        <f t="shared" si="0"/>
        <v>0</v>
      </c>
      <c r="G7" s="111">
        <f t="shared" si="0"/>
        <v>0</v>
      </c>
      <c r="H7" s="111">
        <f t="shared" si="0"/>
        <v>0</v>
      </c>
      <c r="I7" s="111">
        <f t="shared" si="0"/>
        <v>0</v>
      </c>
      <c r="J7" s="111">
        <f t="shared" si="0"/>
        <v>0</v>
      </c>
      <c r="K7" s="111">
        <f t="shared" si="0"/>
        <v>0</v>
      </c>
      <c r="L7" s="111">
        <f t="shared" si="0"/>
        <v>0</v>
      </c>
      <c r="M7" s="111">
        <f t="shared" si="0"/>
        <v>0</v>
      </c>
      <c r="N7" s="111">
        <f t="shared" si="0"/>
        <v>0</v>
      </c>
      <c r="O7" s="112">
        <f t="shared" si="0"/>
        <v>0</v>
      </c>
      <c r="P7" s="108"/>
      <c r="Q7" s="113"/>
      <c r="R7" s="104"/>
    </row>
    <row r="8" spans="1:18" x14ac:dyDescent="0.35">
      <c r="A8" s="89"/>
      <c r="B8" s="93"/>
      <c r="C8" s="105"/>
      <c r="D8" s="114"/>
      <c r="E8" s="100"/>
      <c r="F8" s="105"/>
      <c r="G8" s="114"/>
      <c r="H8" s="100"/>
      <c r="I8" s="105"/>
      <c r="J8" s="114"/>
      <c r="K8" s="100"/>
      <c r="L8" s="105"/>
      <c r="M8" s="114"/>
      <c r="N8" s="100"/>
      <c r="O8" s="105"/>
      <c r="P8" s="114"/>
      <c r="Q8" s="105"/>
      <c r="R8" s="114"/>
    </row>
    <row r="9" spans="1:18" x14ac:dyDescent="0.35">
      <c r="A9" s="74" t="s">
        <v>82</v>
      </c>
      <c r="B9" s="93"/>
      <c r="C9" s="105"/>
      <c r="D9" s="114"/>
      <c r="E9" s="100"/>
      <c r="F9" s="105"/>
      <c r="G9" s="114"/>
      <c r="H9" s="100"/>
      <c r="I9" s="105"/>
      <c r="J9" s="114"/>
      <c r="K9" s="100"/>
      <c r="L9" s="105"/>
      <c r="M9" s="114"/>
      <c r="N9" s="100"/>
      <c r="O9" s="115"/>
      <c r="P9" s="114"/>
      <c r="Q9" s="105"/>
      <c r="R9" s="114"/>
    </row>
    <row r="10" spans="1:18" x14ac:dyDescent="0.35">
      <c r="A10" s="92" t="s">
        <v>83</v>
      </c>
      <c r="B10" s="93"/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16">
        <f>SUM(C10:N10)</f>
        <v>0</v>
      </c>
      <c r="P10" s="108"/>
      <c r="Q10" s="109"/>
      <c r="R10" s="104"/>
    </row>
    <row r="11" spans="1:18" x14ac:dyDescent="0.35">
      <c r="A11" s="117"/>
      <c r="B11" s="118"/>
      <c r="C11" s="106">
        <v>0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19">
        <f>SUM(C11:N11)</f>
        <v>0</v>
      </c>
      <c r="P11" s="108"/>
      <c r="Q11" s="109"/>
      <c r="R11" s="104"/>
    </row>
    <row r="12" spans="1:18" x14ac:dyDescent="0.35">
      <c r="A12" s="117"/>
      <c r="B12" s="118"/>
      <c r="C12" s="106">
        <v>0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7">
        <f>SUM(C12:N12)</f>
        <v>0</v>
      </c>
      <c r="P12" s="108"/>
      <c r="Q12" s="109"/>
      <c r="R12" s="104"/>
    </row>
    <row r="13" spans="1:18" x14ac:dyDescent="0.35">
      <c r="A13" s="110" t="s">
        <v>84</v>
      </c>
      <c r="B13" s="118"/>
      <c r="C13" s="120">
        <f t="shared" ref="C13:O13" si="1">SUM(C10:C12)</f>
        <v>0</v>
      </c>
      <c r="D13" s="120">
        <f t="shared" si="1"/>
        <v>0</v>
      </c>
      <c r="E13" s="120">
        <f t="shared" si="1"/>
        <v>0</v>
      </c>
      <c r="F13" s="120">
        <f t="shared" si="1"/>
        <v>0</v>
      </c>
      <c r="G13" s="120">
        <f t="shared" si="1"/>
        <v>0</v>
      </c>
      <c r="H13" s="120">
        <f t="shared" si="1"/>
        <v>0</v>
      </c>
      <c r="I13" s="120">
        <f t="shared" si="1"/>
        <v>0</v>
      </c>
      <c r="J13" s="120">
        <f t="shared" si="1"/>
        <v>0</v>
      </c>
      <c r="K13" s="120">
        <f t="shared" si="1"/>
        <v>0</v>
      </c>
      <c r="L13" s="120">
        <f t="shared" si="1"/>
        <v>0</v>
      </c>
      <c r="M13" s="120">
        <f t="shared" si="1"/>
        <v>0</v>
      </c>
      <c r="N13" s="120">
        <f t="shared" si="1"/>
        <v>0</v>
      </c>
      <c r="O13" s="121">
        <f t="shared" si="1"/>
        <v>0</v>
      </c>
      <c r="P13" s="108"/>
      <c r="Q13" s="109"/>
      <c r="R13" s="104"/>
    </row>
    <row r="14" spans="1:18" x14ac:dyDescent="0.35">
      <c r="A14" s="89"/>
      <c r="B14" s="118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  <c r="P14" s="104"/>
      <c r="Q14" s="109"/>
      <c r="R14" s="104"/>
    </row>
    <row r="15" spans="1:18" x14ac:dyDescent="0.35">
      <c r="A15" s="89" t="s">
        <v>85</v>
      </c>
      <c r="B15" s="93"/>
      <c r="C15" s="124">
        <f t="shared" ref="C15:O15" si="2">C7-C13</f>
        <v>0</v>
      </c>
      <c r="D15" s="125">
        <f t="shared" si="2"/>
        <v>0</v>
      </c>
      <c r="E15" s="125">
        <f t="shared" si="2"/>
        <v>0</v>
      </c>
      <c r="F15" s="125">
        <f t="shared" si="2"/>
        <v>0</v>
      </c>
      <c r="G15" s="125">
        <f t="shared" si="2"/>
        <v>0</v>
      </c>
      <c r="H15" s="125">
        <f t="shared" si="2"/>
        <v>0</v>
      </c>
      <c r="I15" s="125">
        <f t="shared" si="2"/>
        <v>0</v>
      </c>
      <c r="J15" s="125">
        <f t="shared" si="2"/>
        <v>0</v>
      </c>
      <c r="K15" s="125">
        <f t="shared" si="2"/>
        <v>0</v>
      </c>
      <c r="L15" s="125">
        <f t="shared" si="2"/>
        <v>0</v>
      </c>
      <c r="M15" s="125">
        <f t="shared" si="2"/>
        <v>0</v>
      </c>
      <c r="N15" s="125">
        <f t="shared" si="2"/>
        <v>0</v>
      </c>
      <c r="O15" s="125">
        <f t="shared" si="2"/>
        <v>0</v>
      </c>
      <c r="P15" s="104"/>
      <c r="Q15" s="126"/>
      <c r="R15" s="104"/>
    </row>
    <row r="16" spans="1:18" x14ac:dyDescent="0.35">
      <c r="A16" s="89"/>
      <c r="B16" s="93"/>
      <c r="C16" s="127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14"/>
      <c r="Q16" s="101"/>
      <c r="R16" s="114"/>
    </row>
    <row r="17" spans="1:18" x14ac:dyDescent="0.35">
      <c r="A17" s="74" t="s">
        <v>86</v>
      </c>
      <c r="B17" s="93"/>
      <c r="P17" s="104"/>
      <c r="Q17" s="113"/>
      <c r="R17" s="104"/>
    </row>
    <row r="18" spans="1:18" x14ac:dyDescent="0.35">
      <c r="A18" s="92" t="s">
        <v>87</v>
      </c>
      <c r="B18" s="93"/>
      <c r="C18" s="128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9">
        <f t="shared" ref="O18:O32" si="3">SUM(C18:N18)</f>
        <v>0</v>
      </c>
      <c r="P18" s="114"/>
      <c r="Q18" s="105"/>
      <c r="R18" s="114"/>
    </row>
    <row r="19" spans="1:18" x14ac:dyDescent="0.35">
      <c r="A19" s="92" t="s">
        <v>88</v>
      </c>
      <c r="B19" s="93"/>
      <c r="C19" s="128">
        <v>0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9">
        <f t="shared" si="3"/>
        <v>0</v>
      </c>
      <c r="P19" s="114"/>
      <c r="Q19" s="105"/>
      <c r="R19" s="114"/>
    </row>
    <row r="20" spans="1:18" x14ac:dyDescent="0.35">
      <c r="A20" s="92" t="s">
        <v>89</v>
      </c>
      <c r="B20" s="93"/>
      <c r="C20" s="128">
        <v>0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9">
        <f t="shared" si="3"/>
        <v>0</v>
      </c>
      <c r="P20" s="108"/>
      <c r="Q20" s="109"/>
      <c r="R20" s="104"/>
    </row>
    <row r="21" spans="1:18" x14ac:dyDescent="0.35">
      <c r="A21" s="92" t="s">
        <v>90</v>
      </c>
      <c r="B21" s="93"/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9">
        <f t="shared" si="3"/>
        <v>0</v>
      </c>
      <c r="P21" s="108"/>
      <c r="Q21" s="109"/>
      <c r="R21" s="104"/>
    </row>
    <row r="22" spans="1:18" x14ac:dyDescent="0.35">
      <c r="A22" s="92" t="s">
        <v>91</v>
      </c>
      <c r="B22" s="93"/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9">
        <f t="shared" si="3"/>
        <v>0</v>
      </c>
      <c r="P22" s="108"/>
      <c r="Q22" s="109"/>
      <c r="R22" s="104"/>
    </row>
    <row r="23" spans="1:18" x14ac:dyDescent="0.35">
      <c r="A23" s="92" t="s">
        <v>92</v>
      </c>
      <c r="B23" s="93"/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9">
        <f t="shared" si="3"/>
        <v>0</v>
      </c>
      <c r="P23" s="108"/>
      <c r="Q23" s="109"/>
      <c r="R23" s="104"/>
    </row>
    <row r="24" spans="1:18" x14ac:dyDescent="0.35">
      <c r="A24" s="92" t="s">
        <v>93</v>
      </c>
      <c r="B24" s="93"/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9">
        <f t="shared" si="3"/>
        <v>0</v>
      </c>
      <c r="P24" s="108"/>
      <c r="Q24" s="109"/>
      <c r="R24" s="104"/>
    </row>
    <row r="25" spans="1:18" x14ac:dyDescent="0.35">
      <c r="A25" s="92" t="s">
        <v>94</v>
      </c>
      <c r="B25" s="93"/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9">
        <f t="shared" si="3"/>
        <v>0</v>
      </c>
      <c r="P25" s="108"/>
      <c r="Q25" s="109"/>
      <c r="R25" s="104"/>
    </row>
    <row r="26" spans="1:18" x14ac:dyDescent="0.35">
      <c r="A26" s="92" t="s">
        <v>95</v>
      </c>
      <c r="B26" s="93"/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29">
        <f t="shared" si="3"/>
        <v>0</v>
      </c>
      <c r="P26" s="108"/>
      <c r="Q26" s="109"/>
      <c r="R26" s="104"/>
    </row>
    <row r="27" spans="1:18" x14ac:dyDescent="0.35">
      <c r="A27" s="92" t="s">
        <v>96</v>
      </c>
      <c r="B27" s="93"/>
      <c r="C27" s="128">
        <v>0</v>
      </c>
      <c r="D27" s="128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9">
        <f t="shared" si="3"/>
        <v>0</v>
      </c>
      <c r="P27" s="108"/>
      <c r="Q27" s="109"/>
      <c r="R27" s="104"/>
    </row>
    <row r="28" spans="1:18" x14ac:dyDescent="0.35">
      <c r="A28" s="92" t="s">
        <v>97</v>
      </c>
      <c r="B28" s="93"/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9">
        <f t="shared" si="3"/>
        <v>0</v>
      </c>
      <c r="P28" s="108"/>
      <c r="Q28" s="109"/>
      <c r="R28" s="104"/>
    </row>
    <row r="29" spans="1:18" x14ac:dyDescent="0.35">
      <c r="A29" s="92" t="s">
        <v>98</v>
      </c>
      <c r="B29" s="93"/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9">
        <f t="shared" si="3"/>
        <v>0</v>
      </c>
      <c r="P29" s="108"/>
      <c r="Q29" s="109"/>
      <c r="R29" s="104"/>
    </row>
    <row r="30" spans="1:18" x14ac:dyDescent="0.35">
      <c r="A30" s="92" t="s">
        <v>99</v>
      </c>
      <c r="B30" s="93"/>
      <c r="C30" s="128">
        <v>0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9">
        <f t="shared" si="3"/>
        <v>0</v>
      </c>
      <c r="P30" s="108"/>
      <c r="Q30" s="109"/>
      <c r="R30" s="104"/>
    </row>
    <row r="31" spans="1:18" x14ac:dyDescent="0.35">
      <c r="A31" s="117" t="s">
        <v>100</v>
      </c>
      <c r="B31" s="93"/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9">
        <f t="shared" si="3"/>
        <v>0</v>
      </c>
      <c r="P31" s="108"/>
      <c r="Q31" s="109"/>
      <c r="R31" s="104"/>
    </row>
    <row r="32" spans="1:18" x14ac:dyDescent="0.35">
      <c r="A32" s="117" t="s">
        <v>101</v>
      </c>
      <c r="B32" s="93"/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9">
        <f t="shared" si="3"/>
        <v>0</v>
      </c>
      <c r="P32" s="108"/>
      <c r="Q32" s="109"/>
      <c r="R32" s="104"/>
    </row>
    <row r="33" spans="1:18" x14ac:dyDescent="0.35">
      <c r="A33" s="89" t="s">
        <v>102</v>
      </c>
      <c r="B33" s="93"/>
      <c r="C33" s="131">
        <f t="shared" ref="C33:O33" si="4">SUM(C18:C32)</f>
        <v>0</v>
      </c>
      <c r="D33" s="120">
        <f t="shared" si="4"/>
        <v>0</v>
      </c>
      <c r="E33" s="120">
        <f t="shared" si="4"/>
        <v>0</v>
      </c>
      <c r="F33" s="120">
        <f t="shared" si="4"/>
        <v>0</v>
      </c>
      <c r="G33" s="120">
        <f t="shared" si="4"/>
        <v>0</v>
      </c>
      <c r="H33" s="120">
        <f t="shared" si="4"/>
        <v>0</v>
      </c>
      <c r="I33" s="120">
        <f t="shared" si="4"/>
        <v>0</v>
      </c>
      <c r="J33" s="120">
        <f t="shared" si="4"/>
        <v>0</v>
      </c>
      <c r="K33" s="120">
        <f t="shared" si="4"/>
        <v>0</v>
      </c>
      <c r="L33" s="120">
        <f t="shared" si="4"/>
        <v>0</v>
      </c>
      <c r="M33" s="120">
        <f t="shared" si="4"/>
        <v>0</v>
      </c>
      <c r="N33" s="132">
        <f t="shared" si="4"/>
        <v>0</v>
      </c>
      <c r="O33" s="131">
        <f t="shared" si="4"/>
        <v>0</v>
      </c>
      <c r="P33" s="104"/>
      <c r="Q33" s="109"/>
      <c r="R33" s="104"/>
    </row>
    <row r="34" spans="1:18" x14ac:dyDescent="0.35">
      <c r="A34" s="133"/>
      <c r="B34" s="93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3"/>
      <c r="P34" s="104"/>
      <c r="Q34" s="109"/>
      <c r="R34" s="104"/>
    </row>
    <row r="35" spans="1:18" x14ac:dyDescent="0.35">
      <c r="A35" s="89" t="s">
        <v>103</v>
      </c>
      <c r="B35" s="93"/>
      <c r="C35" s="134">
        <f t="shared" ref="C35:O35" si="5">C15-C33</f>
        <v>0</v>
      </c>
      <c r="D35" s="134">
        <f t="shared" si="5"/>
        <v>0</v>
      </c>
      <c r="E35" s="134">
        <f t="shared" si="5"/>
        <v>0</v>
      </c>
      <c r="F35" s="134">
        <f t="shared" si="5"/>
        <v>0</v>
      </c>
      <c r="G35" s="134">
        <f t="shared" si="5"/>
        <v>0</v>
      </c>
      <c r="H35" s="134">
        <f t="shared" si="5"/>
        <v>0</v>
      </c>
      <c r="I35" s="134">
        <f t="shared" si="5"/>
        <v>0</v>
      </c>
      <c r="J35" s="134">
        <f t="shared" si="5"/>
        <v>0</v>
      </c>
      <c r="K35" s="134">
        <f t="shared" si="5"/>
        <v>0</v>
      </c>
      <c r="L35" s="134">
        <f t="shared" si="5"/>
        <v>0</v>
      </c>
      <c r="M35" s="134">
        <f t="shared" si="5"/>
        <v>0</v>
      </c>
      <c r="N35" s="134">
        <f t="shared" si="5"/>
        <v>0</v>
      </c>
      <c r="O35" s="135">
        <f t="shared" si="5"/>
        <v>0</v>
      </c>
      <c r="P35" s="104"/>
      <c r="Q35" s="113"/>
      <c r="R35" s="104"/>
    </row>
    <row r="36" spans="1:18" x14ac:dyDescent="0.35">
      <c r="A36" s="89" t="s">
        <v>104</v>
      </c>
      <c r="B36" s="93"/>
      <c r="C36" s="136">
        <f>'Loan Amortization'!$D$11</f>
        <v>0</v>
      </c>
      <c r="D36" s="136">
        <f>'Loan Amortization'!$D$11</f>
        <v>0</v>
      </c>
      <c r="E36" s="136">
        <f>'Loan Amortization'!$D$11</f>
        <v>0</v>
      </c>
      <c r="F36" s="136">
        <f>'Loan Amortization'!$D$11</f>
        <v>0</v>
      </c>
      <c r="G36" s="136">
        <f>'Loan Amortization'!$D$11</f>
        <v>0</v>
      </c>
      <c r="H36" s="136">
        <f>'Loan Amortization'!$D$11</f>
        <v>0</v>
      </c>
      <c r="I36" s="136">
        <f>'Loan Amortization'!$D$11</f>
        <v>0</v>
      </c>
      <c r="J36" s="136">
        <f>'Loan Amortization'!$D$11</f>
        <v>0</v>
      </c>
      <c r="K36" s="136">
        <f>'Loan Amortization'!$D$11</f>
        <v>0</v>
      </c>
      <c r="L36" s="136">
        <f>'Loan Amortization'!$D$11</f>
        <v>0</v>
      </c>
      <c r="M36" s="136">
        <f>'Loan Amortization'!$D$11</f>
        <v>0</v>
      </c>
      <c r="N36" s="136">
        <f>'Loan Amortization'!$D$11</f>
        <v>0</v>
      </c>
      <c r="O36" s="135">
        <f>SUM(C36:N36)</f>
        <v>0</v>
      </c>
      <c r="P36" s="104"/>
      <c r="Q36" s="113"/>
      <c r="R36" s="104"/>
    </row>
    <row r="37" spans="1:18" x14ac:dyDescent="0.35">
      <c r="A37" s="89" t="s">
        <v>105</v>
      </c>
      <c r="B37" s="93"/>
      <c r="C37" s="137">
        <f t="shared" ref="C37:O37" si="6">C35-C36</f>
        <v>0</v>
      </c>
      <c r="D37" s="137">
        <f t="shared" si="6"/>
        <v>0</v>
      </c>
      <c r="E37" s="137">
        <f t="shared" si="6"/>
        <v>0</v>
      </c>
      <c r="F37" s="137">
        <f t="shared" si="6"/>
        <v>0</v>
      </c>
      <c r="G37" s="137">
        <f t="shared" si="6"/>
        <v>0</v>
      </c>
      <c r="H37" s="137">
        <f t="shared" si="6"/>
        <v>0</v>
      </c>
      <c r="I37" s="137">
        <f t="shared" si="6"/>
        <v>0</v>
      </c>
      <c r="J37" s="137">
        <f t="shared" si="6"/>
        <v>0</v>
      </c>
      <c r="K37" s="137">
        <f t="shared" si="6"/>
        <v>0</v>
      </c>
      <c r="L37" s="137">
        <f t="shared" si="6"/>
        <v>0</v>
      </c>
      <c r="M37" s="137">
        <f t="shared" si="6"/>
        <v>0</v>
      </c>
      <c r="N37" s="137">
        <f t="shared" si="6"/>
        <v>0</v>
      </c>
      <c r="O37" s="138">
        <f t="shared" si="6"/>
        <v>0</v>
      </c>
      <c r="P37" s="104"/>
      <c r="Q37" s="113"/>
      <c r="R37" s="104"/>
    </row>
    <row r="38" spans="1:18" ht="22.5" customHeight="1" x14ac:dyDescent="0.35">
      <c r="A38" s="89" t="s">
        <v>106</v>
      </c>
      <c r="B38" s="93"/>
      <c r="C38" s="139" t="e">
        <f>O35/O36</f>
        <v>#DIV/0!</v>
      </c>
      <c r="D38" s="114" t="s">
        <v>107</v>
      </c>
      <c r="E38" s="100"/>
      <c r="F38" s="105"/>
      <c r="G38" s="114"/>
      <c r="H38" s="100"/>
      <c r="I38" s="105"/>
      <c r="J38" s="114"/>
      <c r="K38" s="100"/>
      <c r="L38" s="105"/>
      <c r="M38" s="114"/>
      <c r="N38" s="100"/>
      <c r="O38" s="105"/>
      <c r="P38" s="114"/>
      <c r="Q38" s="105"/>
      <c r="R38" s="114"/>
    </row>
    <row r="39" spans="1:18" ht="22.5" customHeight="1" x14ac:dyDescent="0.35">
      <c r="A39" s="89"/>
      <c r="B39" s="93"/>
      <c r="C39" s="139" t="e">
        <f>O35/('Loan Amortization'!$M$11*12)</f>
        <v>#DIV/0!</v>
      </c>
      <c r="D39" s="114" t="s">
        <v>108</v>
      </c>
      <c r="E39" s="100"/>
      <c r="F39" s="105"/>
      <c r="G39" s="114"/>
      <c r="H39" s="100"/>
      <c r="I39" s="105"/>
      <c r="J39" s="114"/>
      <c r="K39" s="100"/>
      <c r="L39" s="105"/>
      <c r="M39" s="114"/>
      <c r="N39" s="100"/>
      <c r="O39" s="105"/>
      <c r="P39" s="114"/>
      <c r="Q39" s="105"/>
      <c r="R39" s="114"/>
    </row>
    <row r="40" spans="1:18" ht="22.5" customHeight="1" x14ac:dyDescent="0.35">
      <c r="A40" s="89" t="s">
        <v>109</v>
      </c>
      <c r="B40" s="93"/>
      <c r="C40" s="140" t="e">
        <f>((O35*0.7)/('Loan Amortization'!$V$13*12))</f>
        <v>#DIV/0!</v>
      </c>
      <c r="D40" s="141" t="s">
        <v>107</v>
      </c>
      <c r="E40" s="142" t="e">
        <f>IF(C40&gt;=1.2,"PASS","FAIL")</f>
        <v>#DIV/0!</v>
      </c>
      <c r="F40" s="105"/>
      <c r="G40" s="114"/>
      <c r="H40" s="100"/>
      <c r="I40" s="105"/>
      <c r="J40" s="114"/>
      <c r="K40" s="100"/>
      <c r="L40" s="105"/>
      <c r="M40" s="7" t="s">
        <v>110</v>
      </c>
      <c r="N40" s="7"/>
      <c r="O40" s="143">
        <f>(O35*0.7)-('Loan Amortization'!V13*12)</f>
        <v>0</v>
      </c>
      <c r="P40" s="114"/>
      <c r="Q40" s="105"/>
      <c r="R40" s="114"/>
    </row>
    <row r="41" spans="1:18" ht="36" customHeight="1" x14ac:dyDescent="0.35">
      <c r="A41" s="89"/>
      <c r="B41" s="93"/>
      <c r="C41" s="148" t="s">
        <v>125</v>
      </c>
      <c r="D41" s="114"/>
      <c r="E41" s="100"/>
      <c r="F41" s="105"/>
      <c r="G41" s="114"/>
      <c r="H41" s="100"/>
      <c r="I41" s="105"/>
      <c r="J41" s="114"/>
      <c r="K41" s="100"/>
      <c r="L41" s="105"/>
      <c r="M41" s="114"/>
      <c r="N41" s="100"/>
      <c r="O41" s="105"/>
      <c r="P41" s="114"/>
      <c r="Q41" s="105"/>
      <c r="R41" s="114"/>
    </row>
    <row r="42" spans="1:18" x14ac:dyDescent="0.35">
      <c r="A42" s="89"/>
      <c r="B42" s="93"/>
      <c r="C42" s="148"/>
      <c r="D42" s="114"/>
      <c r="E42" s="100"/>
      <c r="F42" s="105"/>
      <c r="G42" s="114"/>
      <c r="H42" s="100"/>
      <c r="I42" s="105"/>
      <c r="J42" s="114"/>
      <c r="K42" s="100"/>
      <c r="L42" s="105"/>
      <c r="M42" s="114"/>
      <c r="N42" s="100"/>
      <c r="O42" s="105"/>
      <c r="P42" s="114"/>
      <c r="Q42" s="105"/>
      <c r="R42" s="114"/>
    </row>
    <row r="43" spans="1:18" ht="30" customHeight="1" x14ac:dyDescent="0.35">
      <c r="A43" s="149">
        <v>4</v>
      </c>
      <c r="B43" s="93"/>
      <c r="C43" s="162"/>
      <c r="D43" s="163"/>
      <c r="E43" s="164"/>
      <c r="F43" s="165"/>
      <c r="G43" s="163"/>
      <c r="H43" s="164"/>
      <c r="I43" s="165"/>
      <c r="J43" s="163"/>
      <c r="K43" s="164"/>
      <c r="L43" s="165"/>
      <c r="M43" s="163"/>
      <c r="N43" s="164"/>
      <c r="O43" s="105"/>
      <c r="P43" s="114"/>
      <c r="Q43" s="105"/>
      <c r="R43" s="114"/>
    </row>
    <row r="44" spans="1:18" ht="30" customHeight="1" x14ac:dyDescent="0.35">
      <c r="A44" s="149">
        <v>5</v>
      </c>
      <c r="B44" s="93"/>
      <c r="C44" s="166"/>
      <c r="D44" s="167"/>
      <c r="E44" s="168"/>
      <c r="F44" s="169"/>
      <c r="G44" s="167"/>
      <c r="H44" s="168"/>
      <c r="I44" s="169"/>
      <c r="J44" s="167"/>
      <c r="K44" s="168"/>
      <c r="L44" s="169"/>
      <c r="M44" s="167"/>
      <c r="N44" s="168"/>
      <c r="O44" s="105"/>
      <c r="P44" s="114"/>
      <c r="Q44" s="105"/>
      <c r="R44" s="114"/>
    </row>
    <row r="45" spans="1:18" ht="30" customHeight="1" x14ac:dyDescent="0.35">
      <c r="A45" s="149">
        <v>6</v>
      </c>
      <c r="B45" s="93"/>
      <c r="C45" s="166"/>
      <c r="D45" s="167"/>
      <c r="E45" s="168"/>
      <c r="F45" s="169"/>
      <c r="G45" s="167"/>
      <c r="H45" s="168"/>
      <c r="I45" s="169"/>
      <c r="J45" s="167"/>
      <c r="K45" s="168"/>
      <c r="L45" s="169"/>
      <c r="M45" s="167"/>
      <c r="N45" s="168"/>
      <c r="O45" s="105"/>
      <c r="P45" s="114"/>
      <c r="Q45" s="105"/>
      <c r="R45" s="114"/>
    </row>
    <row r="46" spans="1:18" ht="30" customHeight="1" x14ac:dyDescent="0.35">
      <c r="A46" s="149">
        <v>10</v>
      </c>
      <c r="B46" s="93"/>
      <c r="C46" s="166"/>
      <c r="D46" s="167"/>
      <c r="E46" s="168"/>
      <c r="F46" s="169"/>
      <c r="G46" s="167"/>
      <c r="H46" s="168"/>
      <c r="I46" s="169"/>
      <c r="J46" s="167"/>
      <c r="K46" s="168"/>
      <c r="L46" s="169"/>
      <c r="M46" s="167"/>
      <c r="N46" s="168"/>
      <c r="O46" s="105"/>
      <c r="P46" s="114"/>
      <c r="Q46" s="105"/>
      <c r="R46" s="114"/>
    </row>
    <row r="47" spans="1:18" ht="30" customHeight="1" x14ac:dyDescent="0.35">
      <c r="A47" s="149">
        <v>11</v>
      </c>
      <c r="B47" s="93"/>
      <c r="C47" s="166"/>
      <c r="D47" s="167"/>
      <c r="E47" s="168"/>
      <c r="F47" s="169"/>
      <c r="G47" s="167"/>
      <c r="H47" s="168"/>
      <c r="I47" s="169"/>
      <c r="J47" s="167"/>
      <c r="K47" s="168"/>
      <c r="L47" s="169"/>
      <c r="M47" s="167"/>
      <c r="N47" s="168"/>
      <c r="O47" s="105"/>
      <c r="P47" s="114"/>
      <c r="Q47" s="105"/>
      <c r="R47" s="114"/>
    </row>
    <row r="48" spans="1:18" ht="30" customHeight="1" x14ac:dyDescent="0.35">
      <c r="A48" s="149">
        <v>12</v>
      </c>
      <c r="B48" s="93"/>
      <c r="C48" s="166"/>
      <c r="D48" s="167"/>
      <c r="E48" s="168"/>
      <c r="F48" s="169"/>
      <c r="G48" s="167"/>
      <c r="H48" s="168"/>
      <c r="I48" s="169"/>
      <c r="J48" s="167"/>
      <c r="K48" s="168"/>
      <c r="L48" s="169"/>
      <c r="M48" s="167"/>
      <c r="N48" s="168"/>
      <c r="O48" s="105"/>
      <c r="P48" s="114"/>
      <c r="Q48" s="105"/>
      <c r="R48" s="114"/>
    </row>
    <row r="49" spans="1:18" ht="30" customHeight="1" x14ac:dyDescent="0.35">
      <c r="A49" s="149">
        <v>18</v>
      </c>
      <c r="B49" s="93"/>
      <c r="C49" s="166"/>
      <c r="D49" s="167"/>
      <c r="E49" s="168"/>
      <c r="F49" s="169"/>
      <c r="G49" s="167"/>
      <c r="H49" s="168"/>
      <c r="I49" s="169"/>
      <c r="J49" s="167"/>
      <c r="K49" s="168"/>
      <c r="L49" s="169"/>
      <c r="M49" s="167"/>
      <c r="N49" s="168"/>
      <c r="O49" s="105"/>
      <c r="P49" s="114"/>
      <c r="Q49" s="105"/>
      <c r="R49" s="114"/>
    </row>
    <row r="50" spans="1:18" ht="30" customHeight="1" x14ac:dyDescent="0.35">
      <c r="A50" s="149">
        <v>19</v>
      </c>
      <c r="B50" s="93"/>
      <c r="C50" s="166"/>
      <c r="D50" s="167"/>
      <c r="E50" s="168"/>
      <c r="F50" s="169"/>
      <c r="G50" s="167"/>
      <c r="H50" s="168"/>
      <c r="I50" s="169"/>
      <c r="J50" s="167"/>
      <c r="K50" s="168"/>
      <c r="L50" s="169"/>
      <c r="M50" s="167"/>
      <c r="N50" s="168"/>
      <c r="O50" s="105"/>
      <c r="P50" s="114"/>
      <c r="Q50" s="105"/>
      <c r="R50" s="114"/>
    </row>
    <row r="51" spans="1:18" ht="30" customHeight="1" x14ac:dyDescent="0.35">
      <c r="A51" s="149">
        <v>20</v>
      </c>
      <c r="B51" s="93"/>
      <c r="C51" s="166"/>
      <c r="D51" s="167"/>
      <c r="E51" s="168"/>
      <c r="F51" s="169"/>
      <c r="G51" s="167"/>
      <c r="H51" s="168"/>
      <c r="I51" s="169"/>
      <c r="J51" s="167"/>
      <c r="K51" s="168"/>
      <c r="L51" s="169"/>
      <c r="M51" s="167"/>
      <c r="N51" s="168"/>
      <c r="O51" s="105"/>
      <c r="P51" s="114"/>
      <c r="Q51" s="105"/>
      <c r="R51" s="114"/>
    </row>
    <row r="52" spans="1:18" ht="30" customHeight="1" x14ac:dyDescent="0.35">
      <c r="A52" s="149">
        <v>21</v>
      </c>
      <c r="B52" s="93"/>
      <c r="C52" s="166"/>
      <c r="D52" s="167"/>
      <c r="E52" s="168"/>
      <c r="F52" s="169"/>
      <c r="G52" s="167"/>
      <c r="H52" s="168"/>
      <c r="I52" s="169"/>
      <c r="J52" s="167"/>
      <c r="K52" s="168"/>
      <c r="L52" s="169"/>
      <c r="M52" s="167"/>
      <c r="N52" s="168"/>
      <c r="O52" s="105"/>
      <c r="P52" s="114"/>
      <c r="Q52" s="105"/>
      <c r="R52" s="114"/>
    </row>
    <row r="53" spans="1:18" ht="30" customHeight="1" x14ac:dyDescent="0.35">
      <c r="A53" s="149">
        <v>22</v>
      </c>
      <c r="B53" s="93"/>
      <c r="C53" s="166"/>
      <c r="D53" s="167"/>
      <c r="E53" s="168"/>
      <c r="F53" s="169"/>
      <c r="G53" s="167"/>
      <c r="H53" s="168"/>
      <c r="I53" s="169"/>
      <c r="J53" s="167"/>
      <c r="K53" s="168"/>
      <c r="L53" s="169"/>
      <c r="M53" s="167"/>
      <c r="N53" s="168"/>
      <c r="O53" s="105"/>
      <c r="P53" s="114"/>
      <c r="Q53" s="105"/>
      <c r="R53" s="114"/>
    </row>
    <row r="54" spans="1:18" ht="30" customHeight="1" x14ac:dyDescent="0.35">
      <c r="A54" s="149">
        <v>23</v>
      </c>
      <c r="B54" s="93"/>
      <c r="C54" s="166"/>
      <c r="D54" s="170"/>
      <c r="E54" s="171"/>
      <c r="F54" s="166"/>
      <c r="G54" s="170"/>
      <c r="H54" s="171"/>
      <c r="I54" s="166"/>
      <c r="J54" s="170"/>
      <c r="K54" s="171"/>
      <c r="L54" s="166"/>
      <c r="M54" s="170"/>
      <c r="N54" s="171"/>
      <c r="O54" s="105"/>
      <c r="P54" s="114"/>
      <c r="Q54" s="105"/>
      <c r="R54" s="114"/>
    </row>
    <row r="55" spans="1:18" ht="30" customHeight="1" x14ac:dyDescent="0.35">
      <c r="A55" s="149">
        <v>24</v>
      </c>
      <c r="B55" s="93"/>
      <c r="C55" s="166"/>
      <c r="D55" s="170"/>
      <c r="E55" s="171"/>
      <c r="F55" s="166"/>
      <c r="G55" s="170"/>
      <c r="H55" s="171"/>
      <c r="I55" s="166"/>
      <c r="J55" s="170"/>
      <c r="K55" s="171"/>
      <c r="L55" s="166"/>
      <c r="M55" s="170"/>
      <c r="N55" s="171"/>
      <c r="O55" s="105"/>
      <c r="P55" s="114"/>
      <c r="Q55" s="105"/>
      <c r="R55" s="114"/>
    </row>
    <row r="56" spans="1:18" ht="30" customHeight="1" x14ac:dyDescent="0.35">
      <c r="A56" s="149">
        <v>25</v>
      </c>
      <c r="B56" s="93"/>
      <c r="C56" s="166"/>
      <c r="D56" s="170"/>
      <c r="E56" s="171"/>
      <c r="F56" s="166"/>
      <c r="G56" s="170"/>
      <c r="H56" s="171"/>
      <c r="I56" s="166"/>
      <c r="J56" s="170"/>
      <c r="K56" s="171"/>
      <c r="L56" s="166"/>
      <c r="M56" s="170"/>
      <c r="N56" s="171"/>
      <c r="O56" s="105"/>
      <c r="P56" s="114"/>
      <c r="Q56" s="105"/>
      <c r="R56" s="114"/>
    </row>
    <row r="57" spans="1:18" ht="30" customHeight="1" x14ac:dyDescent="0.35">
      <c r="A57" s="92">
        <v>26</v>
      </c>
      <c r="B57" s="93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05"/>
      <c r="P57" s="114"/>
      <c r="Q57" s="105"/>
      <c r="R57" s="114"/>
    </row>
    <row r="58" spans="1:18" ht="30" customHeight="1" x14ac:dyDescent="0.35">
      <c r="A58" s="92">
        <v>27</v>
      </c>
      <c r="B58" s="9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23"/>
      <c r="P58" s="104"/>
      <c r="Q58" s="109"/>
      <c r="R58" s="104"/>
    </row>
    <row r="59" spans="1:18" ht="30" customHeight="1" x14ac:dyDescent="0.35">
      <c r="A59" s="92">
        <v>28</v>
      </c>
      <c r="B59" s="9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123"/>
      <c r="P59" s="104"/>
      <c r="Q59" s="109"/>
      <c r="R59" s="104"/>
    </row>
    <row r="60" spans="1:18" ht="30" customHeight="1" x14ac:dyDescent="0.35">
      <c r="A60" s="92">
        <v>29</v>
      </c>
      <c r="B60" s="9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50"/>
      <c r="P60" s="104"/>
      <c r="Q60" s="151"/>
      <c r="R60" s="104"/>
    </row>
    <row r="61" spans="1:18" ht="30" customHeight="1" x14ac:dyDescent="0.35">
      <c r="A61" s="92">
        <v>30</v>
      </c>
      <c r="B61" s="9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09"/>
      <c r="P61" s="114"/>
      <c r="Q61" s="109"/>
      <c r="R61" s="114"/>
    </row>
    <row r="62" spans="1:18" ht="30" customHeight="1" x14ac:dyDescent="0.35">
      <c r="A62" s="92">
        <v>31</v>
      </c>
      <c r="B62" s="9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09"/>
      <c r="P62" s="114"/>
      <c r="Q62" s="109"/>
      <c r="R62" s="114"/>
    </row>
    <row r="63" spans="1:18" ht="30" customHeight="1" x14ac:dyDescent="0.35">
      <c r="A63" s="92">
        <v>32</v>
      </c>
      <c r="B63" s="9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150"/>
      <c r="P63" s="104"/>
      <c r="Q63" s="151"/>
      <c r="R63" s="104"/>
    </row>
    <row r="64" spans="1:18" ht="30" customHeight="1" x14ac:dyDescent="0.35">
      <c r="A64" s="92">
        <v>33</v>
      </c>
      <c r="B64" s="9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50"/>
      <c r="P64" s="104"/>
      <c r="Q64" s="151"/>
      <c r="R64" s="104"/>
    </row>
    <row r="65" spans="1:18" ht="30" customHeight="1" x14ac:dyDescent="0.35">
      <c r="A65" s="92">
        <v>34</v>
      </c>
      <c r="B65" s="9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23"/>
      <c r="P65" s="104"/>
      <c r="Q65" s="109"/>
      <c r="R65" s="104"/>
    </row>
    <row r="66" spans="1:18" ht="30" customHeight="1" x14ac:dyDescent="0.35">
      <c r="A66" s="92">
        <v>35</v>
      </c>
      <c r="B66" s="9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123"/>
      <c r="P66" s="104"/>
      <c r="Q66" s="109"/>
      <c r="R66" s="104"/>
    </row>
    <row r="67" spans="1:18" ht="30" customHeight="1" x14ac:dyDescent="0.35">
      <c r="A67" s="92">
        <v>36</v>
      </c>
      <c r="B67" s="9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150"/>
      <c r="P67" s="104"/>
      <c r="Q67" s="113"/>
      <c r="R67" s="104"/>
    </row>
    <row r="68" spans="1:18" ht="30" customHeight="1" x14ac:dyDescent="0.35">
      <c r="A68" s="92">
        <v>37</v>
      </c>
      <c r="B68" s="9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52"/>
      <c r="P68" s="153"/>
      <c r="Q68" s="152"/>
      <c r="R68" s="153"/>
    </row>
    <row r="69" spans="1:18" ht="30" customHeight="1" x14ac:dyDescent="0.35">
      <c r="A69" s="92">
        <v>38</v>
      </c>
      <c r="B69" s="15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55"/>
      <c r="P69" s="156"/>
      <c r="Q69" s="155"/>
      <c r="R69" s="156"/>
    </row>
    <row r="70" spans="1:18" ht="30" customHeight="1" x14ac:dyDescent="0.35">
      <c r="A70" s="92">
        <v>39</v>
      </c>
      <c r="B70" s="9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57"/>
      <c r="P70" s="153"/>
      <c r="Q70" s="157"/>
      <c r="R70" s="153"/>
    </row>
    <row r="71" spans="1:18" ht="30" customHeight="1" x14ac:dyDescent="0.35">
      <c r="A71" s="92">
        <v>40</v>
      </c>
      <c r="B71" s="9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57"/>
      <c r="P71" s="153"/>
      <c r="Q71" s="157"/>
      <c r="R71" s="153"/>
    </row>
    <row r="72" spans="1:18" ht="30" customHeight="1" x14ac:dyDescent="0.35">
      <c r="A72" s="92">
        <v>41</v>
      </c>
      <c r="B72" s="9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57"/>
      <c r="P72" s="153"/>
      <c r="Q72" s="157"/>
      <c r="R72" s="153"/>
    </row>
    <row r="73" spans="1:18" ht="30" customHeight="1" x14ac:dyDescent="0.35">
      <c r="A73" s="92">
        <v>42</v>
      </c>
      <c r="B73" s="9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57"/>
      <c r="P73" s="153"/>
      <c r="Q73" s="157"/>
      <c r="R73" s="153"/>
    </row>
    <row r="74" spans="1:18" ht="30" customHeight="1" x14ac:dyDescent="0.35">
      <c r="A74" s="92">
        <v>43</v>
      </c>
      <c r="B74" s="93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57"/>
      <c r="P74" s="153"/>
      <c r="Q74" s="157"/>
      <c r="R74" s="153"/>
    </row>
    <row r="75" spans="1:18" x14ac:dyDescent="0.35">
      <c r="A75" s="158"/>
      <c r="B75" s="93"/>
      <c r="C75" s="157"/>
      <c r="D75" s="153"/>
      <c r="E75" s="93"/>
      <c r="F75" s="157"/>
      <c r="G75" s="153"/>
      <c r="H75" s="93"/>
      <c r="I75" s="157"/>
      <c r="J75" s="153"/>
      <c r="K75" s="93"/>
      <c r="L75" s="157"/>
      <c r="M75" s="153"/>
      <c r="N75" s="93"/>
      <c r="O75" s="157"/>
      <c r="P75" s="153"/>
      <c r="Q75" s="157"/>
      <c r="R75" s="153"/>
    </row>
    <row r="76" spans="1:18" x14ac:dyDescent="0.35">
      <c r="A76" s="158"/>
      <c r="B76" s="93"/>
      <c r="C76" s="157"/>
      <c r="D76" s="153"/>
      <c r="E76" s="93"/>
      <c r="F76" s="157"/>
      <c r="G76" s="153"/>
      <c r="H76" s="93"/>
      <c r="I76" s="157"/>
      <c r="J76" s="153"/>
      <c r="K76" s="93"/>
      <c r="L76" s="157"/>
      <c r="M76" s="153"/>
      <c r="N76" s="93"/>
      <c r="O76" s="157"/>
      <c r="P76" s="153"/>
      <c r="Q76" s="157"/>
      <c r="R76" s="153"/>
    </row>
    <row r="77" spans="1:18" x14ac:dyDescent="0.35">
      <c r="A77" s="149"/>
      <c r="B77" s="93"/>
      <c r="C77" s="157"/>
      <c r="D77" s="153"/>
      <c r="E77" s="93"/>
      <c r="F77" s="157"/>
      <c r="G77" s="153"/>
      <c r="H77" s="93"/>
      <c r="I77" s="157"/>
      <c r="J77" s="153"/>
      <c r="K77" s="93"/>
      <c r="L77" s="157"/>
      <c r="M77" s="153"/>
      <c r="N77" s="93"/>
      <c r="O77" s="157"/>
      <c r="P77" s="153"/>
      <c r="Q77" s="157"/>
      <c r="R77" s="153"/>
    </row>
    <row r="78" spans="1:18" x14ac:dyDescent="0.35">
      <c r="A78" s="159"/>
      <c r="B78" s="93"/>
      <c r="C78" s="160"/>
      <c r="D78" s="153"/>
      <c r="E78" s="93"/>
      <c r="F78" s="160"/>
      <c r="G78" s="153"/>
      <c r="H78" s="93"/>
      <c r="I78" s="160"/>
      <c r="J78" s="153"/>
      <c r="K78" s="93"/>
      <c r="L78" s="160"/>
      <c r="M78" s="153"/>
      <c r="N78" s="93"/>
      <c r="O78" s="157"/>
      <c r="P78" s="153"/>
      <c r="Q78" s="157"/>
      <c r="R78" s="153"/>
    </row>
    <row r="79" spans="1:18" x14ac:dyDescent="0.35">
      <c r="A79" s="159"/>
      <c r="B79" s="93"/>
      <c r="C79" s="160"/>
      <c r="D79" s="153"/>
      <c r="E79" s="93"/>
      <c r="F79" s="160"/>
      <c r="G79" s="153"/>
      <c r="H79" s="93"/>
      <c r="I79" s="160"/>
      <c r="J79" s="153"/>
      <c r="K79" s="93"/>
      <c r="L79" s="160"/>
      <c r="M79" s="153"/>
      <c r="N79" s="93"/>
      <c r="O79" s="157"/>
      <c r="P79" s="153"/>
      <c r="Q79" s="157"/>
      <c r="R79" s="153"/>
    </row>
    <row r="80" spans="1:18" x14ac:dyDescent="0.35">
      <c r="A80" s="89"/>
      <c r="B80" s="93"/>
      <c r="C80" s="155"/>
      <c r="D80" s="153"/>
      <c r="E80" s="93"/>
      <c r="F80" s="155"/>
      <c r="G80" s="153"/>
      <c r="H80" s="93"/>
      <c r="I80" s="155"/>
      <c r="J80" s="153"/>
      <c r="K80" s="93"/>
      <c r="L80" s="155"/>
      <c r="M80" s="161"/>
      <c r="N80" s="161"/>
      <c r="O80" s="161"/>
      <c r="P80" s="161"/>
      <c r="Q80" s="161"/>
      <c r="R80" s="161"/>
    </row>
  </sheetData>
  <mergeCells count="19">
    <mergeCell ref="C71:N71"/>
    <mergeCell ref="C72:N72"/>
    <mergeCell ref="C73:N73"/>
    <mergeCell ref="C74:N74"/>
    <mergeCell ref="C66:N66"/>
    <mergeCell ref="C67:N67"/>
    <mergeCell ref="C68:N68"/>
    <mergeCell ref="C69:N69"/>
    <mergeCell ref="C70:N70"/>
    <mergeCell ref="C61:N61"/>
    <mergeCell ref="C62:N62"/>
    <mergeCell ref="C63:N63"/>
    <mergeCell ref="C64:N64"/>
    <mergeCell ref="C65:N65"/>
    <mergeCell ref="M40:N40"/>
    <mergeCell ref="C57:N57"/>
    <mergeCell ref="C58:N58"/>
    <mergeCell ref="C59:N59"/>
    <mergeCell ref="C60:N60"/>
  </mergeCells>
  <pageMargins left="0.25" right="0.25" top="0.75" bottom="0.75" header="0.511811023622047" footer="0.511811023622047"/>
  <pageSetup fitToHeight="0" orientation="landscape" horizontalDpi="300" verticalDpi="300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0"/>
  <sheetViews>
    <sheetView showGridLines="0" zoomScale="80" zoomScaleNormal="80" workbookViewId="0">
      <selection activeCell="L19" sqref="L19"/>
    </sheetView>
  </sheetViews>
  <sheetFormatPr defaultColWidth="9.08984375" defaultRowHeight="14.5" x14ac:dyDescent="0.35"/>
  <cols>
    <col min="1" max="1" width="45.453125" style="88" customWidth="1"/>
    <col min="2" max="2" width="2.1796875" style="88" customWidth="1"/>
    <col min="3" max="11" width="17" style="88" customWidth="1"/>
    <col min="12" max="14" width="16.54296875" style="88" customWidth="1"/>
    <col min="15" max="15" width="18.453125" style="88" customWidth="1"/>
    <col min="16" max="16" width="22.81640625" style="88" customWidth="1"/>
    <col min="17" max="16384" width="9.08984375" style="88"/>
  </cols>
  <sheetData>
    <row r="1" spans="1:18" x14ac:dyDescent="0.35">
      <c r="A1" s="89" t="s">
        <v>126</v>
      </c>
      <c r="B1" s="90"/>
      <c r="C1" s="91"/>
      <c r="D1" s="92"/>
      <c r="E1" s="93"/>
      <c r="F1" s="91"/>
      <c r="G1" s="92"/>
      <c r="H1" s="93"/>
      <c r="I1" s="91"/>
      <c r="J1" s="92"/>
      <c r="K1" s="93"/>
      <c r="L1" s="91"/>
      <c r="M1" s="92"/>
      <c r="N1" s="93"/>
      <c r="O1" s="79"/>
      <c r="P1" s="92"/>
      <c r="Q1" s="79"/>
      <c r="R1" s="92"/>
    </row>
    <row r="2" spans="1:18" s="98" customFormat="1" ht="12" x14ac:dyDescent="0.3">
      <c r="A2" s="94" t="s">
        <v>66</v>
      </c>
      <c r="B2" s="95"/>
      <c r="C2" s="96" t="s">
        <v>127</v>
      </c>
      <c r="D2" s="96" t="s">
        <v>128</v>
      </c>
      <c r="E2" s="96" t="s">
        <v>129</v>
      </c>
      <c r="F2" s="96" t="s">
        <v>130</v>
      </c>
      <c r="G2" s="96" t="s">
        <v>131</v>
      </c>
      <c r="H2" s="96" t="s">
        <v>132</v>
      </c>
      <c r="I2" s="96" t="s">
        <v>133</v>
      </c>
      <c r="J2" s="96" t="s">
        <v>134</v>
      </c>
      <c r="K2" s="96" t="s">
        <v>135</v>
      </c>
      <c r="L2" s="96" t="s">
        <v>136</v>
      </c>
      <c r="M2" s="96" t="s">
        <v>137</v>
      </c>
      <c r="N2" s="96" t="s">
        <v>138</v>
      </c>
      <c r="O2" s="96" t="s">
        <v>79</v>
      </c>
      <c r="P2" s="97"/>
      <c r="Q2" s="97"/>
      <c r="R2" s="97"/>
    </row>
    <row r="3" spans="1:18" x14ac:dyDescent="0.35">
      <c r="A3" s="74" t="s">
        <v>80</v>
      </c>
      <c r="B3" s="93"/>
      <c r="C3" s="99"/>
      <c r="D3" s="99"/>
      <c r="E3" s="100"/>
      <c r="F3" s="101"/>
      <c r="G3" s="99"/>
      <c r="H3" s="100"/>
      <c r="I3" s="99"/>
      <c r="J3" s="99"/>
      <c r="K3" s="100"/>
      <c r="L3" s="99"/>
      <c r="M3" s="99"/>
      <c r="N3" s="100"/>
      <c r="O3" s="99"/>
      <c r="P3" s="99"/>
      <c r="Q3" s="99"/>
      <c r="R3" s="99"/>
    </row>
    <row r="4" spans="1:18" x14ac:dyDescent="0.35">
      <c r="A4" s="92" t="s">
        <v>80</v>
      </c>
      <c r="B4" s="93"/>
      <c r="C4" s="102">
        <v>0</v>
      </c>
      <c r="D4" s="102">
        <v>0</v>
      </c>
      <c r="E4" s="102">
        <v>0</v>
      </c>
      <c r="F4" s="102">
        <v>0</v>
      </c>
      <c r="G4" s="102">
        <v>0</v>
      </c>
      <c r="H4" s="102">
        <v>0</v>
      </c>
      <c r="I4" s="102">
        <v>0</v>
      </c>
      <c r="J4" s="102">
        <v>0</v>
      </c>
      <c r="K4" s="102">
        <v>0</v>
      </c>
      <c r="L4" s="102">
        <v>0</v>
      </c>
      <c r="M4" s="102">
        <v>0</v>
      </c>
      <c r="N4" s="102">
        <v>0</v>
      </c>
      <c r="O4" s="103">
        <f>SUM(C4:N4)</f>
        <v>0</v>
      </c>
      <c r="P4" s="104"/>
      <c r="Q4" s="105"/>
      <c r="R4" s="104"/>
    </row>
    <row r="5" spans="1:18" x14ac:dyDescent="0.35">
      <c r="A5" s="92"/>
      <c r="B5" s="93"/>
      <c r="C5" s="106">
        <v>0</v>
      </c>
      <c r="D5" s="106">
        <v>0</v>
      </c>
      <c r="E5" s="106">
        <v>0</v>
      </c>
      <c r="F5" s="106">
        <v>0</v>
      </c>
      <c r="G5" s="106">
        <v>0</v>
      </c>
      <c r="H5" s="106">
        <v>0</v>
      </c>
      <c r="I5" s="106">
        <v>0</v>
      </c>
      <c r="J5" s="106">
        <v>0</v>
      </c>
      <c r="K5" s="106">
        <v>0</v>
      </c>
      <c r="L5" s="106">
        <v>0</v>
      </c>
      <c r="M5" s="106">
        <v>0</v>
      </c>
      <c r="N5" s="106">
        <v>0</v>
      </c>
      <c r="O5" s="103">
        <f>SUM(C5:N5)</f>
        <v>0</v>
      </c>
      <c r="P5" s="108"/>
      <c r="Q5" s="109"/>
      <c r="R5" s="104"/>
    </row>
    <row r="6" spans="1:18" x14ac:dyDescent="0.35">
      <c r="A6" s="92"/>
      <c r="B6" s="93"/>
      <c r="C6" s="106">
        <v>0</v>
      </c>
      <c r="D6" s="106">
        <v>0</v>
      </c>
      <c r="E6" s="106">
        <v>0</v>
      </c>
      <c r="F6" s="106">
        <v>0</v>
      </c>
      <c r="G6" s="106">
        <v>0</v>
      </c>
      <c r="H6" s="106">
        <v>0</v>
      </c>
      <c r="I6" s="106">
        <v>0</v>
      </c>
      <c r="J6" s="106">
        <v>0</v>
      </c>
      <c r="K6" s="106">
        <v>0</v>
      </c>
      <c r="L6" s="106">
        <v>0</v>
      </c>
      <c r="M6" s="106">
        <v>0</v>
      </c>
      <c r="N6" s="106">
        <v>0</v>
      </c>
      <c r="O6" s="107">
        <f>SUM(C6:N6)</f>
        <v>0</v>
      </c>
      <c r="P6" s="108"/>
      <c r="Q6" s="109"/>
      <c r="R6" s="104"/>
    </row>
    <row r="7" spans="1:18" x14ac:dyDescent="0.35">
      <c r="A7" s="110" t="s">
        <v>81</v>
      </c>
      <c r="B7" s="93"/>
      <c r="C7" s="111">
        <f t="shared" ref="C7:O7" si="0">SUM(C4:C6)</f>
        <v>0</v>
      </c>
      <c r="D7" s="111">
        <f t="shared" si="0"/>
        <v>0</v>
      </c>
      <c r="E7" s="111">
        <f t="shared" si="0"/>
        <v>0</v>
      </c>
      <c r="F7" s="111">
        <f t="shared" si="0"/>
        <v>0</v>
      </c>
      <c r="G7" s="111">
        <f t="shared" si="0"/>
        <v>0</v>
      </c>
      <c r="H7" s="111">
        <f t="shared" si="0"/>
        <v>0</v>
      </c>
      <c r="I7" s="111">
        <f t="shared" si="0"/>
        <v>0</v>
      </c>
      <c r="J7" s="111">
        <f t="shared" si="0"/>
        <v>0</v>
      </c>
      <c r="K7" s="111">
        <f t="shared" si="0"/>
        <v>0</v>
      </c>
      <c r="L7" s="111">
        <f t="shared" si="0"/>
        <v>0</v>
      </c>
      <c r="M7" s="111">
        <f t="shared" si="0"/>
        <v>0</v>
      </c>
      <c r="N7" s="111">
        <f t="shared" si="0"/>
        <v>0</v>
      </c>
      <c r="O7" s="112">
        <f t="shared" si="0"/>
        <v>0</v>
      </c>
      <c r="P7" s="108"/>
      <c r="Q7" s="113"/>
      <c r="R7" s="104"/>
    </row>
    <row r="8" spans="1:18" x14ac:dyDescent="0.35">
      <c r="A8" s="89"/>
      <c r="B8" s="93"/>
      <c r="C8" s="105"/>
      <c r="D8" s="114"/>
      <c r="E8" s="100"/>
      <c r="F8" s="105"/>
      <c r="G8" s="114"/>
      <c r="H8" s="100"/>
      <c r="I8" s="105"/>
      <c r="J8" s="114"/>
      <c r="K8" s="100"/>
      <c r="L8" s="105"/>
      <c r="M8" s="114"/>
      <c r="N8" s="100"/>
      <c r="O8" s="105"/>
      <c r="P8" s="114"/>
      <c r="Q8" s="105"/>
      <c r="R8" s="114"/>
    </row>
    <row r="9" spans="1:18" x14ac:dyDescent="0.35">
      <c r="A9" s="74" t="s">
        <v>82</v>
      </c>
      <c r="B9" s="93"/>
      <c r="C9" s="105"/>
      <c r="D9" s="114"/>
      <c r="E9" s="100"/>
      <c r="F9" s="105"/>
      <c r="G9" s="114"/>
      <c r="H9" s="100"/>
      <c r="I9" s="105"/>
      <c r="J9" s="114"/>
      <c r="K9" s="100"/>
      <c r="L9" s="105"/>
      <c r="M9" s="114"/>
      <c r="N9" s="100"/>
      <c r="O9" s="115"/>
      <c r="P9" s="114"/>
      <c r="Q9" s="105"/>
      <c r="R9" s="114"/>
    </row>
    <row r="10" spans="1:18" x14ac:dyDescent="0.35">
      <c r="A10" s="92" t="s">
        <v>83</v>
      </c>
      <c r="B10" s="93"/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16">
        <f>SUM(C10:N10)</f>
        <v>0</v>
      </c>
      <c r="P10" s="108"/>
      <c r="Q10" s="109"/>
      <c r="R10" s="104"/>
    </row>
    <row r="11" spans="1:18" x14ac:dyDescent="0.35">
      <c r="A11" s="117"/>
      <c r="B11" s="118"/>
      <c r="C11" s="106">
        <v>0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19">
        <f>SUM(C11:N11)</f>
        <v>0</v>
      </c>
      <c r="P11" s="108"/>
      <c r="Q11" s="109"/>
      <c r="R11" s="104"/>
    </row>
    <row r="12" spans="1:18" x14ac:dyDescent="0.35">
      <c r="A12" s="117"/>
      <c r="B12" s="118"/>
      <c r="C12" s="106">
        <v>0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7">
        <f>SUM(C12:N12)</f>
        <v>0</v>
      </c>
      <c r="P12" s="108"/>
      <c r="Q12" s="109"/>
      <c r="R12" s="104"/>
    </row>
    <row r="13" spans="1:18" x14ac:dyDescent="0.35">
      <c r="A13" s="110" t="s">
        <v>84</v>
      </c>
      <c r="B13" s="118"/>
      <c r="C13" s="120">
        <f t="shared" ref="C13:O13" si="1">SUM(C10:C12)</f>
        <v>0</v>
      </c>
      <c r="D13" s="120">
        <f t="shared" si="1"/>
        <v>0</v>
      </c>
      <c r="E13" s="120">
        <f t="shared" si="1"/>
        <v>0</v>
      </c>
      <c r="F13" s="120">
        <f t="shared" si="1"/>
        <v>0</v>
      </c>
      <c r="G13" s="120">
        <f t="shared" si="1"/>
        <v>0</v>
      </c>
      <c r="H13" s="120">
        <f t="shared" si="1"/>
        <v>0</v>
      </c>
      <c r="I13" s="120">
        <f t="shared" si="1"/>
        <v>0</v>
      </c>
      <c r="J13" s="120">
        <f t="shared" si="1"/>
        <v>0</v>
      </c>
      <c r="K13" s="120">
        <f t="shared" si="1"/>
        <v>0</v>
      </c>
      <c r="L13" s="120">
        <f t="shared" si="1"/>
        <v>0</v>
      </c>
      <c r="M13" s="120">
        <f t="shared" si="1"/>
        <v>0</v>
      </c>
      <c r="N13" s="120">
        <f t="shared" si="1"/>
        <v>0</v>
      </c>
      <c r="O13" s="121">
        <f t="shared" si="1"/>
        <v>0</v>
      </c>
      <c r="P13" s="108"/>
      <c r="Q13" s="109"/>
      <c r="R13" s="104"/>
    </row>
    <row r="14" spans="1:18" x14ac:dyDescent="0.35">
      <c r="A14" s="89"/>
      <c r="B14" s="118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  <c r="P14" s="104"/>
      <c r="Q14" s="109"/>
      <c r="R14" s="104"/>
    </row>
    <row r="15" spans="1:18" x14ac:dyDescent="0.35">
      <c r="A15" s="89" t="s">
        <v>85</v>
      </c>
      <c r="B15" s="93"/>
      <c r="C15" s="124">
        <f t="shared" ref="C15:O15" si="2">C7-C13</f>
        <v>0</v>
      </c>
      <c r="D15" s="125">
        <f t="shared" si="2"/>
        <v>0</v>
      </c>
      <c r="E15" s="125">
        <f t="shared" si="2"/>
        <v>0</v>
      </c>
      <c r="F15" s="125">
        <f t="shared" si="2"/>
        <v>0</v>
      </c>
      <c r="G15" s="125">
        <f t="shared" si="2"/>
        <v>0</v>
      </c>
      <c r="H15" s="125">
        <f t="shared" si="2"/>
        <v>0</v>
      </c>
      <c r="I15" s="125">
        <f t="shared" si="2"/>
        <v>0</v>
      </c>
      <c r="J15" s="125">
        <f t="shared" si="2"/>
        <v>0</v>
      </c>
      <c r="K15" s="125">
        <f t="shared" si="2"/>
        <v>0</v>
      </c>
      <c r="L15" s="125">
        <f t="shared" si="2"/>
        <v>0</v>
      </c>
      <c r="M15" s="125">
        <f t="shared" si="2"/>
        <v>0</v>
      </c>
      <c r="N15" s="125">
        <f t="shared" si="2"/>
        <v>0</v>
      </c>
      <c r="O15" s="125">
        <f t="shared" si="2"/>
        <v>0</v>
      </c>
      <c r="P15" s="104"/>
      <c r="Q15" s="126"/>
      <c r="R15" s="104"/>
    </row>
    <row r="16" spans="1:18" x14ac:dyDescent="0.35">
      <c r="A16" s="89"/>
      <c r="B16" s="93"/>
      <c r="C16" s="127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14"/>
      <c r="Q16" s="101"/>
      <c r="R16" s="114"/>
    </row>
    <row r="17" spans="1:18" x14ac:dyDescent="0.35">
      <c r="A17" s="74" t="s">
        <v>86</v>
      </c>
      <c r="B17" s="93"/>
      <c r="P17" s="104"/>
      <c r="Q17" s="113"/>
      <c r="R17" s="104"/>
    </row>
    <row r="18" spans="1:18" x14ac:dyDescent="0.35">
      <c r="A18" s="92" t="s">
        <v>87</v>
      </c>
      <c r="B18" s="93"/>
      <c r="C18" s="130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72">
        <f t="shared" ref="O18:O32" si="3">SUM(C18:N18)</f>
        <v>0</v>
      </c>
      <c r="P18" s="114"/>
      <c r="Q18" s="105"/>
      <c r="R18" s="114"/>
    </row>
    <row r="19" spans="1:18" x14ac:dyDescent="0.35">
      <c r="A19" s="92" t="s">
        <v>88</v>
      </c>
      <c r="B19" s="93"/>
      <c r="C19" s="128">
        <v>0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72">
        <f t="shared" si="3"/>
        <v>0</v>
      </c>
      <c r="P19" s="114"/>
      <c r="Q19" s="105"/>
      <c r="R19" s="114"/>
    </row>
    <row r="20" spans="1:18" x14ac:dyDescent="0.35">
      <c r="A20" s="92" t="s">
        <v>89</v>
      </c>
      <c r="B20" s="93"/>
      <c r="C20" s="128">
        <v>0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72">
        <f t="shared" si="3"/>
        <v>0</v>
      </c>
      <c r="P20" s="108"/>
      <c r="Q20" s="109"/>
      <c r="R20" s="104"/>
    </row>
    <row r="21" spans="1:18" x14ac:dyDescent="0.35">
      <c r="A21" s="92" t="s">
        <v>90</v>
      </c>
      <c r="B21" s="93"/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72">
        <f t="shared" si="3"/>
        <v>0</v>
      </c>
      <c r="P21" s="108"/>
      <c r="Q21" s="109"/>
      <c r="R21" s="104"/>
    </row>
    <row r="22" spans="1:18" x14ac:dyDescent="0.35">
      <c r="A22" s="92" t="s">
        <v>91</v>
      </c>
      <c r="B22" s="93"/>
      <c r="C22" s="128">
        <v>0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72">
        <f t="shared" si="3"/>
        <v>0</v>
      </c>
      <c r="P22" s="108"/>
      <c r="Q22" s="109"/>
      <c r="R22" s="104"/>
    </row>
    <row r="23" spans="1:18" x14ac:dyDescent="0.35">
      <c r="A23" s="92" t="s">
        <v>92</v>
      </c>
      <c r="B23" s="93"/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72">
        <f t="shared" si="3"/>
        <v>0</v>
      </c>
      <c r="P23" s="108"/>
      <c r="Q23" s="109"/>
      <c r="R23" s="104"/>
    </row>
    <row r="24" spans="1:18" x14ac:dyDescent="0.35">
      <c r="A24" s="92" t="s">
        <v>93</v>
      </c>
      <c r="B24" s="93"/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72">
        <f t="shared" si="3"/>
        <v>0</v>
      </c>
      <c r="P24" s="108"/>
      <c r="Q24" s="109"/>
      <c r="R24" s="104"/>
    </row>
    <row r="25" spans="1:18" x14ac:dyDescent="0.35">
      <c r="A25" s="92" t="s">
        <v>94</v>
      </c>
      <c r="B25" s="93"/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72">
        <f t="shared" si="3"/>
        <v>0</v>
      </c>
      <c r="P25" s="108"/>
      <c r="Q25" s="109"/>
      <c r="R25" s="104"/>
    </row>
    <row r="26" spans="1:18" x14ac:dyDescent="0.35">
      <c r="A26" s="92" t="s">
        <v>95</v>
      </c>
      <c r="B26" s="93"/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72">
        <f t="shared" si="3"/>
        <v>0</v>
      </c>
      <c r="P26" s="108"/>
      <c r="Q26" s="109"/>
      <c r="R26" s="104"/>
    </row>
    <row r="27" spans="1:18" x14ac:dyDescent="0.35">
      <c r="A27" s="92" t="s">
        <v>96</v>
      </c>
      <c r="B27" s="93"/>
      <c r="C27" s="130">
        <v>0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130">
        <v>0</v>
      </c>
      <c r="N27" s="130">
        <v>0</v>
      </c>
      <c r="O27" s="172">
        <f t="shared" si="3"/>
        <v>0</v>
      </c>
      <c r="P27" s="108"/>
      <c r="Q27" s="109"/>
      <c r="R27" s="104"/>
    </row>
    <row r="28" spans="1:18" x14ac:dyDescent="0.35">
      <c r="A28" s="92" t="s">
        <v>97</v>
      </c>
      <c r="B28" s="93"/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72">
        <f t="shared" si="3"/>
        <v>0</v>
      </c>
      <c r="P28" s="108"/>
      <c r="Q28" s="109"/>
      <c r="R28" s="104"/>
    </row>
    <row r="29" spans="1:18" x14ac:dyDescent="0.35">
      <c r="A29" s="92" t="s">
        <v>98</v>
      </c>
      <c r="B29" s="93"/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72">
        <f t="shared" si="3"/>
        <v>0</v>
      </c>
      <c r="P29" s="108"/>
      <c r="Q29" s="109"/>
      <c r="R29" s="104"/>
    </row>
    <row r="30" spans="1:18" x14ac:dyDescent="0.35">
      <c r="A30" s="92" t="s">
        <v>99</v>
      </c>
      <c r="B30" s="93"/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72">
        <f t="shared" si="3"/>
        <v>0</v>
      </c>
      <c r="P30" s="108"/>
      <c r="Q30" s="109"/>
      <c r="R30" s="104"/>
    </row>
    <row r="31" spans="1:18" x14ac:dyDescent="0.35">
      <c r="A31" s="117" t="s">
        <v>100</v>
      </c>
      <c r="B31" s="93"/>
      <c r="C31" s="128">
        <v>0</v>
      </c>
      <c r="D31" s="128">
        <v>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72">
        <f t="shared" si="3"/>
        <v>0</v>
      </c>
      <c r="P31" s="108"/>
      <c r="Q31" s="109"/>
      <c r="R31" s="104"/>
    </row>
    <row r="32" spans="1:18" x14ac:dyDescent="0.35">
      <c r="A32" s="117" t="s">
        <v>101</v>
      </c>
      <c r="B32" s="93"/>
      <c r="C32" s="128">
        <v>0</v>
      </c>
      <c r="D32" s="128">
        <v>0</v>
      </c>
      <c r="E32" s="128">
        <v>0</v>
      </c>
      <c r="F32" s="128">
        <v>0</v>
      </c>
      <c r="G32" s="128">
        <v>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72">
        <f t="shared" si="3"/>
        <v>0</v>
      </c>
      <c r="P32" s="104"/>
      <c r="Q32" s="109"/>
      <c r="R32" s="104"/>
    </row>
    <row r="33" spans="1:18" x14ac:dyDescent="0.35">
      <c r="A33" s="89" t="s">
        <v>102</v>
      </c>
      <c r="B33" s="93"/>
      <c r="C33" s="131">
        <f t="shared" ref="C33:O33" si="4">SUM(C18:C32)</f>
        <v>0</v>
      </c>
      <c r="D33" s="120">
        <f t="shared" si="4"/>
        <v>0</v>
      </c>
      <c r="E33" s="120">
        <f t="shared" si="4"/>
        <v>0</v>
      </c>
      <c r="F33" s="120">
        <f t="shared" si="4"/>
        <v>0</v>
      </c>
      <c r="G33" s="120">
        <f t="shared" si="4"/>
        <v>0</v>
      </c>
      <c r="H33" s="120">
        <f t="shared" si="4"/>
        <v>0</v>
      </c>
      <c r="I33" s="120">
        <f t="shared" si="4"/>
        <v>0</v>
      </c>
      <c r="J33" s="120">
        <f t="shared" si="4"/>
        <v>0</v>
      </c>
      <c r="K33" s="120">
        <f t="shared" si="4"/>
        <v>0</v>
      </c>
      <c r="L33" s="120">
        <f t="shared" si="4"/>
        <v>0</v>
      </c>
      <c r="M33" s="120">
        <f t="shared" si="4"/>
        <v>0</v>
      </c>
      <c r="N33" s="132">
        <f t="shared" si="4"/>
        <v>0</v>
      </c>
      <c r="O33" s="131">
        <f t="shared" si="4"/>
        <v>0</v>
      </c>
      <c r="P33" s="104"/>
      <c r="Q33" s="109"/>
      <c r="R33" s="104"/>
    </row>
    <row r="34" spans="1:18" x14ac:dyDescent="0.35">
      <c r="A34" s="133"/>
      <c r="B34" s="93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3"/>
      <c r="P34" s="104"/>
      <c r="Q34" s="109"/>
      <c r="R34" s="104"/>
    </row>
    <row r="35" spans="1:18" x14ac:dyDescent="0.35">
      <c r="A35" s="89" t="s">
        <v>103</v>
      </c>
      <c r="B35" s="93"/>
      <c r="C35" s="134">
        <f t="shared" ref="C35:O35" si="5">C15-C33</f>
        <v>0</v>
      </c>
      <c r="D35" s="134">
        <f t="shared" si="5"/>
        <v>0</v>
      </c>
      <c r="E35" s="134">
        <f t="shared" si="5"/>
        <v>0</v>
      </c>
      <c r="F35" s="134">
        <f t="shared" si="5"/>
        <v>0</v>
      </c>
      <c r="G35" s="134">
        <f t="shared" si="5"/>
        <v>0</v>
      </c>
      <c r="H35" s="134">
        <f t="shared" si="5"/>
        <v>0</v>
      </c>
      <c r="I35" s="134">
        <f t="shared" si="5"/>
        <v>0</v>
      </c>
      <c r="J35" s="134">
        <f t="shared" si="5"/>
        <v>0</v>
      </c>
      <c r="K35" s="134">
        <f t="shared" si="5"/>
        <v>0</v>
      </c>
      <c r="L35" s="134">
        <f t="shared" si="5"/>
        <v>0</v>
      </c>
      <c r="M35" s="134">
        <f t="shared" si="5"/>
        <v>0</v>
      </c>
      <c r="N35" s="134">
        <f t="shared" si="5"/>
        <v>0</v>
      </c>
      <c r="O35" s="135">
        <f t="shared" si="5"/>
        <v>0</v>
      </c>
      <c r="P35" s="104"/>
      <c r="Q35" s="113"/>
      <c r="R35" s="104"/>
    </row>
    <row r="36" spans="1:18" x14ac:dyDescent="0.35">
      <c r="A36" s="89" t="s">
        <v>104</v>
      </c>
      <c r="B36" s="93"/>
      <c r="C36" s="136">
        <f>'Loan Amortization'!$D$11</f>
        <v>0</v>
      </c>
      <c r="D36" s="136">
        <f>'Loan Amortization'!$D$11</f>
        <v>0</v>
      </c>
      <c r="E36" s="136">
        <f>'Loan Amortization'!$D$11</f>
        <v>0</v>
      </c>
      <c r="F36" s="136">
        <f>'Loan Amortization'!$D$11</f>
        <v>0</v>
      </c>
      <c r="G36" s="136">
        <f>'Loan Amortization'!$D$11</f>
        <v>0</v>
      </c>
      <c r="H36" s="136">
        <f>'Loan Amortization'!$D$11</f>
        <v>0</v>
      </c>
      <c r="I36" s="136">
        <f>'Loan Amortization'!$D$11</f>
        <v>0</v>
      </c>
      <c r="J36" s="136">
        <f>'Loan Amortization'!$D$11</f>
        <v>0</v>
      </c>
      <c r="K36" s="136">
        <f>'Loan Amortization'!$D$11</f>
        <v>0</v>
      </c>
      <c r="L36" s="136">
        <f>'Loan Amortization'!$D$11</f>
        <v>0</v>
      </c>
      <c r="M36" s="136">
        <f>'Loan Amortization'!$D$11</f>
        <v>0</v>
      </c>
      <c r="N36" s="136">
        <f>'Loan Amortization'!$D$11</f>
        <v>0</v>
      </c>
      <c r="O36" s="135">
        <f>SUM(C36:N36)</f>
        <v>0</v>
      </c>
      <c r="P36" s="104"/>
      <c r="Q36" s="113"/>
      <c r="R36" s="104"/>
    </row>
    <row r="37" spans="1:18" x14ac:dyDescent="0.35">
      <c r="A37" s="89" t="s">
        <v>105</v>
      </c>
      <c r="B37" s="93"/>
      <c r="C37" s="137">
        <f t="shared" ref="C37:O37" si="6">C35-C36</f>
        <v>0</v>
      </c>
      <c r="D37" s="137">
        <f t="shared" si="6"/>
        <v>0</v>
      </c>
      <c r="E37" s="137">
        <f t="shared" si="6"/>
        <v>0</v>
      </c>
      <c r="F37" s="137">
        <f t="shared" si="6"/>
        <v>0</v>
      </c>
      <c r="G37" s="137">
        <f t="shared" si="6"/>
        <v>0</v>
      </c>
      <c r="H37" s="137">
        <f t="shared" si="6"/>
        <v>0</v>
      </c>
      <c r="I37" s="137">
        <f t="shared" si="6"/>
        <v>0</v>
      </c>
      <c r="J37" s="137">
        <f t="shared" si="6"/>
        <v>0</v>
      </c>
      <c r="K37" s="137">
        <f t="shared" si="6"/>
        <v>0</v>
      </c>
      <c r="L37" s="137">
        <f t="shared" si="6"/>
        <v>0</v>
      </c>
      <c r="M37" s="137">
        <f t="shared" si="6"/>
        <v>0</v>
      </c>
      <c r="N37" s="137">
        <f t="shared" si="6"/>
        <v>0</v>
      </c>
      <c r="O37" s="138">
        <f t="shared" si="6"/>
        <v>0</v>
      </c>
      <c r="P37" s="104"/>
      <c r="Q37" s="113"/>
      <c r="R37" s="104"/>
    </row>
    <row r="38" spans="1:18" ht="22.5" customHeight="1" x14ac:dyDescent="0.35">
      <c r="A38" s="89" t="s">
        <v>106</v>
      </c>
      <c r="B38" s="93"/>
      <c r="C38" s="139" t="e">
        <f>O35/O36</f>
        <v>#DIV/0!</v>
      </c>
      <c r="D38" s="114" t="s">
        <v>107</v>
      </c>
      <c r="E38" s="100"/>
      <c r="F38" s="105"/>
      <c r="G38" s="114"/>
      <c r="H38" s="100"/>
      <c r="I38" s="105"/>
      <c r="J38" s="114"/>
      <c r="K38" s="100"/>
      <c r="L38" s="105"/>
      <c r="M38" s="114"/>
      <c r="N38" s="100"/>
      <c r="O38" s="105"/>
      <c r="P38" s="114"/>
      <c r="Q38" s="105"/>
      <c r="R38" s="114"/>
    </row>
    <row r="39" spans="1:18" ht="22.5" customHeight="1" x14ac:dyDescent="0.35">
      <c r="A39" s="89"/>
      <c r="B39" s="93"/>
      <c r="C39" s="139" t="e">
        <f>O35/('Loan Amortization'!$M$11*12)</f>
        <v>#DIV/0!</v>
      </c>
      <c r="D39" s="114" t="s">
        <v>108</v>
      </c>
      <c r="E39" s="100"/>
      <c r="F39" s="105"/>
      <c r="G39" s="114"/>
      <c r="H39" s="100"/>
      <c r="I39" s="105"/>
      <c r="J39" s="114"/>
      <c r="K39" s="100"/>
      <c r="L39" s="105"/>
      <c r="M39" s="114"/>
      <c r="N39" s="100"/>
      <c r="O39" s="105"/>
      <c r="P39" s="114"/>
      <c r="Q39" s="105"/>
      <c r="R39" s="114"/>
    </row>
    <row r="40" spans="1:18" ht="22.5" customHeight="1" x14ac:dyDescent="0.35">
      <c r="A40" s="89" t="s">
        <v>109</v>
      </c>
      <c r="B40" s="93"/>
      <c r="C40" s="140" t="e">
        <f>((O35*0.7)/('Loan Amortization'!$V$13*12))</f>
        <v>#DIV/0!</v>
      </c>
      <c r="D40" s="141" t="s">
        <v>107</v>
      </c>
      <c r="E40" s="142" t="e">
        <f>IF(C40&gt;=1.2,"PASS","FAIL")</f>
        <v>#DIV/0!</v>
      </c>
      <c r="F40" s="105"/>
      <c r="G40" s="114"/>
      <c r="H40" s="100"/>
      <c r="I40" s="105"/>
      <c r="J40" s="114"/>
      <c r="K40" s="100"/>
      <c r="L40" s="105"/>
      <c r="M40" s="7" t="s">
        <v>110</v>
      </c>
      <c r="N40" s="7"/>
      <c r="O40" s="143">
        <f>(O35*0.7)-('Loan Amortization'!V13*12)</f>
        <v>0</v>
      </c>
      <c r="P40" s="114"/>
      <c r="Q40" s="105"/>
      <c r="R40" s="114"/>
    </row>
    <row r="41" spans="1:18" ht="36" customHeight="1" x14ac:dyDescent="0.35">
      <c r="A41" s="89"/>
      <c r="B41" s="93"/>
      <c r="C41" s="148" t="s">
        <v>125</v>
      </c>
      <c r="D41" s="114"/>
      <c r="E41" s="100"/>
      <c r="F41" s="105"/>
      <c r="G41" s="114"/>
      <c r="H41" s="100"/>
      <c r="I41" s="105"/>
      <c r="J41" s="114"/>
      <c r="K41" s="100"/>
      <c r="L41" s="105"/>
      <c r="M41" s="114"/>
      <c r="N41" s="100"/>
      <c r="O41" s="105"/>
      <c r="P41" s="114"/>
      <c r="Q41" s="105"/>
      <c r="R41" s="114"/>
    </row>
    <row r="42" spans="1:18" x14ac:dyDescent="0.35">
      <c r="A42" s="89"/>
      <c r="B42" s="93"/>
      <c r="C42" s="148"/>
      <c r="D42" s="114"/>
      <c r="E42" s="100"/>
      <c r="F42" s="105"/>
      <c r="G42" s="114"/>
      <c r="H42" s="100"/>
      <c r="I42" s="105"/>
      <c r="J42" s="114"/>
      <c r="K42" s="100"/>
      <c r="L42" s="105"/>
      <c r="M42" s="114"/>
      <c r="N42" s="100"/>
      <c r="O42" s="105"/>
      <c r="P42" s="114"/>
      <c r="Q42" s="105"/>
      <c r="R42" s="114"/>
    </row>
    <row r="43" spans="1:18" ht="30" customHeight="1" x14ac:dyDescent="0.35">
      <c r="A43" s="149">
        <v>4</v>
      </c>
      <c r="B43" s="93"/>
      <c r="C43" s="166"/>
      <c r="D43" s="170"/>
      <c r="E43" s="171"/>
      <c r="F43" s="166"/>
      <c r="G43" s="170"/>
      <c r="H43" s="171"/>
      <c r="I43" s="166"/>
      <c r="J43" s="170"/>
      <c r="K43" s="171"/>
      <c r="L43" s="166"/>
      <c r="M43" s="170"/>
      <c r="N43" s="171"/>
      <c r="O43" s="105"/>
      <c r="P43" s="114"/>
      <c r="Q43" s="105"/>
      <c r="R43" s="114"/>
    </row>
    <row r="44" spans="1:18" ht="30" customHeight="1" x14ac:dyDescent="0.35">
      <c r="A44" s="149">
        <v>5</v>
      </c>
      <c r="B44" s="93"/>
      <c r="C44" s="166"/>
      <c r="D44" s="170"/>
      <c r="E44" s="171"/>
      <c r="F44" s="166"/>
      <c r="G44" s="170"/>
      <c r="H44" s="171"/>
      <c r="I44" s="166"/>
      <c r="J44" s="170"/>
      <c r="K44" s="171"/>
      <c r="L44" s="166"/>
      <c r="M44" s="170"/>
      <c r="N44" s="171"/>
      <c r="O44" s="105"/>
      <c r="P44" s="114"/>
      <c r="Q44" s="105"/>
      <c r="R44" s="114"/>
    </row>
    <row r="45" spans="1:18" ht="30" customHeight="1" x14ac:dyDescent="0.35">
      <c r="A45" s="149">
        <v>6</v>
      </c>
      <c r="B45" s="93"/>
      <c r="C45" s="166"/>
      <c r="D45" s="170"/>
      <c r="E45" s="171"/>
      <c r="F45" s="166"/>
      <c r="G45" s="170"/>
      <c r="H45" s="171"/>
      <c r="I45" s="166"/>
      <c r="J45" s="170"/>
      <c r="K45" s="171"/>
      <c r="L45" s="166"/>
      <c r="M45" s="170"/>
      <c r="N45" s="171"/>
      <c r="O45" s="105"/>
      <c r="P45" s="114"/>
      <c r="Q45" s="105"/>
      <c r="R45" s="114"/>
    </row>
    <row r="46" spans="1:18" ht="30" customHeight="1" x14ac:dyDescent="0.35">
      <c r="A46" s="149">
        <v>10</v>
      </c>
      <c r="B46" s="93"/>
      <c r="C46" s="166"/>
      <c r="D46" s="170"/>
      <c r="E46" s="171"/>
      <c r="F46" s="166"/>
      <c r="G46" s="170"/>
      <c r="H46" s="171"/>
      <c r="I46" s="166"/>
      <c r="J46" s="170"/>
      <c r="K46" s="171"/>
      <c r="L46" s="166"/>
      <c r="M46" s="170"/>
      <c r="N46" s="171"/>
      <c r="O46" s="105"/>
      <c r="P46" s="114"/>
      <c r="Q46" s="105"/>
      <c r="R46" s="114"/>
    </row>
    <row r="47" spans="1:18" ht="30" customHeight="1" x14ac:dyDescent="0.35">
      <c r="A47" s="149">
        <v>11</v>
      </c>
      <c r="B47" s="93"/>
      <c r="C47" s="166"/>
      <c r="D47" s="170"/>
      <c r="E47" s="171"/>
      <c r="F47" s="166"/>
      <c r="G47" s="170"/>
      <c r="H47" s="171"/>
      <c r="I47" s="166"/>
      <c r="J47" s="170"/>
      <c r="K47" s="171"/>
      <c r="L47" s="166"/>
      <c r="M47" s="170"/>
      <c r="N47" s="171"/>
      <c r="O47" s="105"/>
      <c r="P47" s="114"/>
      <c r="Q47" s="105"/>
      <c r="R47" s="114"/>
    </row>
    <row r="48" spans="1:18" ht="30" customHeight="1" x14ac:dyDescent="0.35">
      <c r="A48" s="149">
        <v>12</v>
      </c>
      <c r="B48" s="93"/>
      <c r="C48" s="166"/>
      <c r="D48" s="170"/>
      <c r="E48" s="171"/>
      <c r="F48" s="166"/>
      <c r="G48" s="170"/>
      <c r="H48" s="171"/>
      <c r="I48" s="166"/>
      <c r="J48" s="170"/>
      <c r="K48" s="171"/>
      <c r="L48" s="166"/>
      <c r="M48" s="170"/>
      <c r="N48" s="171"/>
      <c r="O48" s="105"/>
      <c r="P48" s="114"/>
      <c r="Q48" s="105"/>
      <c r="R48" s="114"/>
    </row>
    <row r="49" spans="1:18" ht="30" customHeight="1" x14ac:dyDescent="0.35">
      <c r="A49" s="149">
        <v>18</v>
      </c>
      <c r="B49" s="93"/>
      <c r="C49" s="166"/>
      <c r="D49" s="170"/>
      <c r="E49" s="171"/>
      <c r="F49" s="166"/>
      <c r="G49" s="170"/>
      <c r="H49" s="171"/>
      <c r="I49" s="166"/>
      <c r="J49" s="170"/>
      <c r="K49" s="171"/>
      <c r="L49" s="166"/>
      <c r="M49" s="170"/>
      <c r="N49" s="171"/>
      <c r="O49" s="105"/>
      <c r="P49" s="114"/>
      <c r="Q49" s="105"/>
      <c r="R49" s="114"/>
    </row>
    <row r="50" spans="1:18" ht="30" customHeight="1" x14ac:dyDescent="0.35">
      <c r="A50" s="149">
        <v>19</v>
      </c>
      <c r="B50" s="93"/>
      <c r="C50" s="166"/>
      <c r="D50" s="170"/>
      <c r="E50" s="171"/>
      <c r="F50" s="166"/>
      <c r="G50" s="170"/>
      <c r="H50" s="171"/>
      <c r="I50" s="166"/>
      <c r="J50" s="170"/>
      <c r="K50" s="171"/>
      <c r="L50" s="166"/>
      <c r="M50" s="170"/>
      <c r="N50" s="171"/>
      <c r="O50" s="105"/>
      <c r="P50" s="114"/>
      <c r="Q50" s="105"/>
      <c r="R50" s="114"/>
    </row>
    <row r="51" spans="1:18" ht="30" customHeight="1" x14ac:dyDescent="0.35">
      <c r="A51" s="149">
        <v>20</v>
      </c>
      <c r="B51" s="93"/>
      <c r="C51" s="166"/>
      <c r="D51" s="170"/>
      <c r="E51" s="171"/>
      <c r="F51" s="166"/>
      <c r="G51" s="170"/>
      <c r="H51" s="171"/>
      <c r="I51" s="166"/>
      <c r="J51" s="170"/>
      <c r="K51" s="171"/>
      <c r="L51" s="166"/>
      <c r="M51" s="170"/>
      <c r="N51" s="171"/>
      <c r="O51" s="105"/>
      <c r="P51" s="114"/>
      <c r="Q51" s="105"/>
      <c r="R51" s="114"/>
    </row>
    <row r="52" spans="1:18" ht="30" customHeight="1" x14ac:dyDescent="0.35">
      <c r="A52" s="149">
        <v>21</v>
      </c>
      <c r="B52" s="93"/>
      <c r="C52" s="166"/>
      <c r="D52" s="170"/>
      <c r="E52" s="171"/>
      <c r="F52" s="166"/>
      <c r="G52" s="170"/>
      <c r="H52" s="171"/>
      <c r="I52" s="166"/>
      <c r="J52" s="170"/>
      <c r="K52" s="171"/>
      <c r="L52" s="166"/>
      <c r="M52" s="170"/>
      <c r="N52" s="171"/>
      <c r="O52" s="105"/>
      <c r="P52" s="114"/>
      <c r="Q52" s="105"/>
      <c r="R52" s="114"/>
    </row>
    <row r="53" spans="1:18" ht="30" customHeight="1" x14ac:dyDescent="0.35">
      <c r="A53" s="149">
        <v>22</v>
      </c>
      <c r="B53" s="93"/>
      <c r="C53" s="166"/>
      <c r="D53" s="170"/>
      <c r="E53" s="171"/>
      <c r="F53" s="166"/>
      <c r="G53" s="170"/>
      <c r="H53" s="171"/>
      <c r="I53" s="166"/>
      <c r="J53" s="170"/>
      <c r="K53" s="171"/>
      <c r="L53" s="166"/>
      <c r="M53" s="170"/>
      <c r="N53" s="171"/>
      <c r="O53" s="105"/>
      <c r="P53" s="114"/>
      <c r="Q53" s="105"/>
      <c r="R53" s="114"/>
    </row>
    <row r="54" spans="1:18" ht="30" customHeight="1" x14ac:dyDescent="0.35">
      <c r="A54" s="149">
        <v>23</v>
      </c>
      <c r="B54" s="93"/>
      <c r="C54" s="166"/>
      <c r="D54" s="170"/>
      <c r="E54" s="171"/>
      <c r="F54" s="166"/>
      <c r="G54" s="170"/>
      <c r="H54" s="171"/>
      <c r="I54" s="166"/>
      <c r="J54" s="170"/>
      <c r="K54" s="171"/>
      <c r="L54" s="166"/>
      <c r="M54" s="170"/>
      <c r="N54" s="171"/>
      <c r="O54" s="105"/>
      <c r="P54" s="114"/>
      <c r="Q54" s="105"/>
      <c r="R54" s="114"/>
    </row>
    <row r="55" spans="1:18" ht="30" customHeight="1" x14ac:dyDescent="0.35">
      <c r="A55" s="149">
        <v>24</v>
      </c>
      <c r="B55" s="93"/>
      <c r="C55" s="166"/>
      <c r="D55" s="170"/>
      <c r="E55" s="171"/>
      <c r="F55" s="166"/>
      <c r="G55" s="170"/>
      <c r="H55" s="171"/>
      <c r="I55" s="166"/>
      <c r="J55" s="170"/>
      <c r="K55" s="171"/>
      <c r="L55" s="166"/>
      <c r="M55" s="170"/>
      <c r="N55" s="171"/>
      <c r="O55" s="105"/>
      <c r="P55" s="114"/>
      <c r="Q55" s="105"/>
      <c r="R55" s="114"/>
    </row>
    <row r="56" spans="1:18" ht="30" customHeight="1" x14ac:dyDescent="0.35">
      <c r="A56" s="149">
        <v>25</v>
      </c>
      <c r="B56" s="93"/>
      <c r="C56" s="166"/>
      <c r="D56" s="170"/>
      <c r="E56" s="171"/>
      <c r="F56" s="166"/>
      <c r="G56" s="170"/>
      <c r="H56" s="171"/>
      <c r="I56" s="166"/>
      <c r="J56" s="170"/>
      <c r="K56" s="171"/>
      <c r="L56" s="166"/>
      <c r="M56" s="170"/>
      <c r="N56" s="171"/>
      <c r="O56" s="105"/>
      <c r="P56" s="114"/>
      <c r="Q56" s="105"/>
      <c r="R56" s="114"/>
    </row>
    <row r="57" spans="1:18" ht="30" customHeight="1" x14ac:dyDescent="0.35">
      <c r="A57" s="92">
        <v>26</v>
      </c>
      <c r="B57" s="93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05"/>
      <c r="P57" s="114"/>
      <c r="Q57" s="105"/>
      <c r="R57" s="114"/>
    </row>
    <row r="58" spans="1:18" ht="30" customHeight="1" x14ac:dyDescent="0.35">
      <c r="A58" s="92">
        <v>27</v>
      </c>
      <c r="B58" s="9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23"/>
      <c r="P58" s="104"/>
      <c r="Q58" s="109"/>
      <c r="R58" s="104"/>
    </row>
    <row r="59" spans="1:18" ht="30" customHeight="1" x14ac:dyDescent="0.35">
      <c r="A59" s="92">
        <v>28</v>
      </c>
      <c r="B59" s="9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123"/>
      <c r="P59" s="104"/>
      <c r="Q59" s="109"/>
      <c r="R59" s="104"/>
    </row>
    <row r="60" spans="1:18" ht="30" customHeight="1" x14ac:dyDescent="0.35">
      <c r="A60" s="92">
        <v>29</v>
      </c>
      <c r="B60" s="9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50"/>
      <c r="P60" s="104"/>
      <c r="Q60" s="151"/>
      <c r="R60" s="104"/>
    </row>
    <row r="61" spans="1:18" ht="30" customHeight="1" x14ac:dyDescent="0.35">
      <c r="A61" s="92">
        <v>30</v>
      </c>
      <c r="B61" s="9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09"/>
      <c r="P61" s="114"/>
      <c r="Q61" s="109"/>
      <c r="R61" s="114"/>
    </row>
    <row r="62" spans="1:18" ht="30" customHeight="1" x14ac:dyDescent="0.35">
      <c r="A62" s="92">
        <v>31</v>
      </c>
      <c r="B62" s="9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09"/>
      <c r="P62" s="114"/>
      <c r="Q62" s="109"/>
      <c r="R62" s="114"/>
    </row>
    <row r="63" spans="1:18" ht="30" customHeight="1" x14ac:dyDescent="0.35">
      <c r="A63" s="92">
        <v>32</v>
      </c>
      <c r="B63" s="9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150"/>
      <c r="P63" s="104"/>
      <c r="Q63" s="151"/>
      <c r="R63" s="104"/>
    </row>
    <row r="64" spans="1:18" ht="30" customHeight="1" x14ac:dyDescent="0.35">
      <c r="A64" s="92">
        <v>33</v>
      </c>
      <c r="B64" s="9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50"/>
      <c r="P64" s="104"/>
      <c r="Q64" s="151"/>
      <c r="R64" s="104"/>
    </row>
    <row r="65" spans="1:18" ht="30" customHeight="1" x14ac:dyDescent="0.35">
      <c r="A65" s="92">
        <v>34</v>
      </c>
      <c r="B65" s="9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23"/>
      <c r="P65" s="104"/>
      <c r="Q65" s="109"/>
      <c r="R65" s="104"/>
    </row>
    <row r="66" spans="1:18" ht="30" customHeight="1" x14ac:dyDescent="0.35">
      <c r="A66" s="92">
        <v>35</v>
      </c>
      <c r="B66" s="9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123"/>
      <c r="P66" s="104"/>
      <c r="Q66" s="109"/>
      <c r="R66" s="104"/>
    </row>
    <row r="67" spans="1:18" ht="30" customHeight="1" x14ac:dyDescent="0.35">
      <c r="A67" s="92">
        <v>36</v>
      </c>
      <c r="B67" s="9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150"/>
      <c r="P67" s="104"/>
      <c r="Q67" s="113"/>
      <c r="R67" s="104"/>
    </row>
    <row r="68" spans="1:18" ht="30" customHeight="1" x14ac:dyDescent="0.35">
      <c r="A68" s="92">
        <v>37</v>
      </c>
      <c r="B68" s="9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52"/>
      <c r="P68" s="153"/>
      <c r="Q68" s="152"/>
      <c r="R68" s="153"/>
    </row>
    <row r="69" spans="1:18" ht="30" customHeight="1" x14ac:dyDescent="0.35">
      <c r="A69" s="92">
        <v>38</v>
      </c>
      <c r="B69" s="15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55"/>
      <c r="P69" s="156"/>
      <c r="Q69" s="155"/>
      <c r="R69" s="156"/>
    </row>
    <row r="70" spans="1:18" ht="30" customHeight="1" x14ac:dyDescent="0.35">
      <c r="A70" s="92">
        <v>39</v>
      </c>
      <c r="B70" s="9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57"/>
      <c r="P70" s="153"/>
      <c r="Q70" s="157"/>
      <c r="R70" s="153"/>
    </row>
    <row r="71" spans="1:18" ht="30" customHeight="1" x14ac:dyDescent="0.35">
      <c r="A71" s="92">
        <v>40</v>
      </c>
      <c r="B71" s="9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57"/>
      <c r="P71" s="153"/>
      <c r="Q71" s="157"/>
      <c r="R71" s="153"/>
    </row>
    <row r="72" spans="1:18" ht="30" customHeight="1" x14ac:dyDescent="0.35">
      <c r="A72" s="92">
        <v>41</v>
      </c>
      <c r="B72" s="9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57"/>
      <c r="P72" s="153"/>
      <c r="Q72" s="157"/>
      <c r="R72" s="153"/>
    </row>
    <row r="73" spans="1:18" ht="30" customHeight="1" x14ac:dyDescent="0.35">
      <c r="A73" s="92">
        <v>42</v>
      </c>
      <c r="B73" s="9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57"/>
      <c r="P73" s="153"/>
      <c r="Q73" s="157"/>
      <c r="R73" s="153"/>
    </row>
    <row r="74" spans="1:18" ht="30" customHeight="1" x14ac:dyDescent="0.35">
      <c r="A74" s="92">
        <v>43</v>
      </c>
      <c r="B74" s="9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57"/>
      <c r="P74" s="153"/>
      <c r="Q74" s="157"/>
      <c r="R74" s="153"/>
    </row>
    <row r="75" spans="1:18" x14ac:dyDescent="0.35">
      <c r="A75" s="158"/>
      <c r="B75" s="93"/>
      <c r="C75" s="157"/>
      <c r="D75" s="153"/>
      <c r="E75" s="93"/>
      <c r="F75" s="157"/>
      <c r="G75" s="153"/>
      <c r="H75" s="93"/>
      <c r="I75" s="157"/>
      <c r="J75" s="153"/>
      <c r="K75" s="93"/>
      <c r="L75" s="157"/>
      <c r="M75" s="153"/>
      <c r="N75" s="93"/>
      <c r="O75" s="157"/>
      <c r="P75" s="153"/>
      <c r="Q75" s="157"/>
      <c r="R75" s="153"/>
    </row>
    <row r="76" spans="1:18" x14ac:dyDescent="0.35">
      <c r="A76" s="158"/>
      <c r="B76" s="93"/>
      <c r="C76" s="157"/>
      <c r="D76" s="153"/>
      <c r="E76" s="93"/>
      <c r="F76" s="157"/>
      <c r="G76" s="153"/>
      <c r="H76" s="93"/>
      <c r="I76" s="157"/>
      <c r="J76" s="153"/>
      <c r="K76" s="93"/>
      <c r="L76" s="157"/>
      <c r="M76" s="153"/>
      <c r="N76" s="93"/>
      <c r="O76" s="157"/>
      <c r="P76" s="153"/>
      <c r="Q76" s="157"/>
      <c r="R76" s="153"/>
    </row>
    <row r="77" spans="1:18" x14ac:dyDescent="0.35">
      <c r="A77" s="149"/>
      <c r="B77" s="93"/>
      <c r="C77" s="157"/>
      <c r="D77" s="153"/>
      <c r="E77" s="93"/>
      <c r="F77" s="157"/>
      <c r="G77" s="153"/>
      <c r="H77" s="93"/>
      <c r="I77" s="157"/>
      <c r="J77" s="153"/>
      <c r="K77" s="93"/>
      <c r="L77" s="157"/>
      <c r="M77" s="153"/>
      <c r="N77" s="93"/>
      <c r="O77" s="157"/>
      <c r="P77" s="153"/>
      <c r="Q77" s="157"/>
      <c r="R77" s="153"/>
    </row>
    <row r="78" spans="1:18" x14ac:dyDescent="0.35">
      <c r="A78" s="159"/>
      <c r="B78" s="93"/>
      <c r="C78" s="160"/>
      <c r="D78" s="153"/>
      <c r="E78" s="93"/>
      <c r="F78" s="160"/>
      <c r="G78" s="153"/>
      <c r="H78" s="93"/>
      <c r="I78" s="160"/>
      <c r="J78" s="153"/>
      <c r="K78" s="93"/>
      <c r="L78" s="160"/>
      <c r="M78" s="153"/>
      <c r="N78" s="93"/>
      <c r="O78" s="157"/>
      <c r="P78" s="153"/>
      <c r="Q78" s="157"/>
      <c r="R78" s="153"/>
    </row>
    <row r="79" spans="1:18" x14ac:dyDescent="0.35">
      <c r="A79" s="159"/>
      <c r="B79" s="93"/>
      <c r="C79" s="160"/>
      <c r="D79" s="153"/>
      <c r="E79" s="93"/>
      <c r="F79" s="160"/>
      <c r="G79" s="153"/>
      <c r="H79" s="93"/>
      <c r="I79" s="160"/>
      <c r="J79" s="153"/>
      <c r="K79" s="93"/>
      <c r="L79" s="160"/>
      <c r="M79" s="153"/>
      <c r="N79" s="93"/>
      <c r="O79" s="157"/>
      <c r="P79" s="153"/>
      <c r="Q79" s="157"/>
      <c r="R79" s="153"/>
    </row>
    <row r="80" spans="1:18" x14ac:dyDescent="0.35">
      <c r="A80" s="89"/>
      <c r="B80" s="93"/>
      <c r="C80" s="155"/>
      <c r="D80" s="153"/>
      <c r="E80" s="93"/>
      <c r="F80" s="155"/>
      <c r="G80" s="153"/>
      <c r="H80" s="93"/>
      <c r="I80" s="155"/>
      <c r="J80" s="153"/>
      <c r="K80" s="93"/>
      <c r="L80" s="155"/>
      <c r="M80" s="161"/>
      <c r="N80" s="161"/>
      <c r="O80" s="161"/>
      <c r="P80" s="161"/>
      <c r="Q80" s="161"/>
      <c r="R80" s="161"/>
    </row>
  </sheetData>
  <mergeCells count="19">
    <mergeCell ref="C71:N71"/>
    <mergeCell ref="C72:N72"/>
    <mergeCell ref="C73:N73"/>
    <mergeCell ref="C74:N74"/>
    <mergeCell ref="C66:N66"/>
    <mergeCell ref="C67:N67"/>
    <mergeCell ref="C68:N68"/>
    <mergeCell ref="C69:N69"/>
    <mergeCell ref="C70:N70"/>
    <mergeCell ref="C61:N61"/>
    <mergeCell ref="C62:N62"/>
    <mergeCell ref="C63:N63"/>
    <mergeCell ref="C64:N64"/>
    <mergeCell ref="C65:N65"/>
    <mergeCell ref="M40:N40"/>
    <mergeCell ref="C57:N57"/>
    <mergeCell ref="C58:N58"/>
    <mergeCell ref="C59:N59"/>
    <mergeCell ref="C60:N60"/>
  </mergeCells>
  <pageMargins left="0.25" right="0.25" top="0.75" bottom="0.75" header="0.511811023622047" footer="0.511811023622047"/>
  <pageSetup fitToHeight="0" orientation="landscape" horizontalDpi="300" verticalDpi="30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Sources and Uses</vt:lpstr>
      <vt:lpstr>SBA Guaranty Fee</vt:lpstr>
      <vt:lpstr>Loan Amortization</vt:lpstr>
      <vt:lpstr>Year 1</vt:lpstr>
      <vt:lpstr>Year 2</vt:lpstr>
      <vt:lpstr>Year 3</vt:lpstr>
      <vt:lpstr>'Year 1'!Print_Area</vt:lpstr>
      <vt:lpstr>'Year 2'!Print_Area</vt:lpstr>
      <vt:lpstr>'Year 3'!Print_Area</vt:lpstr>
    </vt:vector>
  </TitlesOfParts>
  <Company>FirstCity Financial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American Business Lending</dc:creator>
  <dc:description/>
  <cp:lastModifiedBy>Brian Denney</cp:lastModifiedBy>
  <cp:revision>3</cp:revision>
  <cp:lastPrinted>2016-11-08T19:23:53Z</cp:lastPrinted>
  <dcterms:created xsi:type="dcterms:W3CDTF">2008-10-15T20:03:36Z</dcterms:created>
  <dcterms:modified xsi:type="dcterms:W3CDTF">2023-11-09T15:50:50Z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0x010100F9551B36B2E7CC40A975FFBA1A0EB6D7</vt:lpwstr>
  </property>
  <property fmtid="{D5CDD505-2E9C-101B-9397-08002B2CF9AE}" pid="3" name="MediaServiceImageTags">
    <vt:lpwstr/>
  </property>
</Properties>
</file>