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ansmith/Google Drive/Prof Ian Smith Consulting/Projects/ESM 10th Edition/Companion website/Chapter 5 - Stress paths and critical state - COMPLETE/"/>
    </mc:Choice>
  </mc:AlternateContent>
  <xr:revisionPtr revIDLastSave="0" documentId="13_ncr:1_{5A1901FE-8245-5645-98CD-53B123E3A991}" xr6:coauthVersionLast="47" xr6:coauthVersionMax="47" xr10:uidLastSave="{00000000-0000-0000-0000-000000000000}"/>
  <bookViews>
    <workbookView xWindow="120" yWindow="500" windowWidth="27240" windowHeight="16140" xr2:uid="{21DA3877-F678-FB4A-81B9-E72F406F1679}"/>
  </bookViews>
  <sheets>
    <sheet name="Intro" sheetId="4" r:id="rId1"/>
    <sheet name="Example 5.3" sheetId="1" r:id="rId2"/>
    <sheet name="About..." sheetId="6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0" i="1" l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29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2" i="1"/>
  <c r="G23" i="1" l="1"/>
  <c r="E23" i="1"/>
  <c r="H23" i="1" s="1"/>
  <c r="E45" i="1"/>
  <c r="H45" i="1" s="1"/>
  <c r="G45" i="1"/>
  <c r="E41" i="1"/>
  <c r="H41" i="1" s="1"/>
  <c r="G41" i="1"/>
  <c r="G40" i="1"/>
  <c r="E40" i="1"/>
  <c r="H40" i="1" s="1"/>
  <c r="G39" i="1"/>
  <c r="G38" i="1"/>
  <c r="G37" i="1"/>
  <c r="E39" i="1"/>
  <c r="H39" i="1" s="1"/>
  <c r="E38" i="1"/>
  <c r="H38" i="1" s="1"/>
  <c r="E37" i="1"/>
  <c r="H37" i="1" s="1"/>
  <c r="G36" i="1"/>
  <c r="G35" i="1"/>
  <c r="G34" i="1"/>
  <c r="E36" i="1"/>
  <c r="H36" i="1" s="1"/>
  <c r="E35" i="1"/>
  <c r="H35" i="1" s="1"/>
  <c r="E34" i="1"/>
  <c r="H34" i="1" s="1"/>
  <c r="G18" i="1"/>
  <c r="G17" i="1"/>
  <c r="G16" i="1"/>
  <c r="G15" i="1"/>
  <c r="E18" i="1"/>
  <c r="H18" i="1" s="1"/>
  <c r="E17" i="1"/>
  <c r="H17" i="1" s="1"/>
  <c r="E16" i="1"/>
  <c r="H16" i="1" s="1"/>
  <c r="E15" i="1"/>
  <c r="H15" i="1" s="1"/>
  <c r="G14" i="1"/>
  <c r="E14" i="1"/>
  <c r="H14" i="1" s="1"/>
  <c r="G13" i="1"/>
  <c r="E13" i="1"/>
  <c r="H13" i="1" s="1"/>
  <c r="J14" i="1" l="1"/>
  <c r="I23" i="1"/>
  <c r="J23" i="1"/>
  <c r="I38" i="1"/>
  <c r="J37" i="1"/>
  <c r="J18" i="1"/>
  <c r="J39" i="1"/>
  <c r="I39" i="1"/>
  <c r="I45" i="1"/>
  <c r="J45" i="1"/>
  <c r="J41" i="1"/>
  <c r="I41" i="1"/>
  <c r="J40" i="1"/>
  <c r="I40" i="1"/>
  <c r="J38" i="1"/>
  <c r="I37" i="1"/>
  <c r="I34" i="1"/>
  <c r="J34" i="1"/>
  <c r="I35" i="1"/>
  <c r="J35" i="1"/>
  <c r="I36" i="1"/>
  <c r="J36" i="1"/>
  <c r="J16" i="1"/>
  <c r="I16" i="1"/>
  <c r="I17" i="1"/>
  <c r="J17" i="1"/>
  <c r="I13" i="1"/>
  <c r="J13" i="1"/>
  <c r="I15" i="1"/>
  <c r="I14" i="1"/>
  <c r="I18" i="1"/>
  <c r="J15" i="1"/>
  <c r="G44" i="1" l="1"/>
  <c r="E44" i="1"/>
  <c r="H44" i="1" s="1"/>
  <c r="G43" i="1"/>
  <c r="E43" i="1"/>
  <c r="H43" i="1" s="1"/>
  <c r="G42" i="1"/>
  <c r="E42" i="1"/>
  <c r="H42" i="1" s="1"/>
  <c r="G33" i="1"/>
  <c r="E33" i="1"/>
  <c r="H33" i="1" s="1"/>
  <c r="G32" i="1"/>
  <c r="E32" i="1"/>
  <c r="H32" i="1" s="1"/>
  <c r="G31" i="1"/>
  <c r="E31" i="1"/>
  <c r="H31" i="1" s="1"/>
  <c r="G30" i="1"/>
  <c r="E30" i="1"/>
  <c r="H30" i="1" s="1"/>
  <c r="G29" i="1"/>
  <c r="E29" i="1"/>
  <c r="H29" i="1" s="1"/>
  <c r="G10" i="1"/>
  <c r="G11" i="1"/>
  <c r="G12" i="1"/>
  <c r="G19" i="1"/>
  <c r="G20" i="1"/>
  <c r="G21" i="1"/>
  <c r="G22" i="1"/>
  <c r="G9" i="1"/>
  <c r="E10" i="1"/>
  <c r="H10" i="1" s="1"/>
  <c r="E11" i="1"/>
  <c r="H11" i="1" s="1"/>
  <c r="E12" i="1"/>
  <c r="H12" i="1" s="1"/>
  <c r="E19" i="1"/>
  <c r="H19" i="1" s="1"/>
  <c r="E20" i="1"/>
  <c r="H20" i="1" s="1"/>
  <c r="E21" i="1"/>
  <c r="H21" i="1" s="1"/>
  <c r="E22" i="1"/>
  <c r="H22" i="1" s="1"/>
  <c r="E9" i="1"/>
  <c r="H9" i="1" s="1"/>
  <c r="J12" i="1" l="1"/>
  <c r="J20" i="1"/>
  <c r="J22" i="1"/>
  <c r="Y21" i="1" s="1"/>
  <c r="J9" i="1"/>
  <c r="J19" i="1"/>
  <c r="J11" i="1"/>
  <c r="J44" i="1"/>
  <c r="Y22" i="1" s="1"/>
  <c r="Y23" i="1" s="1"/>
  <c r="J33" i="1"/>
  <c r="J43" i="1"/>
  <c r="I44" i="1"/>
  <c r="X22" i="1" s="1"/>
  <c r="X23" i="1" s="1"/>
  <c r="J42" i="1"/>
  <c r="I31" i="1"/>
  <c r="J31" i="1"/>
  <c r="J29" i="1"/>
  <c r="I29" i="1"/>
  <c r="J30" i="1"/>
  <c r="I30" i="1"/>
  <c r="I33" i="1"/>
  <c r="I32" i="1"/>
  <c r="J32" i="1"/>
  <c r="I43" i="1"/>
  <c r="I42" i="1"/>
  <c r="J21" i="1"/>
  <c r="I19" i="1"/>
  <c r="I21" i="1"/>
  <c r="I20" i="1"/>
  <c r="I12" i="1"/>
  <c r="I9" i="1"/>
  <c r="I22" i="1"/>
  <c r="I11" i="1"/>
  <c r="J10" i="1"/>
  <c r="I10" i="1"/>
  <c r="F51" i="1" l="1"/>
  <c r="F52" i="1" s="1"/>
  <c r="X21" i="1"/>
  <c r="Y20" i="1" s="1"/>
</calcChain>
</file>

<file path=xl/sharedStrings.xml><?xml version="1.0" encoding="utf-8"?>
<sst xmlns="http://schemas.openxmlformats.org/spreadsheetml/2006/main" count="42" uniqueCount="30">
  <si>
    <t>p'</t>
  </si>
  <si>
    <t>q</t>
  </si>
  <si>
    <t>strain</t>
  </si>
  <si>
    <t>u</t>
  </si>
  <si>
    <r>
      <rPr>
        <b/>
        <sz val="12"/>
        <color theme="1"/>
        <rFont val="Symbol"/>
        <charset val="2"/>
      </rPr>
      <t>s</t>
    </r>
    <r>
      <rPr>
        <b/>
        <vertAlign val="sub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- </t>
    </r>
    <r>
      <rPr>
        <b/>
        <sz val="12"/>
        <color theme="1"/>
        <rFont val="Symbol"/>
        <charset val="2"/>
      </rPr>
      <t>s</t>
    </r>
    <r>
      <rPr>
        <b/>
        <vertAlign val="subscript"/>
        <sz val="12"/>
        <color theme="1"/>
        <rFont val="Arial"/>
        <family val="2"/>
      </rPr>
      <t>3</t>
    </r>
  </si>
  <si>
    <r>
      <rPr>
        <b/>
        <sz val="12"/>
        <color theme="1"/>
        <rFont val="Symbol"/>
        <charset val="2"/>
      </rPr>
      <t>s</t>
    </r>
    <r>
      <rPr>
        <b/>
        <vertAlign val="subscript"/>
        <sz val="12"/>
        <color theme="1"/>
        <rFont val="Arial"/>
        <family val="2"/>
      </rPr>
      <t>1</t>
    </r>
  </si>
  <si>
    <r>
      <rPr>
        <b/>
        <sz val="12"/>
        <color theme="1"/>
        <rFont val="Symbol"/>
        <charset val="2"/>
      </rPr>
      <t>s</t>
    </r>
    <r>
      <rPr>
        <b/>
        <sz val="12"/>
        <color theme="1"/>
        <rFont val="Arial"/>
        <family val="2"/>
      </rPr>
      <t>'</t>
    </r>
    <r>
      <rPr>
        <b/>
        <vertAlign val="subscript"/>
        <sz val="12"/>
        <color theme="1"/>
        <rFont val="Arial"/>
        <family val="2"/>
      </rPr>
      <t>3</t>
    </r>
  </si>
  <si>
    <r>
      <rPr>
        <b/>
        <sz val="12"/>
        <color theme="1"/>
        <rFont val="Symbol"/>
        <charset val="2"/>
      </rPr>
      <t>s</t>
    </r>
    <r>
      <rPr>
        <b/>
        <sz val="12"/>
        <color theme="1"/>
        <rFont val="Arial"/>
        <family val="2"/>
      </rPr>
      <t>'</t>
    </r>
    <r>
      <rPr>
        <b/>
        <vertAlign val="subscript"/>
        <sz val="12"/>
        <color theme="1"/>
        <rFont val="Arial"/>
        <family val="2"/>
      </rPr>
      <t>1</t>
    </r>
  </si>
  <si>
    <t>kPa</t>
  </si>
  <si>
    <r>
      <rPr>
        <sz val="12"/>
        <color theme="1"/>
        <rFont val="Symbol"/>
        <charset val="2"/>
      </rPr>
      <t>s</t>
    </r>
    <r>
      <rPr>
        <vertAlign val="subscript"/>
        <sz val="12"/>
        <color theme="1"/>
        <rFont val="Calibri (Body)"/>
      </rPr>
      <t>3</t>
    </r>
    <r>
      <rPr>
        <sz val="12"/>
        <color theme="1"/>
        <rFont val="Calibri"/>
        <family val="2"/>
        <scheme val="minor"/>
      </rPr>
      <t xml:space="preserve"> =</t>
    </r>
  </si>
  <si>
    <r>
      <t>K</t>
    </r>
    <r>
      <rPr>
        <vertAlign val="subscript"/>
        <sz val="12"/>
        <color theme="1"/>
        <rFont val="Calibri (Body)"/>
      </rPr>
      <t>f</t>
    </r>
    <r>
      <rPr>
        <sz val="12"/>
        <color theme="1"/>
        <rFont val="Calibri"/>
        <family val="2"/>
        <scheme val="minor"/>
      </rPr>
      <t xml:space="preserve"> line plot:</t>
    </r>
  </si>
  <si>
    <t>Elements of Soil Mechanics, 10th Edition</t>
  </si>
  <si>
    <t>Visit the website:</t>
  </si>
  <si>
    <t>Purchase the book:</t>
  </si>
  <si>
    <t>(Amazon)</t>
  </si>
  <si>
    <t>Example 5.3</t>
  </si>
  <si>
    <t>Effective stress paths: overconsolidated clay</t>
  </si>
  <si>
    <t>Test 1:</t>
  </si>
  <si>
    <t>Test 2:</t>
  </si>
  <si>
    <r>
      <rPr>
        <sz val="12"/>
        <color theme="1"/>
        <rFont val="Symbol"/>
        <charset val="2"/>
      </rPr>
      <t>a</t>
    </r>
    <r>
      <rPr>
        <sz val="12"/>
        <color theme="1"/>
        <rFont val="Calibri"/>
        <family val="2"/>
        <scheme val="minor"/>
      </rPr>
      <t xml:space="preserve"> = </t>
    </r>
  </si>
  <si>
    <t>°</t>
  </si>
  <si>
    <r>
      <t>Equation of K</t>
    </r>
    <r>
      <rPr>
        <vertAlign val="subscript"/>
        <sz val="12"/>
        <color theme="1"/>
        <rFont val="Calibri (Body)"/>
      </rPr>
      <t>f</t>
    </r>
    <r>
      <rPr>
        <sz val="12"/>
        <color theme="1"/>
        <rFont val="Calibri"/>
        <family val="2"/>
        <scheme val="minor"/>
      </rPr>
      <t xml:space="preserve"> line =  </t>
    </r>
  </si>
  <si>
    <r>
      <rPr>
        <sz val="12"/>
        <color theme="1"/>
        <rFont val="Arial"/>
        <family val="2"/>
      </rPr>
      <t>Enter data into</t>
    </r>
    <r>
      <rPr>
        <sz val="12"/>
        <color rgb="FF0000FF"/>
        <rFont val="Arial"/>
        <family val="2"/>
      </rPr>
      <t xml:space="preserve"> blue text</t>
    </r>
    <r>
      <rPr>
        <sz val="12"/>
        <color theme="1"/>
        <rFont val="Arial"/>
        <family val="2"/>
      </rPr>
      <t xml:space="preserve"> fields.</t>
    </r>
  </si>
  <si>
    <t>Professor Ian Smith Consulting Ltd.</t>
  </si>
  <si>
    <t>http://www.profiansmith.com</t>
  </si>
  <si>
    <t>This spreadsheet has been downloaded from the companion website of</t>
  </si>
  <si>
    <r>
      <t>Smith's Elements of Soil Mechanics, 10</t>
    </r>
    <r>
      <rPr>
        <b/>
        <vertAlign val="superscript"/>
        <sz val="11"/>
        <rFont val="Arial"/>
        <family val="2"/>
      </rPr>
      <t>th</t>
    </r>
    <r>
      <rPr>
        <b/>
        <sz val="11"/>
        <rFont val="Arial"/>
        <family val="2"/>
      </rPr>
      <t xml:space="preserve"> Edition </t>
    </r>
  </si>
  <si>
    <t>Published by Wiley Blackwell, September 2021</t>
  </si>
  <si>
    <t>ISBN: 978-1-119-75039-0</t>
  </si>
  <si>
    <t>(Wiley)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</si>
</sst>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Symbol"/>
      <charset val="2"/>
    </font>
    <font>
      <vertAlign val="subscript"/>
      <sz val="12"/>
      <color theme="1"/>
      <name val="Calibri (Body)"/>
    </font>
    <font>
      <sz val="12"/>
      <color theme="1"/>
      <name val="Calibri"/>
      <family val="2"/>
      <charset val="2"/>
      <scheme val="minor"/>
    </font>
    <font>
      <b/>
      <sz val="12"/>
      <color theme="1"/>
      <name val="Calibri"/>
      <family val="2"/>
      <charset val="2"/>
      <scheme val="minor"/>
    </font>
    <font>
      <b/>
      <sz val="12"/>
      <color theme="1"/>
      <name val="Symbol"/>
      <charset val="2"/>
    </font>
    <font>
      <b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12"/>
      <color theme="1"/>
      <name val="Arial"/>
      <family val="2"/>
      <charset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0070C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b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sz val="12"/>
      <color rgb="FF0000FF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BDCE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4" fillId="0" borderId="0"/>
  </cellStyleXfs>
  <cellXfs count="52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/>
    <xf numFmtId="164" fontId="0" fillId="0" borderId="0" xfId="0" applyNumberFormat="1"/>
    <xf numFmtId="1" fontId="1" fillId="0" borderId="0" xfId="0" applyNumberFormat="1" applyFont="1" applyAlignment="1">
      <alignment horizontal="center"/>
    </xf>
    <xf numFmtId="0" fontId="15" fillId="0" borderId="0" xfId="1" applyFont="1"/>
    <xf numFmtId="0" fontId="14" fillId="2" borderId="0" xfId="1" applyFill="1"/>
    <xf numFmtId="0" fontId="16" fillId="2" borderId="0" xfId="1" applyFont="1" applyFill="1"/>
    <xf numFmtId="0" fontId="19" fillId="0" borderId="0" xfId="0" applyFont="1"/>
    <xf numFmtId="0" fontId="10" fillId="0" borderId="0" xfId="0" applyFont="1"/>
    <xf numFmtId="0" fontId="20" fillId="0" borderId="1" xfId="0" applyFont="1" applyBorder="1" applyAlignment="1">
      <alignment horizontal="center"/>
    </xf>
    <xf numFmtId="1" fontId="1" fillId="0" borderId="11" xfId="0" applyNumberFormat="1" applyFont="1" applyBorder="1" applyAlignment="1">
      <alignment horizontal="center"/>
    </xf>
    <xf numFmtId="0" fontId="21" fillId="0" borderId="0" xfId="0" applyFont="1"/>
    <xf numFmtId="0" fontId="22" fillId="2" borderId="0" xfId="1" applyFont="1" applyFill="1"/>
    <xf numFmtId="0" fontId="18" fillId="2" borderId="0" xfId="1" applyFont="1" applyFill="1"/>
    <xf numFmtId="0" fontId="0" fillId="3" borderId="0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10" xfId="0" applyFill="1" applyBorder="1"/>
    <xf numFmtId="0" fontId="10" fillId="3" borderId="0" xfId="0" applyFont="1" applyFill="1" applyBorder="1" applyAlignment="1">
      <alignment horizontal="center" vertical="center"/>
    </xf>
    <xf numFmtId="164" fontId="0" fillId="3" borderId="0" xfId="0" applyNumberFormat="1" applyFill="1" applyBorder="1" applyAlignment="1">
      <alignment horizontal="center"/>
    </xf>
    <xf numFmtId="164" fontId="13" fillId="3" borderId="0" xfId="0" applyNumberFormat="1" applyFont="1" applyFill="1" applyBorder="1" applyAlignment="1">
      <alignment horizontal="center" vertical="center"/>
    </xf>
    <xf numFmtId="0" fontId="0" fillId="3" borderId="6" xfId="0" applyFont="1" applyFill="1" applyBorder="1"/>
    <xf numFmtId="0" fontId="4" fillId="3" borderId="6" xfId="0" applyFont="1" applyFill="1" applyBorder="1" applyAlignment="1">
      <alignment horizontal="right"/>
    </xf>
    <xf numFmtId="0" fontId="1" fillId="3" borderId="6" xfId="0" applyFont="1" applyFill="1" applyBorder="1"/>
    <xf numFmtId="0" fontId="7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" fillId="3" borderId="7" xfId="0" applyFont="1" applyFill="1" applyBorder="1"/>
    <xf numFmtId="0" fontId="10" fillId="3" borderId="3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 applyAlignment="1">
      <alignment horizontal="right"/>
    </xf>
    <xf numFmtId="0" fontId="0" fillId="3" borderId="0" xfId="0" applyFill="1" applyAlignment="1">
      <alignment horizontal="right"/>
    </xf>
    <xf numFmtId="1" fontId="1" fillId="3" borderId="0" xfId="0" applyNumberFormat="1" applyFont="1" applyFill="1" applyBorder="1" applyAlignment="1">
      <alignment horizontal="left"/>
    </xf>
    <xf numFmtId="0" fontId="4" fillId="3" borderId="0" xfId="0" applyFont="1" applyFill="1" applyAlignment="1">
      <alignment horizontal="right"/>
    </xf>
    <xf numFmtId="0" fontId="0" fillId="3" borderId="3" xfId="0" applyFill="1" applyBorder="1"/>
    <xf numFmtId="0" fontId="22" fillId="2" borderId="0" xfId="3" applyFont="1" applyFill="1"/>
    <xf numFmtId="0" fontId="14" fillId="2" borderId="0" xfId="3" applyFill="1"/>
    <xf numFmtId="0" fontId="23" fillId="2" borderId="0" xfId="3" applyFont="1" applyFill="1"/>
    <xf numFmtId="0" fontId="18" fillId="2" borderId="0" xfId="1" applyFont="1" applyFill="1" applyAlignment="1">
      <alignment horizontal="left"/>
    </xf>
    <xf numFmtId="0" fontId="18" fillId="0" borderId="0" xfId="2" applyFont="1" applyAlignment="1" applyProtection="1">
      <alignment horizontal="left" vertical="center"/>
    </xf>
    <xf numFmtId="1" fontId="1" fillId="0" borderId="1" xfId="0" applyNumberFormat="1" applyFont="1" applyBorder="1" applyAlignment="1">
      <alignment horizontal="center"/>
    </xf>
    <xf numFmtId="0" fontId="18" fillId="2" borderId="0" xfId="2" applyFont="1" applyFill="1" applyBorder="1" applyAlignment="1" applyProtection="1">
      <alignment horizontal="left"/>
    </xf>
  </cellXfs>
  <cellStyles count="4">
    <cellStyle name="Hyperlink 2" xfId="2" xr:uid="{37DE191C-1144-8D49-AB76-83600AD81648}"/>
    <cellStyle name="Normal" xfId="0" builtinId="0"/>
    <cellStyle name="Normal 2" xfId="1" xr:uid="{DB1D4FD5-98C0-E44E-8C76-2A5176334D57}"/>
    <cellStyle name="Normal 2 2" xfId="3" xr:uid="{6B9D3802-61DE-DC4F-9FB5-76990234E1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'Example 5.3'!$X$20:$X$24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138.76</c:v>
                </c:pt>
                <c:pt idx="2">
                  <c:v>268.95</c:v>
                </c:pt>
                <c:pt idx="3">
                  <c:v>295.84500000000003</c:v>
                </c:pt>
              </c:numCache>
            </c:numRef>
          </c:xVal>
          <c:yVal>
            <c:numRef>
              <c:f>'Example 5.3'!$Y$20:$Y$24</c:f>
              <c:numCache>
                <c:formatCode>0.0</c:formatCode>
                <c:ptCount val="5"/>
                <c:pt idx="0">
                  <c:v>14.322874260695912</c:v>
                </c:pt>
                <c:pt idx="1">
                  <c:v>63.66</c:v>
                </c:pt>
                <c:pt idx="2">
                  <c:v>109.94999999999999</c:v>
                </c:pt>
                <c:pt idx="3">
                  <c:v>120.94499999999999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D30-474E-895B-A0FC30E7CBB8}"/>
            </c:ext>
          </c:extLst>
        </c:ser>
        <c:ser>
          <c:idx val="0"/>
          <c:order val="1"/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'Example 5.3'!$I$9:$I$23</c:f>
              <c:numCache>
                <c:formatCode>0.0</c:formatCode>
                <c:ptCount val="15"/>
                <c:pt idx="0">
                  <c:v>100</c:v>
                </c:pt>
                <c:pt idx="1">
                  <c:v>92.77</c:v>
                </c:pt>
                <c:pt idx="2">
                  <c:v>92.87</c:v>
                </c:pt>
                <c:pt idx="3">
                  <c:v>93.25</c:v>
                </c:pt>
                <c:pt idx="4">
                  <c:v>93.91</c:v>
                </c:pt>
                <c:pt idx="5">
                  <c:v>97.83</c:v>
                </c:pt>
                <c:pt idx="6">
                  <c:v>105.44</c:v>
                </c:pt>
                <c:pt idx="7">
                  <c:v>111.91</c:v>
                </c:pt>
                <c:pt idx="8">
                  <c:v>118.18</c:v>
                </c:pt>
                <c:pt idx="9">
                  <c:v>123.39</c:v>
                </c:pt>
                <c:pt idx="10">
                  <c:v>128.85</c:v>
                </c:pt>
                <c:pt idx="11">
                  <c:v>134.38</c:v>
                </c:pt>
                <c:pt idx="12">
                  <c:v>136.54</c:v>
                </c:pt>
                <c:pt idx="13">
                  <c:v>138.76</c:v>
                </c:pt>
                <c:pt idx="14">
                  <c:v>138.1</c:v>
                </c:pt>
              </c:numCache>
            </c:numRef>
          </c:xVal>
          <c:yVal>
            <c:numRef>
              <c:f>'Example 5.3'!$J$9:$J$23</c:f>
              <c:numCache>
                <c:formatCode>0.0</c:formatCode>
                <c:ptCount val="15"/>
                <c:pt idx="0">
                  <c:v>0</c:v>
                </c:pt>
                <c:pt idx="1">
                  <c:v>5.9699999999999989</c:v>
                </c:pt>
                <c:pt idx="2">
                  <c:v>12.57</c:v>
                </c:pt>
                <c:pt idx="3">
                  <c:v>16.650000000000006</c:v>
                </c:pt>
                <c:pt idx="4">
                  <c:v>19.11</c:v>
                </c:pt>
                <c:pt idx="5">
                  <c:v>24.03</c:v>
                </c:pt>
                <c:pt idx="6">
                  <c:v>31.439999999999998</c:v>
                </c:pt>
                <c:pt idx="7">
                  <c:v>37.409999999999997</c:v>
                </c:pt>
                <c:pt idx="8">
                  <c:v>43.38</c:v>
                </c:pt>
                <c:pt idx="9">
                  <c:v>48.39</c:v>
                </c:pt>
                <c:pt idx="10">
                  <c:v>53.849999999999994</c:v>
                </c:pt>
                <c:pt idx="11">
                  <c:v>59.28</c:v>
                </c:pt>
                <c:pt idx="12">
                  <c:v>61.44</c:v>
                </c:pt>
                <c:pt idx="13">
                  <c:v>63.66</c:v>
                </c:pt>
                <c:pt idx="14">
                  <c:v>62.9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D30-474E-895B-A0FC30E7CBB8}"/>
            </c:ext>
          </c:extLst>
        </c:ser>
        <c:ser>
          <c:idx val="2"/>
          <c:order val="2"/>
          <c:spPr>
            <a:ln w="1905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xVal>
            <c:numRef>
              <c:f>'Example 5.3'!$I$29:$I$45</c:f>
              <c:numCache>
                <c:formatCode>0.0</c:formatCode>
                <c:ptCount val="17"/>
                <c:pt idx="0">
                  <c:v>200</c:v>
                </c:pt>
                <c:pt idx="1">
                  <c:v>194.85000000000002</c:v>
                </c:pt>
                <c:pt idx="2">
                  <c:v>195.55</c:v>
                </c:pt>
                <c:pt idx="3">
                  <c:v>197.95</c:v>
                </c:pt>
                <c:pt idx="4">
                  <c:v>199.15</c:v>
                </c:pt>
                <c:pt idx="5">
                  <c:v>204.05</c:v>
                </c:pt>
                <c:pt idx="6">
                  <c:v>213.3</c:v>
                </c:pt>
                <c:pt idx="7">
                  <c:v>221.35</c:v>
                </c:pt>
                <c:pt idx="8">
                  <c:v>230.3</c:v>
                </c:pt>
                <c:pt idx="9">
                  <c:v>238.15</c:v>
                </c:pt>
                <c:pt idx="10">
                  <c:v>247.95</c:v>
                </c:pt>
                <c:pt idx="11">
                  <c:v>257.2</c:v>
                </c:pt>
                <c:pt idx="12">
                  <c:v>261</c:v>
                </c:pt>
                <c:pt idx="13">
                  <c:v>264.89999999999998</c:v>
                </c:pt>
                <c:pt idx="14">
                  <c:v>267.55</c:v>
                </c:pt>
                <c:pt idx="15">
                  <c:v>268.95</c:v>
                </c:pt>
                <c:pt idx="16">
                  <c:v>266.85000000000002</c:v>
                </c:pt>
              </c:numCache>
            </c:numRef>
          </c:xVal>
          <c:yVal>
            <c:numRef>
              <c:f>'Example 5.3'!$J$29:$J$45</c:f>
              <c:numCache>
                <c:formatCode>0.0</c:formatCode>
                <c:ptCount val="17"/>
                <c:pt idx="0">
                  <c:v>0</c:v>
                </c:pt>
                <c:pt idx="1">
                  <c:v>9.9500000000000028</c:v>
                </c:pt>
                <c:pt idx="2">
                  <c:v>20.950000000000003</c:v>
                </c:pt>
                <c:pt idx="3">
                  <c:v>27.75</c:v>
                </c:pt>
                <c:pt idx="4">
                  <c:v>31.849999999999994</c:v>
                </c:pt>
                <c:pt idx="5">
                  <c:v>40.050000000000011</c:v>
                </c:pt>
                <c:pt idx="6">
                  <c:v>52.399999999999991</c:v>
                </c:pt>
                <c:pt idx="7">
                  <c:v>62.349999999999994</c:v>
                </c:pt>
                <c:pt idx="8">
                  <c:v>72.300000000000011</c:v>
                </c:pt>
                <c:pt idx="9">
                  <c:v>80.650000000000006</c:v>
                </c:pt>
                <c:pt idx="10">
                  <c:v>89.75</c:v>
                </c:pt>
                <c:pt idx="11">
                  <c:v>98.8</c:v>
                </c:pt>
                <c:pt idx="12">
                  <c:v>102.40000000000002</c:v>
                </c:pt>
                <c:pt idx="13">
                  <c:v>106.1</c:v>
                </c:pt>
                <c:pt idx="14">
                  <c:v>108.64999999999999</c:v>
                </c:pt>
                <c:pt idx="15">
                  <c:v>109.94999999999999</c:v>
                </c:pt>
                <c:pt idx="16">
                  <c:v>107.85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D30-474E-895B-A0FC30E7C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54928"/>
        <c:axId val="1425418656"/>
      </c:scatterChart>
      <c:valAx>
        <c:axId val="1426254928"/>
        <c:scaling>
          <c:orientation val="minMax"/>
          <c:max val="340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p' (kPa)</a:t>
                </a:r>
              </a:p>
            </c:rich>
          </c:tx>
          <c:layout>
            <c:manualLayout>
              <c:xMode val="edge"/>
              <c:yMode val="edge"/>
              <c:x val="0.51089050016559012"/>
              <c:y val="0.939708332785483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5418656"/>
        <c:crosses val="autoZero"/>
        <c:crossBetween val="midCat"/>
        <c:majorUnit val="50"/>
      </c:valAx>
      <c:valAx>
        <c:axId val="1425418656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q (kPa)</a:t>
                </a:r>
              </a:p>
            </c:rich>
          </c:tx>
          <c:layout>
            <c:manualLayout>
              <c:xMode val="edge"/>
              <c:yMode val="edge"/>
              <c:x val="9.7677475743298669E-4"/>
              <c:y val="0.40981382921071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54928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Deviator</a:t>
            </a:r>
            <a:r>
              <a:rPr lang="en-GB" baseline="0"/>
              <a:t> stress v's strain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'Example 5.3'!$D$28</c:f>
              <c:strCache>
                <c:ptCount val="1"/>
                <c:pt idx="0">
                  <c:v>s1 - s3</c:v>
                </c:pt>
              </c:strCache>
            </c:strRef>
          </c:tx>
          <c:spPr>
            <a:ln w="19050">
              <a:noFill/>
            </a:ln>
          </c:spPr>
          <c:xVal>
            <c:numRef>
              <c:f>'Example 5.3'!$C$29:$C$45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xVal>
          <c:yVal>
            <c:numRef>
              <c:f>'Example 5.3'!$D$29:$D$45</c:f>
              <c:numCache>
                <c:formatCode>General</c:formatCode>
                <c:ptCount val="17"/>
                <c:pt idx="0">
                  <c:v>0</c:v>
                </c:pt>
                <c:pt idx="1">
                  <c:v>19.899999999999999</c:v>
                </c:pt>
                <c:pt idx="2">
                  <c:v>41.9</c:v>
                </c:pt>
                <c:pt idx="3">
                  <c:v>55.5</c:v>
                </c:pt>
                <c:pt idx="4">
                  <c:v>63.7</c:v>
                </c:pt>
                <c:pt idx="5">
                  <c:v>80.099999999999994</c:v>
                </c:pt>
                <c:pt idx="6">
                  <c:v>104.8</c:v>
                </c:pt>
                <c:pt idx="7">
                  <c:v>124.7</c:v>
                </c:pt>
                <c:pt idx="8">
                  <c:v>144.6</c:v>
                </c:pt>
                <c:pt idx="9">
                  <c:v>161.30000000000001</c:v>
                </c:pt>
                <c:pt idx="10">
                  <c:v>179.5</c:v>
                </c:pt>
                <c:pt idx="11">
                  <c:v>197.6</c:v>
                </c:pt>
                <c:pt idx="12">
                  <c:v>204.8</c:v>
                </c:pt>
                <c:pt idx="13">
                  <c:v>212.2</c:v>
                </c:pt>
                <c:pt idx="14">
                  <c:v>217.3</c:v>
                </c:pt>
                <c:pt idx="15">
                  <c:v>219.9</c:v>
                </c:pt>
                <c:pt idx="16">
                  <c:v>215.7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F8-2B4D-9A18-E39C081CB380}"/>
            </c:ext>
          </c:extLst>
        </c:ser>
        <c:ser>
          <c:idx val="0"/>
          <c:order val="1"/>
          <c:tx>
            <c:strRef>
              <c:f>'Example 5.3'!$D$28</c:f>
              <c:strCache>
                <c:ptCount val="1"/>
                <c:pt idx="0">
                  <c:v>s1 - s3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'Example 5.3'!$C$29:$C$45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xVal>
          <c:yVal>
            <c:numRef>
              <c:f>'Example 5.3'!$D$29:$D$45</c:f>
              <c:numCache>
                <c:formatCode>General</c:formatCode>
                <c:ptCount val="17"/>
                <c:pt idx="0">
                  <c:v>0</c:v>
                </c:pt>
                <c:pt idx="1">
                  <c:v>19.899999999999999</c:v>
                </c:pt>
                <c:pt idx="2">
                  <c:v>41.9</c:v>
                </c:pt>
                <c:pt idx="3">
                  <c:v>55.5</c:v>
                </c:pt>
                <c:pt idx="4">
                  <c:v>63.7</c:v>
                </c:pt>
                <c:pt idx="5">
                  <c:v>80.099999999999994</c:v>
                </c:pt>
                <c:pt idx="6">
                  <c:v>104.8</c:v>
                </c:pt>
                <c:pt idx="7">
                  <c:v>124.7</c:v>
                </c:pt>
                <c:pt idx="8">
                  <c:v>144.6</c:v>
                </c:pt>
                <c:pt idx="9">
                  <c:v>161.30000000000001</c:v>
                </c:pt>
                <c:pt idx="10">
                  <c:v>179.5</c:v>
                </c:pt>
                <c:pt idx="11">
                  <c:v>197.6</c:v>
                </c:pt>
                <c:pt idx="12">
                  <c:v>204.8</c:v>
                </c:pt>
                <c:pt idx="13">
                  <c:v>212.2</c:v>
                </c:pt>
                <c:pt idx="14">
                  <c:v>217.3</c:v>
                </c:pt>
                <c:pt idx="15">
                  <c:v>219.9</c:v>
                </c:pt>
                <c:pt idx="16">
                  <c:v>215.7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F8-2B4D-9A18-E39C081CB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91440"/>
        <c:axId val="115593072"/>
      </c:scatterChart>
      <c:valAx>
        <c:axId val="115591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593072"/>
        <c:crosses val="autoZero"/>
        <c:crossBetween val="midCat"/>
      </c:valAx>
      <c:valAx>
        <c:axId val="11559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591440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2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Deviator stress v's strain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'Example 5.3'!$C$9:$C$23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xVal>
          <c:yVal>
            <c:numRef>
              <c:f>'Example 5.3'!$D$9:$D$23</c:f>
              <c:numCache>
                <c:formatCode>General</c:formatCode>
                <c:ptCount val="15"/>
                <c:pt idx="0">
                  <c:v>0</c:v>
                </c:pt>
                <c:pt idx="1">
                  <c:v>11.94</c:v>
                </c:pt>
                <c:pt idx="2">
                  <c:v>25.139999999999997</c:v>
                </c:pt>
                <c:pt idx="3">
                  <c:v>33.299999999999997</c:v>
                </c:pt>
                <c:pt idx="4">
                  <c:v>38.22</c:v>
                </c:pt>
                <c:pt idx="5">
                  <c:v>48.059999999999995</c:v>
                </c:pt>
                <c:pt idx="6">
                  <c:v>62.879999999999995</c:v>
                </c:pt>
                <c:pt idx="7">
                  <c:v>74.819999999999993</c:v>
                </c:pt>
                <c:pt idx="8">
                  <c:v>86.759999999999991</c:v>
                </c:pt>
                <c:pt idx="9">
                  <c:v>96.78</c:v>
                </c:pt>
                <c:pt idx="10">
                  <c:v>107.7</c:v>
                </c:pt>
                <c:pt idx="11">
                  <c:v>118.55999999999999</c:v>
                </c:pt>
                <c:pt idx="12">
                  <c:v>122.88</c:v>
                </c:pt>
                <c:pt idx="13">
                  <c:v>127.32</c:v>
                </c:pt>
                <c:pt idx="14">
                  <c:v>125.8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91-D64E-A443-D50FB1E8B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98672"/>
        <c:axId val="126572720"/>
      </c:scatterChart>
      <c:valAx>
        <c:axId val="12619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72720"/>
        <c:crosses val="autoZero"/>
        <c:crossBetween val="midCat"/>
      </c:valAx>
      <c:valAx>
        <c:axId val="12657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9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ley.com/go/smith/soilmechanics10e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www.amazon.co.uk/Smith-E2-80-B2s-Elements-Soil-Mechanics-Smith-dp-1119750393/dp/1119750393/" TargetMode="External"/><Relationship Id="rId5" Type="http://schemas.openxmlformats.org/officeDocument/2006/relationships/image" Target="../media/image1.tif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5435</xdr:rowOff>
    </xdr:from>
    <xdr:to>
      <xdr:col>13</xdr:col>
      <xdr:colOff>241299</xdr:colOff>
      <xdr:row>31</xdr:row>
      <xdr:rowOff>127000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42C0016-2447-7C4D-99DE-DE330C89E7BB}"/>
            </a:ext>
          </a:extLst>
        </xdr:cNvPr>
        <xdr:cNvGrpSpPr/>
      </xdr:nvGrpSpPr>
      <xdr:grpSpPr>
        <a:xfrm>
          <a:off x="0" y="5435"/>
          <a:ext cx="9321799" cy="5658765"/>
          <a:chOff x="1663700" y="1200683"/>
          <a:chExt cx="8704615" cy="4530317"/>
        </a:xfrm>
      </xdr:grpSpPr>
      <xdr:sp macro="" textlink="">
        <xdr:nvSpPr>
          <xdr:cNvPr id="3" name="Right Triangle 2">
            <a:extLst>
              <a:ext uri="{FF2B5EF4-FFF2-40B4-BE49-F238E27FC236}">
                <a16:creationId xmlns:a16="http://schemas.microsoft.com/office/drawing/2014/main" id="{E59EE2F9-33B2-264C-959C-220F252483AC}"/>
              </a:ext>
            </a:extLst>
          </xdr:cNvPr>
          <xdr:cNvSpPr/>
        </xdr:nvSpPr>
        <xdr:spPr>
          <a:xfrm flipV="1">
            <a:off x="1663700" y="1206501"/>
            <a:ext cx="1852551" cy="4524499"/>
          </a:xfrm>
          <a:prstGeom prst="rtTriangle">
            <a:avLst/>
          </a:prstGeom>
          <a:solidFill>
            <a:srgbClr val="0166A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" name="Right Triangle 3">
            <a:extLst>
              <a:ext uri="{FF2B5EF4-FFF2-40B4-BE49-F238E27FC236}">
                <a16:creationId xmlns:a16="http://schemas.microsoft.com/office/drawing/2014/main" id="{3066F087-CB93-344E-A153-7D6E93BC8658}"/>
              </a:ext>
            </a:extLst>
          </xdr:cNvPr>
          <xdr:cNvSpPr/>
        </xdr:nvSpPr>
        <xdr:spPr>
          <a:xfrm rot="5400000">
            <a:off x="5239351" y="-2349896"/>
            <a:ext cx="1578386" cy="8679543"/>
          </a:xfrm>
          <a:prstGeom prst="rtTriangle">
            <a:avLst/>
          </a:prstGeom>
          <a:solidFill>
            <a:schemeClr val="accent1">
              <a:lumMod val="60000"/>
              <a:lumOff val="40000"/>
              <a:alpha val="48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</xdr:grpSp>
    <xdr:clientData/>
  </xdr:twoCellAnchor>
  <xdr:twoCellAnchor>
    <xdr:from>
      <xdr:col>2</xdr:col>
      <xdr:colOff>0</xdr:colOff>
      <xdr:row>14</xdr:row>
      <xdr:rowOff>152400</xdr:rowOff>
    </xdr:from>
    <xdr:to>
      <xdr:col>11</xdr:col>
      <xdr:colOff>660400</xdr:colOff>
      <xdr:row>31</xdr:row>
      <xdr:rowOff>50800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E0872D1-5FF4-7047-8379-963792C40F83}"/>
            </a:ext>
          </a:extLst>
        </xdr:cNvPr>
        <xdr:cNvSpPr>
          <a:spLocks noChangeArrowheads="1"/>
        </xdr:cNvSpPr>
      </xdr:nvSpPr>
      <xdr:spPr bwMode="auto">
        <a:xfrm>
          <a:off x="1397000" y="2743200"/>
          <a:ext cx="6946900" cy="2844800"/>
        </a:xfrm>
        <a:prstGeom prst="rect">
          <a:avLst/>
        </a:prstGeom>
        <a:solidFill>
          <a:srgbClr val="8EB5E3"/>
        </a:solidFill>
        <a:ln w="57150" cmpd="thinThick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2</xdr:col>
      <xdr:colOff>430897</xdr:colOff>
      <xdr:row>16</xdr:row>
      <xdr:rowOff>31416</xdr:rowOff>
    </xdr:from>
    <xdr:to>
      <xdr:col>11</xdr:col>
      <xdr:colOff>229503</xdr:colOff>
      <xdr:row>29</xdr:row>
      <xdr:rowOff>129309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CAFC37F3-4CC1-424A-AB6F-4BB4062C93E6}"/>
            </a:ext>
          </a:extLst>
        </xdr:cNvPr>
        <xdr:cNvSpPr txBox="1">
          <a:spLocks noChangeArrowheads="1"/>
        </xdr:cNvSpPr>
      </xdr:nvSpPr>
      <xdr:spPr bwMode="auto">
        <a:xfrm>
          <a:off x="1827897" y="2977816"/>
          <a:ext cx="6085106" cy="235849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This spreadsheet is used to solve Example 5.3.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Although the worksheet contains the data for Example 5.3 from the book, the data may be changed so that the reader can see the effect of varying test data.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Select the next worksheet to see the example.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Ian Smith, August 2021 </a:t>
          </a:r>
        </a:p>
      </xdr:txBody>
    </xdr:sp>
    <xdr:clientData/>
  </xdr:twoCellAnchor>
  <xdr:twoCellAnchor editAs="oneCell">
    <xdr:from>
      <xdr:col>14</xdr:col>
      <xdr:colOff>117220</xdr:colOff>
      <xdr:row>2</xdr:row>
      <xdr:rowOff>89710</xdr:rowOff>
    </xdr:from>
    <xdr:to>
      <xdr:col>19</xdr:col>
      <xdr:colOff>644779</xdr:colOff>
      <xdr:row>30</xdr:row>
      <xdr:rowOff>101599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DF74D7-5893-9745-8A39-7FA94BB0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96220" y="419910"/>
          <a:ext cx="4020059" cy="5053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793351</xdr:colOff>
      <xdr:row>15</xdr:row>
      <xdr:rowOff>37641</xdr:rowOff>
    </xdr:from>
    <xdr:to>
      <xdr:col>35</xdr:col>
      <xdr:colOff>619075</xdr:colOff>
      <xdr:row>42</xdr:row>
      <xdr:rowOff>86770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C31FDF-BE74-E143-8854-360742B2B4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563320</xdr:colOff>
      <xdr:row>26</xdr:row>
      <xdr:rowOff>192988</xdr:rowOff>
    </xdr:from>
    <xdr:to>
      <xdr:col>19</xdr:col>
      <xdr:colOff>302774</xdr:colOff>
      <xdr:row>45</xdr:row>
      <xdr:rowOff>5377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C9C1B8-E00D-9D4C-837C-69DE286CE4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537133</xdr:colOff>
      <xdr:row>7</xdr:row>
      <xdr:rowOff>1971</xdr:rowOff>
    </xdr:from>
    <xdr:to>
      <xdr:col>19</xdr:col>
      <xdr:colOff>224216</xdr:colOff>
      <xdr:row>24</xdr:row>
      <xdr:rowOff>193771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34A143-0ACD-5746-A9E5-6DA0E927E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28</xdr:row>
      <xdr:rowOff>25400</xdr:rowOff>
    </xdr:from>
    <xdr:to>
      <xdr:col>8</xdr:col>
      <xdr:colOff>635000</xdr:colOff>
      <xdr:row>35</xdr:row>
      <xdr:rowOff>127000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B1C96570-6F52-9448-A51D-00FC91E7DAC6}"/>
            </a:ext>
          </a:extLst>
        </xdr:cNvPr>
        <xdr:cNvSpPr txBox="1">
          <a:spLocks noChangeArrowheads="1"/>
        </xdr:cNvSpPr>
      </xdr:nvSpPr>
      <xdr:spPr bwMode="auto">
        <a:xfrm>
          <a:off x="2108200" y="4851400"/>
          <a:ext cx="4114800" cy="1257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Please note: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This spreadsheet is an aid for learning and should really only be used in conjunction with the relevant section in the book.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It is not intended for use in geotechnical design.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100"/>
            </a:lnSpc>
            <a:defRPr sz="1000"/>
          </a:pPr>
          <a:r>
            <a:rPr lang="en-US" sz="10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Ian Smith, August 2021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</a:t>
          </a:r>
        </a:p>
      </xdr:txBody>
    </xdr:sp>
    <xdr:clientData/>
  </xdr:twoCellAnchor>
  <xdr:twoCellAnchor editAs="oneCell">
    <xdr:from>
      <xdr:col>6</xdr:col>
      <xdr:colOff>469900</xdr:colOff>
      <xdr:row>21</xdr:row>
      <xdr:rowOff>76200</xdr:rowOff>
    </xdr:from>
    <xdr:to>
      <xdr:col>8</xdr:col>
      <xdr:colOff>107950</xdr:colOff>
      <xdr:row>25</xdr:row>
      <xdr:rowOff>25400</xdr:rowOff>
    </xdr:to>
    <xdr:pic>
      <xdr:nvPicPr>
        <xdr:cNvPr id="3" name="Picture 2">
          <a:hlinkClick xmlns:r="http://schemas.openxmlformats.org/officeDocument/2006/relationships" r:id="rId1" tooltip="buy the book..."/>
          <a:extLst>
            <a:ext uri="{FF2B5EF4-FFF2-40B4-BE49-F238E27FC236}">
              <a16:creationId xmlns:a16="http://schemas.microsoft.com/office/drawing/2014/main" id="{F6B81922-60F4-2D4A-8E87-08A82AD39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0900" y="3695700"/>
          <a:ext cx="10350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22</xdr:row>
      <xdr:rowOff>139700</xdr:rowOff>
    </xdr:from>
    <xdr:to>
      <xdr:col>6</xdr:col>
      <xdr:colOff>190500</xdr:colOff>
      <xdr:row>24</xdr:row>
      <xdr:rowOff>114300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6AC91-47BF-434F-8181-C4E87AD692F7}"/>
            </a:ext>
          </a:extLst>
        </xdr:cNvPr>
        <xdr:cNvSpPr>
          <a:spLocks noChangeArrowheads="1"/>
        </xdr:cNvSpPr>
      </xdr:nvSpPr>
      <xdr:spPr bwMode="auto">
        <a:xfrm>
          <a:off x="3797300" y="3937000"/>
          <a:ext cx="584200" cy="330200"/>
        </a:xfrm>
        <a:custGeom>
          <a:avLst/>
          <a:gdLst>
            <a:gd name="G0" fmla="+- 16200 0 0"/>
            <a:gd name="G1" fmla="+- 5400 0 0"/>
            <a:gd name="G2" fmla="+- 21600 0 5400"/>
            <a:gd name="G3" fmla="+- 10800 0 5400"/>
            <a:gd name="G4" fmla="+- 21600 0 16200"/>
            <a:gd name="G5" fmla="*/ G4 G3 10800"/>
            <a:gd name="G6" fmla="+- 21600 0 G5"/>
            <a:gd name="T0" fmla="*/ 16200 w 21600"/>
            <a:gd name="T1" fmla="*/ 0 h 21600"/>
            <a:gd name="T2" fmla="*/ 0 w 21600"/>
            <a:gd name="T3" fmla="*/ 10800 h 21600"/>
            <a:gd name="T4" fmla="*/ 16200 w 21600"/>
            <a:gd name="T5" fmla="*/ 21600 h 21600"/>
            <a:gd name="T6" fmla="*/ 21600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G1 h 21600"/>
            <a:gd name="T14" fmla="*/ G6 w 21600"/>
            <a:gd name="T15" fmla="*/ G2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close/>
            </a:path>
          </a:pathLst>
        </a:custGeom>
        <a:gradFill rotWithShape="1">
          <a:gsLst>
            <a:gs pos="0">
              <a:srgbClr val="FFEBFA"/>
            </a:gs>
            <a:gs pos="30000">
              <a:srgbClr val="C4D6EB"/>
            </a:gs>
            <a:gs pos="60001">
              <a:srgbClr val="85C2FF"/>
            </a:gs>
            <a:gs pos="100000">
              <a:srgbClr val="5E9EFF"/>
            </a:gs>
          </a:gsLst>
          <a:lin ang="189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endParaRPr lang="en-US"/>
        </a:p>
      </xdr:txBody>
    </xdr:sp>
    <xdr:clientData/>
  </xdr:twoCellAnchor>
  <xdr:twoCellAnchor>
    <xdr:from>
      <xdr:col>5</xdr:col>
      <xdr:colOff>304800</xdr:colOff>
      <xdr:row>16</xdr:row>
      <xdr:rowOff>114300</xdr:rowOff>
    </xdr:from>
    <xdr:to>
      <xdr:col>6</xdr:col>
      <xdr:colOff>190500</xdr:colOff>
      <xdr:row>18</xdr:row>
      <xdr:rowOff>88900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6725D5C-F184-CA49-93C0-EA320D43171F}"/>
            </a:ext>
          </a:extLst>
        </xdr:cNvPr>
        <xdr:cNvSpPr>
          <a:spLocks noChangeArrowheads="1"/>
        </xdr:cNvSpPr>
      </xdr:nvSpPr>
      <xdr:spPr bwMode="auto">
        <a:xfrm>
          <a:off x="3797300" y="2844800"/>
          <a:ext cx="584200" cy="330200"/>
        </a:xfrm>
        <a:custGeom>
          <a:avLst/>
          <a:gdLst>
            <a:gd name="T0" fmla="*/ 11850335 w 21600"/>
            <a:gd name="T1" fmla="*/ 0 h 21600"/>
            <a:gd name="T2" fmla="*/ 0 w 21600"/>
            <a:gd name="T3" fmla="*/ 1807045 h 21600"/>
            <a:gd name="T4" fmla="*/ 11850335 w 21600"/>
            <a:gd name="T5" fmla="*/ 3614091 h 21600"/>
            <a:gd name="T6" fmla="*/ 15800446 w 21600"/>
            <a:gd name="T7" fmla="*/ 1807045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gradFill rotWithShape="1">
          <a:gsLst>
            <a:gs pos="0">
              <a:srgbClr val="FFEBFA"/>
            </a:gs>
            <a:gs pos="30000">
              <a:srgbClr val="C4D6EB"/>
            </a:gs>
            <a:gs pos="60001">
              <a:srgbClr val="85C2FF"/>
            </a:gs>
            <a:gs pos="100000">
              <a:srgbClr val="5E9EFF"/>
            </a:gs>
          </a:gsLst>
          <a:lin ang="189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oneCell">
    <xdr:from>
      <xdr:col>6</xdr:col>
      <xdr:colOff>482600</xdr:colOff>
      <xdr:row>15</xdr:row>
      <xdr:rowOff>143165</xdr:rowOff>
    </xdr:from>
    <xdr:to>
      <xdr:col>7</xdr:col>
      <xdr:colOff>349250</xdr:colOff>
      <xdr:row>19</xdr:row>
      <xdr:rowOff>158081</xdr:rowOff>
    </xdr:to>
    <xdr:pic>
      <xdr:nvPicPr>
        <xdr:cNvPr id="6" name="Picture 5">
          <a:hlinkClick xmlns:r="http://schemas.openxmlformats.org/officeDocument/2006/relationships" r:id="rId3" tooltip="visit the book's website..."/>
          <a:extLst>
            <a:ext uri="{FF2B5EF4-FFF2-40B4-BE49-F238E27FC236}">
              <a16:creationId xmlns:a16="http://schemas.microsoft.com/office/drawing/2014/main" id="{B630AB54-36BE-7747-9B95-15F6EACB8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4673600" y="2695865"/>
          <a:ext cx="565150" cy="72611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14</xdr:col>
      <xdr:colOff>241299</xdr:colOff>
      <xdr:row>33</xdr:row>
      <xdr:rowOff>50798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B7310C67-A13A-FC46-B0D4-ADB76459114D}"/>
            </a:ext>
          </a:extLst>
        </xdr:cNvPr>
        <xdr:cNvGrpSpPr/>
      </xdr:nvGrpSpPr>
      <xdr:grpSpPr>
        <a:xfrm>
          <a:off x="0" y="0"/>
          <a:ext cx="10020299" cy="5702298"/>
          <a:chOff x="1663700" y="1206501"/>
          <a:chExt cx="8704615" cy="4524499"/>
        </a:xfrm>
      </xdr:grpSpPr>
      <xdr:sp macro="" textlink="">
        <xdr:nvSpPr>
          <xdr:cNvPr id="8" name="Right Triangle 7">
            <a:extLst>
              <a:ext uri="{FF2B5EF4-FFF2-40B4-BE49-F238E27FC236}">
                <a16:creationId xmlns:a16="http://schemas.microsoft.com/office/drawing/2014/main" id="{36FFC968-77D7-404A-B81D-18A2A1158ED3}"/>
              </a:ext>
            </a:extLst>
          </xdr:cNvPr>
          <xdr:cNvSpPr/>
        </xdr:nvSpPr>
        <xdr:spPr>
          <a:xfrm flipV="1">
            <a:off x="1663700" y="1206501"/>
            <a:ext cx="1852551" cy="4524499"/>
          </a:xfrm>
          <a:prstGeom prst="rtTriangle">
            <a:avLst/>
          </a:prstGeom>
          <a:solidFill>
            <a:srgbClr val="0166A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9" name="Right Triangle 8">
            <a:extLst>
              <a:ext uri="{FF2B5EF4-FFF2-40B4-BE49-F238E27FC236}">
                <a16:creationId xmlns:a16="http://schemas.microsoft.com/office/drawing/2014/main" id="{D2576070-C083-4040-B69A-8183FD6B5B37}"/>
              </a:ext>
            </a:extLst>
          </xdr:cNvPr>
          <xdr:cNvSpPr/>
        </xdr:nvSpPr>
        <xdr:spPr>
          <a:xfrm rot="5400000">
            <a:off x="5239351" y="-2339822"/>
            <a:ext cx="1578386" cy="8679543"/>
          </a:xfrm>
          <a:prstGeom prst="rtTriangle">
            <a:avLst/>
          </a:prstGeom>
          <a:solidFill>
            <a:schemeClr val="accent1">
              <a:lumMod val="60000"/>
              <a:lumOff val="40000"/>
              <a:alpha val="48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</xdr:grpSp>
    <xdr:clientData/>
  </xdr:twoCellAnchor>
  <xdr:twoCellAnchor editAs="oneCell">
    <xdr:from>
      <xdr:col>10</xdr:col>
      <xdr:colOff>599820</xdr:colOff>
      <xdr:row>5</xdr:row>
      <xdr:rowOff>152400</xdr:rowOff>
    </xdr:from>
    <xdr:to>
      <xdr:col>16</xdr:col>
      <xdr:colOff>428879</xdr:colOff>
      <xdr:row>35</xdr:row>
      <xdr:rowOff>49989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013514-24BA-0D44-BC75-827DB7F8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584820" y="977900"/>
          <a:ext cx="4020059" cy="5053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profiansmith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ley.com/go/smith/soilmechanics10e" TargetMode="External"/><Relationship Id="rId2" Type="http://schemas.openxmlformats.org/officeDocument/2006/relationships/hyperlink" Target="http://www.profiansmith.com/" TargetMode="External"/><Relationship Id="rId1" Type="http://schemas.openxmlformats.org/officeDocument/2006/relationships/hyperlink" Target="https://www.amazon.co.uk/Smith-E2-80-B2s-Elements-Soil-Mechanics-Smith-dp-1119750393/dp/1119750393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7216E-F86F-EF4A-9E74-27D99A3AD774}">
  <dimension ref="C11:I38"/>
  <sheetViews>
    <sheetView tabSelected="1" workbookViewId="0">
      <selection activeCell="P10" sqref="P10"/>
    </sheetView>
  </sheetViews>
  <sheetFormatPr baseColWidth="10" defaultColWidth="9.1640625" defaultRowHeight="13" x14ac:dyDescent="0.15"/>
  <cols>
    <col min="1" max="16384" width="9.1640625" style="11"/>
  </cols>
  <sheetData>
    <row r="11" spans="3:9" ht="20" x14ac:dyDescent="0.2">
      <c r="C11" s="10" t="s">
        <v>11</v>
      </c>
      <c r="D11" s="18"/>
      <c r="E11" s="18"/>
      <c r="F11" s="18"/>
      <c r="G11" s="18"/>
      <c r="H11" s="18"/>
      <c r="I11" s="18"/>
    </row>
    <row r="12" spans="3:9" ht="20" x14ac:dyDescent="0.2">
      <c r="C12" s="12"/>
      <c r="D12" s="18"/>
      <c r="E12" s="18"/>
      <c r="F12" s="18"/>
      <c r="G12" s="18"/>
      <c r="H12" s="18"/>
      <c r="I12" s="18"/>
    </row>
    <row r="13" spans="3:9" ht="20" x14ac:dyDescent="0.2">
      <c r="C13" s="10" t="s">
        <v>15</v>
      </c>
      <c r="D13" s="18"/>
      <c r="E13" s="18"/>
      <c r="F13" s="18"/>
      <c r="G13" s="18"/>
      <c r="H13" s="18"/>
      <c r="I13" s="18"/>
    </row>
    <row r="14" spans="3:9" ht="14" x14ac:dyDescent="0.15">
      <c r="D14" s="18"/>
      <c r="E14" s="18"/>
      <c r="F14" s="18"/>
      <c r="G14" s="18"/>
      <c r="H14" s="18"/>
      <c r="I14" s="18"/>
    </row>
    <row r="15" spans="3:9" ht="14" x14ac:dyDescent="0.15">
      <c r="D15" s="18"/>
      <c r="E15" s="18"/>
      <c r="F15" s="18"/>
      <c r="G15" s="18"/>
      <c r="H15" s="18"/>
      <c r="I15" s="18"/>
    </row>
    <row r="16" spans="3:9" ht="14" x14ac:dyDescent="0.15">
      <c r="D16" s="18"/>
      <c r="E16" s="18"/>
      <c r="F16" s="18"/>
      <c r="G16" s="18"/>
      <c r="H16" s="18"/>
      <c r="I16" s="18"/>
    </row>
    <row r="17" spans="4:9" ht="14" x14ac:dyDescent="0.15">
      <c r="D17" s="18"/>
      <c r="E17" s="18"/>
      <c r="F17" s="18"/>
      <c r="G17" s="18"/>
      <c r="H17" s="18"/>
      <c r="I17" s="18"/>
    </row>
    <row r="18" spans="4:9" ht="14" x14ac:dyDescent="0.15">
      <c r="D18" s="18"/>
      <c r="E18" s="18"/>
      <c r="F18" s="18"/>
      <c r="G18" s="18"/>
      <c r="H18" s="18"/>
      <c r="I18" s="18"/>
    </row>
    <row r="19" spans="4:9" ht="14" x14ac:dyDescent="0.15">
      <c r="D19" s="48"/>
      <c r="E19" s="48"/>
      <c r="F19" s="48"/>
      <c r="G19" s="18"/>
      <c r="H19" s="18"/>
      <c r="I19" s="18"/>
    </row>
    <row r="20" spans="4:9" ht="14" x14ac:dyDescent="0.15">
      <c r="D20" s="18"/>
      <c r="E20" s="18"/>
      <c r="F20" s="18"/>
      <c r="G20" s="18"/>
      <c r="H20" s="18"/>
      <c r="I20" s="18"/>
    </row>
    <row r="21" spans="4:9" ht="14" x14ac:dyDescent="0.15">
      <c r="D21" s="18"/>
      <c r="E21" s="18"/>
      <c r="F21" s="18"/>
      <c r="G21" s="18"/>
      <c r="H21" s="18"/>
      <c r="I21" s="18"/>
    </row>
    <row r="22" spans="4:9" ht="14" x14ac:dyDescent="0.15">
      <c r="D22" s="18"/>
      <c r="E22" s="18"/>
      <c r="F22" s="18"/>
      <c r="G22" s="18"/>
      <c r="H22" s="18"/>
      <c r="I22" s="18"/>
    </row>
    <row r="23" spans="4:9" ht="14" x14ac:dyDescent="0.15">
      <c r="D23" s="18"/>
      <c r="E23" s="18"/>
      <c r="F23" s="18"/>
      <c r="G23" s="18"/>
      <c r="H23" s="18"/>
      <c r="I23" s="18"/>
    </row>
    <row r="24" spans="4:9" ht="14" x14ac:dyDescent="0.15">
      <c r="D24" s="18"/>
      <c r="E24" s="18"/>
      <c r="F24" s="18"/>
      <c r="G24" s="18"/>
      <c r="H24" s="18"/>
      <c r="I24" s="18"/>
    </row>
    <row r="25" spans="4:9" ht="14" x14ac:dyDescent="0.15">
      <c r="D25" s="19"/>
      <c r="E25" s="18"/>
      <c r="F25" s="18"/>
      <c r="G25" s="18"/>
      <c r="H25" s="18"/>
      <c r="I25" s="18"/>
    </row>
    <row r="37" spans="3:5" ht="14" x14ac:dyDescent="0.15">
      <c r="C37" s="18" t="s">
        <v>23</v>
      </c>
    </row>
    <row r="38" spans="3:5" ht="14" x14ac:dyDescent="0.15">
      <c r="C38" s="49" t="s">
        <v>24</v>
      </c>
      <c r="D38" s="49"/>
      <c r="E38" s="49"/>
    </row>
  </sheetData>
  <mergeCells count="2">
    <mergeCell ref="D19:F19"/>
    <mergeCell ref="C38:E38"/>
  </mergeCells>
  <hyperlinks>
    <hyperlink ref="C38" r:id="rId1" display="http://www.profiansmith.com/" xr:uid="{12BD2B0A-A93E-0343-857D-FC57E44A85BB}"/>
  </hyperlinks>
  <pageMargins left="0.75" right="0.75" top="1" bottom="1" header="0.5" footer="0.5"/>
  <pageSetup paperSize="9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CCCA3-BAE1-D847-8FA0-8FD13EB1DDB4}">
  <dimension ref="A1:AA53"/>
  <sheetViews>
    <sheetView zoomScale="81" zoomScaleNormal="81" workbookViewId="0"/>
  </sheetViews>
  <sheetFormatPr baseColWidth="10" defaultRowHeight="16" x14ac:dyDescent="0.2"/>
  <cols>
    <col min="20" max="20" width="12.33203125" bestFit="1" customWidth="1"/>
  </cols>
  <sheetData>
    <row r="1" spans="1:23" x14ac:dyDescent="0.2">
      <c r="A1" s="13" t="s">
        <v>16</v>
      </c>
    </row>
    <row r="2" spans="1:23" x14ac:dyDescent="0.2">
      <c r="A2" s="17" t="s">
        <v>22</v>
      </c>
    </row>
    <row r="3" spans="1:23" ht="17" thickBot="1" x14ac:dyDescent="0.25">
      <c r="B3" s="14"/>
    </row>
    <row r="4" spans="1:23" x14ac:dyDescent="0.2">
      <c r="B4" s="37"/>
      <c r="C4" s="38"/>
      <c r="D4" s="38"/>
      <c r="E4" s="38"/>
      <c r="F4" s="38"/>
      <c r="G4" s="38"/>
      <c r="H4" s="38"/>
      <c r="I4" s="38"/>
      <c r="J4" s="38"/>
      <c r="K4" s="39"/>
    </row>
    <row r="5" spans="1:23" x14ac:dyDescent="0.2">
      <c r="B5" s="31" t="s">
        <v>17</v>
      </c>
      <c r="C5" s="20"/>
      <c r="D5" s="20"/>
      <c r="E5" s="20"/>
      <c r="F5" s="20"/>
      <c r="G5" s="20"/>
      <c r="H5" s="20"/>
      <c r="I5" s="20"/>
      <c r="J5" s="20"/>
      <c r="K5" s="22"/>
    </row>
    <row r="6" spans="1:23" ht="18" x14ac:dyDescent="0.25">
      <c r="B6" s="30" t="s">
        <v>9</v>
      </c>
      <c r="C6" s="15">
        <v>100</v>
      </c>
      <c r="D6" s="20" t="s">
        <v>8</v>
      </c>
      <c r="E6" s="20"/>
      <c r="F6" s="20"/>
      <c r="G6" s="20"/>
      <c r="H6" s="20"/>
      <c r="I6" s="20"/>
      <c r="J6" s="20"/>
      <c r="K6" s="22"/>
    </row>
    <row r="7" spans="1:23" x14ac:dyDescent="0.2">
      <c r="B7" s="30"/>
      <c r="C7" s="20"/>
      <c r="D7" s="20"/>
      <c r="E7" s="20"/>
      <c r="F7" s="20"/>
      <c r="G7" s="20"/>
      <c r="H7" s="20"/>
      <c r="I7" s="20"/>
      <c r="J7" s="20"/>
      <c r="K7" s="22"/>
    </row>
    <row r="8" spans="1:23" s="5" customFormat="1" ht="18" x14ac:dyDescent="0.25">
      <c r="B8" s="31"/>
      <c r="C8" s="32" t="s">
        <v>2</v>
      </c>
      <c r="D8" s="33" t="s">
        <v>4</v>
      </c>
      <c r="E8" s="33" t="s">
        <v>5</v>
      </c>
      <c r="F8" s="32" t="s">
        <v>3</v>
      </c>
      <c r="G8" s="33" t="s">
        <v>6</v>
      </c>
      <c r="H8" s="33" t="s">
        <v>7</v>
      </c>
      <c r="I8" s="34" t="s">
        <v>0</v>
      </c>
      <c r="J8" s="34" t="s">
        <v>1</v>
      </c>
      <c r="K8" s="36"/>
      <c r="P8"/>
      <c r="Q8"/>
      <c r="R8"/>
      <c r="S8"/>
      <c r="T8"/>
      <c r="U8"/>
      <c r="V8"/>
      <c r="W8"/>
    </row>
    <row r="9" spans="1:23" s="7" customFormat="1" x14ac:dyDescent="0.2">
      <c r="B9" s="29"/>
      <c r="C9" s="15">
        <v>0</v>
      </c>
      <c r="D9" s="15">
        <v>0</v>
      </c>
      <c r="E9" s="26">
        <f t="shared" ref="E9:E23" si="0">D9+$C$6</f>
        <v>100</v>
      </c>
      <c r="F9" s="28">
        <v>0</v>
      </c>
      <c r="G9" s="26">
        <f t="shared" ref="G9:G23" si="1">$C$6-F9</f>
        <v>100</v>
      </c>
      <c r="H9" s="26">
        <f>E9-F9</f>
        <v>100</v>
      </c>
      <c r="I9" s="27">
        <f t="shared" ref="I9:I23" si="2">(G9+H9)/2</f>
        <v>100</v>
      </c>
      <c r="J9" s="27">
        <f t="shared" ref="J9:J23" si="3">(H9-G9)/2</f>
        <v>0</v>
      </c>
      <c r="K9" s="22" t="str">
        <f t="shared" ref="K9:K21" si="4">IF(D9=MAX(D$9:D$23),"failure"," ")</f>
        <v xml:space="preserve"> </v>
      </c>
      <c r="P9"/>
      <c r="Q9"/>
      <c r="R9"/>
      <c r="S9"/>
      <c r="T9"/>
      <c r="U9"/>
      <c r="V9"/>
      <c r="W9"/>
    </row>
    <row r="10" spans="1:23" x14ac:dyDescent="0.2">
      <c r="B10" s="21"/>
      <c r="C10" s="15">
        <v>1</v>
      </c>
      <c r="D10" s="15">
        <v>11.94</v>
      </c>
      <c r="E10" s="26">
        <f t="shared" si="0"/>
        <v>111.94</v>
      </c>
      <c r="F10" s="15">
        <v>13.2</v>
      </c>
      <c r="G10" s="26">
        <f t="shared" si="1"/>
        <v>86.8</v>
      </c>
      <c r="H10" s="26">
        <f t="shared" ref="H10:H23" si="5">E10-F10</f>
        <v>98.74</v>
      </c>
      <c r="I10" s="27">
        <f t="shared" si="2"/>
        <v>92.77</v>
      </c>
      <c r="J10" s="27">
        <f t="shared" si="3"/>
        <v>5.9699999999999989</v>
      </c>
      <c r="K10" s="22" t="str">
        <f t="shared" si="4"/>
        <v xml:space="preserve"> </v>
      </c>
    </row>
    <row r="11" spans="1:23" x14ac:dyDescent="0.2">
      <c r="B11" s="21"/>
      <c r="C11" s="15">
        <v>2</v>
      </c>
      <c r="D11" s="15">
        <v>25.139999999999997</v>
      </c>
      <c r="E11" s="26">
        <f t="shared" si="0"/>
        <v>125.14</v>
      </c>
      <c r="F11" s="15">
        <v>19.7</v>
      </c>
      <c r="G11" s="26">
        <f t="shared" si="1"/>
        <v>80.3</v>
      </c>
      <c r="H11" s="26">
        <f t="shared" si="5"/>
        <v>105.44</v>
      </c>
      <c r="I11" s="27">
        <f t="shared" si="2"/>
        <v>92.87</v>
      </c>
      <c r="J11" s="27">
        <f t="shared" si="3"/>
        <v>12.57</v>
      </c>
      <c r="K11" s="22" t="str">
        <f t="shared" si="4"/>
        <v xml:space="preserve"> </v>
      </c>
    </row>
    <row r="12" spans="1:23" x14ac:dyDescent="0.2">
      <c r="B12" s="21"/>
      <c r="C12" s="15">
        <v>3</v>
      </c>
      <c r="D12" s="15">
        <v>33.299999999999997</v>
      </c>
      <c r="E12" s="26">
        <f t="shared" si="0"/>
        <v>133.30000000000001</v>
      </c>
      <c r="F12" s="15">
        <v>23.4</v>
      </c>
      <c r="G12" s="26">
        <f t="shared" si="1"/>
        <v>76.599999999999994</v>
      </c>
      <c r="H12" s="26">
        <f t="shared" si="5"/>
        <v>109.9</v>
      </c>
      <c r="I12" s="27">
        <f t="shared" si="2"/>
        <v>93.25</v>
      </c>
      <c r="J12" s="27">
        <f t="shared" si="3"/>
        <v>16.650000000000006</v>
      </c>
      <c r="K12" s="22" t="str">
        <f t="shared" si="4"/>
        <v xml:space="preserve"> </v>
      </c>
    </row>
    <row r="13" spans="1:23" x14ac:dyDescent="0.2">
      <c r="B13" s="21"/>
      <c r="C13" s="15">
        <v>4</v>
      </c>
      <c r="D13" s="15">
        <v>38.22</v>
      </c>
      <c r="E13" s="26">
        <f t="shared" si="0"/>
        <v>138.22</v>
      </c>
      <c r="F13" s="15">
        <v>25.2</v>
      </c>
      <c r="G13" s="26">
        <f t="shared" si="1"/>
        <v>74.8</v>
      </c>
      <c r="H13" s="26">
        <f t="shared" si="5"/>
        <v>113.02</v>
      </c>
      <c r="I13" s="27">
        <f t="shared" si="2"/>
        <v>93.91</v>
      </c>
      <c r="J13" s="27">
        <f t="shared" si="3"/>
        <v>19.11</v>
      </c>
      <c r="K13" s="22" t="str">
        <f t="shared" si="4"/>
        <v xml:space="preserve"> </v>
      </c>
    </row>
    <row r="14" spans="1:23" x14ac:dyDescent="0.2">
      <c r="B14" s="21"/>
      <c r="C14" s="15">
        <v>5</v>
      </c>
      <c r="D14" s="15">
        <v>48.059999999999995</v>
      </c>
      <c r="E14" s="26">
        <f t="shared" si="0"/>
        <v>148.06</v>
      </c>
      <c r="F14" s="15">
        <v>26.2</v>
      </c>
      <c r="G14" s="26">
        <f t="shared" si="1"/>
        <v>73.8</v>
      </c>
      <c r="H14" s="26">
        <f t="shared" si="5"/>
        <v>121.86</v>
      </c>
      <c r="I14" s="27">
        <f t="shared" si="2"/>
        <v>97.83</v>
      </c>
      <c r="J14" s="27">
        <f t="shared" si="3"/>
        <v>24.03</v>
      </c>
      <c r="K14" s="22" t="str">
        <f t="shared" si="4"/>
        <v xml:space="preserve"> </v>
      </c>
    </row>
    <row r="15" spans="1:23" x14ac:dyDescent="0.2">
      <c r="B15" s="21"/>
      <c r="C15" s="15">
        <v>6</v>
      </c>
      <c r="D15" s="15">
        <v>62.879999999999995</v>
      </c>
      <c r="E15" s="26">
        <f t="shared" si="0"/>
        <v>162.88</v>
      </c>
      <c r="F15" s="15">
        <v>26</v>
      </c>
      <c r="G15" s="26">
        <f t="shared" si="1"/>
        <v>74</v>
      </c>
      <c r="H15" s="26">
        <f t="shared" si="5"/>
        <v>136.88</v>
      </c>
      <c r="I15" s="27">
        <f t="shared" si="2"/>
        <v>105.44</v>
      </c>
      <c r="J15" s="27">
        <f t="shared" si="3"/>
        <v>31.439999999999998</v>
      </c>
      <c r="K15" s="22" t="str">
        <f t="shared" si="4"/>
        <v xml:space="preserve"> </v>
      </c>
      <c r="L15" s="1"/>
      <c r="M15" s="6"/>
      <c r="N15" s="2"/>
      <c r="O15" s="2"/>
      <c r="P15" s="2"/>
      <c r="Q15" s="2"/>
      <c r="R15" s="2"/>
      <c r="S15" s="2"/>
    </row>
    <row r="16" spans="1:23" x14ac:dyDescent="0.2">
      <c r="B16" s="21"/>
      <c r="C16" s="15">
        <v>7</v>
      </c>
      <c r="D16" s="15">
        <v>74.819999999999993</v>
      </c>
      <c r="E16" s="26">
        <f t="shared" si="0"/>
        <v>174.82</v>
      </c>
      <c r="F16" s="15">
        <v>25.5</v>
      </c>
      <c r="G16" s="26">
        <f t="shared" si="1"/>
        <v>74.5</v>
      </c>
      <c r="H16" s="26">
        <f t="shared" si="5"/>
        <v>149.32</v>
      </c>
      <c r="I16" s="27">
        <f t="shared" si="2"/>
        <v>111.91</v>
      </c>
      <c r="J16" s="27">
        <f t="shared" si="3"/>
        <v>37.409999999999997</v>
      </c>
      <c r="K16" s="22" t="str">
        <f t="shared" si="4"/>
        <v xml:space="preserve"> </v>
      </c>
      <c r="L16" s="1"/>
      <c r="M16" s="6"/>
      <c r="N16" s="2"/>
      <c r="O16" s="2"/>
      <c r="P16" s="2"/>
      <c r="Q16" s="2"/>
      <c r="R16" s="2"/>
      <c r="S16" s="2"/>
    </row>
    <row r="17" spans="2:27" x14ac:dyDescent="0.2">
      <c r="B17" s="21"/>
      <c r="C17" s="15">
        <v>8</v>
      </c>
      <c r="D17" s="15">
        <v>86.759999999999991</v>
      </c>
      <c r="E17" s="26">
        <f t="shared" si="0"/>
        <v>186.76</v>
      </c>
      <c r="F17" s="15">
        <v>25.2</v>
      </c>
      <c r="G17" s="26">
        <f t="shared" si="1"/>
        <v>74.8</v>
      </c>
      <c r="H17" s="26">
        <f t="shared" si="5"/>
        <v>161.56</v>
      </c>
      <c r="I17" s="27">
        <f t="shared" si="2"/>
        <v>118.18</v>
      </c>
      <c r="J17" s="27">
        <f t="shared" si="3"/>
        <v>43.38</v>
      </c>
      <c r="K17" s="22" t="str">
        <f t="shared" si="4"/>
        <v xml:space="preserve"> </v>
      </c>
      <c r="AA17" s="8"/>
    </row>
    <row r="18" spans="2:27" x14ac:dyDescent="0.2">
      <c r="B18" s="21"/>
      <c r="C18" s="15">
        <v>9</v>
      </c>
      <c r="D18" s="15">
        <v>96.78</v>
      </c>
      <c r="E18" s="26">
        <f t="shared" si="0"/>
        <v>196.78</v>
      </c>
      <c r="F18" s="15">
        <v>25</v>
      </c>
      <c r="G18" s="26">
        <f t="shared" si="1"/>
        <v>75</v>
      </c>
      <c r="H18" s="26">
        <f t="shared" si="5"/>
        <v>171.78</v>
      </c>
      <c r="I18" s="27">
        <f t="shared" si="2"/>
        <v>123.39</v>
      </c>
      <c r="J18" s="27">
        <f t="shared" si="3"/>
        <v>48.39</v>
      </c>
      <c r="K18" s="22" t="str">
        <f t="shared" si="4"/>
        <v xml:space="preserve"> </v>
      </c>
      <c r="AA18" s="8"/>
    </row>
    <row r="19" spans="2:27" ht="18" x14ac:dyDescent="0.25">
      <c r="B19" s="21"/>
      <c r="C19" s="15">
        <v>10</v>
      </c>
      <c r="D19" s="15">
        <v>107.7</v>
      </c>
      <c r="E19" s="26">
        <f t="shared" si="0"/>
        <v>207.7</v>
      </c>
      <c r="F19" s="15">
        <v>25</v>
      </c>
      <c r="G19" s="26">
        <f t="shared" si="1"/>
        <v>75</v>
      </c>
      <c r="H19" s="26">
        <f t="shared" si="5"/>
        <v>182.7</v>
      </c>
      <c r="I19" s="27">
        <f t="shared" si="2"/>
        <v>128.85</v>
      </c>
      <c r="J19" s="27">
        <f t="shared" si="3"/>
        <v>53.849999999999994</v>
      </c>
      <c r="K19" s="22" t="str">
        <f t="shared" si="4"/>
        <v xml:space="preserve"> </v>
      </c>
      <c r="W19" t="s">
        <v>10</v>
      </c>
      <c r="AA19" s="8"/>
    </row>
    <row r="20" spans="2:27" x14ac:dyDescent="0.2">
      <c r="B20" s="21"/>
      <c r="C20" s="15">
        <v>11</v>
      </c>
      <c r="D20" s="15">
        <v>118.55999999999999</v>
      </c>
      <c r="E20" s="26">
        <f t="shared" si="0"/>
        <v>218.56</v>
      </c>
      <c r="F20" s="15">
        <v>24.9</v>
      </c>
      <c r="G20" s="26">
        <f t="shared" si="1"/>
        <v>75.099999999999994</v>
      </c>
      <c r="H20" s="26">
        <f t="shared" si="5"/>
        <v>193.66</v>
      </c>
      <c r="I20" s="27">
        <f t="shared" si="2"/>
        <v>134.38</v>
      </c>
      <c r="J20" s="27">
        <f t="shared" si="3"/>
        <v>59.28</v>
      </c>
      <c r="K20" s="22" t="str">
        <f t="shared" si="4"/>
        <v xml:space="preserve"> </v>
      </c>
      <c r="X20">
        <v>0</v>
      </c>
      <c r="Y20" s="8">
        <f>FORECAST(X20,Y21:Y22,X21:X22)</f>
        <v>14.322874260695912</v>
      </c>
      <c r="AA20" s="8"/>
    </row>
    <row r="21" spans="2:27" x14ac:dyDescent="0.2">
      <c r="B21" s="21"/>
      <c r="C21" s="15">
        <v>12</v>
      </c>
      <c r="D21" s="15">
        <v>122.88</v>
      </c>
      <c r="E21" s="26">
        <f t="shared" si="0"/>
        <v>222.88</v>
      </c>
      <c r="F21" s="15">
        <v>24.9</v>
      </c>
      <c r="G21" s="26">
        <f t="shared" si="1"/>
        <v>75.099999999999994</v>
      </c>
      <c r="H21" s="26">
        <f t="shared" si="5"/>
        <v>197.98</v>
      </c>
      <c r="I21" s="27">
        <f t="shared" si="2"/>
        <v>136.54</v>
      </c>
      <c r="J21" s="27">
        <f t="shared" si="3"/>
        <v>61.44</v>
      </c>
      <c r="K21" s="22" t="str">
        <f t="shared" si="4"/>
        <v xml:space="preserve"> </v>
      </c>
      <c r="X21" s="8">
        <f>I22</f>
        <v>138.76</v>
      </c>
      <c r="Y21" s="8">
        <f>J22</f>
        <v>63.66</v>
      </c>
      <c r="AA21" s="8"/>
    </row>
    <row r="22" spans="2:27" x14ac:dyDescent="0.2">
      <c r="B22" s="21"/>
      <c r="C22" s="15">
        <v>13</v>
      </c>
      <c r="D22" s="15">
        <v>127.32</v>
      </c>
      <c r="E22" s="26">
        <f t="shared" si="0"/>
        <v>227.32</v>
      </c>
      <c r="F22" s="15">
        <v>24.9</v>
      </c>
      <c r="G22" s="26">
        <f t="shared" si="1"/>
        <v>75.099999999999994</v>
      </c>
      <c r="H22" s="26">
        <f t="shared" si="5"/>
        <v>202.42</v>
      </c>
      <c r="I22" s="27">
        <f t="shared" si="2"/>
        <v>138.76</v>
      </c>
      <c r="J22" s="27">
        <f t="shared" si="3"/>
        <v>63.66</v>
      </c>
      <c r="K22" s="22" t="str">
        <f>IF(D22=MAX(D$9:D$23),"failure"," ")</f>
        <v>failure</v>
      </c>
      <c r="L22" s="1"/>
      <c r="M22" s="6"/>
      <c r="N22" s="2"/>
      <c r="O22" s="2"/>
      <c r="P22" s="2"/>
      <c r="Q22" s="2"/>
      <c r="R22" s="2"/>
      <c r="S22" s="2"/>
      <c r="X22" s="8">
        <f>I44</f>
        <v>268.95</v>
      </c>
      <c r="Y22" s="8">
        <f>J44</f>
        <v>109.94999999999999</v>
      </c>
      <c r="AA22" s="8"/>
    </row>
    <row r="23" spans="2:27" x14ac:dyDescent="0.2">
      <c r="B23" s="21"/>
      <c r="C23" s="15">
        <v>14</v>
      </c>
      <c r="D23" s="15">
        <v>125.8</v>
      </c>
      <c r="E23" s="26">
        <f t="shared" si="0"/>
        <v>225.8</v>
      </c>
      <c r="F23" s="15">
        <v>24.8</v>
      </c>
      <c r="G23" s="26">
        <f t="shared" si="1"/>
        <v>75.2</v>
      </c>
      <c r="H23" s="26">
        <f t="shared" si="5"/>
        <v>201</v>
      </c>
      <c r="I23" s="27">
        <f t="shared" si="2"/>
        <v>138.1</v>
      </c>
      <c r="J23" s="27">
        <f t="shared" si="3"/>
        <v>62.9</v>
      </c>
      <c r="K23" s="22" t="str">
        <f>IF(D23=MAX(D$9:D$23),"failure"," ")</f>
        <v xml:space="preserve"> </v>
      </c>
      <c r="L23" s="1"/>
      <c r="M23" s="6"/>
      <c r="N23" s="2"/>
      <c r="O23" s="2"/>
      <c r="P23" s="2"/>
      <c r="Q23" s="2"/>
      <c r="R23" s="2"/>
      <c r="S23" s="2"/>
      <c r="X23" s="8">
        <f>X22*1.1</f>
        <v>295.84500000000003</v>
      </c>
      <c r="Y23" s="8">
        <f>Y22*1.1</f>
        <v>120.94499999999999</v>
      </c>
      <c r="AA23" s="8"/>
    </row>
    <row r="24" spans="2:27" x14ac:dyDescent="0.2">
      <c r="B24" s="21"/>
      <c r="C24" s="35"/>
      <c r="D24" s="20"/>
      <c r="E24" s="20"/>
      <c r="F24" s="20"/>
      <c r="G24" s="20"/>
      <c r="H24" s="20"/>
      <c r="I24" s="20"/>
      <c r="J24" s="20"/>
      <c r="K24" s="22"/>
      <c r="AA24" s="8"/>
    </row>
    <row r="25" spans="2:27" x14ac:dyDescent="0.2">
      <c r="B25" s="31" t="s">
        <v>18</v>
      </c>
      <c r="C25" s="20"/>
      <c r="D25" s="20"/>
      <c r="E25" s="20"/>
      <c r="F25" s="20"/>
      <c r="G25" s="20"/>
      <c r="H25" s="20"/>
      <c r="I25" s="20"/>
      <c r="J25" s="20"/>
      <c r="K25" s="22"/>
      <c r="AA25" s="8"/>
    </row>
    <row r="26" spans="2:27" ht="18" x14ac:dyDescent="0.25">
      <c r="B26" s="30" t="s">
        <v>9</v>
      </c>
      <c r="C26" s="15">
        <v>200</v>
      </c>
      <c r="D26" s="20" t="s">
        <v>8</v>
      </c>
      <c r="E26" s="20"/>
      <c r="F26" s="20"/>
      <c r="G26" s="20"/>
      <c r="H26" s="20"/>
      <c r="I26" s="20"/>
      <c r="J26" s="20"/>
      <c r="K26" s="22"/>
      <c r="AA26" s="8"/>
    </row>
    <row r="27" spans="2:27" x14ac:dyDescent="0.2">
      <c r="B27" s="30"/>
      <c r="C27" s="20"/>
      <c r="D27" s="20"/>
      <c r="E27" s="20"/>
      <c r="F27" s="20"/>
      <c r="G27" s="20"/>
      <c r="H27" s="20"/>
      <c r="I27" s="20"/>
      <c r="J27" s="20"/>
      <c r="K27" s="22"/>
      <c r="V27" s="8"/>
    </row>
    <row r="28" spans="2:27" ht="18" x14ac:dyDescent="0.25">
      <c r="B28" s="31"/>
      <c r="C28" s="32" t="s">
        <v>2</v>
      </c>
      <c r="D28" s="33" t="s">
        <v>4</v>
      </c>
      <c r="E28" s="33" t="s">
        <v>5</v>
      </c>
      <c r="F28" s="32" t="s">
        <v>3</v>
      </c>
      <c r="G28" s="33" t="s">
        <v>6</v>
      </c>
      <c r="H28" s="33" t="s">
        <v>7</v>
      </c>
      <c r="I28" s="34" t="s">
        <v>0</v>
      </c>
      <c r="J28" s="34" t="s">
        <v>1</v>
      </c>
      <c r="K28" s="22"/>
      <c r="V28" s="8"/>
    </row>
    <row r="29" spans="2:27" x14ac:dyDescent="0.2">
      <c r="B29" s="29"/>
      <c r="C29" s="15">
        <v>0</v>
      </c>
      <c r="D29" s="15">
        <v>0</v>
      </c>
      <c r="E29" s="26">
        <f t="shared" ref="E29:E45" si="6">D29+$C$26</f>
        <v>200</v>
      </c>
      <c r="F29" s="28">
        <v>0</v>
      </c>
      <c r="G29" s="26">
        <f t="shared" ref="G29:G45" si="7">$C$26-F29</f>
        <v>200</v>
      </c>
      <c r="H29" s="26">
        <f>E29-F29</f>
        <v>200</v>
      </c>
      <c r="I29" s="27">
        <f t="shared" ref="I29:I45" si="8">(G29+H29)/2</f>
        <v>200</v>
      </c>
      <c r="J29" s="27">
        <f t="shared" ref="J29:J45" si="9">(H29-G29)/2</f>
        <v>0</v>
      </c>
      <c r="K29" s="22" t="str">
        <f>IF(D29=MAX(D$29:D$45),"failure"," ")</f>
        <v xml:space="preserve"> </v>
      </c>
      <c r="V29" s="8"/>
    </row>
    <row r="30" spans="2:27" x14ac:dyDescent="0.2">
      <c r="B30" s="21"/>
      <c r="C30" s="15">
        <v>1</v>
      </c>
      <c r="D30" s="15">
        <v>19.899999999999999</v>
      </c>
      <c r="E30" s="26">
        <f t="shared" si="6"/>
        <v>219.9</v>
      </c>
      <c r="F30" s="15">
        <v>15.1</v>
      </c>
      <c r="G30" s="26">
        <f t="shared" si="7"/>
        <v>184.9</v>
      </c>
      <c r="H30" s="26">
        <f t="shared" ref="H30:H43" si="10">E30-F30</f>
        <v>204.8</v>
      </c>
      <c r="I30" s="27">
        <f t="shared" si="8"/>
        <v>194.85000000000002</v>
      </c>
      <c r="J30" s="27">
        <f t="shared" si="9"/>
        <v>9.9500000000000028</v>
      </c>
      <c r="K30" s="22" t="str">
        <f t="shared" ref="K30:K45" si="11">IF(D30=MAX(D$29:D$45),"failure"," ")</f>
        <v xml:space="preserve"> </v>
      </c>
      <c r="V30" s="8"/>
    </row>
    <row r="31" spans="2:27" x14ac:dyDescent="0.2">
      <c r="B31" s="21"/>
      <c r="C31" s="15">
        <v>2</v>
      </c>
      <c r="D31" s="15">
        <v>41.9</v>
      </c>
      <c r="E31" s="26">
        <f t="shared" si="6"/>
        <v>241.9</v>
      </c>
      <c r="F31" s="15">
        <v>25.4</v>
      </c>
      <c r="G31" s="26">
        <f t="shared" si="7"/>
        <v>174.6</v>
      </c>
      <c r="H31" s="26">
        <f t="shared" si="10"/>
        <v>216.5</v>
      </c>
      <c r="I31" s="27">
        <f t="shared" si="8"/>
        <v>195.55</v>
      </c>
      <c r="J31" s="27">
        <f t="shared" si="9"/>
        <v>20.950000000000003</v>
      </c>
      <c r="K31" s="22" t="str">
        <f t="shared" si="11"/>
        <v xml:space="preserve"> </v>
      </c>
      <c r="V31" s="8"/>
    </row>
    <row r="32" spans="2:27" x14ac:dyDescent="0.2">
      <c r="B32" s="21"/>
      <c r="C32" s="15">
        <v>3</v>
      </c>
      <c r="D32" s="15">
        <v>55.5</v>
      </c>
      <c r="E32" s="26">
        <f t="shared" si="6"/>
        <v>255.5</v>
      </c>
      <c r="F32" s="15">
        <v>29.8</v>
      </c>
      <c r="G32" s="26">
        <f t="shared" si="7"/>
        <v>170.2</v>
      </c>
      <c r="H32" s="26">
        <f t="shared" si="10"/>
        <v>225.7</v>
      </c>
      <c r="I32" s="27">
        <f t="shared" si="8"/>
        <v>197.95</v>
      </c>
      <c r="J32" s="27">
        <f t="shared" si="9"/>
        <v>27.75</v>
      </c>
      <c r="K32" s="22" t="str">
        <f t="shared" si="11"/>
        <v xml:space="preserve"> </v>
      </c>
      <c r="V32" s="8"/>
    </row>
    <row r="33" spans="2:22" x14ac:dyDescent="0.2">
      <c r="B33" s="21"/>
      <c r="C33" s="15">
        <v>4</v>
      </c>
      <c r="D33" s="15">
        <v>63.7</v>
      </c>
      <c r="E33" s="26">
        <f t="shared" si="6"/>
        <v>263.7</v>
      </c>
      <c r="F33" s="15">
        <v>32.700000000000003</v>
      </c>
      <c r="G33" s="26">
        <f t="shared" si="7"/>
        <v>167.3</v>
      </c>
      <c r="H33" s="26">
        <f t="shared" si="10"/>
        <v>231</v>
      </c>
      <c r="I33" s="27">
        <f t="shared" si="8"/>
        <v>199.15</v>
      </c>
      <c r="J33" s="27">
        <f t="shared" si="9"/>
        <v>31.849999999999994</v>
      </c>
      <c r="K33" s="22" t="str">
        <f t="shared" si="11"/>
        <v xml:space="preserve"> </v>
      </c>
      <c r="V33" s="8"/>
    </row>
    <row r="34" spans="2:22" x14ac:dyDescent="0.2">
      <c r="B34" s="21"/>
      <c r="C34" s="15">
        <v>5</v>
      </c>
      <c r="D34" s="15">
        <v>80.099999999999994</v>
      </c>
      <c r="E34" s="26">
        <f t="shared" si="6"/>
        <v>280.10000000000002</v>
      </c>
      <c r="F34" s="15">
        <v>36</v>
      </c>
      <c r="G34" s="26">
        <f t="shared" si="7"/>
        <v>164</v>
      </c>
      <c r="H34" s="26">
        <f t="shared" si="10"/>
        <v>244.10000000000002</v>
      </c>
      <c r="I34" s="27">
        <f t="shared" si="8"/>
        <v>204.05</v>
      </c>
      <c r="J34" s="27">
        <f t="shared" si="9"/>
        <v>40.050000000000011</v>
      </c>
      <c r="K34" s="22" t="str">
        <f t="shared" si="11"/>
        <v xml:space="preserve"> </v>
      </c>
    </row>
    <row r="35" spans="2:22" x14ac:dyDescent="0.2">
      <c r="B35" s="21"/>
      <c r="C35" s="15">
        <v>6</v>
      </c>
      <c r="D35" s="15">
        <v>104.8</v>
      </c>
      <c r="E35" s="26">
        <f t="shared" si="6"/>
        <v>304.8</v>
      </c>
      <c r="F35" s="15">
        <v>39.1</v>
      </c>
      <c r="G35" s="26">
        <f t="shared" si="7"/>
        <v>160.9</v>
      </c>
      <c r="H35" s="26">
        <f t="shared" si="10"/>
        <v>265.7</v>
      </c>
      <c r="I35" s="27">
        <f t="shared" si="8"/>
        <v>213.3</v>
      </c>
      <c r="J35" s="27">
        <f t="shared" si="9"/>
        <v>52.399999999999991</v>
      </c>
      <c r="K35" s="22" t="str">
        <f t="shared" si="11"/>
        <v xml:space="preserve"> </v>
      </c>
      <c r="L35" s="1"/>
      <c r="M35" s="6"/>
      <c r="N35" s="2"/>
    </row>
    <row r="36" spans="2:22" x14ac:dyDescent="0.2">
      <c r="B36" s="21"/>
      <c r="C36" s="15">
        <v>7</v>
      </c>
      <c r="D36" s="15">
        <v>124.7</v>
      </c>
      <c r="E36" s="26">
        <f t="shared" si="6"/>
        <v>324.7</v>
      </c>
      <c r="F36" s="15">
        <v>41</v>
      </c>
      <c r="G36" s="26">
        <f t="shared" si="7"/>
        <v>159</v>
      </c>
      <c r="H36" s="26">
        <f t="shared" si="10"/>
        <v>283.7</v>
      </c>
      <c r="I36" s="27">
        <f t="shared" si="8"/>
        <v>221.35</v>
      </c>
      <c r="J36" s="27">
        <f t="shared" si="9"/>
        <v>62.349999999999994</v>
      </c>
      <c r="K36" s="22" t="str">
        <f t="shared" si="11"/>
        <v xml:space="preserve"> </v>
      </c>
    </row>
    <row r="37" spans="2:22" x14ac:dyDescent="0.2">
      <c r="B37" s="21"/>
      <c r="C37" s="15">
        <v>8</v>
      </c>
      <c r="D37" s="15">
        <v>144.6</v>
      </c>
      <c r="E37" s="26">
        <f t="shared" si="6"/>
        <v>344.6</v>
      </c>
      <c r="F37" s="15">
        <v>42</v>
      </c>
      <c r="G37" s="26">
        <f t="shared" si="7"/>
        <v>158</v>
      </c>
      <c r="H37" s="26">
        <f t="shared" si="10"/>
        <v>302.60000000000002</v>
      </c>
      <c r="I37" s="27">
        <f t="shared" si="8"/>
        <v>230.3</v>
      </c>
      <c r="J37" s="27">
        <f t="shared" si="9"/>
        <v>72.300000000000011</v>
      </c>
      <c r="K37" s="22" t="str">
        <f t="shared" si="11"/>
        <v xml:space="preserve"> </v>
      </c>
    </row>
    <row r="38" spans="2:22" x14ac:dyDescent="0.2">
      <c r="B38" s="21"/>
      <c r="C38" s="15">
        <v>9</v>
      </c>
      <c r="D38" s="15">
        <v>161.30000000000001</v>
      </c>
      <c r="E38" s="26">
        <f t="shared" si="6"/>
        <v>361.3</v>
      </c>
      <c r="F38" s="15">
        <v>42.5</v>
      </c>
      <c r="G38" s="26">
        <f t="shared" si="7"/>
        <v>157.5</v>
      </c>
      <c r="H38" s="26">
        <f t="shared" si="10"/>
        <v>318.8</v>
      </c>
      <c r="I38" s="27">
        <f t="shared" si="8"/>
        <v>238.15</v>
      </c>
      <c r="J38" s="27">
        <f t="shared" si="9"/>
        <v>80.650000000000006</v>
      </c>
      <c r="K38" s="22" t="str">
        <f t="shared" si="11"/>
        <v xml:space="preserve"> </v>
      </c>
    </row>
    <row r="39" spans="2:22" x14ac:dyDescent="0.2">
      <c r="B39" s="21"/>
      <c r="C39" s="15">
        <v>10</v>
      </c>
      <c r="D39" s="15">
        <v>179.5</v>
      </c>
      <c r="E39" s="26">
        <f t="shared" si="6"/>
        <v>379.5</v>
      </c>
      <c r="F39" s="15">
        <v>41.8</v>
      </c>
      <c r="G39" s="26">
        <f t="shared" si="7"/>
        <v>158.19999999999999</v>
      </c>
      <c r="H39" s="26">
        <f t="shared" si="10"/>
        <v>337.7</v>
      </c>
      <c r="I39" s="27">
        <f t="shared" si="8"/>
        <v>247.95</v>
      </c>
      <c r="J39" s="27">
        <f t="shared" si="9"/>
        <v>89.75</v>
      </c>
      <c r="K39" s="22" t="str">
        <f t="shared" si="11"/>
        <v xml:space="preserve"> </v>
      </c>
    </row>
    <row r="40" spans="2:22" x14ac:dyDescent="0.2">
      <c r="B40" s="21"/>
      <c r="C40" s="15">
        <v>11</v>
      </c>
      <c r="D40" s="15">
        <v>197.6</v>
      </c>
      <c r="E40" s="26">
        <f t="shared" si="6"/>
        <v>397.6</v>
      </c>
      <c r="F40" s="15">
        <v>41.6</v>
      </c>
      <c r="G40" s="26">
        <f t="shared" si="7"/>
        <v>158.4</v>
      </c>
      <c r="H40" s="26">
        <f t="shared" si="10"/>
        <v>356</v>
      </c>
      <c r="I40" s="27">
        <f t="shared" si="8"/>
        <v>257.2</v>
      </c>
      <c r="J40" s="27">
        <f t="shared" si="9"/>
        <v>98.8</v>
      </c>
      <c r="K40" s="22" t="str">
        <f t="shared" si="11"/>
        <v xml:space="preserve"> </v>
      </c>
    </row>
    <row r="41" spans="2:22" x14ac:dyDescent="0.2">
      <c r="B41" s="21"/>
      <c r="C41" s="15">
        <v>12</v>
      </c>
      <c r="D41" s="15">
        <v>204.8</v>
      </c>
      <c r="E41" s="26">
        <f t="shared" si="6"/>
        <v>404.8</v>
      </c>
      <c r="F41" s="15">
        <v>41.4</v>
      </c>
      <c r="G41" s="26">
        <f t="shared" si="7"/>
        <v>158.6</v>
      </c>
      <c r="H41" s="26">
        <f t="shared" ref="H41" si="12">E41-F41</f>
        <v>363.40000000000003</v>
      </c>
      <c r="I41" s="27">
        <f t="shared" ref="I41" si="13">(G41+H41)/2</f>
        <v>261</v>
      </c>
      <c r="J41" s="27">
        <f t="shared" ref="J41" si="14">(H41-G41)/2</f>
        <v>102.40000000000002</v>
      </c>
      <c r="K41" s="22" t="str">
        <f t="shared" si="11"/>
        <v xml:space="preserve"> </v>
      </c>
    </row>
    <row r="42" spans="2:22" x14ac:dyDescent="0.2">
      <c r="B42" s="21"/>
      <c r="C42" s="15">
        <v>13</v>
      </c>
      <c r="D42" s="15">
        <v>212.2</v>
      </c>
      <c r="E42" s="26">
        <f t="shared" si="6"/>
        <v>412.2</v>
      </c>
      <c r="F42" s="15">
        <v>41.2</v>
      </c>
      <c r="G42" s="26">
        <f t="shared" si="7"/>
        <v>158.80000000000001</v>
      </c>
      <c r="H42" s="26">
        <f t="shared" si="10"/>
        <v>371</v>
      </c>
      <c r="I42" s="27">
        <f t="shared" si="8"/>
        <v>264.89999999999998</v>
      </c>
      <c r="J42" s="27">
        <f t="shared" si="9"/>
        <v>106.1</v>
      </c>
      <c r="K42" s="22" t="str">
        <f t="shared" si="11"/>
        <v xml:space="preserve"> </v>
      </c>
    </row>
    <row r="43" spans="2:22" x14ac:dyDescent="0.2">
      <c r="B43" s="21"/>
      <c r="C43" s="15">
        <v>14</v>
      </c>
      <c r="D43" s="15">
        <v>217.3</v>
      </c>
      <c r="E43" s="26">
        <f t="shared" si="6"/>
        <v>417.3</v>
      </c>
      <c r="F43" s="15">
        <v>41.1</v>
      </c>
      <c r="G43" s="26">
        <f t="shared" si="7"/>
        <v>158.9</v>
      </c>
      <c r="H43" s="26">
        <f t="shared" si="10"/>
        <v>376.2</v>
      </c>
      <c r="I43" s="27">
        <f t="shared" si="8"/>
        <v>267.55</v>
      </c>
      <c r="J43" s="27">
        <f t="shared" si="9"/>
        <v>108.64999999999999</v>
      </c>
      <c r="K43" s="22" t="str">
        <f t="shared" si="11"/>
        <v xml:space="preserve"> </v>
      </c>
    </row>
    <row r="44" spans="2:22" x14ac:dyDescent="0.2">
      <c r="B44" s="21"/>
      <c r="C44" s="15">
        <v>15</v>
      </c>
      <c r="D44" s="15">
        <v>219.9</v>
      </c>
      <c r="E44" s="26">
        <f t="shared" si="6"/>
        <v>419.9</v>
      </c>
      <c r="F44" s="15">
        <v>41</v>
      </c>
      <c r="G44" s="26">
        <f t="shared" si="7"/>
        <v>159</v>
      </c>
      <c r="H44" s="26">
        <f t="shared" ref="H44:H45" si="15">E44-F44</f>
        <v>378.9</v>
      </c>
      <c r="I44" s="27">
        <f t="shared" si="8"/>
        <v>268.95</v>
      </c>
      <c r="J44" s="27">
        <f t="shared" si="9"/>
        <v>109.94999999999999</v>
      </c>
      <c r="K44" s="22" t="str">
        <f t="shared" si="11"/>
        <v>failure</v>
      </c>
    </row>
    <row r="45" spans="2:22" x14ac:dyDescent="0.2">
      <c r="B45" s="21"/>
      <c r="C45" s="15">
        <v>16</v>
      </c>
      <c r="D45" s="15">
        <v>215.7</v>
      </c>
      <c r="E45" s="26">
        <f t="shared" si="6"/>
        <v>415.7</v>
      </c>
      <c r="F45" s="15">
        <v>41</v>
      </c>
      <c r="G45" s="26">
        <f t="shared" si="7"/>
        <v>159</v>
      </c>
      <c r="H45" s="26">
        <f t="shared" si="15"/>
        <v>374.7</v>
      </c>
      <c r="I45" s="27">
        <f t="shared" si="8"/>
        <v>266.85000000000002</v>
      </c>
      <c r="J45" s="27">
        <f t="shared" si="9"/>
        <v>107.85</v>
      </c>
      <c r="K45" s="22" t="str">
        <f t="shared" si="11"/>
        <v xml:space="preserve"> </v>
      </c>
    </row>
    <row r="46" spans="2:22" x14ac:dyDescent="0.2">
      <c r="B46" s="21"/>
      <c r="C46" s="20"/>
      <c r="D46" s="20"/>
      <c r="E46" s="20"/>
      <c r="F46" s="20"/>
      <c r="G46" s="20"/>
      <c r="H46" s="20"/>
      <c r="I46" s="20"/>
      <c r="J46" s="20"/>
      <c r="K46" s="22"/>
    </row>
    <row r="47" spans="2:22" ht="17" thickBot="1" x14ac:dyDescent="0.25">
      <c r="B47" s="23"/>
      <c r="C47" s="24"/>
      <c r="D47" s="24"/>
      <c r="E47" s="24"/>
      <c r="F47" s="24"/>
      <c r="G47" s="24"/>
      <c r="H47" s="24"/>
      <c r="I47" s="24"/>
      <c r="J47" s="24"/>
      <c r="K47" s="25"/>
    </row>
    <row r="48" spans="2:22" x14ac:dyDescent="0.2">
      <c r="B48" s="3"/>
      <c r="C48" s="9"/>
      <c r="D48" s="4"/>
    </row>
    <row r="49" spans="4:8" ht="17" thickBot="1" x14ac:dyDescent="0.25"/>
    <row r="50" spans="4:8" x14ac:dyDescent="0.2">
      <c r="D50" s="44"/>
      <c r="E50" s="38"/>
      <c r="F50" s="38"/>
      <c r="G50" s="38"/>
      <c r="H50" s="39"/>
    </row>
    <row r="51" spans="4:8" x14ac:dyDescent="0.2">
      <c r="D51" s="40"/>
      <c r="E51" s="43" t="s">
        <v>19</v>
      </c>
      <c r="F51" s="16">
        <f>AVERAGE(DEGREES((ATAN(MAX(J9:J23)/MAX(I9:I23)))),DEGREES((ATAN(MAX(J29:J45)/MAX(I29:I45)))))</f>
        <v>23.439969544798675</v>
      </c>
      <c r="G51" s="42" t="s">
        <v>20</v>
      </c>
      <c r="H51" s="22"/>
    </row>
    <row r="52" spans="4:8" ht="18" x14ac:dyDescent="0.25">
      <c r="D52" s="40"/>
      <c r="E52" s="41" t="s">
        <v>21</v>
      </c>
      <c r="F52" s="50" t="str">
        <f>_xlfn.CONCAT(ROUND(TAN(RADIANS(F51)),2),"p' + ",ROUND(Y20,0))</f>
        <v>0.43p' + 14</v>
      </c>
      <c r="G52" s="50"/>
      <c r="H52" s="22"/>
    </row>
    <row r="53" spans="4:8" ht="17" thickBot="1" x14ac:dyDescent="0.25">
      <c r="D53" s="23"/>
      <c r="E53" s="24"/>
      <c r="F53" s="24"/>
      <c r="G53" s="24"/>
      <c r="H53" s="25"/>
    </row>
  </sheetData>
  <mergeCells count="1">
    <mergeCell ref="F52:G52"/>
  </mergeCells>
  <phoneticPr fontId="1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85EC-323A-8C47-8ADC-8BEC783A54D3}">
  <sheetPr>
    <tabColor theme="3" tint="0.59999389629810485"/>
  </sheetPr>
  <dimension ref="D11:I39"/>
  <sheetViews>
    <sheetView workbookViewId="0">
      <selection activeCell="P10" sqref="P10"/>
    </sheetView>
  </sheetViews>
  <sheetFormatPr baseColWidth="10" defaultColWidth="9.1640625" defaultRowHeight="13" x14ac:dyDescent="0.15"/>
  <cols>
    <col min="1" max="16384" width="9.1640625" style="46"/>
  </cols>
  <sheetData>
    <row r="11" spans="4:9" ht="14" x14ac:dyDescent="0.15">
      <c r="D11" s="45" t="s">
        <v>25</v>
      </c>
      <c r="E11" s="45"/>
      <c r="F11" s="45"/>
      <c r="G11" s="45"/>
      <c r="H11" s="45"/>
      <c r="I11" s="45"/>
    </row>
    <row r="12" spans="4:9" ht="15" x14ac:dyDescent="0.15">
      <c r="D12" s="47" t="s">
        <v>26</v>
      </c>
      <c r="E12" s="45"/>
      <c r="F12" s="45"/>
      <c r="G12" s="45"/>
      <c r="H12" s="45"/>
      <c r="I12" s="45"/>
    </row>
    <row r="13" spans="4:9" ht="14" x14ac:dyDescent="0.15">
      <c r="D13" s="45"/>
      <c r="E13" s="45"/>
      <c r="F13" s="45"/>
      <c r="G13" s="45"/>
      <c r="H13" s="45"/>
      <c r="I13" s="45"/>
    </row>
    <row r="14" spans="4:9" ht="14" x14ac:dyDescent="0.15">
      <c r="D14" s="45" t="s">
        <v>27</v>
      </c>
      <c r="E14" s="45"/>
      <c r="F14" s="45"/>
      <c r="G14" s="45"/>
      <c r="H14" s="45"/>
      <c r="I14" s="45"/>
    </row>
    <row r="15" spans="4:9" ht="14" x14ac:dyDescent="0.15">
      <c r="D15" s="45"/>
      <c r="E15" s="45"/>
      <c r="F15" s="45"/>
      <c r="G15" s="45"/>
      <c r="H15" s="45"/>
      <c r="I15" s="45"/>
    </row>
    <row r="16" spans="4:9" ht="14" x14ac:dyDescent="0.15">
      <c r="D16" s="45" t="s">
        <v>28</v>
      </c>
      <c r="E16" s="45"/>
      <c r="F16" s="45"/>
      <c r="G16" s="45"/>
      <c r="H16" s="45"/>
      <c r="I16" s="45"/>
    </row>
    <row r="17" spans="4:9" ht="14" x14ac:dyDescent="0.15">
      <c r="D17" s="45"/>
      <c r="E17" s="45"/>
      <c r="F17" s="45"/>
      <c r="G17" s="45"/>
      <c r="H17" s="45"/>
      <c r="I17" s="45"/>
    </row>
    <row r="18" spans="4:9" ht="14" x14ac:dyDescent="0.15">
      <c r="D18" s="45" t="s">
        <v>12</v>
      </c>
      <c r="E18" s="45"/>
      <c r="F18" s="45"/>
      <c r="G18" s="45"/>
      <c r="H18" s="45"/>
      <c r="I18" s="45"/>
    </row>
    <row r="19" spans="4:9" ht="14" x14ac:dyDescent="0.15">
      <c r="D19" s="51" t="s">
        <v>29</v>
      </c>
      <c r="E19" s="51"/>
      <c r="F19" s="51"/>
      <c r="G19" s="51"/>
      <c r="H19" s="45"/>
      <c r="I19" s="45"/>
    </row>
    <row r="20" spans="4:9" ht="14" x14ac:dyDescent="0.15">
      <c r="D20" s="45"/>
      <c r="E20" s="45"/>
      <c r="F20" s="45"/>
      <c r="G20" s="45"/>
      <c r="H20" s="45"/>
      <c r="I20" s="45"/>
    </row>
    <row r="21" spans="4:9" ht="14" x14ac:dyDescent="0.15">
      <c r="D21" s="45"/>
      <c r="E21" s="45"/>
      <c r="F21" s="45"/>
      <c r="G21" s="45"/>
      <c r="H21" s="45"/>
      <c r="I21" s="45"/>
    </row>
    <row r="22" spans="4:9" ht="14" x14ac:dyDescent="0.15">
      <c r="D22" s="45"/>
      <c r="E22" s="45"/>
      <c r="F22" s="45"/>
      <c r="G22" s="45"/>
      <c r="H22" s="45"/>
      <c r="I22" s="45"/>
    </row>
    <row r="23" spans="4:9" ht="14" x14ac:dyDescent="0.15">
      <c r="D23" s="45"/>
      <c r="E23" s="45"/>
      <c r="F23" s="45"/>
      <c r="G23" s="45"/>
      <c r="H23" s="45"/>
      <c r="I23" s="45"/>
    </row>
    <row r="24" spans="4:9" ht="14" x14ac:dyDescent="0.15">
      <c r="D24" s="45" t="s">
        <v>13</v>
      </c>
      <c r="E24" s="45"/>
      <c r="F24" s="45"/>
      <c r="G24" s="45"/>
      <c r="H24" s="45"/>
      <c r="I24" s="45"/>
    </row>
    <row r="25" spans="4:9" ht="14" x14ac:dyDescent="0.15">
      <c r="D25" s="51" t="s">
        <v>14</v>
      </c>
      <c r="E25" s="51"/>
      <c r="F25" s="51"/>
      <c r="G25" s="51"/>
      <c r="H25" s="45"/>
      <c r="I25" s="45"/>
    </row>
    <row r="38" spans="4:6" ht="14" x14ac:dyDescent="0.15">
      <c r="D38" s="45" t="s">
        <v>23</v>
      </c>
    </row>
    <row r="39" spans="4:6" ht="14" x14ac:dyDescent="0.15">
      <c r="D39" s="49" t="s">
        <v>24</v>
      </c>
      <c r="E39" s="49"/>
      <c r="F39" s="49"/>
    </row>
  </sheetData>
  <mergeCells count="3">
    <mergeCell ref="D19:G19"/>
    <mergeCell ref="D25:G25"/>
    <mergeCell ref="D39:F39"/>
  </mergeCells>
  <hyperlinks>
    <hyperlink ref="D25" r:id="rId1" xr:uid="{C463F817-A200-5541-B87A-D205CD97917C}"/>
    <hyperlink ref="D39" r:id="rId2" display="http://www.profiansmith.com/" xr:uid="{DF39DB5D-BB54-A640-A88B-1B2F15FF4953}"/>
    <hyperlink ref="D19" r:id="rId3" xr:uid="{70D9DB18-1F34-3044-AAE5-3A32D9F5C882}"/>
  </hyperlinks>
  <pageMargins left="0.75" right="0.75" top="1" bottom="1" header="0.5" footer="0.5"/>
  <pageSetup paperSize="9" orientation="portrait" horizontalDpi="1200" verticalDpi="12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</vt:lpstr>
      <vt:lpstr>Example 5.3</vt:lpstr>
      <vt:lpstr>About...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Elements of Soil Mechanics, 10th Edition</dc:title>
  <dc:subject/>
  <dc:creator>Smith, Ian</dc:creator>
  <cp:keywords/>
  <dc:description/>
  <cp:lastModifiedBy>Smith, Ian</cp:lastModifiedBy>
  <dcterms:created xsi:type="dcterms:W3CDTF">2020-09-01T09:32:40Z</dcterms:created>
  <dcterms:modified xsi:type="dcterms:W3CDTF">2021-06-16T12:48:10Z</dcterms:modified>
  <cp:category/>
</cp:coreProperties>
</file>