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zde\Documents\Chris\Divorce\"/>
    </mc:Choice>
  </mc:AlternateContent>
  <xr:revisionPtr revIDLastSave="0" documentId="13_ncr:1_{0C50C1B6-30D5-48AB-A036-ECE2E4413E62}" xr6:coauthVersionLast="47" xr6:coauthVersionMax="47" xr10:uidLastSave="{00000000-0000-0000-0000-000000000000}"/>
  <bookViews>
    <workbookView xWindow="-120" yWindow="-120" windowWidth="29040" windowHeight="16440" xr2:uid="{BF933943-B143-44E2-9F54-1CA7D31EF6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I47" i="1"/>
  <c r="H23" i="1" l="1"/>
  <c r="H48" i="1"/>
  <c r="H43" i="1"/>
  <c r="H36" i="1"/>
  <c r="H28" i="1"/>
  <c r="H17" i="1"/>
  <c r="H11" i="1"/>
  <c r="G46" i="1"/>
  <c r="G42" i="1"/>
  <c r="G39" i="1"/>
  <c r="G16" i="1"/>
  <c r="I16" i="1" s="1"/>
  <c r="E14" i="1"/>
  <c r="E16" i="1"/>
  <c r="E22" i="1"/>
  <c r="E27" i="1"/>
  <c r="G27" i="1" s="1"/>
  <c r="I27" i="1" s="1"/>
  <c r="E26" i="1"/>
  <c r="E31" i="1"/>
  <c r="G31" i="1" s="1"/>
  <c r="I31" i="1" s="1"/>
  <c r="E32" i="1"/>
  <c r="E33" i="1"/>
  <c r="G33" i="1" s="1"/>
  <c r="I33" i="1" s="1"/>
  <c r="E34" i="1"/>
  <c r="E42" i="1"/>
  <c r="E39" i="1"/>
  <c r="E40" i="1"/>
  <c r="G40" i="1" s="1"/>
  <c r="I40" i="1" s="1"/>
  <c r="G41" i="1"/>
  <c r="I41" i="1" s="1"/>
  <c r="E41" i="1"/>
  <c r="G35" i="1"/>
  <c r="E35" i="1"/>
  <c r="F34" i="1"/>
  <c r="G32" i="1"/>
  <c r="I32" i="1" s="1"/>
  <c r="G22" i="1"/>
  <c r="I22" i="1" s="1"/>
  <c r="E10" i="1"/>
  <c r="G10" i="1" s="1"/>
  <c r="I10" i="1" s="1"/>
  <c r="E5" i="1"/>
  <c r="E6" i="1"/>
  <c r="E7" i="1"/>
  <c r="E8" i="1"/>
  <c r="E9" i="1"/>
  <c r="G9" i="1" s="1"/>
  <c r="I9" i="1" s="1"/>
  <c r="E15" i="1"/>
  <c r="E20" i="1"/>
  <c r="G20" i="1" s="1"/>
  <c r="I20" i="1" s="1"/>
  <c r="E21" i="1"/>
  <c r="G21" i="1" s="1"/>
  <c r="I21" i="1" s="1"/>
  <c r="G15" i="1"/>
  <c r="I15" i="1" s="1"/>
  <c r="G14" i="1"/>
  <c r="I14" i="1" s="1"/>
  <c r="E4" i="1"/>
  <c r="G5" i="1"/>
  <c r="I5" i="1" s="1"/>
  <c r="G6" i="1"/>
  <c r="I6" i="1" s="1"/>
  <c r="G7" i="1"/>
  <c r="I7" i="1" s="1"/>
  <c r="G8" i="1"/>
  <c r="I8" i="1" s="1"/>
  <c r="G4" i="1"/>
  <c r="I4" i="1" s="1"/>
  <c r="I46" i="1" l="1"/>
  <c r="I48" i="1" s="1"/>
  <c r="G48" i="1"/>
  <c r="E28" i="1"/>
  <c r="E17" i="1"/>
  <c r="G26" i="1"/>
  <c r="I26" i="1" s="1"/>
  <c r="I28" i="1" s="1"/>
  <c r="E11" i="1"/>
  <c r="E43" i="1"/>
  <c r="G43" i="1"/>
  <c r="E36" i="1"/>
  <c r="G17" i="1"/>
  <c r="I11" i="1"/>
  <c r="E23" i="1"/>
  <c r="G11" i="1"/>
  <c r="G23" i="1"/>
  <c r="I17" i="1"/>
  <c r="I23" i="1"/>
  <c r="G34" i="1"/>
  <c r="I34" i="1" s="1"/>
  <c r="I36" i="1" s="1"/>
  <c r="I43" i="1"/>
  <c r="E50" i="1" l="1"/>
  <c r="I50" i="1"/>
  <c r="G28" i="1"/>
  <c r="G36" i="1"/>
  <c r="G50" i="1" l="1"/>
</calcChain>
</file>

<file path=xl/sharedStrings.xml><?xml version="1.0" encoding="utf-8"?>
<sst xmlns="http://schemas.openxmlformats.org/spreadsheetml/2006/main" count="74" uniqueCount="54">
  <si>
    <t>Landscaping</t>
  </si>
  <si>
    <t>Labor Hours</t>
  </si>
  <si>
    <t>Frequency</t>
  </si>
  <si>
    <t>Tree and Bush Trimming</t>
  </si>
  <si>
    <t>Weekly</t>
  </si>
  <si>
    <t>Lawn Upkeep and Landscaping</t>
  </si>
  <si>
    <t>Garden Maintenance</t>
  </si>
  <si>
    <t>Tri-Annual</t>
  </si>
  <si>
    <t>Watering (Labor)</t>
  </si>
  <si>
    <t>Quantity</t>
  </si>
  <si>
    <t>Bi-Annual</t>
  </si>
  <si>
    <t>Semi-Weekly</t>
  </si>
  <si>
    <t>Annual Cost</t>
  </si>
  <si>
    <t>Fuel Cost (Gallons)</t>
  </si>
  <si>
    <t>Cost (Hourly)</t>
  </si>
  <si>
    <t>Snow Shoveling</t>
  </si>
  <si>
    <t>As needed</t>
  </si>
  <si>
    <t>Total Hours</t>
  </si>
  <si>
    <t>Painting</t>
  </si>
  <si>
    <t>Annual</t>
  </si>
  <si>
    <t>Every 3rd year</t>
  </si>
  <si>
    <t>Front Porch (Exterior)</t>
  </si>
  <si>
    <t>Deck (Exterior)</t>
  </si>
  <si>
    <t>Single Application</t>
  </si>
  <si>
    <t>Basement (Interior)</t>
  </si>
  <si>
    <t>Bathroom (Interior-Upstairs)</t>
  </si>
  <si>
    <t>Paver Installation</t>
  </si>
  <si>
    <t>Remodeling</t>
  </si>
  <si>
    <t>Bathroom (Interior-Downstairs)</t>
  </si>
  <si>
    <t>Entry Way (Interior)</t>
  </si>
  <si>
    <t>Number of Years</t>
  </si>
  <si>
    <t>Bug and Rodent Mitigation</t>
  </si>
  <si>
    <t>Spraying for Bugs (Exterior)</t>
  </si>
  <si>
    <t>As Needed</t>
  </si>
  <si>
    <t>Individual Bug Extermination &amp; THERAPY (Interior)</t>
  </si>
  <si>
    <t>Maintenance</t>
  </si>
  <si>
    <t>Plumbing (Clogged Drains)</t>
  </si>
  <si>
    <t>Dryer Vent Cleaning</t>
  </si>
  <si>
    <t>Plumbing (Faucet Replacement)</t>
  </si>
  <si>
    <t xml:space="preserve">Total Cost </t>
  </si>
  <si>
    <t>Repair Drywall - Kitchen Ceiling (Flood Damage)</t>
  </si>
  <si>
    <t xml:space="preserve">Sump Pump Replacement </t>
  </si>
  <si>
    <t>Pool Maintenance</t>
  </si>
  <si>
    <t>Pool (Opening)</t>
  </si>
  <si>
    <t>Maintenance and Cleaning</t>
  </si>
  <si>
    <t>Bi-Weekly</t>
  </si>
  <si>
    <t>Pool (Closing)</t>
  </si>
  <si>
    <t>Hose Replacements</t>
  </si>
  <si>
    <t>Totals</t>
  </si>
  <si>
    <t>Sub-Totals</t>
  </si>
  <si>
    <r>
      <t xml:space="preserve">Marriage Labor Expenses </t>
    </r>
    <r>
      <rPr>
        <sz val="11"/>
        <color theme="0"/>
        <rFont val="Calibri"/>
        <family val="2"/>
        <scheme val="minor"/>
      </rPr>
      <t>*This list may be updated or changed at any time to properly reflect current costs and additional maintenance expenses, please use this as an estimate only.</t>
    </r>
    <r>
      <rPr>
        <sz val="20"/>
        <color theme="0"/>
        <rFont val="Calibri"/>
        <family val="2"/>
        <scheme val="minor"/>
      </rPr>
      <t xml:space="preserve"> </t>
    </r>
  </si>
  <si>
    <t>Marriage Validation Spreadsheet</t>
  </si>
  <si>
    <t xml:space="preserve"> </t>
  </si>
  <si>
    <t>Home Improvement Supplies Expense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</si>
</sst>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0" fontId="5" fillId="0" borderId="0" xfId="4"/>
    <xf numFmtId="164" fontId="0" fillId="0" borderId="0" xfId="0" applyNumberFormat="1"/>
    <xf numFmtId="1" fontId="0" fillId="0" borderId="0" xfId="0" applyNumberFormat="1"/>
    <xf numFmtId="0" fontId="6" fillId="2" borderId="0" xfId="2" applyFont="1"/>
    <xf numFmtId="0" fontId="6" fillId="2" borderId="0" xfId="2" applyFont="1" applyAlignment="1">
      <alignment horizontal="right"/>
    </xf>
    <xf numFmtId="44" fontId="0" fillId="0" borderId="2" xfId="1" applyFont="1" applyBorder="1"/>
    <xf numFmtId="44" fontId="0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4" fontId="1" fillId="0" borderId="0" xfId="1" applyFont="1" applyBorder="1"/>
    <xf numFmtId="1" fontId="1" fillId="0" borderId="0" xfId="0" applyNumberFormat="1" applyFont="1" applyBorder="1"/>
    <xf numFmtId="0" fontId="9" fillId="0" borderId="2" xfId="4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4" fontId="1" fillId="0" borderId="2" xfId="1" applyFont="1" applyBorder="1"/>
    <xf numFmtId="1" fontId="1" fillId="0" borderId="2" xfId="0" applyNumberFormat="1" applyFont="1" applyBorder="1"/>
    <xf numFmtId="0" fontId="0" fillId="0" borderId="0" xfId="0" applyFont="1" applyFill="1" applyBorder="1"/>
    <xf numFmtId="0" fontId="5" fillId="0" borderId="2" xfId="4" applyBorder="1"/>
    <xf numFmtId="0" fontId="0" fillId="0" borderId="2" xfId="0" applyBorder="1"/>
    <xf numFmtId="0" fontId="0" fillId="0" borderId="2" xfId="0" applyBorder="1" applyAlignment="1">
      <alignment horizontal="right"/>
    </xf>
    <xf numFmtId="1" fontId="0" fillId="0" borderId="2" xfId="0" applyNumberFormat="1" applyBorder="1"/>
    <xf numFmtId="0" fontId="1" fillId="3" borderId="0" xfId="3" applyBorder="1"/>
    <xf numFmtId="0" fontId="1" fillId="3" borderId="0" xfId="3" applyBorder="1" applyAlignment="1">
      <alignment horizontal="right"/>
    </xf>
    <xf numFmtId="0" fontId="3" fillId="3" borderId="3" xfId="3" applyFont="1" applyBorder="1"/>
    <xf numFmtId="44" fontId="1" fillId="3" borderId="3" xfId="3" applyNumberFormat="1" applyBorder="1"/>
    <xf numFmtId="1" fontId="3" fillId="3" borderId="3" xfId="3" applyNumberFormat="1" applyFont="1" applyBorder="1"/>
    <xf numFmtId="44" fontId="3" fillId="3" borderId="3" xfId="3" applyNumberFormat="1" applyFont="1" applyBorder="1"/>
    <xf numFmtId="0" fontId="12" fillId="2" borderId="0" xfId="2" applyFont="1"/>
    <xf numFmtId="0" fontId="3" fillId="3" borderId="3" xfId="3" applyNumberFormat="1" applyFont="1" applyBorder="1"/>
    <xf numFmtId="0" fontId="1" fillId="3" borderId="0" xfId="3" applyFont="1" applyBorder="1"/>
    <xf numFmtId="0" fontId="4" fillId="2" borderId="1" xfId="2" applyBorder="1"/>
    <xf numFmtId="0" fontId="4" fillId="2" borderId="1" xfId="2" applyBorder="1" applyAlignment="1">
      <alignment horizontal="right"/>
    </xf>
    <xf numFmtId="44" fontId="4" fillId="2" borderId="1" xfId="2" applyNumberFormat="1" applyBorder="1"/>
    <xf numFmtId="1" fontId="4" fillId="2" borderId="1" xfId="2" applyNumberFormat="1" applyBorder="1"/>
    <xf numFmtId="0" fontId="13" fillId="2" borderId="1" xfId="2" applyFont="1" applyBorder="1"/>
    <xf numFmtId="44" fontId="1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44" fontId="10" fillId="0" borderId="2" xfId="1" applyFont="1" applyBorder="1" applyAlignment="1">
      <alignment horizontal="right"/>
    </xf>
    <xf numFmtId="44" fontId="8" fillId="3" borderId="3" xfId="3" applyNumberFormat="1" applyFont="1" applyBorder="1" applyAlignment="1">
      <alignment horizontal="right"/>
    </xf>
    <xf numFmtId="44" fontId="11" fillId="0" borderId="0" xfId="1" applyFont="1" applyBorder="1" applyAlignment="1">
      <alignment horizontal="right"/>
    </xf>
    <xf numFmtId="44" fontId="4" fillId="2" borderId="1" xfId="2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44" fontId="1" fillId="0" borderId="2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0" fontId="6" fillId="2" borderId="2" xfId="2" applyFont="1" applyBorder="1"/>
    <xf numFmtId="44" fontId="6" fillId="2" borderId="2" xfId="2" applyNumberFormat="1" applyFont="1" applyBorder="1"/>
    <xf numFmtId="1" fontId="6" fillId="2" borderId="2" xfId="2" applyNumberFormat="1" applyFont="1" applyBorder="1"/>
    <xf numFmtId="44" fontId="6" fillId="2" borderId="2" xfId="2" applyNumberFormat="1" applyFont="1" applyBorder="1" applyAlignment="1">
      <alignment horizontal="right"/>
    </xf>
    <xf numFmtId="0" fontId="13" fillId="2" borderId="5" xfId="2" applyFont="1" applyBorder="1"/>
    <xf numFmtId="0" fontId="2" fillId="2" borderId="5" xfId="2" applyFont="1" applyBorder="1" applyAlignment="1">
      <alignment horizontal="right"/>
    </xf>
    <xf numFmtId="44" fontId="2" fillId="2" borderId="5" xfId="2" applyNumberFormat="1" applyFont="1" applyBorder="1" applyAlignment="1">
      <alignment horizontal="right"/>
    </xf>
    <xf numFmtId="1" fontId="2" fillId="2" borderId="5" xfId="2" applyNumberFormat="1" applyFont="1" applyBorder="1" applyAlignment="1">
      <alignment horizontal="right"/>
    </xf>
    <xf numFmtId="0" fontId="7" fillId="2" borderId="0" xfId="2" applyFont="1" applyBorder="1" applyAlignment="1">
      <alignment horizontal="center" vertical="center"/>
    </xf>
    <xf numFmtId="0" fontId="7" fillId="2" borderId="4" xfId="2" applyFont="1" applyBorder="1" applyAlignment="1">
      <alignment horizontal="center" vertical="center"/>
    </xf>
    <xf numFmtId="0" fontId="4" fillId="2" borderId="0" xfId="2" applyBorder="1"/>
    <xf numFmtId="0" fontId="4" fillId="2" borderId="0" xfId="2" applyBorder="1" applyAlignment="1">
      <alignment horizontal="right"/>
    </xf>
    <xf numFmtId="44" fontId="4" fillId="2" borderId="0" xfId="2" applyNumberFormat="1" applyBorder="1"/>
    <xf numFmtId="44" fontId="4" fillId="2" borderId="0" xfId="2" applyNumberFormat="1" applyBorder="1" applyAlignment="1">
      <alignment horizontal="right"/>
    </xf>
    <xf numFmtId="1" fontId="4" fillId="2" borderId="0" xfId="2" applyNumberFormat="1" applyBorder="1"/>
    <xf numFmtId="0" fontId="12" fillId="4" borderId="0" xfId="2" applyFont="1" applyFill="1"/>
    <xf numFmtId="0" fontId="6" fillId="4" borderId="0" xfId="2" applyFont="1" applyFill="1"/>
    <xf numFmtId="0" fontId="6" fillId="4" borderId="0" xfId="2" applyFont="1" applyFill="1" applyAlignment="1">
      <alignment horizontal="right"/>
    </xf>
    <xf numFmtId="0" fontId="6" fillId="4" borderId="0" xfId="2" applyFont="1" applyFill="1" applyBorder="1"/>
    <xf numFmtId="44" fontId="6" fillId="4" borderId="0" xfId="2" applyNumberFormat="1" applyFont="1" applyFill="1" applyBorder="1"/>
    <xf numFmtId="1" fontId="6" fillId="4" borderId="0" xfId="2" applyNumberFormat="1" applyFont="1" applyFill="1" applyBorder="1"/>
    <xf numFmtId="44" fontId="6" fillId="4" borderId="0" xfId="2" applyNumberFormat="1" applyFont="1" applyFill="1" applyBorder="1" applyAlignment="1">
      <alignment horizontal="right"/>
    </xf>
  </cellXfs>
  <cellStyles count="5">
    <cellStyle name="20% - Accent3" xfId="3" builtinId="38"/>
    <cellStyle name="Accent1" xfId="2" builtinId="29"/>
    <cellStyle name="Currency" xfId="1" builtinId="4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omeguide.com/costs/cost-to-paint-exterior-of-house" TargetMode="External"/><Relationship Id="rId13" Type="http://schemas.openxmlformats.org/officeDocument/2006/relationships/hyperlink" Target="https://homeguide.com/costs/faucet-installation-cost" TargetMode="External"/><Relationship Id="rId18" Type="http://schemas.openxmlformats.org/officeDocument/2006/relationships/hyperlink" Target="https://homeguide.com/costs/pool-maintenance-cost" TargetMode="External"/><Relationship Id="rId3" Type="http://schemas.openxmlformats.org/officeDocument/2006/relationships/hyperlink" Target="https://www.homeadvisor.com/cost/lawn-and-garden/tree-trimming/" TargetMode="External"/><Relationship Id="rId21" Type="http://schemas.openxmlformats.org/officeDocument/2006/relationships/hyperlink" Target="https://www.costowl.com/b2b/finance-accounting-bookkeeping-services-cost.html" TargetMode="External"/><Relationship Id="rId7" Type="http://schemas.openxmlformats.org/officeDocument/2006/relationships/hyperlink" Target="https://homeguide.com/costs/cost-to-paint-exterior-of-house" TargetMode="External"/><Relationship Id="rId12" Type="http://schemas.openxmlformats.org/officeDocument/2006/relationships/hyperlink" Target="https://www.homeadvisor.com/cost/plumbing/repair-a-clogged-drain/" TargetMode="External"/><Relationship Id="rId17" Type="http://schemas.openxmlformats.org/officeDocument/2006/relationships/hyperlink" Target="https://homeguide.com/costs/pool-maintenance-cost" TargetMode="External"/><Relationship Id="rId2" Type="http://schemas.openxmlformats.org/officeDocument/2006/relationships/hyperlink" Target="https://www.chooseenergy.com/data-center/cost-of-driving-by-state/" TargetMode="External"/><Relationship Id="rId16" Type="http://schemas.openxmlformats.org/officeDocument/2006/relationships/hyperlink" Target="https://homeguide.com/costs/exterminator-cost" TargetMode="External"/><Relationship Id="rId20" Type="http://schemas.openxmlformats.org/officeDocument/2006/relationships/hyperlink" Target="https://homeguide.com/costs/house-remodeling-cost" TargetMode="External"/><Relationship Id="rId1" Type="http://schemas.openxmlformats.org/officeDocument/2006/relationships/hyperlink" Target="https://snow-removal.promatcher.com/cost/illinois.aspx" TargetMode="External"/><Relationship Id="rId6" Type="http://schemas.openxmlformats.org/officeDocument/2006/relationships/hyperlink" Target="https://home.costhelper.com/gardeners.html" TargetMode="External"/><Relationship Id="rId11" Type="http://schemas.openxmlformats.org/officeDocument/2006/relationships/hyperlink" Target="https://homeguide.com/costs/exterminator-cost" TargetMode="External"/><Relationship Id="rId5" Type="http://schemas.openxmlformats.org/officeDocument/2006/relationships/hyperlink" Target="https://home.costhelper.com/gardeners.html" TargetMode="External"/><Relationship Id="rId15" Type="http://schemas.openxmlformats.org/officeDocument/2006/relationships/hyperlink" Target="https://homeguide.com/costs/drywall-repair-cost" TargetMode="External"/><Relationship Id="rId10" Type="http://schemas.openxmlformats.org/officeDocument/2006/relationships/hyperlink" Target="https://homeguide.com/costs/house-remodeling-cost" TargetMode="External"/><Relationship Id="rId19" Type="http://schemas.openxmlformats.org/officeDocument/2006/relationships/hyperlink" Target="https://homeguide.com/costs/pool-maintenance-cost" TargetMode="External"/><Relationship Id="rId4" Type="http://schemas.openxmlformats.org/officeDocument/2006/relationships/hyperlink" Target="https://homeguide.com/costs/landscaping-costs" TargetMode="External"/><Relationship Id="rId9" Type="http://schemas.openxmlformats.org/officeDocument/2006/relationships/hyperlink" Target="https://homeguide.com/costs/house-remodeling-cost" TargetMode="External"/><Relationship Id="rId14" Type="http://schemas.openxmlformats.org/officeDocument/2006/relationships/hyperlink" Target="https://www.homeadvisor.com/cost/cleaning-services/clean-dryer-vents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9E15-D0BD-44A3-BD10-2FC11CB34DD2}">
  <sheetPr>
    <pageSetUpPr fitToPage="1"/>
  </sheetPr>
  <dimension ref="A1:M52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47.7109375" customWidth="1"/>
    <col min="2" max="2" width="19.5703125" customWidth="1"/>
    <col min="3" max="3" width="19.5703125" style="2" customWidth="1"/>
    <col min="4" max="5" width="17.42578125" customWidth="1"/>
    <col min="6" max="6" width="18.5703125" style="1" customWidth="1"/>
    <col min="7" max="7" width="21.7109375" customWidth="1"/>
    <col min="8" max="8" width="18.5703125" style="6" customWidth="1"/>
    <col min="9" max="9" width="20.5703125" style="1" customWidth="1"/>
  </cols>
  <sheetData>
    <row r="1" spans="1:13" ht="26.25" customHeight="1" x14ac:dyDescent="0.25">
      <c r="A1" s="61" t="s">
        <v>50</v>
      </c>
      <c r="B1" s="61"/>
      <c r="C1" s="61"/>
      <c r="D1" s="61"/>
      <c r="E1" s="61"/>
      <c r="F1" s="61"/>
      <c r="G1" s="61"/>
      <c r="H1" s="61"/>
      <c r="I1" s="61"/>
    </row>
    <row r="2" spans="1:13" ht="26.2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3" ht="19.5" thickBot="1" x14ac:dyDescent="0.35">
      <c r="A3" s="57" t="s">
        <v>0</v>
      </c>
      <c r="B3" s="58" t="s">
        <v>2</v>
      </c>
      <c r="C3" s="58" t="s">
        <v>9</v>
      </c>
      <c r="D3" s="58" t="s">
        <v>1</v>
      </c>
      <c r="E3" s="58" t="s">
        <v>17</v>
      </c>
      <c r="F3" s="59" t="s">
        <v>14</v>
      </c>
      <c r="G3" s="58" t="s">
        <v>12</v>
      </c>
      <c r="H3" s="60" t="s">
        <v>30</v>
      </c>
      <c r="I3" s="59" t="s">
        <v>39</v>
      </c>
    </row>
    <row r="4" spans="1:13" x14ac:dyDescent="0.25">
      <c r="A4" s="4" t="s">
        <v>5</v>
      </c>
      <c r="B4" t="s">
        <v>4</v>
      </c>
      <c r="C4" s="2">
        <v>24</v>
      </c>
      <c r="D4">
        <v>3</v>
      </c>
      <c r="E4">
        <f>C4*D4</f>
        <v>72</v>
      </c>
      <c r="F4" s="1">
        <v>50</v>
      </c>
      <c r="G4" s="48">
        <f>C4*D4*F4</f>
        <v>3600</v>
      </c>
      <c r="H4" s="6">
        <v>5</v>
      </c>
      <c r="I4" s="43">
        <f t="shared" ref="I4:I10" si="0">G4*H4</f>
        <v>18000</v>
      </c>
    </row>
    <row r="5" spans="1:13" x14ac:dyDescent="0.25">
      <c r="A5" s="4" t="s">
        <v>3</v>
      </c>
      <c r="B5" t="s">
        <v>7</v>
      </c>
      <c r="C5" s="2">
        <v>3</v>
      </c>
      <c r="D5">
        <v>7</v>
      </c>
      <c r="E5">
        <f t="shared" ref="E5:E22" si="1">C5*D5</f>
        <v>21</v>
      </c>
      <c r="F5" s="1">
        <v>100</v>
      </c>
      <c r="G5" s="48">
        <f t="shared" ref="G5:G8" si="2">C5*D5*F5</f>
        <v>2100</v>
      </c>
      <c r="H5" s="6">
        <v>5</v>
      </c>
      <c r="I5" s="43">
        <f t="shared" si="0"/>
        <v>10500</v>
      </c>
    </row>
    <row r="6" spans="1:13" x14ac:dyDescent="0.25">
      <c r="A6" s="4" t="s">
        <v>8</v>
      </c>
      <c r="B6" t="s">
        <v>4</v>
      </c>
      <c r="C6" s="2">
        <v>24</v>
      </c>
      <c r="D6">
        <v>1</v>
      </c>
      <c r="E6">
        <f t="shared" si="1"/>
        <v>24</v>
      </c>
      <c r="F6" s="1">
        <v>25</v>
      </c>
      <c r="G6" s="48">
        <f t="shared" si="2"/>
        <v>600</v>
      </c>
      <c r="H6" s="6">
        <v>3</v>
      </c>
      <c r="I6" s="43">
        <f t="shared" si="0"/>
        <v>1800</v>
      </c>
      <c r="M6" s="11"/>
    </row>
    <row r="7" spans="1:13" x14ac:dyDescent="0.25">
      <c r="A7" s="4" t="s">
        <v>6</v>
      </c>
      <c r="B7" t="s">
        <v>11</v>
      </c>
      <c r="C7" s="2">
        <v>14</v>
      </c>
      <c r="D7">
        <v>1.5</v>
      </c>
      <c r="E7">
        <f t="shared" si="1"/>
        <v>21</v>
      </c>
      <c r="F7" s="1">
        <v>25</v>
      </c>
      <c r="G7" s="48">
        <f t="shared" si="2"/>
        <v>525</v>
      </c>
      <c r="H7" s="6">
        <v>2</v>
      </c>
      <c r="I7" s="43">
        <f t="shared" si="0"/>
        <v>1050</v>
      </c>
    </row>
    <row r="8" spans="1:13" x14ac:dyDescent="0.25">
      <c r="A8" s="4" t="s">
        <v>13</v>
      </c>
      <c r="B8" t="s">
        <v>10</v>
      </c>
      <c r="C8" s="2">
        <v>4</v>
      </c>
      <c r="D8">
        <v>1</v>
      </c>
      <c r="E8">
        <f t="shared" si="1"/>
        <v>4</v>
      </c>
      <c r="F8" s="1">
        <v>3.51</v>
      </c>
      <c r="G8" s="48">
        <f t="shared" si="2"/>
        <v>14.04</v>
      </c>
      <c r="H8" s="6">
        <v>5</v>
      </c>
      <c r="I8" s="43">
        <f t="shared" si="0"/>
        <v>70.199999999999989</v>
      </c>
    </row>
    <row r="9" spans="1:13" x14ac:dyDescent="0.25">
      <c r="A9" s="4" t="s">
        <v>15</v>
      </c>
      <c r="B9" t="s">
        <v>16</v>
      </c>
      <c r="C9" s="2">
        <v>17.5</v>
      </c>
      <c r="D9">
        <v>1</v>
      </c>
      <c r="E9">
        <f t="shared" si="1"/>
        <v>17.5</v>
      </c>
      <c r="F9" s="1">
        <v>68.75</v>
      </c>
      <c r="G9" s="48">
        <f>E9*F9</f>
        <v>1203.125</v>
      </c>
      <c r="H9" s="6">
        <v>5</v>
      </c>
      <c r="I9" s="43">
        <f t="shared" si="0"/>
        <v>6015.625</v>
      </c>
    </row>
    <row r="10" spans="1:13" ht="17.25" x14ac:dyDescent="0.4">
      <c r="A10" s="18" t="s">
        <v>26</v>
      </c>
      <c r="B10" s="19" t="s">
        <v>23</v>
      </c>
      <c r="C10" s="20">
        <v>3</v>
      </c>
      <c r="D10" s="19">
        <v>8</v>
      </c>
      <c r="E10" s="19">
        <f t="shared" si="1"/>
        <v>24</v>
      </c>
      <c r="F10" s="21">
        <v>25</v>
      </c>
      <c r="G10" s="49">
        <f>E10*F10</f>
        <v>600</v>
      </c>
      <c r="H10" s="22">
        <v>1</v>
      </c>
      <c r="I10" s="44">
        <f t="shared" si="0"/>
        <v>600</v>
      </c>
    </row>
    <row r="11" spans="1:13" ht="15.75" x14ac:dyDescent="0.25">
      <c r="A11" s="36" t="s">
        <v>49</v>
      </c>
      <c r="B11" s="28"/>
      <c r="C11" s="29"/>
      <c r="D11" s="28"/>
      <c r="E11" s="30">
        <f>SUM(E4:E10)</f>
        <v>183.5</v>
      </c>
      <c r="F11" s="33"/>
      <c r="G11" s="45">
        <f>SUM(G4:G10)</f>
        <v>8642.1650000000009</v>
      </c>
      <c r="H11" s="32">
        <f>AVERAGE(H4:H10)</f>
        <v>3.7142857142857144</v>
      </c>
      <c r="I11" s="45">
        <f>SUM(I4:I10)</f>
        <v>38035.824999999997</v>
      </c>
    </row>
    <row r="12" spans="1:13" ht="18" x14ac:dyDescent="0.4">
      <c r="A12" s="11"/>
      <c r="B12" s="11"/>
      <c r="C12" s="12"/>
      <c r="D12" s="11"/>
      <c r="E12" s="23"/>
      <c r="F12" s="10"/>
      <c r="G12" s="50"/>
      <c r="H12" s="13"/>
      <c r="I12" s="46"/>
    </row>
    <row r="13" spans="1:13" ht="19.5" thickBot="1" x14ac:dyDescent="0.35">
      <c r="A13" s="41" t="s">
        <v>18</v>
      </c>
      <c r="B13" s="37"/>
      <c r="C13" s="38"/>
      <c r="D13" s="37"/>
      <c r="E13" s="37"/>
      <c r="F13" s="39"/>
      <c r="G13" s="38"/>
      <c r="H13" s="40"/>
      <c r="I13" s="47"/>
      <c r="L13" t="s">
        <v>52</v>
      </c>
    </row>
    <row r="14" spans="1:13" ht="15.75" thickTop="1" x14ac:dyDescent="0.25">
      <c r="A14" s="4" t="s">
        <v>21</v>
      </c>
      <c r="B14" t="s">
        <v>20</v>
      </c>
      <c r="C14" s="2">
        <v>1</v>
      </c>
      <c r="D14">
        <v>10</v>
      </c>
      <c r="E14">
        <f t="shared" si="1"/>
        <v>10</v>
      </c>
      <c r="F14" s="1">
        <v>750</v>
      </c>
      <c r="G14" s="48">
        <f>C14*F14</f>
        <v>750</v>
      </c>
      <c r="H14" s="5">
        <v>0.33300000000000002</v>
      </c>
      <c r="I14" s="43">
        <f>G14*C14</f>
        <v>750</v>
      </c>
    </row>
    <row r="15" spans="1:13" x14ac:dyDescent="0.25">
      <c r="A15" s="4" t="s">
        <v>22</v>
      </c>
      <c r="B15" t="s">
        <v>19</v>
      </c>
      <c r="C15" s="2">
        <v>1</v>
      </c>
      <c r="D15">
        <v>8</v>
      </c>
      <c r="E15">
        <f t="shared" si="1"/>
        <v>8</v>
      </c>
      <c r="F15" s="1">
        <v>500</v>
      </c>
      <c r="G15" s="48">
        <f>C15*F15</f>
        <v>500</v>
      </c>
      <c r="H15" s="6">
        <v>4</v>
      </c>
      <c r="I15" s="43">
        <f>G15*H15</f>
        <v>2000</v>
      </c>
    </row>
    <row r="16" spans="1:13" ht="17.25" x14ac:dyDescent="0.4">
      <c r="A16" s="24" t="s">
        <v>29</v>
      </c>
      <c r="B16" s="25" t="s">
        <v>23</v>
      </c>
      <c r="C16" s="26">
        <v>1</v>
      </c>
      <c r="D16" s="25">
        <v>4</v>
      </c>
      <c r="E16" s="25">
        <f t="shared" si="1"/>
        <v>4</v>
      </c>
      <c r="F16" s="9">
        <v>500</v>
      </c>
      <c r="G16" s="51">
        <f>F16</f>
        <v>500</v>
      </c>
      <c r="H16" s="27">
        <v>1</v>
      </c>
      <c r="I16" s="44">
        <f>G16*H16</f>
        <v>500</v>
      </c>
    </row>
    <row r="17" spans="1:9" ht="15.75" x14ac:dyDescent="0.25">
      <c r="A17" s="36" t="s">
        <v>49</v>
      </c>
      <c r="B17" s="28"/>
      <c r="C17" s="29"/>
      <c r="D17" s="28"/>
      <c r="E17" s="30">
        <f>SUM(E14:E16)</f>
        <v>22</v>
      </c>
      <c r="F17" s="33"/>
      <c r="G17" s="45">
        <f>SUM(G14:G16)</f>
        <v>1750</v>
      </c>
      <c r="H17" s="32">
        <f>AVERAGE(H14:H16)</f>
        <v>1.7776666666666667</v>
      </c>
      <c r="I17" s="45">
        <f>SUM(I14:I16)</f>
        <v>3250</v>
      </c>
    </row>
    <row r="18" spans="1:9" ht="18" x14ac:dyDescent="0.4">
      <c r="A18" s="11"/>
      <c r="B18" s="14"/>
      <c r="C18" s="15"/>
      <c r="D18" s="14"/>
      <c r="E18" s="14"/>
      <c r="F18" s="16"/>
      <c r="G18" s="52"/>
      <c r="H18" s="17"/>
      <c r="I18" s="46"/>
    </row>
    <row r="19" spans="1:9" ht="19.5" thickBot="1" x14ac:dyDescent="0.35">
      <c r="A19" s="41" t="s">
        <v>27</v>
      </c>
      <c r="B19" s="37"/>
      <c r="C19" s="38"/>
      <c r="D19" s="37"/>
      <c r="E19" s="37"/>
      <c r="F19" s="39"/>
      <c r="G19" s="47"/>
      <c r="H19" s="40"/>
      <c r="I19" s="47"/>
    </row>
    <row r="20" spans="1:9" ht="15.75" thickTop="1" x14ac:dyDescent="0.25">
      <c r="A20" s="4" t="s">
        <v>24</v>
      </c>
      <c r="B20" t="s">
        <v>23</v>
      </c>
      <c r="C20" s="2">
        <v>1</v>
      </c>
      <c r="D20">
        <v>100</v>
      </c>
      <c r="E20">
        <f t="shared" si="1"/>
        <v>100</v>
      </c>
      <c r="F20" s="1">
        <v>50</v>
      </c>
      <c r="G20" s="48">
        <f>F20*E20</f>
        <v>5000</v>
      </c>
      <c r="H20" s="6">
        <v>1</v>
      </c>
      <c r="I20" s="43">
        <f>G20*H20</f>
        <v>5000</v>
      </c>
    </row>
    <row r="21" spans="1:9" x14ac:dyDescent="0.25">
      <c r="A21" s="4" t="s">
        <v>25</v>
      </c>
      <c r="B21" t="s">
        <v>23</v>
      </c>
      <c r="C21" s="2">
        <v>1</v>
      </c>
      <c r="D21">
        <v>24</v>
      </c>
      <c r="E21">
        <f t="shared" si="1"/>
        <v>24</v>
      </c>
      <c r="F21" s="1">
        <v>50</v>
      </c>
      <c r="G21" s="48">
        <f>E21*F21</f>
        <v>1200</v>
      </c>
      <c r="H21" s="6">
        <v>1</v>
      </c>
      <c r="I21" s="43">
        <f t="shared" ref="I21:I22" si="3">G21*H21</f>
        <v>1200</v>
      </c>
    </row>
    <row r="22" spans="1:9" ht="17.25" x14ac:dyDescent="0.4">
      <c r="A22" s="24" t="s">
        <v>28</v>
      </c>
      <c r="B22" s="25" t="s">
        <v>23</v>
      </c>
      <c r="C22" s="26">
        <v>1</v>
      </c>
      <c r="D22" s="25">
        <v>10</v>
      </c>
      <c r="E22" s="25">
        <f t="shared" si="1"/>
        <v>10</v>
      </c>
      <c r="F22" s="9">
        <v>50</v>
      </c>
      <c r="G22" s="51">
        <f>E22*F22</f>
        <v>500</v>
      </c>
      <c r="H22" s="27">
        <v>1</v>
      </c>
      <c r="I22" s="44">
        <f t="shared" si="3"/>
        <v>500</v>
      </c>
    </row>
    <row r="23" spans="1:9" ht="15.75" x14ac:dyDescent="0.25">
      <c r="A23" s="36" t="s">
        <v>49</v>
      </c>
      <c r="B23" s="28"/>
      <c r="C23" s="29"/>
      <c r="D23" s="28"/>
      <c r="E23" s="30">
        <f>SUM(E20:E22)</f>
        <v>134</v>
      </c>
      <c r="F23" s="33"/>
      <c r="G23" s="45">
        <f>SUM(G20:G22)</f>
        <v>6700</v>
      </c>
      <c r="H23" s="32">
        <f>1</f>
        <v>1</v>
      </c>
      <c r="I23" s="45">
        <f>SUM(I20:I22)</f>
        <v>6700</v>
      </c>
    </row>
    <row r="24" spans="1:9" ht="18" x14ac:dyDescent="0.4">
      <c r="A24" s="11"/>
      <c r="B24" s="11"/>
      <c r="C24" s="12"/>
      <c r="D24" s="11"/>
      <c r="E24" s="11"/>
      <c r="F24" s="10"/>
      <c r="G24" s="50"/>
      <c r="H24" s="13"/>
      <c r="I24" s="46"/>
    </row>
    <row r="25" spans="1:9" ht="19.5" thickBot="1" x14ac:dyDescent="0.35">
      <c r="A25" s="41" t="s">
        <v>31</v>
      </c>
      <c r="B25" s="37"/>
      <c r="C25" s="38"/>
      <c r="D25" s="37"/>
      <c r="E25" s="37"/>
      <c r="F25" s="39"/>
      <c r="G25" s="38"/>
      <c r="H25" s="40"/>
      <c r="I25" s="47"/>
    </row>
    <row r="26" spans="1:9" ht="15.75" thickTop="1" x14ac:dyDescent="0.25">
      <c r="A26" s="4" t="s">
        <v>32</v>
      </c>
      <c r="B26" t="s">
        <v>4</v>
      </c>
      <c r="C26" s="2">
        <v>24</v>
      </c>
      <c r="D26">
        <v>0.5</v>
      </c>
      <c r="E26">
        <f>C26*D26</f>
        <v>12</v>
      </c>
      <c r="F26" s="1">
        <v>140</v>
      </c>
      <c r="G26" s="48">
        <f>E26*F26</f>
        <v>1680</v>
      </c>
      <c r="H26" s="6">
        <v>4</v>
      </c>
      <c r="I26" s="43">
        <f>G26*H26</f>
        <v>6720</v>
      </c>
    </row>
    <row r="27" spans="1:9" ht="17.25" x14ac:dyDescent="0.4">
      <c r="A27" s="24" t="s">
        <v>34</v>
      </c>
      <c r="B27" s="25" t="s">
        <v>33</v>
      </c>
      <c r="C27" s="26">
        <v>10</v>
      </c>
      <c r="D27" s="25">
        <v>1</v>
      </c>
      <c r="E27" s="25">
        <f>C27*D27</f>
        <v>10</v>
      </c>
      <c r="F27" s="9">
        <v>150</v>
      </c>
      <c r="G27" s="51">
        <f>E27*F27</f>
        <v>1500</v>
      </c>
      <c r="H27" s="27">
        <v>5</v>
      </c>
      <c r="I27" s="44">
        <f>G27*H27</f>
        <v>7500</v>
      </c>
    </row>
    <row r="28" spans="1:9" ht="15.75" x14ac:dyDescent="0.25">
      <c r="A28" s="36" t="s">
        <v>49</v>
      </c>
      <c r="B28" s="28"/>
      <c r="C28" s="29"/>
      <c r="D28" s="28"/>
      <c r="E28" s="30">
        <f>SUM(E26:E27)</f>
        <v>22</v>
      </c>
      <c r="F28" s="33"/>
      <c r="G28" s="45">
        <f>SUM(G26:G27)</f>
        <v>3180</v>
      </c>
      <c r="H28" s="32">
        <f>AVERAGE(H26:H27)</f>
        <v>4.5</v>
      </c>
      <c r="I28" s="45">
        <f>SUM(I26:I27)</f>
        <v>14220</v>
      </c>
    </row>
    <row r="29" spans="1:9" ht="18" x14ac:dyDescent="0.4">
      <c r="A29" s="11"/>
      <c r="B29" s="11"/>
      <c r="C29" s="12"/>
      <c r="D29" s="11"/>
      <c r="E29" s="11"/>
      <c r="F29" s="10"/>
      <c r="G29" s="50"/>
      <c r="H29" s="13"/>
      <c r="I29" s="46"/>
    </row>
    <row r="30" spans="1:9" ht="19.5" thickBot="1" x14ac:dyDescent="0.35">
      <c r="A30" s="41" t="s">
        <v>35</v>
      </c>
      <c r="B30" s="37"/>
      <c r="C30" s="38"/>
      <c r="D30" s="37"/>
      <c r="E30" s="37"/>
      <c r="F30" s="39"/>
      <c r="G30" s="38"/>
      <c r="H30" s="40"/>
      <c r="I30" s="47"/>
    </row>
    <row r="31" spans="1:9" ht="15.75" thickTop="1" x14ac:dyDescent="0.25">
      <c r="A31" s="4" t="s">
        <v>36</v>
      </c>
      <c r="B31" t="s">
        <v>23</v>
      </c>
      <c r="C31" s="2">
        <v>3</v>
      </c>
      <c r="D31">
        <v>1</v>
      </c>
      <c r="E31">
        <f t="shared" ref="E31:E34" si="4">C31*D31</f>
        <v>3</v>
      </c>
      <c r="F31" s="1">
        <v>200</v>
      </c>
      <c r="G31" s="48">
        <f>E31*F31</f>
        <v>600</v>
      </c>
      <c r="H31" s="6">
        <v>5</v>
      </c>
      <c r="I31" s="43">
        <f>G31</f>
        <v>600</v>
      </c>
    </row>
    <row r="32" spans="1:9" x14ac:dyDescent="0.25">
      <c r="A32" s="4" t="s">
        <v>38</v>
      </c>
      <c r="B32" t="s">
        <v>23</v>
      </c>
      <c r="C32" s="2">
        <v>4</v>
      </c>
      <c r="D32">
        <v>2</v>
      </c>
      <c r="E32">
        <f t="shared" si="4"/>
        <v>8</v>
      </c>
      <c r="F32" s="1">
        <v>200</v>
      </c>
      <c r="G32" s="48">
        <f>C32*F32</f>
        <v>800</v>
      </c>
      <c r="H32" s="6">
        <v>5</v>
      </c>
      <c r="I32" s="43">
        <f>G32</f>
        <v>800</v>
      </c>
    </row>
    <row r="33" spans="1:9" x14ac:dyDescent="0.25">
      <c r="A33" s="4" t="s">
        <v>37</v>
      </c>
      <c r="B33" t="s">
        <v>23</v>
      </c>
      <c r="C33" s="2">
        <v>2</v>
      </c>
      <c r="D33">
        <v>1</v>
      </c>
      <c r="E33">
        <f t="shared" si="4"/>
        <v>2</v>
      </c>
      <c r="F33" s="1">
        <v>125</v>
      </c>
      <c r="G33" s="48">
        <f>F33*E33</f>
        <v>250</v>
      </c>
      <c r="H33" s="6">
        <v>5</v>
      </c>
      <c r="I33" s="43">
        <f>G33</f>
        <v>250</v>
      </c>
    </row>
    <row r="34" spans="1:9" x14ac:dyDescent="0.25">
      <c r="A34" s="4" t="s">
        <v>40</v>
      </c>
      <c r="B34" t="s">
        <v>23</v>
      </c>
      <c r="C34" s="2">
        <v>2</v>
      </c>
      <c r="D34">
        <v>1</v>
      </c>
      <c r="E34">
        <f t="shared" si="4"/>
        <v>2</v>
      </c>
      <c r="F34" s="1">
        <f>300</f>
        <v>300</v>
      </c>
      <c r="G34" s="48">
        <f>F34*E34</f>
        <v>600</v>
      </c>
      <c r="H34" s="6">
        <v>5</v>
      </c>
      <c r="I34" s="43">
        <f>G34</f>
        <v>600</v>
      </c>
    </row>
    <row r="35" spans="1:9" ht="14.25" customHeight="1" x14ac:dyDescent="0.4">
      <c r="A35" s="24" t="s">
        <v>41</v>
      </c>
      <c r="B35" s="25" t="s">
        <v>23</v>
      </c>
      <c r="C35" s="26">
        <v>1</v>
      </c>
      <c r="D35" s="25">
        <v>6</v>
      </c>
      <c r="E35" s="25">
        <f>C35*D35</f>
        <v>6</v>
      </c>
      <c r="F35" s="9">
        <v>750</v>
      </c>
      <c r="G35" s="51">
        <f>F35</f>
        <v>750</v>
      </c>
      <c r="H35" s="27">
        <v>5</v>
      </c>
      <c r="I35" s="44">
        <v>750</v>
      </c>
    </row>
    <row r="36" spans="1:9" ht="14.25" customHeight="1" x14ac:dyDescent="0.25">
      <c r="A36" s="36" t="s">
        <v>49</v>
      </c>
      <c r="B36" s="28"/>
      <c r="C36" s="29"/>
      <c r="D36" s="28"/>
      <c r="E36" s="30">
        <f>SUM(E31:E35)</f>
        <v>21</v>
      </c>
      <c r="F36" s="33"/>
      <c r="G36" s="45">
        <f>SUM(G31:G35)</f>
        <v>3000</v>
      </c>
      <c r="H36" s="32">
        <f>AVERAGE(H31:H35)</f>
        <v>5</v>
      </c>
      <c r="I36" s="45">
        <f>SUM(I31:I35)</f>
        <v>3000</v>
      </c>
    </row>
    <row r="37" spans="1:9" ht="14.25" customHeight="1" x14ac:dyDescent="0.4">
      <c r="A37" s="11"/>
      <c r="B37" s="14"/>
      <c r="C37" s="15"/>
      <c r="D37" s="14"/>
      <c r="E37" s="23"/>
      <c r="F37" s="16"/>
      <c r="G37" s="52"/>
      <c r="H37" s="17"/>
      <c r="I37" s="46"/>
    </row>
    <row r="38" spans="1:9" ht="14.25" customHeight="1" thickBot="1" x14ac:dyDescent="0.35">
      <c r="A38" s="41" t="s">
        <v>42</v>
      </c>
      <c r="B38" s="37"/>
      <c r="C38" s="38"/>
      <c r="D38" s="37"/>
      <c r="E38" s="37"/>
      <c r="F38" s="39"/>
      <c r="G38" s="47"/>
      <c r="H38" s="40"/>
      <c r="I38" s="47"/>
    </row>
    <row r="39" spans="1:9" ht="15.75" thickTop="1" x14ac:dyDescent="0.25">
      <c r="A39" s="4" t="s">
        <v>43</v>
      </c>
      <c r="B39" t="s">
        <v>23</v>
      </c>
      <c r="C39" s="2">
        <v>1</v>
      </c>
      <c r="D39">
        <v>6</v>
      </c>
      <c r="E39">
        <f t="shared" ref="E39:E42" si="5">C39*D39</f>
        <v>6</v>
      </c>
      <c r="F39" s="1">
        <v>250</v>
      </c>
      <c r="G39" s="48">
        <f>F39</f>
        <v>250</v>
      </c>
      <c r="H39" s="6">
        <v>1</v>
      </c>
      <c r="I39" s="43">
        <v>250</v>
      </c>
    </row>
    <row r="40" spans="1:9" x14ac:dyDescent="0.25">
      <c r="A40" s="4" t="s">
        <v>44</v>
      </c>
      <c r="B40" t="s">
        <v>45</v>
      </c>
      <c r="C40" s="2">
        <v>13</v>
      </c>
      <c r="D40">
        <v>1</v>
      </c>
      <c r="E40">
        <f t="shared" si="5"/>
        <v>13</v>
      </c>
      <c r="F40" s="1">
        <v>122</v>
      </c>
      <c r="G40" s="48">
        <f>E40*F40</f>
        <v>1586</v>
      </c>
      <c r="H40" s="6">
        <v>5</v>
      </c>
      <c r="I40" s="43">
        <f>G40*H40</f>
        <v>7930</v>
      </c>
    </row>
    <row r="41" spans="1:9" x14ac:dyDescent="0.25">
      <c r="A41" s="4" t="s">
        <v>47</v>
      </c>
      <c r="B41" t="s">
        <v>23</v>
      </c>
      <c r="C41" s="2">
        <v>2</v>
      </c>
      <c r="D41">
        <v>1.5</v>
      </c>
      <c r="E41">
        <f>C41*D41</f>
        <v>3</v>
      </c>
      <c r="F41" s="1">
        <v>125</v>
      </c>
      <c r="G41" s="48">
        <f>F41*2</f>
        <v>250</v>
      </c>
      <c r="H41" s="6">
        <v>1</v>
      </c>
      <c r="I41" s="43">
        <f>G41*H41</f>
        <v>250</v>
      </c>
    </row>
    <row r="42" spans="1:9" ht="14.25" customHeight="1" x14ac:dyDescent="0.4">
      <c r="A42" s="24" t="s">
        <v>46</v>
      </c>
      <c r="B42" s="25" t="s">
        <v>23</v>
      </c>
      <c r="C42" s="26">
        <v>1</v>
      </c>
      <c r="D42" s="25">
        <v>8</v>
      </c>
      <c r="E42" s="25">
        <f t="shared" si="5"/>
        <v>8</v>
      </c>
      <c r="F42" s="9">
        <v>250</v>
      </c>
      <c r="G42" s="51">
        <f>F42</f>
        <v>250</v>
      </c>
      <c r="H42" s="27">
        <v>1</v>
      </c>
      <c r="I42" s="44">
        <v>250</v>
      </c>
    </row>
    <row r="43" spans="1:9" ht="14.25" customHeight="1" x14ac:dyDescent="0.25">
      <c r="A43" s="36" t="s">
        <v>49</v>
      </c>
      <c r="B43" s="28"/>
      <c r="C43" s="29"/>
      <c r="D43" s="28"/>
      <c r="E43" s="30">
        <f>SUM(E39:E42)</f>
        <v>30</v>
      </c>
      <c r="F43" s="33"/>
      <c r="G43" s="45">
        <f>SUM(G39:G42)</f>
        <v>2336</v>
      </c>
      <c r="H43" s="32">
        <f>AVERAGE(H39:H42)</f>
        <v>2</v>
      </c>
      <c r="I43" s="45">
        <f>SUM(I39:I42)</f>
        <v>8680</v>
      </c>
    </row>
    <row r="44" spans="1:9" ht="14.25" customHeight="1" x14ac:dyDescent="0.4">
      <c r="A44" s="11"/>
      <c r="B44" s="14"/>
      <c r="C44" s="15"/>
      <c r="D44" s="14"/>
      <c r="E44" s="23"/>
      <c r="F44" s="16"/>
      <c r="G44" s="52"/>
      <c r="H44" s="17"/>
      <c r="I44" s="46"/>
    </row>
    <row r="45" spans="1:9" x14ac:dyDescent="0.25">
      <c r="A45" s="63"/>
      <c r="B45" s="63"/>
      <c r="C45" s="64"/>
      <c r="D45" s="63"/>
      <c r="E45" s="63"/>
      <c r="F45" s="65"/>
      <c r="G45" s="66"/>
      <c r="H45" s="67"/>
      <c r="I45" s="66"/>
    </row>
    <row r="46" spans="1:9" x14ac:dyDescent="0.25">
      <c r="A46" s="4" t="s">
        <v>51</v>
      </c>
      <c r="C46" s="2">
        <v>1</v>
      </c>
      <c r="D46">
        <v>6</v>
      </c>
      <c r="E46">
        <v>6</v>
      </c>
      <c r="F46" s="1">
        <v>80</v>
      </c>
      <c r="G46" s="48">
        <f>F46*E46</f>
        <v>480</v>
      </c>
      <c r="H46" s="6">
        <v>1</v>
      </c>
      <c r="I46" s="42">
        <f>G46*H46</f>
        <v>480</v>
      </c>
    </row>
    <row r="47" spans="1:9" x14ac:dyDescent="0.25">
      <c r="A47" s="4" t="s">
        <v>53</v>
      </c>
      <c r="C47" s="2">
        <v>1</v>
      </c>
      <c r="D47">
        <v>10</v>
      </c>
      <c r="E47">
        <v>10</v>
      </c>
      <c r="F47" s="1">
        <v>80</v>
      </c>
      <c r="G47" s="48">
        <v>800</v>
      </c>
      <c r="H47" s="6">
        <v>1</v>
      </c>
      <c r="I47" s="42">
        <f>G47</f>
        <v>800</v>
      </c>
    </row>
    <row r="48" spans="1:9" ht="15.75" x14ac:dyDescent="0.25">
      <c r="A48" s="36" t="s">
        <v>49</v>
      </c>
      <c r="B48" s="28"/>
      <c r="C48" s="29"/>
      <c r="D48" s="28"/>
      <c r="E48" s="35">
        <f>SUM(E46:E47)</f>
        <v>16</v>
      </c>
      <c r="F48" s="31"/>
      <c r="G48" s="45">
        <f>SUM(G46:G47)</f>
        <v>1280</v>
      </c>
      <c r="H48" s="32">
        <f>AVERAGE(H46:H46)</f>
        <v>1</v>
      </c>
      <c r="I48" s="45">
        <f>SUM(I46:I47)</f>
        <v>1280</v>
      </c>
    </row>
    <row r="49" spans="1:9" x14ac:dyDescent="0.25">
      <c r="I49" s="43"/>
    </row>
    <row r="50" spans="1:9" ht="23.25" x14ac:dyDescent="0.35">
      <c r="A50" s="34" t="s">
        <v>48</v>
      </c>
      <c r="B50" s="7"/>
      <c r="C50" s="8"/>
      <c r="D50" s="7"/>
      <c r="E50" s="53">
        <f>E11+E17+E23+E28+E36+E43+E48</f>
        <v>428.5</v>
      </c>
      <c r="F50" s="54"/>
      <c r="G50" s="54">
        <f>G11+G17+G23+G28+G36+G43+G48</f>
        <v>26888.165000000001</v>
      </c>
      <c r="H50" s="55"/>
      <c r="I50" s="56">
        <f>I11+I17+I23+I28+I36+I43+I48</f>
        <v>75165.824999999997</v>
      </c>
    </row>
    <row r="51" spans="1:9" ht="23.25" x14ac:dyDescent="0.35">
      <c r="A51" s="68"/>
      <c r="B51" s="69"/>
      <c r="C51" s="70"/>
      <c r="D51" s="69"/>
      <c r="E51" s="71"/>
      <c r="F51" s="72"/>
      <c r="G51" s="72"/>
      <c r="H51" s="73"/>
      <c r="I51" s="74"/>
    </row>
    <row r="52" spans="1:9" x14ac:dyDescent="0.25">
      <c r="G52" s="3"/>
    </row>
  </sheetData>
  <mergeCells count="1">
    <mergeCell ref="A1:I2"/>
  </mergeCells>
  <hyperlinks>
    <hyperlink ref="A9" r:id="rId1" xr:uid="{9BBC9C1C-9DE7-4BAF-BCB4-AF34C96FF6DF}"/>
    <hyperlink ref="A8" r:id="rId2" xr:uid="{8EA4EF65-2279-4127-9729-42354428A22B}"/>
    <hyperlink ref="A5" r:id="rId3" xr:uid="{DBE21F69-5D1B-4882-916E-022CF34337AC}"/>
    <hyperlink ref="A4" r:id="rId4" location="hour" xr:uid="{429DC31C-5EAE-4E4C-BA0A-C75B01A7AEA6}"/>
    <hyperlink ref="A7" r:id="rId5" xr:uid="{2B4B8034-4D82-42D3-A7B4-490A9BD31F5B}"/>
    <hyperlink ref="A6" r:id="rId6" xr:uid="{FBABCCE2-C8FA-4E43-9A1D-FC96BB4F8B52}"/>
    <hyperlink ref="A14" r:id="rId7" display="Front Porch" xr:uid="{3BEC70BC-74AC-464C-9AB8-92A73F32A7BD}"/>
    <hyperlink ref="A15" r:id="rId8" display="Deck" xr:uid="{A4F0CE88-CCB0-4BA0-9D9D-DDF75853491F}"/>
    <hyperlink ref="A20" r:id="rId9" xr:uid="{F91A6834-E838-4C1C-AD4A-CB420FC905DE}"/>
    <hyperlink ref="A21" r:id="rId10" xr:uid="{A3226841-F76B-441E-A634-CEE92691E7AF}"/>
    <hyperlink ref="A26" r:id="rId11" display="Spraying for Bugs" xr:uid="{1A7C6971-CC86-4C45-B02D-4443741B011B}"/>
    <hyperlink ref="A31" r:id="rId12" xr:uid="{B19F9CBB-4786-4E67-8EF4-7919903B5DDD}"/>
    <hyperlink ref="A32" r:id="rId13" xr:uid="{BC673F3A-26D7-4769-A113-64C8058390B1}"/>
    <hyperlink ref="A33" r:id="rId14" xr:uid="{671F8E22-3FEE-4D12-92C8-08A657E56C3A}"/>
    <hyperlink ref="A34" r:id="rId15" display="Repair Drywall - Kitchen (Flood Damage)" xr:uid="{3EC350CC-20B8-4243-953C-AFFA44398FC3}"/>
    <hyperlink ref="A27" r:id="rId16" xr:uid="{DB141EB3-CE91-443D-A3BF-C02D45AACA86}"/>
    <hyperlink ref="A39" r:id="rId17" xr:uid="{3CD5AF12-9E69-488C-8962-1D0E414AAFC0}"/>
    <hyperlink ref="A40" r:id="rId18" xr:uid="{DE4CC473-BD11-4567-81F6-3FBA18A64B4A}"/>
    <hyperlink ref="A42" r:id="rId19" xr:uid="{609E6062-266E-4431-9FF4-C491FB210328}"/>
    <hyperlink ref="A22" r:id="rId20" xr:uid="{886314A2-3733-4151-A61B-6C38CCCACE1B}"/>
    <hyperlink ref="A46" r:id="rId21" display="Validation Spreadsheet" xr:uid="{0448D2D6-AFA1-424E-AFAA-5A6EB8611574}"/>
  </hyperlinks>
  <pageMargins left="0.7" right="0.7" top="0.75" bottom="0.75" header="0.3" footer="0.3"/>
  <pageSetup scale="53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Fernandez</dc:creator>
  <cp:lastModifiedBy>Thomas Fernandez</cp:lastModifiedBy>
  <cp:lastPrinted>2022-01-18T20:02:27Z</cp:lastPrinted>
  <dcterms:created xsi:type="dcterms:W3CDTF">2021-12-03T23:30:17Z</dcterms:created>
  <dcterms:modified xsi:type="dcterms:W3CDTF">2022-01-18T20:23:46Z</dcterms:modified>
</cp:coreProperties>
</file>